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P37" i="1" l="1"/>
  <c r="P34" i="1"/>
  <c r="P22" i="1"/>
  <c r="Q6" i="1"/>
  <c r="M9" i="1" s="1"/>
  <c r="M11" i="1" s="1"/>
  <c r="F56" i="1"/>
  <c r="M56" i="1"/>
  <c r="C56" i="1"/>
  <c r="M28" i="1"/>
  <c r="C28" i="1"/>
  <c r="M17" i="1"/>
  <c r="C17" i="1"/>
  <c r="M6" i="1"/>
  <c r="N6" i="1" s="1"/>
  <c r="O6" i="1" s="1"/>
  <c r="C6" i="1"/>
  <c r="D56" i="1" l="1"/>
  <c r="G56" i="1" s="1"/>
  <c r="I56" i="1" s="1"/>
  <c r="M60" i="1"/>
  <c r="N56" i="1"/>
  <c r="E56" i="1"/>
  <c r="E28" i="1"/>
  <c r="D28" i="1"/>
  <c r="N28" i="1"/>
  <c r="E17" i="1"/>
  <c r="D17" i="1"/>
  <c r="N17" i="1"/>
  <c r="P6" i="1"/>
  <c r="E6" i="1"/>
  <c r="D6" i="1"/>
  <c r="O56" i="1" l="1"/>
  <c r="P56" i="1"/>
  <c r="F28" i="1"/>
  <c r="M33" i="1" s="1"/>
  <c r="O28" i="1"/>
  <c r="P28" i="1"/>
  <c r="Q28" i="1" s="1"/>
  <c r="F6" i="1"/>
  <c r="F17" i="1"/>
  <c r="M21" i="1"/>
  <c r="G17" i="1"/>
  <c r="I17" i="1" s="1"/>
  <c r="P17" i="1"/>
  <c r="O17" i="1"/>
  <c r="S6" i="1"/>
  <c r="Q56" i="1" l="1"/>
  <c r="S56" i="1" s="1"/>
  <c r="G28" i="1"/>
  <c r="I28" i="1" s="1"/>
  <c r="M32" i="1"/>
  <c r="M34" i="1" s="1"/>
  <c r="S28" i="1"/>
  <c r="V28" i="1"/>
  <c r="T6" i="1"/>
  <c r="V6" i="1" s="1"/>
  <c r="G6" i="1"/>
  <c r="I6" i="1" s="1"/>
  <c r="M10" i="1"/>
  <c r="S17" i="1"/>
  <c r="T17" i="1" s="1"/>
  <c r="M20" i="1" s="1"/>
  <c r="M22" i="1" s="1"/>
  <c r="T56" i="1" l="1"/>
  <c r="V56" i="1" s="1"/>
  <c r="V17" i="1"/>
</calcChain>
</file>

<file path=xl/sharedStrings.xml><?xml version="1.0" encoding="utf-8"?>
<sst xmlns="http://schemas.openxmlformats.org/spreadsheetml/2006/main" count="132" uniqueCount="49">
  <si>
    <t>Stock transfer Value</t>
  </si>
  <si>
    <t>Dealer sales to customer</t>
  </si>
  <si>
    <t>ED</t>
  </si>
  <si>
    <t>Cess</t>
  </si>
  <si>
    <t>HESS</t>
  </si>
  <si>
    <t>VAT</t>
  </si>
  <si>
    <t>Total Purchase Cost</t>
  </si>
  <si>
    <t xml:space="preserve"> Basic Purchase value</t>
  </si>
  <si>
    <t>process Cost</t>
  </si>
  <si>
    <t>F.G Price</t>
  </si>
  <si>
    <t>Profit</t>
  </si>
  <si>
    <t>Stock Transfer Value</t>
  </si>
  <si>
    <t>Freight</t>
  </si>
  <si>
    <t>Total Cost to Customer</t>
  </si>
  <si>
    <t>price</t>
  </si>
  <si>
    <t xml:space="preserve">Freight Charges &amp; Branch Exp and Administraion Charges </t>
  </si>
  <si>
    <t>Purchase Cost</t>
  </si>
  <si>
    <t>Branch Sales to Dealer</t>
  </si>
  <si>
    <t>Our Internal Expenses</t>
  </si>
  <si>
    <t xml:space="preserve">Our Internal Cost </t>
  </si>
  <si>
    <t>VAT Adjustment Cost</t>
  </si>
  <si>
    <t xml:space="preserve">SALES TO CUSTOMER FOR C FORM </t>
  </si>
  <si>
    <t>Sales Value</t>
  </si>
  <si>
    <t>Sales Basic Value</t>
  </si>
  <si>
    <t xml:space="preserve">SALES TO CUSTOMER WITHOUT C FORM </t>
  </si>
  <si>
    <t>Branch Sales to Customer</t>
  </si>
  <si>
    <t>CST</t>
  </si>
  <si>
    <t>Rs.</t>
  </si>
  <si>
    <t>Strategy 1</t>
  </si>
  <si>
    <t>Strategy 2</t>
  </si>
  <si>
    <t>Strategy 3</t>
  </si>
  <si>
    <t>Strategy 4</t>
  </si>
  <si>
    <t>Comparison of Strategy 1 Vs 2:</t>
  </si>
  <si>
    <t>Comparison of Strategy 1 Vs 3:</t>
  </si>
  <si>
    <t>Comparison of Strategy 2 Vs 3:</t>
  </si>
  <si>
    <t>Dealer involvement omitted here .</t>
  </si>
  <si>
    <t>Full % of VAT Payment to sales tax Rs.</t>
  </si>
  <si>
    <t>5 % VAT PURCHASED STOCK - TRANSFERED FOR FORM F &amp; SALES TO CUSTOMER WITHOUT C FORM SALES</t>
  </si>
  <si>
    <t>14.5 % VAT PURCHASED STOCK - TRANSFERED FOR FORM F &amp; SALES TO CUSTOMER WITHOUT C FORM SALES</t>
  </si>
  <si>
    <t xml:space="preserve">Expenses / Cost of VAT </t>
  </si>
  <si>
    <t>2 % CST to sales tax (collection &amp; payment) Rs.</t>
  </si>
  <si>
    <t>Branch VAT paid (collection &amp; payment) Rs.</t>
  </si>
  <si>
    <t>Cost Reduction</t>
  </si>
  <si>
    <t>No Difference</t>
  </si>
  <si>
    <t>Higher Cost</t>
  </si>
  <si>
    <t>5 % ITC Reversal in Tamilnadu Rs.</t>
  </si>
  <si>
    <t>3 % ITC Reversal in Tamilnadu Rs.</t>
  </si>
  <si>
    <t>Full % of ITC Reversal in Tamilnadu Rs.</t>
  </si>
  <si>
    <t xml:space="preserve">SALES FOR E1 FORM - Provision to be checked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</si>
</sst>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quotePrefix="1" applyBorder="1" applyAlignment="1">
      <alignment horizontal="center"/>
    </xf>
    <xf numFmtId="1" fontId="0" fillId="0" borderId="4" xfId="0" applyNumberFormat="1" applyBorder="1"/>
    <xf numFmtId="1" fontId="0" fillId="0" borderId="4" xfId="0" applyNumberForma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0" xfId="0" applyFill="1" applyBorder="1" applyAlignment="1"/>
    <xf numFmtId="0" fontId="0" fillId="0" borderId="4" xfId="0" applyFill="1" applyBorder="1" applyAlignment="1">
      <alignment horizontal="center"/>
    </xf>
    <xf numFmtId="0" fontId="0" fillId="0" borderId="8" xfId="0" applyBorder="1"/>
    <xf numFmtId="1" fontId="0" fillId="0" borderId="7" xfId="0" applyNumberForma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" fontId="0" fillId="0" borderId="7" xfId="0" applyNumberFormat="1" applyBorder="1"/>
    <xf numFmtId="0" fontId="0" fillId="0" borderId="0" xfId="0" applyBorder="1"/>
    <xf numFmtId="1" fontId="5" fillId="0" borderId="0" xfId="0" applyNumberFormat="1" applyFont="1" applyFill="1" applyBorder="1"/>
    <xf numFmtId="0" fontId="0" fillId="0" borderId="0" xfId="0" applyAlignment="1">
      <alignment horizontal="right"/>
    </xf>
    <xf numFmtId="1" fontId="0" fillId="0" borderId="0" xfId="0" applyNumberFormat="1" applyAlignment="1">
      <alignment horizontal="left"/>
    </xf>
    <xf numFmtId="1" fontId="0" fillId="5" borderId="7" xfId="0" applyNumberFormat="1" applyFill="1" applyBorder="1" applyAlignment="1">
      <alignment horizontal="center"/>
    </xf>
    <xf numFmtId="1" fontId="0" fillId="0" borderId="4" xfId="0" applyNumberFormat="1" applyFill="1" applyBorder="1" applyAlignment="1"/>
    <xf numFmtId="0" fontId="0" fillId="0" borderId="4" xfId="0" applyFill="1" applyBorder="1" applyAlignment="1">
      <alignment horizontal="left"/>
    </xf>
    <xf numFmtId="1" fontId="5" fillId="0" borderId="4" xfId="0" applyNumberFormat="1" applyFont="1" applyFill="1" applyBorder="1"/>
    <xf numFmtId="1" fontId="5" fillId="5" borderId="4" xfId="0" applyNumberFormat="1" applyFont="1" applyFill="1" applyBorder="1"/>
    <xf numFmtId="0" fontId="2" fillId="0" borderId="0" xfId="0" applyFont="1" applyFill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7" borderId="9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0"/>
  <sheetViews>
    <sheetView tabSelected="1" workbookViewId="0">
      <selection activeCell="G34" sqref="G34"/>
    </sheetView>
  </sheetViews>
  <sheetFormatPr defaultRowHeight="15" x14ac:dyDescent="0.25"/>
  <cols>
    <col min="2" max="2" width="19.85546875" bestFit="1" customWidth="1"/>
    <col min="3" max="3" width="4" bestFit="1" customWidth="1"/>
    <col min="4" max="4" width="5" bestFit="1" customWidth="1"/>
    <col min="5" max="5" width="5.28515625" bestFit="1" customWidth="1"/>
    <col min="6" max="6" width="6" bestFit="1" customWidth="1"/>
    <col min="7" max="7" width="18.42578125" bestFit="1" customWidth="1"/>
    <col min="8" max="8" width="12" bestFit="1" customWidth="1"/>
    <col min="9" max="9" width="8.7109375" bestFit="1" customWidth="1"/>
    <col min="10" max="10" width="6" bestFit="1" customWidth="1"/>
    <col min="11" max="11" width="19" bestFit="1" customWidth="1"/>
    <col min="12" max="12" width="52.5703125" bestFit="1" customWidth="1"/>
    <col min="13" max="13" width="19.28515625" bestFit="1" customWidth="1"/>
    <col min="14" max="14" width="4" bestFit="1" customWidth="1"/>
    <col min="15" max="15" width="5" bestFit="1" customWidth="1"/>
    <col min="16" max="16" width="5.28515625" bestFit="1" customWidth="1"/>
    <col min="17" max="17" width="5" bestFit="1" customWidth="1"/>
    <col min="18" max="18" width="7.28515625" bestFit="1" customWidth="1"/>
    <col min="19" max="19" width="5.42578125" bestFit="1" customWidth="1"/>
    <col min="20" max="20" width="4.5703125" bestFit="1" customWidth="1"/>
    <col min="21" max="21" width="7.28515625" bestFit="1" customWidth="1"/>
    <col min="22" max="22" width="21.42578125" bestFit="1" customWidth="1"/>
  </cols>
  <sheetData>
    <row r="1" spans="2:24" x14ac:dyDescent="0.25">
      <c r="B1" s="2" t="s">
        <v>28</v>
      </c>
    </row>
    <row r="2" spans="2:24" x14ac:dyDescent="0.25">
      <c r="B2" s="3" t="s">
        <v>37</v>
      </c>
    </row>
    <row r="3" spans="2:24" ht="15.75" thickBot="1" x14ac:dyDescent="0.3"/>
    <row r="4" spans="2:24" ht="15.75" thickBot="1" x14ac:dyDescent="0.3">
      <c r="B4" s="28" t="s">
        <v>16</v>
      </c>
      <c r="C4" s="29"/>
      <c r="D4" s="29"/>
      <c r="E4" s="29"/>
      <c r="F4" s="29"/>
      <c r="G4" s="30"/>
      <c r="H4" s="31" t="s">
        <v>18</v>
      </c>
      <c r="I4" s="32"/>
      <c r="J4" s="32"/>
      <c r="K4" s="32"/>
      <c r="L4" s="33"/>
      <c r="M4" s="34" t="s">
        <v>17</v>
      </c>
      <c r="N4" s="35"/>
      <c r="O4" s="35"/>
      <c r="P4" s="35"/>
      <c r="Q4" s="35"/>
      <c r="R4" s="36"/>
      <c r="S4" s="37" t="s">
        <v>1</v>
      </c>
      <c r="T4" s="38"/>
      <c r="U4" s="38"/>
      <c r="V4" s="39"/>
    </row>
    <row r="5" spans="2:24" x14ac:dyDescent="0.25">
      <c r="B5" s="10" t="s">
        <v>7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8</v>
      </c>
      <c r="I5" s="10" t="s">
        <v>9</v>
      </c>
      <c r="J5" s="10" t="s">
        <v>10</v>
      </c>
      <c r="K5" s="10" t="s">
        <v>0</v>
      </c>
      <c r="L5" s="10" t="s">
        <v>15</v>
      </c>
      <c r="M5" s="10" t="s">
        <v>11</v>
      </c>
      <c r="N5" s="10" t="s">
        <v>2</v>
      </c>
      <c r="O5" s="10" t="s">
        <v>3</v>
      </c>
      <c r="P5" s="10" t="s">
        <v>4</v>
      </c>
      <c r="Q5" s="10" t="s">
        <v>5</v>
      </c>
      <c r="R5" s="10" t="s">
        <v>12</v>
      </c>
      <c r="S5" s="11" t="s">
        <v>14</v>
      </c>
      <c r="T5" s="10" t="s">
        <v>5</v>
      </c>
      <c r="U5" s="10" t="s">
        <v>12</v>
      </c>
      <c r="V5" s="10" t="s">
        <v>13</v>
      </c>
    </row>
    <row r="6" spans="2:24" x14ac:dyDescent="0.25">
      <c r="B6" s="6">
        <v>5000</v>
      </c>
      <c r="C6" s="6">
        <f>B6*0.12</f>
        <v>600</v>
      </c>
      <c r="D6" s="5">
        <f>C6*0.02</f>
        <v>12</v>
      </c>
      <c r="E6" s="5">
        <f>C6*0.01</f>
        <v>6</v>
      </c>
      <c r="F6" s="5">
        <f>(SUM(B6:E6)*5%)</f>
        <v>280.90000000000003</v>
      </c>
      <c r="G6" s="5">
        <f>SUM(B6:F6)</f>
        <v>5898.9</v>
      </c>
      <c r="H6" s="5">
        <v>101.1</v>
      </c>
      <c r="I6" s="5">
        <f>H6+G6</f>
        <v>6000</v>
      </c>
      <c r="J6" s="5">
        <v>100</v>
      </c>
      <c r="K6" s="7">
        <v>6100</v>
      </c>
      <c r="L6" s="6">
        <v>100</v>
      </c>
      <c r="M6" s="5">
        <f>+K6+L6</f>
        <v>6200</v>
      </c>
      <c r="N6" s="6">
        <f>M6*0.12</f>
        <v>744</v>
      </c>
      <c r="O6" s="8">
        <f>N6*0.02</f>
        <v>14.88</v>
      </c>
      <c r="P6" s="8">
        <f>N6*0.01</f>
        <v>7.44</v>
      </c>
      <c r="Q6" s="8">
        <f>(SUM(M6:P6)*5%)</f>
        <v>348.31600000000003</v>
      </c>
      <c r="R6" s="8">
        <v>10</v>
      </c>
      <c r="S6" s="8">
        <f>SUM(M6:R6)</f>
        <v>7324.6359999999995</v>
      </c>
      <c r="T6" s="8">
        <f>S6*0.05</f>
        <v>366.23180000000002</v>
      </c>
      <c r="U6" s="8">
        <v>9</v>
      </c>
      <c r="V6" s="9">
        <f>+S6+T6+U6</f>
        <v>7699.8678</v>
      </c>
    </row>
    <row r="7" spans="2:24" ht="15.75" thickBot="1" x14ac:dyDescent="0.3"/>
    <row r="8" spans="2:24" x14ac:dyDescent="0.25">
      <c r="I8" s="12"/>
      <c r="J8" s="12"/>
      <c r="K8" s="12"/>
      <c r="L8" s="40" t="s">
        <v>19</v>
      </c>
      <c r="M8" s="41"/>
    </row>
    <row r="9" spans="2:24" x14ac:dyDescent="0.25">
      <c r="I9" s="12"/>
      <c r="J9" s="12"/>
      <c r="K9" s="12"/>
      <c r="L9" s="24" t="s">
        <v>41</v>
      </c>
      <c r="M9" s="23">
        <f>+Q6</f>
        <v>348.31600000000003</v>
      </c>
    </row>
    <row r="10" spans="2:24" x14ac:dyDescent="0.25">
      <c r="L10" s="5" t="s">
        <v>45</v>
      </c>
      <c r="M10" s="17">
        <f>+F6</f>
        <v>280.90000000000003</v>
      </c>
    </row>
    <row r="11" spans="2:24" x14ac:dyDescent="0.25">
      <c r="L11" s="6" t="s">
        <v>39</v>
      </c>
      <c r="M11" s="25">
        <f>SUM(M9:M10)</f>
        <v>629.21600000000012</v>
      </c>
    </row>
    <row r="12" spans="2:24" x14ac:dyDescent="0.25">
      <c r="B12" s="2" t="s">
        <v>29</v>
      </c>
    </row>
    <row r="13" spans="2:24" x14ac:dyDescent="0.25">
      <c r="B13" s="3" t="s">
        <v>21</v>
      </c>
    </row>
    <row r="14" spans="2:24" ht="15.75" thickBot="1" x14ac:dyDescent="0.3"/>
    <row r="15" spans="2:24" ht="15.75" thickBot="1" x14ac:dyDescent="0.3">
      <c r="B15" s="28" t="s">
        <v>16</v>
      </c>
      <c r="C15" s="29"/>
      <c r="D15" s="29"/>
      <c r="E15" s="29"/>
      <c r="F15" s="29"/>
      <c r="G15" s="30"/>
      <c r="H15" s="31" t="s">
        <v>18</v>
      </c>
      <c r="I15" s="32"/>
      <c r="J15" s="32"/>
      <c r="K15" s="32"/>
      <c r="L15" s="33"/>
      <c r="M15" s="37" t="s">
        <v>25</v>
      </c>
      <c r="N15" s="38"/>
      <c r="O15" s="38"/>
      <c r="P15" s="38"/>
      <c r="Q15" s="38"/>
      <c r="R15" s="38"/>
      <c r="S15" s="38"/>
      <c r="T15" s="38"/>
      <c r="U15" s="38"/>
      <c r="V15" s="42" t="s">
        <v>13</v>
      </c>
    </row>
    <row r="16" spans="2:24" ht="15.75" thickBot="1" x14ac:dyDescent="0.3">
      <c r="B16" s="10" t="s">
        <v>7</v>
      </c>
      <c r="C16" s="10" t="s">
        <v>2</v>
      </c>
      <c r="D16" s="10" t="s">
        <v>3</v>
      </c>
      <c r="E16" s="10" t="s">
        <v>4</v>
      </c>
      <c r="F16" s="10" t="s">
        <v>5</v>
      </c>
      <c r="G16" s="10" t="s">
        <v>6</v>
      </c>
      <c r="H16" s="10" t="s">
        <v>8</v>
      </c>
      <c r="I16" s="10" t="s">
        <v>9</v>
      </c>
      <c r="J16" s="10" t="s">
        <v>10</v>
      </c>
      <c r="K16" s="10" t="s">
        <v>22</v>
      </c>
      <c r="L16" s="10" t="s">
        <v>15</v>
      </c>
      <c r="M16" s="10" t="s">
        <v>23</v>
      </c>
      <c r="N16" s="10" t="s">
        <v>2</v>
      </c>
      <c r="O16" s="10" t="s">
        <v>3</v>
      </c>
      <c r="P16" s="10" t="s">
        <v>4</v>
      </c>
      <c r="Q16" s="10" t="s">
        <v>5</v>
      </c>
      <c r="R16" s="10" t="s">
        <v>12</v>
      </c>
      <c r="S16" s="11" t="s">
        <v>14</v>
      </c>
      <c r="T16" s="10" t="s">
        <v>26</v>
      </c>
      <c r="U16" s="14" t="s">
        <v>12</v>
      </c>
      <c r="V16" s="43"/>
      <c r="X16" t="s">
        <v>35</v>
      </c>
    </row>
    <row r="17" spans="2:24" x14ac:dyDescent="0.25">
      <c r="B17" s="6">
        <v>5000</v>
      </c>
      <c r="C17" s="6">
        <f>B17*0.12</f>
        <v>600</v>
      </c>
      <c r="D17" s="5">
        <f>C17*0.02</f>
        <v>12</v>
      </c>
      <c r="E17" s="5">
        <f>C17*0.01</f>
        <v>6</v>
      </c>
      <c r="F17" s="5">
        <f>(SUM(B17:E17)*5%)</f>
        <v>280.90000000000003</v>
      </c>
      <c r="G17" s="5">
        <f>SUM(B17:F17)</f>
        <v>5898.9</v>
      </c>
      <c r="H17" s="5">
        <v>101.1</v>
      </c>
      <c r="I17" s="5">
        <f>H17+G17</f>
        <v>6000</v>
      </c>
      <c r="J17" s="5">
        <v>100</v>
      </c>
      <c r="K17" s="7">
        <v>6100</v>
      </c>
      <c r="L17" s="13">
        <v>100</v>
      </c>
      <c r="M17" s="5">
        <f>+K17+L17</f>
        <v>6200</v>
      </c>
      <c r="N17" s="6">
        <f>M17*0.12</f>
        <v>744</v>
      </c>
      <c r="O17" s="8">
        <f>N17*0.02</f>
        <v>14.88</v>
      </c>
      <c r="P17" s="8">
        <f>N17*0.01</f>
        <v>7.44</v>
      </c>
      <c r="Q17" s="16">
        <v>0</v>
      </c>
      <c r="R17" s="8">
        <v>10</v>
      </c>
      <c r="S17" s="8">
        <f>SUM(M17:R17)</f>
        <v>6976.32</v>
      </c>
      <c r="T17" s="8">
        <f>S17*0.02</f>
        <v>139.5264</v>
      </c>
      <c r="U17" s="8">
        <v>9</v>
      </c>
      <c r="V17" s="22">
        <f>+S17+T17+U17</f>
        <v>7124.8463999999994</v>
      </c>
    </row>
    <row r="18" spans="2:24" ht="15.75" thickBot="1" x14ac:dyDescent="0.3"/>
    <row r="19" spans="2:24" ht="15.75" thickBot="1" x14ac:dyDescent="0.3">
      <c r="L19" s="31" t="s">
        <v>19</v>
      </c>
      <c r="M19" s="33"/>
      <c r="V19" s="1"/>
    </row>
    <row r="20" spans="2:24" x14ac:dyDescent="0.25">
      <c r="L20" s="5" t="s">
        <v>40</v>
      </c>
      <c r="M20" s="8">
        <f>+T17</f>
        <v>139.5264</v>
      </c>
    </row>
    <row r="21" spans="2:24" x14ac:dyDescent="0.25">
      <c r="L21" s="5" t="s">
        <v>46</v>
      </c>
      <c r="M21" s="8">
        <f>(SUM(B17:E17)*3%)</f>
        <v>168.54</v>
      </c>
      <c r="Q21" s="2" t="s">
        <v>32</v>
      </c>
    </row>
    <row r="22" spans="2:24" x14ac:dyDescent="0.25">
      <c r="L22" s="6" t="s">
        <v>39</v>
      </c>
      <c r="M22" s="26">
        <f>SUM(M20:M21)</f>
        <v>308.06639999999999</v>
      </c>
      <c r="O22" s="20" t="s">
        <v>27</v>
      </c>
      <c r="P22" s="21">
        <f>M11-M22</f>
        <v>321.14960000000013</v>
      </c>
      <c r="Q22" t="s">
        <v>42</v>
      </c>
    </row>
    <row r="23" spans="2:24" x14ac:dyDescent="0.25">
      <c r="B23" s="2" t="s">
        <v>30</v>
      </c>
      <c r="L23" s="18"/>
      <c r="M23" s="19"/>
    </row>
    <row r="24" spans="2:24" x14ac:dyDescent="0.25">
      <c r="B24" s="3" t="s">
        <v>24</v>
      </c>
    </row>
    <row r="25" spans="2:24" ht="15.75" thickBot="1" x14ac:dyDescent="0.3"/>
    <row r="26" spans="2:24" ht="15.75" thickBot="1" x14ac:dyDescent="0.3">
      <c r="B26" s="28" t="s">
        <v>16</v>
      </c>
      <c r="C26" s="29"/>
      <c r="D26" s="29"/>
      <c r="E26" s="29"/>
      <c r="F26" s="29"/>
      <c r="G26" s="30"/>
      <c r="H26" s="31" t="s">
        <v>18</v>
      </c>
      <c r="I26" s="32"/>
      <c r="J26" s="32"/>
      <c r="K26" s="32"/>
      <c r="L26" s="33"/>
      <c r="M26" s="34" t="s">
        <v>25</v>
      </c>
      <c r="N26" s="35"/>
      <c r="O26" s="35"/>
      <c r="P26" s="35"/>
      <c r="Q26" s="35"/>
      <c r="R26" s="35"/>
      <c r="S26" s="35"/>
      <c r="T26" s="35"/>
      <c r="U26" s="35"/>
      <c r="V26" s="42" t="s">
        <v>13</v>
      </c>
    </row>
    <row r="27" spans="2:24" ht="15.75" thickBot="1" x14ac:dyDescent="0.3">
      <c r="B27" s="10" t="s">
        <v>7</v>
      </c>
      <c r="C27" s="10" t="s">
        <v>2</v>
      </c>
      <c r="D27" s="10" t="s">
        <v>3</v>
      </c>
      <c r="E27" s="10" t="s">
        <v>4</v>
      </c>
      <c r="F27" s="10" t="s">
        <v>5</v>
      </c>
      <c r="G27" s="10" t="s">
        <v>6</v>
      </c>
      <c r="H27" s="10" t="s">
        <v>8</v>
      </c>
      <c r="I27" s="10" t="s">
        <v>9</v>
      </c>
      <c r="J27" s="10" t="s">
        <v>10</v>
      </c>
      <c r="K27" s="10" t="s">
        <v>22</v>
      </c>
      <c r="L27" s="10" t="s">
        <v>15</v>
      </c>
      <c r="M27" s="10" t="s">
        <v>23</v>
      </c>
      <c r="N27" s="10" t="s">
        <v>2</v>
      </c>
      <c r="O27" s="10" t="s">
        <v>3</v>
      </c>
      <c r="P27" s="10" t="s">
        <v>4</v>
      </c>
      <c r="Q27" s="10" t="s">
        <v>5</v>
      </c>
      <c r="R27" s="10" t="s">
        <v>12</v>
      </c>
      <c r="S27" s="11" t="s">
        <v>14</v>
      </c>
      <c r="T27" s="10" t="s">
        <v>26</v>
      </c>
      <c r="U27" s="14" t="s">
        <v>12</v>
      </c>
      <c r="V27" s="43"/>
      <c r="X27" t="s">
        <v>35</v>
      </c>
    </row>
    <row r="28" spans="2:24" x14ac:dyDescent="0.25">
      <c r="B28" s="6">
        <v>5000</v>
      </c>
      <c r="C28" s="6">
        <f>B28*0.12</f>
        <v>600</v>
      </c>
      <c r="D28" s="5">
        <f>C28*0.02</f>
        <v>12</v>
      </c>
      <c r="E28" s="5">
        <f>C28*0.01</f>
        <v>6</v>
      </c>
      <c r="F28" s="5">
        <f>(SUM(B28:E28)*5%)</f>
        <v>280.90000000000003</v>
      </c>
      <c r="G28" s="5">
        <f>SUM(B28:F28)</f>
        <v>5898.9</v>
      </c>
      <c r="H28" s="5">
        <v>101.1</v>
      </c>
      <c r="I28" s="5">
        <f>H28+G28</f>
        <v>6000</v>
      </c>
      <c r="J28" s="5">
        <v>100</v>
      </c>
      <c r="K28" s="7">
        <v>6100</v>
      </c>
      <c r="L28" s="13">
        <v>100</v>
      </c>
      <c r="M28" s="5">
        <f>+K28+L28</f>
        <v>6200</v>
      </c>
      <c r="N28" s="6">
        <f>M28*0.12</f>
        <v>744</v>
      </c>
      <c r="O28" s="8">
        <f>N28*0.02</f>
        <v>14.88</v>
      </c>
      <c r="P28" s="8">
        <f>N28*0.01</f>
        <v>7.44</v>
      </c>
      <c r="Q28" s="8">
        <f>(SUM(M28:P28)*5%)</f>
        <v>348.31600000000003</v>
      </c>
      <c r="R28" s="8">
        <v>10</v>
      </c>
      <c r="S28" s="8">
        <f>SUM(M28:R28)</f>
        <v>7324.6359999999995</v>
      </c>
      <c r="T28" s="8">
        <v>0</v>
      </c>
      <c r="U28" s="8">
        <v>9</v>
      </c>
      <c r="V28" s="15">
        <f>+S28+T28+U28</f>
        <v>7333.6359999999995</v>
      </c>
    </row>
    <row r="30" spans="2:24" ht="15.75" thickBot="1" x14ac:dyDescent="0.3"/>
    <row r="31" spans="2:24" ht="15.75" thickBot="1" x14ac:dyDescent="0.3">
      <c r="L31" s="31" t="s">
        <v>19</v>
      </c>
      <c r="M31" s="33"/>
    </row>
    <row r="32" spans="2:24" x14ac:dyDescent="0.25">
      <c r="L32" s="5" t="s">
        <v>36</v>
      </c>
      <c r="M32" s="8">
        <f>+Q28</f>
        <v>348.31600000000003</v>
      </c>
    </row>
    <row r="33" spans="2:17" x14ac:dyDescent="0.25">
      <c r="L33" s="5" t="s">
        <v>47</v>
      </c>
      <c r="M33" s="8">
        <f>+F28</f>
        <v>280.90000000000003</v>
      </c>
      <c r="Q33" s="2" t="s">
        <v>33</v>
      </c>
    </row>
    <row r="34" spans="2:17" x14ac:dyDescent="0.25">
      <c r="L34" s="5" t="s">
        <v>20</v>
      </c>
      <c r="M34" s="25">
        <f>SUM(M32:M33)</f>
        <v>629.21600000000012</v>
      </c>
      <c r="O34" s="20" t="s">
        <v>27</v>
      </c>
      <c r="P34" s="21">
        <f>M34-M11</f>
        <v>0</v>
      </c>
      <c r="Q34" t="s">
        <v>43</v>
      </c>
    </row>
    <row r="35" spans="2:17" x14ac:dyDescent="0.25">
      <c r="L35" s="18"/>
      <c r="M35" s="19"/>
      <c r="O35" s="20"/>
      <c r="P35" s="21"/>
    </row>
    <row r="36" spans="2:17" x14ac:dyDescent="0.25">
      <c r="L36" s="18"/>
      <c r="M36" s="19"/>
      <c r="O36" s="20"/>
      <c r="P36" s="21"/>
      <c r="Q36" s="2" t="s">
        <v>34</v>
      </c>
    </row>
    <row r="37" spans="2:17" x14ac:dyDescent="0.25">
      <c r="B37" s="2" t="s">
        <v>31</v>
      </c>
      <c r="O37" s="20" t="s">
        <v>27</v>
      </c>
      <c r="P37" s="21">
        <f>M34-M22</f>
        <v>321.14960000000013</v>
      </c>
      <c r="Q37" t="s">
        <v>44</v>
      </c>
    </row>
    <row r="38" spans="2:17" x14ac:dyDescent="0.25">
      <c r="B38" s="27" t="s">
        <v>48</v>
      </c>
    </row>
    <row r="40" spans="2:17" x14ac:dyDescent="0.25">
      <c r="B40" s="2"/>
    </row>
    <row r="52" spans="2:22" x14ac:dyDescent="0.25">
      <c r="B52" s="4" t="s">
        <v>38</v>
      </c>
    </row>
    <row r="53" spans="2:22" ht="15.75" thickBot="1" x14ac:dyDescent="0.3"/>
    <row r="54" spans="2:22" ht="15.75" thickBot="1" x14ac:dyDescent="0.3">
      <c r="B54" s="28" t="s">
        <v>16</v>
      </c>
      <c r="C54" s="29"/>
      <c r="D54" s="29"/>
      <c r="E54" s="29"/>
      <c r="F54" s="29"/>
      <c r="G54" s="30"/>
      <c r="H54" s="31" t="s">
        <v>18</v>
      </c>
      <c r="I54" s="32"/>
      <c r="J54" s="32"/>
      <c r="K54" s="32"/>
      <c r="L54" s="33"/>
      <c r="M54" s="34" t="s">
        <v>17</v>
      </c>
      <c r="N54" s="35"/>
      <c r="O54" s="35"/>
      <c r="P54" s="35"/>
      <c r="Q54" s="35"/>
      <c r="R54" s="36"/>
      <c r="S54" s="37" t="s">
        <v>1</v>
      </c>
      <c r="T54" s="38"/>
      <c r="U54" s="38"/>
      <c r="V54" s="39"/>
    </row>
    <row r="55" spans="2:22" x14ac:dyDescent="0.25">
      <c r="B55" s="10" t="s">
        <v>7</v>
      </c>
      <c r="C55" s="10" t="s">
        <v>2</v>
      </c>
      <c r="D55" s="10" t="s">
        <v>3</v>
      </c>
      <c r="E55" s="10" t="s">
        <v>4</v>
      </c>
      <c r="F55" s="10" t="s">
        <v>5</v>
      </c>
      <c r="G55" s="10" t="s">
        <v>6</v>
      </c>
      <c r="H55" s="10" t="s">
        <v>8</v>
      </c>
      <c r="I55" s="10" t="s">
        <v>9</v>
      </c>
      <c r="J55" s="10" t="s">
        <v>10</v>
      </c>
      <c r="K55" s="10" t="s">
        <v>0</v>
      </c>
      <c r="L55" s="10" t="s">
        <v>15</v>
      </c>
      <c r="M55" s="10" t="s">
        <v>11</v>
      </c>
      <c r="N55" s="10" t="s">
        <v>2</v>
      </c>
      <c r="O55" s="10" t="s">
        <v>3</v>
      </c>
      <c r="P55" s="10" t="s">
        <v>4</v>
      </c>
      <c r="Q55" s="10" t="s">
        <v>5</v>
      </c>
      <c r="R55" s="10" t="s">
        <v>12</v>
      </c>
      <c r="S55" s="11" t="s">
        <v>14</v>
      </c>
      <c r="T55" s="10" t="s">
        <v>5</v>
      </c>
      <c r="U55" s="10" t="s">
        <v>12</v>
      </c>
      <c r="V55" s="10" t="s">
        <v>13</v>
      </c>
    </row>
    <row r="56" spans="2:22" x14ac:dyDescent="0.25">
      <c r="B56" s="6">
        <v>5000</v>
      </c>
      <c r="C56" s="6">
        <f>B56*0.12</f>
        <v>600</v>
      </c>
      <c r="D56" s="5">
        <f>C56*0.02</f>
        <v>12</v>
      </c>
      <c r="E56" s="5">
        <f>C56*0.01</f>
        <v>6</v>
      </c>
      <c r="F56" s="5">
        <f>(SUM(B56:E56)*14.5%)</f>
        <v>814.6099999999999</v>
      </c>
      <c r="G56" s="5">
        <f>SUM(B56:F56)</f>
        <v>6432.61</v>
      </c>
      <c r="H56" s="5">
        <v>101.1</v>
      </c>
      <c r="I56" s="5">
        <f>H56+G56</f>
        <v>6533.71</v>
      </c>
      <c r="J56" s="5">
        <v>100</v>
      </c>
      <c r="K56" s="7">
        <v>6100</v>
      </c>
      <c r="L56" s="6">
        <v>100</v>
      </c>
      <c r="M56" s="5">
        <f>+K56+L56</f>
        <v>6200</v>
      </c>
      <c r="N56" s="6">
        <f>M56*0.12</f>
        <v>744</v>
      </c>
      <c r="O56" s="8">
        <f>N56*0.02</f>
        <v>14.88</v>
      </c>
      <c r="P56" s="8">
        <f>N56*0.01</f>
        <v>7.44</v>
      </c>
      <c r="Q56" s="8">
        <f>(SUM(M56:P56)*5%)</f>
        <v>348.31600000000003</v>
      </c>
      <c r="R56" s="8">
        <v>10</v>
      </c>
      <c r="S56" s="8">
        <f>SUM(M56:R56)</f>
        <v>7324.6359999999995</v>
      </c>
      <c r="T56" s="8">
        <f>S56*0.05</f>
        <v>366.23180000000002</v>
      </c>
      <c r="U56" s="8">
        <v>9</v>
      </c>
      <c r="V56" s="9">
        <f>+S56+T56+U56</f>
        <v>7699.8678</v>
      </c>
    </row>
    <row r="57" spans="2:22" ht="15.75" thickBot="1" x14ac:dyDescent="0.3"/>
    <row r="58" spans="2:22" x14ac:dyDescent="0.25">
      <c r="I58" s="12"/>
      <c r="J58" s="12"/>
      <c r="K58" s="12"/>
      <c r="L58" s="40" t="s">
        <v>19</v>
      </c>
      <c r="M58" s="41"/>
    </row>
    <row r="59" spans="2:22" x14ac:dyDescent="0.25">
      <c r="I59" s="12"/>
      <c r="J59" s="12"/>
      <c r="K59" s="12"/>
      <c r="L59" s="13"/>
      <c r="M59" s="13"/>
    </row>
    <row r="60" spans="2:22" x14ac:dyDescent="0.25">
      <c r="L60" s="10" t="s">
        <v>20</v>
      </c>
      <c r="M60" s="17">
        <f>+F56</f>
        <v>814.6099999999999</v>
      </c>
    </row>
  </sheetData>
  <mergeCells count="20">
    <mergeCell ref="B54:G54"/>
    <mergeCell ref="H54:L54"/>
    <mergeCell ref="M54:R54"/>
    <mergeCell ref="S54:V54"/>
    <mergeCell ref="L58:M58"/>
    <mergeCell ref="L19:M19"/>
    <mergeCell ref="L31:M31"/>
    <mergeCell ref="M26:U26"/>
    <mergeCell ref="V26:V27"/>
    <mergeCell ref="B15:G15"/>
    <mergeCell ref="H15:L15"/>
    <mergeCell ref="B26:G26"/>
    <mergeCell ref="H26:L26"/>
    <mergeCell ref="M15:U15"/>
    <mergeCell ref="V15:V16"/>
    <mergeCell ref="B4:G4"/>
    <mergeCell ref="H4:L4"/>
    <mergeCell ref="M4:R4"/>
    <mergeCell ref="S4:V4"/>
    <mergeCell ref="L8:M8"/>
  </mergeCells>
  <pageMargins left="0.25" right="0.25" top="0.75" bottom="0.75" header="0.3" footer="0.3"/>
  <pageSetup paperSize="14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2014-03-01T13:55:38Z</dcterms:modified>
</cp:coreProperties>
</file>