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35" windowHeight="8130" tabRatio="847" firstSheet="2" activeTab="8"/>
  </bookViews>
  <sheets>
    <sheet name="Data list " sheetId="1" r:id="rId1"/>
    <sheet name="rm" sheetId="6" r:id="rId2"/>
    <sheet name="rm other" sheetId="7" r:id="rId3"/>
    <sheet name="paint" sheetId="5" r:id="rId4"/>
    <sheet name="Consumable" sheetId="3" r:id="rId5"/>
    <sheet name="trading" sheetId="8" r:id="rId6"/>
    <sheet name="Building &amp; Shed" sheetId="9" r:id="rId7"/>
    <sheet name="rep to machinery" sheetId="27" r:id="rId8"/>
    <sheet name="rep to electrical" sheetId="28" r:id="rId9"/>
    <sheet name="Annexture_J" sheetId="2" state="hidden" r:id="rId10"/>
  </sheets>
  <definedNames>
    <definedName name="_xlnm.Print_Area" localSheetId="0">'Data list '!$A$1:$P$46</definedName>
  </definedNames>
  <calcPr calcId="124519"/>
</workbook>
</file>

<file path=xl/calcChain.xml><?xml version="1.0" encoding="utf-8"?>
<calcChain xmlns="http://schemas.openxmlformats.org/spreadsheetml/2006/main">
  <c r="R33" i="3"/>
  <c r="R34"/>
  <c r="N29" i="5" l="1"/>
  <c r="O43" i="1"/>
  <c r="O44"/>
  <c r="P40"/>
  <c r="N40"/>
  <c r="M40"/>
  <c r="P39"/>
  <c r="P41" s="1"/>
  <c r="N39"/>
  <c r="N41" s="1"/>
  <c r="M39"/>
  <c r="M41" s="1"/>
  <c r="L40"/>
  <c r="K40"/>
  <c r="G40"/>
  <c r="C40"/>
  <c r="M42"/>
  <c r="L39"/>
  <c r="L41" s="1"/>
  <c r="K39"/>
  <c r="K41" s="1"/>
  <c r="O45" s="1"/>
  <c r="I29"/>
  <c r="O29"/>
  <c r="I26"/>
  <c r="O26"/>
  <c r="I21"/>
  <c r="O21"/>
  <c r="C39" l="1"/>
  <c r="C41" s="1"/>
  <c r="G39" l="1"/>
  <c r="G41" s="1"/>
  <c r="R34" i="28"/>
  <c r="P34"/>
  <c r="O34"/>
  <c r="N34"/>
  <c r="M34"/>
  <c r="L34"/>
  <c r="J34"/>
  <c r="H34"/>
  <c r="G34"/>
  <c r="E34"/>
  <c r="C34"/>
  <c r="B34"/>
  <c r="R33"/>
  <c r="R35" s="1"/>
  <c r="P33"/>
  <c r="P35" s="1"/>
  <c r="O33"/>
  <c r="O35" s="1"/>
  <c r="N33"/>
  <c r="N35" s="1"/>
  <c r="M33"/>
  <c r="M35" s="1"/>
  <c r="L33"/>
  <c r="L35" s="1"/>
  <c r="J33"/>
  <c r="J35" s="1"/>
  <c r="H33"/>
  <c r="H35" s="1"/>
  <c r="G33"/>
  <c r="G35" s="1"/>
  <c r="E33"/>
  <c r="E35" s="1"/>
  <c r="C33"/>
  <c r="C35" s="1"/>
  <c r="B33"/>
  <c r="B35" s="1"/>
  <c r="I32"/>
  <c r="D32"/>
  <c r="I31"/>
  <c r="D31"/>
  <c r="I30"/>
  <c r="K30" s="1"/>
  <c r="D30"/>
  <c r="F30" s="1"/>
  <c r="Q30" s="1"/>
  <c r="I29"/>
  <c r="K29" s="1"/>
  <c r="D29"/>
  <c r="F29" s="1"/>
  <c r="Q29" s="1"/>
  <c r="I28"/>
  <c r="K28" s="1"/>
  <c r="D28"/>
  <c r="F28" s="1"/>
  <c r="Q28" s="1"/>
  <c r="I27"/>
  <c r="K27" s="1"/>
  <c r="D27"/>
  <c r="F27" s="1"/>
  <c r="Q27" s="1"/>
  <c r="I26"/>
  <c r="K26" s="1"/>
  <c r="D26"/>
  <c r="F26" s="1"/>
  <c r="Q26" s="1"/>
  <c r="I25"/>
  <c r="K25" s="1"/>
  <c r="D25"/>
  <c r="F25" s="1"/>
  <c r="Q25" s="1"/>
  <c r="I24"/>
  <c r="K24" s="1"/>
  <c r="D24"/>
  <c r="F24" s="1"/>
  <c r="Q24" s="1"/>
  <c r="I23"/>
  <c r="K23" s="1"/>
  <c r="D23"/>
  <c r="F23" s="1"/>
  <c r="Q23" s="1"/>
  <c r="I22"/>
  <c r="K22" s="1"/>
  <c r="D22"/>
  <c r="F22" s="1"/>
  <c r="Q22" s="1"/>
  <c r="I21"/>
  <c r="K21" s="1"/>
  <c r="D21"/>
  <c r="F21" s="1"/>
  <c r="Q21" s="1"/>
  <c r="I20"/>
  <c r="K20" s="1"/>
  <c r="D20"/>
  <c r="F20" s="1"/>
  <c r="Q20" s="1"/>
  <c r="I19"/>
  <c r="K19" s="1"/>
  <c r="D19"/>
  <c r="F19" s="1"/>
  <c r="Q19" s="1"/>
  <c r="I18"/>
  <c r="K18" s="1"/>
  <c r="D18"/>
  <c r="F18" s="1"/>
  <c r="Q18" s="1"/>
  <c r="I17"/>
  <c r="K17" s="1"/>
  <c r="D17"/>
  <c r="F17" s="1"/>
  <c r="Q17" s="1"/>
  <c r="I16"/>
  <c r="K16" s="1"/>
  <c r="D16"/>
  <c r="F16" s="1"/>
  <c r="Q16" s="1"/>
  <c r="I15"/>
  <c r="K15" s="1"/>
  <c r="D15"/>
  <c r="F15" s="1"/>
  <c r="Q15" s="1"/>
  <c r="I14"/>
  <c r="K14" s="1"/>
  <c r="D14"/>
  <c r="F14" s="1"/>
  <c r="Q14" s="1"/>
  <c r="I13"/>
  <c r="K13" s="1"/>
  <c r="D13"/>
  <c r="F13" s="1"/>
  <c r="Q13" s="1"/>
  <c r="I12"/>
  <c r="K12" s="1"/>
  <c r="D12"/>
  <c r="F12" s="1"/>
  <c r="Q12" s="1"/>
  <c r="I11"/>
  <c r="K11" s="1"/>
  <c r="D11"/>
  <c r="F11" s="1"/>
  <c r="Q11" s="1"/>
  <c r="K10"/>
  <c r="D10"/>
  <c r="F10" s="1"/>
  <c r="Q10" s="1"/>
  <c r="K9"/>
  <c r="D9"/>
  <c r="F9" s="1"/>
  <c r="Q9" s="1"/>
  <c r="R34" i="27"/>
  <c r="P34"/>
  <c r="O34"/>
  <c r="N34"/>
  <c r="M34"/>
  <c r="L34"/>
  <c r="J34"/>
  <c r="H34"/>
  <c r="G34"/>
  <c r="E34"/>
  <c r="C34"/>
  <c r="B34"/>
  <c r="R33"/>
  <c r="R35" s="1"/>
  <c r="P33"/>
  <c r="P35" s="1"/>
  <c r="O33"/>
  <c r="O35" s="1"/>
  <c r="N33"/>
  <c r="N35" s="1"/>
  <c r="M33"/>
  <c r="M35" s="1"/>
  <c r="L33"/>
  <c r="L35" s="1"/>
  <c r="J33"/>
  <c r="J35" s="1"/>
  <c r="H33"/>
  <c r="H35" s="1"/>
  <c r="G33"/>
  <c r="G35" s="1"/>
  <c r="E33"/>
  <c r="E35" s="1"/>
  <c r="C33"/>
  <c r="C35" s="1"/>
  <c r="B33"/>
  <c r="B35" s="1"/>
  <c r="I32"/>
  <c r="D32"/>
  <c r="I31"/>
  <c r="D31"/>
  <c r="I30"/>
  <c r="K30" s="1"/>
  <c r="D30"/>
  <c r="F30" s="1"/>
  <c r="Q30" s="1"/>
  <c r="I29"/>
  <c r="K29" s="1"/>
  <c r="D29"/>
  <c r="F29" s="1"/>
  <c r="Q29" s="1"/>
  <c r="I28"/>
  <c r="K28" s="1"/>
  <c r="D28"/>
  <c r="F28" s="1"/>
  <c r="Q28" s="1"/>
  <c r="I27"/>
  <c r="K27" s="1"/>
  <c r="D27"/>
  <c r="F27" s="1"/>
  <c r="Q27" s="1"/>
  <c r="I26"/>
  <c r="K26" s="1"/>
  <c r="D26"/>
  <c r="F26" s="1"/>
  <c r="Q26" s="1"/>
  <c r="I25"/>
  <c r="K25" s="1"/>
  <c r="D25"/>
  <c r="F25" s="1"/>
  <c r="Q25" s="1"/>
  <c r="I24"/>
  <c r="K24" s="1"/>
  <c r="D24"/>
  <c r="F24" s="1"/>
  <c r="Q24" s="1"/>
  <c r="I23"/>
  <c r="K23" s="1"/>
  <c r="D23"/>
  <c r="F23" s="1"/>
  <c r="Q23" s="1"/>
  <c r="I22"/>
  <c r="K22" s="1"/>
  <c r="D22"/>
  <c r="F22" s="1"/>
  <c r="Q22" s="1"/>
  <c r="I21"/>
  <c r="K21" s="1"/>
  <c r="D21"/>
  <c r="F21" s="1"/>
  <c r="Q21" s="1"/>
  <c r="I20"/>
  <c r="K20" s="1"/>
  <c r="D20"/>
  <c r="F20" s="1"/>
  <c r="Q20" s="1"/>
  <c r="I19"/>
  <c r="K19" s="1"/>
  <c r="D19"/>
  <c r="F19" s="1"/>
  <c r="Q19" s="1"/>
  <c r="I18"/>
  <c r="K18" s="1"/>
  <c r="D18"/>
  <c r="F18" s="1"/>
  <c r="Q18" s="1"/>
  <c r="I17"/>
  <c r="K17" s="1"/>
  <c r="D17"/>
  <c r="F17" s="1"/>
  <c r="Q17" s="1"/>
  <c r="I16"/>
  <c r="K16" s="1"/>
  <c r="D16"/>
  <c r="F16" s="1"/>
  <c r="Q16" s="1"/>
  <c r="I15"/>
  <c r="K15" s="1"/>
  <c r="D15"/>
  <c r="F15" s="1"/>
  <c r="Q15" s="1"/>
  <c r="I14"/>
  <c r="K14" s="1"/>
  <c r="D14"/>
  <c r="F14" s="1"/>
  <c r="Q14" s="1"/>
  <c r="I13"/>
  <c r="K13" s="1"/>
  <c r="D13"/>
  <c r="F13" s="1"/>
  <c r="Q13" s="1"/>
  <c r="I12"/>
  <c r="K12" s="1"/>
  <c r="D12"/>
  <c r="F12" s="1"/>
  <c r="Q12" s="1"/>
  <c r="I11"/>
  <c r="K11" s="1"/>
  <c r="D11"/>
  <c r="F11" s="1"/>
  <c r="Q11" s="1"/>
  <c r="K10"/>
  <c r="D10"/>
  <c r="F10" s="1"/>
  <c r="Q10" s="1"/>
  <c r="K9"/>
  <c r="D9"/>
  <c r="F9" s="1"/>
  <c r="Q9" s="1"/>
  <c r="R34" i="9"/>
  <c r="P34"/>
  <c r="O34"/>
  <c r="N34"/>
  <c r="M34"/>
  <c r="L34"/>
  <c r="J34"/>
  <c r="I34"/>
  <c r="H34"/>
  <c r="G34"/>
  <c r="E34"/>
  <c r="D34"/>
  <c r="C34"/>
  <c r="R33"/>
  <c r="R35" s="1"/>
  <c r="P33"/>
  <c r="P35" s="1"/>
  <c r="O33"/>
  <c r="O35" s="1"/>
  <c r="N33"/>
  <c r="N35" s="1"/>
  <c r="M33"/>
  <c r="M35" s="1"/>
  <c r="L33"/>
  <c r="L35" s="1"/>
  <c r="J33"/>
  <c r="J35" s="1"/>
  <c r="I33"/>
  <c r="I35" s="1"/>
  <c r="H33"/>
  <c r="H35" s="1"/>
  <c r="G33"/>
  <c r="G35" s="1"/>
  <c r="E33"/>
  <c r="E35" s="1"/>
  <c r="D33"/>
  <c r="D35" s="1"/>
  <c r="C33"/>
  <c r="C35" s="1"/>
  <c r="B34"/>
  <c r="B33"/>
  <c r="B35" s="1"/>
  <c r="D32" i="8"/>
  <c r="F32" s="1"/>
  <c r="D31"/>
  <c r="F31" s="1"/>
  <c r="D30"/>
  <c r="F30" s="1"/>
  <c r="D29"/>
  <c r="F29" s="1"/>
  <c r="D28"/>
  <c r="F28" s="1"/>
  <c r="D27"/>
  <c r="F27" s="1"/>
  <c r="D26"/>
  <c r="F26" s="1"/>
  <c r="D25"/>
  <c r="F25" s="1"/>
  <c r="D24"/>
  <c r="F24" s="1"/>
  <c r="D23"/>
  <c r="F23" s="1"/>
  <c r="D22"/>
  <c r="F22" s="1"/>
  <c r="D21"/>
  <c r="F21" s="1"/>
  <c r="D20"/>
  <c r="F20" s="1"/>
  <c r="D19"/>
  <c r="F19" s="1"/>
  <c r="D18"/>
  <c r="F18" s="1"/>
  <c r="D17"/>
  <c r="F17" s="1"/>
  <c r="D16"/>
  <c r="F16" s="1"/>
  <c r="D15"/>
  <c r="F15" s="1"/>
  <c r="D14"/>
  <c r="F14" s="1"/>
  <c r="D13"/>
  <c r="F13" s="1"/>
  <c r="D12"/>
  <c r="F12" s="1"/>
  <c r="D11"/>
  <c r="F11" s="1"/>
  <c r="D10"/>
  <c r="F10" s="1"/>
  <c r="D9"/>
  <c r="F9" s="1"/>
  <c r="R34"/>
  <c r="P34"/>
  <c r="O34"/>
  <c r="N34"/>
  <c r="M34"/>
  <c r="L34"/>
  <c r="J34"/>
  <c r="I34"/>
  <c r="H34"/>
  <c r="G34"/>
  <c r="E34"/>
  <c r="D34"/>
  <c r="C34"/>
  <c r="R33"/>
  <c r="R35" s="1"/>
  <c r="P33"/>
  <c r="P35" s="1"/>
  <c r="O33"/>
  <c r="O35" s="1"/>
  <c r="N33"/>
  <c r="N35" s="1"/>
  <c r="M33"/>
  <c r="M35" s="1"/>
  <c r="L33"/>
  <c r="L35" s="1"/>
  <c r="J33"/>
  <c r="J35" s="1"/>
  <c r="I33"/>
  <c r="I35" s="1"/>
  <c r="H33"/>
  <c r="H35" s="1"/>
  <c r="G33"/>
  <c r="G35" s="1"/>
  <c r="E33"/>
  <c r="E35" s="1"/>
  <c r="Q36" s="1"/>
  <c r="D33"/>
  <c r="D35" s="1"/>
  <c r="C33"/>
  <c r="C35" s="1"/>
  <c r="B34"/>
  <c r="B33"/>
  <c r="B35" s="1"/>
  <c r="R34" i="5"/>
  <c r="P34"/>
  <c r="O34"/>
  <c r="N34"/>
  <c r="M34"/>
  <c r="L34"/>
  <c r="J34"/>
  <c r="H34"/>
  <c r="G34"/>
  <c r="E34"/>
  <c r="C34"/>
  <c r="R33"/>
  <c r="R35" s="1"/>
  <c r="P33"/>
  <c r="P35" s="1"/>
  <c r="O33"/>
  <c r="O35" s="1"/>
  <c r="N33"/>
  <c r="N35" s="1"/>
  <c r="M33"/>
  <c r="M35" s="1"/>
  <c r="Q37" s="1"/>
  <c r="L33"/>
  <c r="L35" s="1"/>
  <c r="J33"/>
  <c r="J35" s="1"/>
  <c r="Q36" s="1"/>
  <c r="H33"/>
  <c r="H35" s="1"/>
  <c r="G33"/>
  <c r="G35" s="1"/>
  <c r="E33"/>
  <c r="E35" s="1"/>
  <c r="C33"/>
  <c r="C35" s="1"/>
  <c r="B34"/>
  <c r="B33"/>
  <c r="B35" s="1"/>
  <c r="I9"/>
  <c r="K9" s="1"/>
  <c r="I10"/>
  <c r="K10" s="1"/>
  <c r="I11"/>
  <c r="K11" s="1"/>
  <c r="I12"/>
  <c r="K12" s="1"/>
  <c r="I13"/>
  <c r="K13" s="1"/>
  <c r="I14"/>
  <c r="K14" s="1"/>
  <c r="I15"/>
  <c r="K15" s="1"/>
  <c r="I16"/>
  <c r="K16" s="1"/>
  <c r="I17"/>
  <c r="K17" s="1"/>
  <c r="I18"/>
  <c r="K18" s="1"/>
  <c r="I19"/>
  <c r="K19" s="1"/>
  <c r="I20"/>
  <c r="K20" s="1"/>
  <c r="I21"/>
  <c r="K21" s="1"/>
  <c r="I22"/>
  <c r="K22" s="1"/>
  <c r="I23"/>
  <c r="K23" s="1"/>
  <c r="I24"/>
  <c r="K24" s="1"/>
  <c r="I25"/>
  <c r="K25" s="1"/>
  <c r="I26"/>
  <c r="K26" s="1"/>
  <c r="I27"/>
  <c r="K27" s="1"/>
  <c r="I28"/>
  <c r="K28" s="1"/>
  <c r="I29"/>
  <c r="K29" s="1"/>
  <c r="I30"/>
  <c r="K30" s="1"/>
  <c r="I31"/>
  <c r="K31" s="1"/>
  <c r="K33" s="1"/>
  <c r="I32"/>
  <c r="K32" s="1"/>
  <c r="K34" s="1"/>
  <c r="D9"/>
  <c r="F9" s="1"/>
  <c r="D10"/>
  <c r="F10" s="1"/>
  <c r="D11"/>
  <c r="F11" s="1"/>
  <c r="D12"/>
  <c r="F12" s="1"/>
  <c r="D13"/>
  <c r="F13" s="1"/>
  <c r="D14"/>
  <c r="F14" s="1"/>
  <c r="D15"/>
  <c r="F15" s="1"/>
  <c r="D16"/>
  <c r="F16" s="1"/>
  <c r="D17"/>
  <c r="F17" s="1"/>
  <c r="D18"/>
  <c r="F18" s="1"/>
  <c r="D19"/>
  <c r="F19" s="1"/>
  <c r="D20"/>
  <c r="F20" s="1"/>
  <c r="D21"/>
  <c r="F21" s="1"/>
  <c r="D22"/>
  <c r="F22" s="1"/>
  <c r="D23"/>
  <c r="F23" s="1"/>
  <c r="D24"/>
  <c r="F24" s="1"/>
  <c r="D25"/>
  <c r="F25" s="1"/>
  <c r="D26"/>
  <c r="F26" s="1"/>
  <c r="D27"/>
  <c r="F27" s="1"/>
  <c r="D28"/>
  <c r="F28" s="1"/>
  <c r="D29"/>
  <c r="F29" s="1"/>
  <c r="D30"/>
  <c r="F30" s="1"/>
  <c r="D31"/>
  <c r="F31" s="1"/>
  <c r="F33" s="1"/>
  <c r="D32"/>
  <c r="F32" s="1"/>
  <c r="F34" s="1"/>
  <c r="P34" i="3"/>
  <c r="O34"/>
  <c r="N34"/>
  <c r="M34"/>
  <c r="L34"/>
  <c r="J34"/>
  <c r="H34"/>
  <c r="G34"/>
  <c r="E34"/>
  <c r="C34"/>
  <c r="P33"/>
  <c r="N33"/>
  <c r="M33"/>
  <c r="L33"/>
  <c r="J33"/>
  <c r="H33"/>
  <c r="G33"/>
  <c r="E33"/>
  <c r="C33"/>
  <c r="B34"/>
  <c r="B33"/>
  <c r="I9"/>
  <c r="K9" s="1"/>
  <c r="I10"/>
  <c r="K10" s="1"/>
  <c r="I11"/>
  <c r="K11" s="1"/>
  <c r="I12"/>
  <c r="K12" s="1"/>
  <c r="I13"/>
  <c r="K13" s="1"/>
  <c r="I14"/>
  <c r="K14" s="1"/>
  <c r="I15"/>
  <c r="K15" s="1"/>
  <c r="I16"/>
  <c r="K16" s="1"/>
  <c r="I17"/>
  <c r="K17" s="1"/>
  <c r="I18"/>
  <c r="K18" s="1"/>
  <c r="I19"/>
  <c r="K19" s="1"/>
  <c r="I20"/>
  <c r="K20" s="1"/>
  <c r="I21"/>
  <c r="K21" s="1"/>
  <c r="I22"/>
  <c r="K22" s="1"/>
  <c r="I23"/>
  <c r="K23" s="1"/>
  <c r="I24"/>
  <c r="K24" s="1"/>
  <c r="I25"/>
  <c r="K25" s="1"/>
  <c r="I26"/>
  <c r="K26" s="1"/>
  <c r="I27"/>
  <c r="K27" s="1"/>
  <c r="I28"/>
  <c r="K28" s="1"/>
  <c r="I29"/>
  <c r="K29" s="1"/>
  <c r="I30"/>
  <c r="K30" s="1"/>
  <c r="I31"/>
  <c r="K31" s="1"/>
  <c r="I32"/>
  <c r="K32" s="1"/>
  <c r="K34" s="1"/>
  <c r="D9"/>
  <c r="F9" s="1"/>
  <c r="D10"/>
  <c r="F10" s="1"/>
  <c r="D11"/>
  <c r="F11" s="1"/>
  <c r="D12"/>
  <c r="F12" s="1"/>
  <c r="D13"/>
  <c r="F13" s="1"/>
  <c r="D14"/>
  <c r="F14" s="1"/>
  <c r="D15"/>
  <c r="F15" s="1"/>
  <c r="D16"/>
  <c r="F16" s="1"/>
  <c r="D17"/>
  <c r="F17" s="1"/>
  <c r="D18"/>
  <c r="F18" s="1"/>
  <c r="D19"/>
  <c r="F19" s="1"/>
  <c r="D20"/>
  <c r="F20" s="1"/>
  <c r="D21"/>
  <c r="F21" s="1"/>
  <c r="D22"/>
  <c r="F22" s="1"/>
  <c r="D23"/>
  <c r="F23" s="1"/>
  <c r="D24"/>
  <c r="F24" s="1"/>
  <c r="D25"/>
  <c r="F25" s="1"/>
  <c r="D26"/>
  <c r="F26" s="1"/>
  <c r="D27"/>
  <c r="F27" s="1"/>
  <c r="D28"/>
  <c r="F28" s="1"/>
  <c r="D29"/>
  <c r="F29" s="1"/>
  <c r="D30"/>
  <c r="F30" s="1"/>
  <c r="D31"/>
  <c r="D33" s="1"/>
  <c r="D32"/>
  <c r="D34" s="1"/>
  <c r="D35" s="1"/>
  <c r="R34" i="7"/>
  <c r="P34"/>
  <c r="O34"/>
  <c r="N34"/>
  <c r="M34"/>
  <c r="L34"/>
  <c r="J34"/>
  <c r="H34"/>
  <c r="G34"/>
  <c r="E34"/>
  <c r="C34"/>
  <c r="R33"/>
  <c r="R35" s="1"/>
  <c r="P33"/>
  <c r="P35" s="1"/>
  <c r="O33"/>
  <c r="O35" s="1"/>
  <c r="N33"/>
  <c r="N35" s="1"/>
  <c r="M33"/>
  <c r="M35" s="1"/>
  <c r="L33"/>
  <c r="L35" s="1"/>
  <c r="J33"/>
  <c r="J35" s="1"/>
  <c r="H33"/>
  <c r="H35" s="1"/>
  <c r="G33"/>
  <c r="G35" s="1"/>
  <c r="E33"/>
  <c r="E35" s="1"/>
  <c r="Q36" s="1"/>
  <c r="C33"/>
  <c r="C35" s="1"/>
  <c r="Q37" s="1"/>
  <c r="B34"/>
  <c r="B33"/>
  <c r="B35" s="1"/>
  <c r="I9"/>
  <c r="K9" s="1"/>
  <c r="I10"/>
  <c r="K10" s="1"/>
  <c r="I11"/>
  <c r="K11" s="1"/>
  <c r="I12"/>
  <c r="K12" s="1"/>
  <c r="I13"/>
  <c r="K13" s="1"/>
  <c r="I14"/>
  <c r="K14" s="1"/>
  <c r="I15"/>
  <c r="K15" s="1"/>
  <c r="I16"/>
  <c r="K16" s="1"/>
  <c r="I17"/>
  <c r="K17" s="1"/>
  <c r="I18"/>
  <c r="K18" s="1"/>
  <c r="I19"/>
  <c r="K19" s="1"/>
  <c r="I20"/>
  <c r="K20" s="1"/>
  <c r="I21"/>
  <c r="K21" s="1"/>
  <c r="I22"/>
  <c r="K22" s="1"/>
  <c r="I23"/>
  <c r="K23" s="1"/>
  <c r="I24"/>
  <c r="K24" s="1"/>
  <c r="I25"/>
  <c r="K25" s="1"/>
  <c r="I26"/>
  <c r="K26" s="1"/>
  <c r="I27"/>
  <c r="K27" s="1"/>
  <c r="I28"/>
  <c r="K28" s="1"/>
  <c r="I29"/>
  <c r="K29" s="1"/>
  <c r="I30"/>
  <c r="K30" s="1"/>
  <c r="I31"/>
  <c r="K31" s="1"/>
  <c r="K33" s="1"/>
  <c r="I32"/>
  <c r="K32" s="1"/>
  <c r="K34" s="1"/>
  <c r="D9"/>
  <c r="F9" s="1"/>
  <c r="Q9" s="1"/>
  <c r="D10"/>
  <c r="F10" s="1"/>
  <c r="D11"/>
  <c r="F11" s="1"/>
  <c r="D12"/>
  <c r="F12" s="1"/>
  <c r="D13"/>
  <c r="F13" s="1"/>
  <c r="D14"/>
  <c r="F14" s="1"/>
  <c r="D15"/>
  <c r="F15" s="1"/>
  <c r="D16"/>
  <c r="F16" s="1"/>
  <c r="D17"/>
  <c r="F17" s="1"/>
  <c r="D18"/>
  <c r="F18" s="1"/>
  <c r="D19"/>
  <c r="F19" s="1"/>
  <c r="D20"/>
  <c r="F20" s="1"/>
  <c r="D21"/>
  <c r="F21" s="1"/>
  <c r="D22"/>
  <c r="F22" s="1"/>
  <c r="D23"/>
  <c r="F23" s="1"/>
  <c r="D24"/>
  <c r="F24" s="1"/>
  <c r="D25"/>
  <c r="F25" s="1"/>
  <c r="D26"/>
  <c r="F26" s="1"/>
  <c r="D27"/>
  <c r="F27" s="1"/>
  <c r="D28"/>
  <c r="F28" s="1"/>
  <c r="D29"/>
  <c r="F29" s="1"/>
  <c r="D30"/>
  <c r="F30" s="1"/>
  <c r="D31"/>
  <c r="F31" s="1"/>
  <c r="D32"/>
  <c r="F32" s="1"/>
  <c r="F34" s="1"/>
  <c r="O33" i="6"/>
  <c r="R34"/>
  <c r="P34"/>
  <c r="O34"/>
  <c r="N34"/>
  <c r="M34"/>
  <c r="L34"/>
  <c r="J34"/>
  <c r="H34"/>
  <c r="G34"/>
  <c r="E34"/>
  <c r="C34"/>
  <c r="R33"/>
  <c r="R35" s="1"/>
  <c r="P33"/>
  <c r="P35" s="1"/>
  <c r="O35"/>
  <c r="N33"/>
  <c r="N35" s="1"/>
  <c r="L33"/>
  <c r="L35" s="1"/>
  <c r="J33"/>
  <c r="J35" s="1"/>
  <c r="H33"/>
  <c r="H35" s="1"/>
  <c r="G33"/>
  <c r="G35" s="1"/>
  <c r="E33"/>
  <c r="E35" s="1"/>
  <c r="B34"/>
  <c r="B33"/>
  <c r="B35" s="1"/>
  <c r="I9"/>
  <c r="K9" s="1"/>
  <c r="I10"/>
  <c r="K10" s="1"/>
  <c r="I11"/>
  <c r="K11" s="1"/>
  <c r="I12"/>
  <c r="K12" s="1"/>
  <c r="I13"/>
  <c r="K13" s="1"/>
  <c r="I14"/>
  <c r="K14" s="1"/>
  <c r="I15"/>
  <c r="K15" s="1"/>
  <c r="I16"/>
  <c r="K16" s="1"/>
  <c r="I17"/>
  <c r="K17" s="1"/>
  <c r="I18"/>
  <c r="K18" s="1"/>
  <c r="I19"/>
  <c r="K19" s="1"/>
  <c r="I20"/>
  <c r="K20" s="1"/>
  <c r="I21"/>
  <c r="K21" s="1"/>
  <c r="I22"/>
  <c r="K22" s="1"/>
  <c r="I23"/>
  <c r="K23" s="1"/>
  <c r="I24"/>
  <c r="K24" s="1"/>
  <c r="I25"/>
  <c r="K25" s="1"/>
  <c r="I26"/>
  <c r="K26" s="1"/>
  <c r="I27"/>
  <c r="K27" s="1"/>
  <c r="I28"/>
  <c r="K28" s="1"/>
  <c r="I29"/>
  <c r="K29" s="1"/>
  <c r="I30"/>
  <c r="K30" s="1"/>
  <c r="I31"/>
  <c r="I33" s="1"/>
  <c r="I32"/>
  <c r="I34" s="1"/>
  <c r="D32"/>
  <c r="F32" s="1"/>
  <c r="D31"/>
  <c r="F31" s="1"/>
  <c r="D30"/>
  <c r="F30" s="1"/>
  <c r="D29"/>
  <c r="F29" s="1"/>
  <c r="D28"/>
  <c r="F28" s="1"/>
  <c r="D27"/>
  <c r="F27" s="1"/>
  <c r="D26"/>
  <c r="F26" s="1"/>
  <c r="D25"/>
  <c r="F25" s="1"/>
  <c r="D24"/>
  <c r="F24" s="1"/>
  <c r="D23"/>
  <c r="F23" s="1"/>
  <c r="D22"/>
  <c r="F22" s="1"/>
  <c r="D21"/>
  <c r="F21" s="1"/>
  <c r="D20"/>
  <c r="F20" s="1"/>
  <c r="D18"/>
  <c r="F18" s="1"/>
  <c r="D17"/>
  <c r="F17" s="1"/>
  <c r="D16"/>
  <c r="F16" s="1"/>
  <c r="D15"/>
  <c r="F15" s="1"/>
  <c r="D14"/>
  <c r="F14" s="1"/>
  <c r="D12"/>
  <c r="F12" s="1"/>
  <c r="D11"/>
  <c r="F11" s="1"/>
  <c r="D10"/>
  <c r="F10" s="1"/>
  <c r="D9"/>
  <c r="F9" s="1"/>
  <c r="C33"/>
  <c r="C35" s="1"/>
  <c r="Q37" s="1"/>
  <c r="D13"/>
  <c r="F13" s="1"/>
  <c r="H39" i="1"/>
  <c r="F39"/>
  <c r="D39"/>
  <c r="C38"/>
  <c r="G38"/>
  <c r="J38"/>
  <c r="K38"/>
  <c r="L38"/>
  <c r="M38"/>
  <c r="N38"/>
  <c r="P38"/>
  <c r="Q36" i="9" l="1"/>
  <c r="Q37" i="8"/>
  <c r="Q36" i="6"/>
  <c r="B39" i="1"/>
  <c r="J39"/>
  <c r="J40"/>
  <c r="I35" i="6"/>
  <c r="K35" i="7"/>
  <c r="F35" i="5"/>
  <c r="K35"/>
  <c r="D19" i="6"/>
  <c r="F19" s="1"/>
  <c r="F33"/>
  <c r="F34"/>
  <c r="Q25"/>
  <c r="K32"/>
  <c r="K34" s="1"/>
  <c r="K31"/>
  <c r="K33" s="1"/>
  <c r="K35" s="1"/>
  <c r="D33" i="7"/>
  <c r="I33"/>
  <c r="D34"/>
  <c r="I34"/>
  <c r="B35" i="3"/>
  <c r="F31"/>
  <c r="F32"/>
  <c r="D33" i="5"/>
  <c r="I33"/>
  <c r="D34"/>
  <c r="I34"/>
  <c r="D33" i="28"/>
  <c r="I33"/>
  <c r="D34"/>
  <c r="I34"/>
  <c r="Q36"/>
  <c r="F31"/>
  <c r="K31"/>
  <c r="K33" s="1"/>
  <c r="F32"/>
  <c r="K32"/>
  <c r="K34" s="1"/>
  <c r="D33" i="27"/>
  <c r="I33"/>
  <c r="D34"/>
  <c r="I34"/>
  <c r="Q36"/>
  <c r="F31"/>
  <c r="K31"/>
  <c r="K33" s="1"/>
  <c r="F32"/>
  <c r="K32"/>
  <c r="K34" s="1"/>
  <c r="K33" i="3"/>
  <c r="I33"/>
  <c r="C35"/>
  <c r="E35"/>
  <c r="G35"/>
  <c r="H35"/>
  <c r="I34"/>
  <c r="I35" s="1"/>
  <c r="J35"/>
  <c r="Q36" s="1"/>
  <c r="L35"/>
  <c r="M35"/>
  <c r="Q38" s="1"/>
  <c r="N35"/>
  <c r="O35"/>
  <c r="P35"/>
  <c r="R35"/>
  <c r="K35"/>
  <c r="F33" i="7"/>
  <c r="F35" s="1"/>
  <c r="D33" i="6"/>
  <c r="F35"/>
  <c r="D34"/>
  <c r="D35" s="1"/>
  <c r="Q37" i="3" l="1"/>
  <c r="J41" i="1"/>
  <c r="I35" i="5"/>
  <c r="D35"/>
  <c r="I35" i="7"/>
  <c r="D35"/>
  <c r="Q31" i="6"/>
  <c r="I35" i="28"/>
  <c r="D35"/>
  <c r="F34"/>
  <c r="Q32"/>
  <c r="Q34" s="1"/>
  <c r="F33"/>
  <c r="F35" s="1"/>
  <c r="Q31"/>
  <c r="Q33" s="1"/>
  <c r="Q35" s="1"/>
  <c r="Q38" s="1"/>
  <c r="R38" s="1"/>
  <c r="K35"/>
  <c r="I35" i="27"/>
  <c r="D35"/>
  <c r="F34"/>
  <c r="Q32"/>
  <c r="Q34" s="1"/>
  <c r="F33"/>
  <c r="F35" s="1"/>
  <c r="Q31"/>
  <c r="Q33" s="1"/>
  <c r="Q35" s="1"/>
  <c r="Q38" s="1"/>
  <c r="R38" s="1"/>
  <c r="K35"/>
  <c r="K32" i="9" l="1"/>
  <c r="F32"/>
  <c r="K31"/>
  <c r="F31"/>
  <c r="K30"/>
  <c r="F30"/>
  <c r="Q30" s="1"/>
  <c r="K29"/>
  <c r="F29"/>
  <c r="Q29" s="1"/>
  <c r="K28"/>
  <c r="F28"/>
  <c r="Q28" s="1"/>
  <c r="K27"/>
  <c r="F27"/>
  <c r="Q27" s="1"/>
  <c r="K26"/>
  <c r="F26"/>
  <c r="Q26" s="1"/>
  <c r="K25"/>
  <c r="F25"/>
  <c r="Q25" s="1"/>
  <c r="K24"/>
  <c r="F24"/>
  <c r="Q24" s="1"/>
  <c r="K23"/>
  <c r="F23"/>
  <c r="Q23" s="1"/>
  <c r="K22"/>
  <c r="F22"/>
  <c r="Q22" s="1"/>
  <c r="K21"/>
  <c r="F21"/>
  <c r="Q21" s="1"/>
  <c r="K20"/>
  <c r="F20"/>
  <c r="Q20" s="1"/>
  <c r="K19"/>
  <c r="F19"/>
  <c r="Q19" s="1"/>
  <c r="K18"/>
  <c r="F18"/>
  <c r="Q18" s="1"/>
  <c r="K17"/>
  <c r="F17"/>
  <c r="Q17" s="1"/>
  <c r="K16"/>
  <c r="F16"/>
  <c r="Q16" s="1"/>
  <c r="K15"/>
  <c r="F15"/>
  <c r="Q15" s="1"/>
  <c r="K14"/>
  <c r="F14"/>
  <c r="Q14" s="1"/>
  <c r="K13"/>
  <c r="F13"/>
  <c r="Q13" s="1"/>
  <c r="K12"/>
  <c r="F12"/>
  <c r="Q12" s="1"/>
  <c r="K11"/>
  <c r="F11"/>
  <c r="Q11" s="1"/>
  <c r="K10"/>
  <c r="F10"/>
  <c r="Q10" s="1"/>
  <c r="K9"/>
  <c r="F9"/>
  <c r="Q31" l="1"/>
  <c r="F33"/>
  <c r="Q32"/>
  <c r="Q34" s="1"/>
  <c r="F34"/>
  <c r="K33"/>
  <c r="K34"/>
  <c r="Q9"/>
  <c r="K35" l="1"/>
  <c r="F35"/>
  <c r="Q33"/>
  <c r="Q35" s="1"/>
  <c r="Q38" s="1"/>
  <c r="R38" s="1"/>
  <c r="K32" i="8"/>
  <c r="Q32"/>
  <c r="K31"/>
  <c r="Q31"/>
  <c r="K30"/>
  <c r="Q30"/>
  <c r="K29"/>
  <c r="Q29"/>
  <c r="K28"/>
  <c r="Q28"/>
  <c r="K27"/>
  <c r="Q27"/>
  <c r="K26"/>
  <c r="Q26"/>
  <c r="K25"/>
  <c r="Q25"/>
  <c r="K24"/>
  <c r="Q24"/>
  <c r="K23"/>
  <c r="Q23"/>
  <c r="K22"/>
  <c r="Q22"/>
  <c r="K21"/>
  <c r="Q21"/>
  <c r="K20"/>
  <c r="Q20"/>
  <c r="K19"/>
  <c r="Q19"/>
  <c r="K18"/>
  <c r="Q18"/>
  <c r="K17"/>
  <c r="Q17"/>
  <c r="K16"/>
  <c r="Q16"/>
  <c r="K15"/>
  <c r="Q15"/>
  <c r="K14"/>
  <c r="Q14"/>
  <c r="K13"/>
  <c r="Q13"/>
  <c r="K12"/>
  <c r="Q12"/>
  <c r="K11"/>
  <c r="Q11"/>
  <c r="K10"/>
  <c r="K9"/>
  <c r="F33"/>
  <c r="K33" l="1"/>
  <c r="K34"/>
  <c r="Q10"/>
  <c r="Q34" s="1"/>
  <c r="F34"/>
  <c r="F35"/>
  <c r="Q9"/>
  <c r="Q32" i="7"/>
  <c r="Q3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33" s="1"/>
  <c r="Q10"/>
  <c r="Q34" s="1"/>
  <c r="Q35" s="1"/>
  <c r="Q38" s="1"/>
  <c r="R38" s="1"/>
  <c r="K35" i="8" l="1"/>
  <c r="Q33"/>
  <c r="Q35" s="1"/>
  <c r="Q38" s="1"/>
  <c r="R38" s="1"/>
  <c r="M33" i="6"/>
  <c r="M35" s="1"/>
  <c r="Q32"/>
  <c r="Q30"/>
  <c r="Q29"/>
  <c r="Q28"/>
  <c r="Q27"/>
  <c r="Q26"/>
  <c r="Q24"/>
  <c r="Q23"/>
  <c r="Q22"/>
  <c r="Q21"/>
  <c r="Q20"/>
  <c r="Q19"/>
  <c r="Q18"/>
  <c r="Q17"/>
  <c r="Q16"/>
  <c r="Q15"/>
  <c r="Q14"/>
  <c r="Q13"/>
  <c r="Q12"/>
  <c r="Q11"/>
  <c r="Q10"/>
  <c r="Q32" i="5"/>
  <c r="Q3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30" i="3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D40" i="1"/>
  <c r="D41" s="1"/>
  <c r="B40"/>
  <c r="B41" s="1"/>
  <c r="H40"/>
  <c r="H41" s="1"/>
  <c r="F40"/>
  <c r="F41" s="1"/>
  <c r="E22"/>
  <c r="I22"/>
  <c r="O22"/>
  <c r="E36"/>
  <c r="I37"/>
  <c r="O37"/>
  <c r="I36"/>
  <c r="O36"/>
  <c r="I35"/>
  <c r="I34"/>
  <c r="I33"/>
  <c r="I32"/>
  <c r="I31"/>
  <c r="I30"/>
  <c r="I28"/>
  <c r="I27"/>
  <c r="I25"/>
  <c r="I24"/>
  <c r="I23"/>
  <c r="I20"/>
  <c r="I19"/>
  <c r="I18"/>
  <c r="I17"/>
  <c r="I16"/>
  <c r="I15"/>
  <c r="I14"/>
  <c r="I13"/>
  <c r="I12"/>
  <c r="I11"/>
  <c r="I10"/>
  <c r="I9"/>
  <c r="E35"/>
  <c r="O35"/>
  <c r="E34"/>
  <c r="O34"/>
  <c r="E33"/>
  <c r="O33"/>
  <c r="E32"/>
  <c r="O32"/>
  <c r="E31"/>
  <c r="O31"/>
  <c r="E30"/>
  <c r="O30"/>
  <c r="E28"/>
  <c r="O28"/>
  <c r="E27"/>
  <c r="O27"/>
  <c r="E25"/>
  <c r="O25"/>
  <c r="E24"/>
  <c r="O24"/>
  <c r="E23"/>
  <c r="O23"/>
  <c r="E20"/>
  <c r="O20"/>
  <c r="E19"/>
  <c r="O19"/>
  <c r="E18"/>
  <c r="O18"/>
  <c r="E17"/>
  <c r="O17"/>
  <c r="E16"/>
  <c r="O16"/>
  <c r="E15"/>
  <c r="O15"/>
  <c r="E14"/>
  <c r="O14"/>
  <c r="E13"/>
  <c r="O13"/>
  <c r="E12"/>
  <c r="O12"/>
  <c r="E11"/>
  <c r="O11"/>
  <c r="E10"/>
  <c r="O10"/>
  <c r="E44" i="2"/>
  <c r="F51"/>
  <c r="F50"/>
  <c r="F46"/>
  <c r="F44"/>
  <c r="F45"/>
  <c r="F49"/>
  <c r="F48"/>
  <c r="F47"/>
  <c r="E10"/>
  <c r="D10"/>
  <c r="E6"/>
  <c r="D6"/>
  <c r="F7"/>
  <c r="F14"/>
  <c r="F16"/>
  <c r="F12"/>
  <c r="F6"/>
  <c r="F8"/>
  <c r="F10"/>
  <c r="F15"/>
  <c r="F13"/>
  <c r="F9"/>
  <c r="F11"/>
  <c r="F56"/>
  <c r="F57"/>
  <c r="F54"/>
  <c r="F61"/>
  <c r="E61"/>
  <c r="E32"/>
  <c r="D32"/>
  <c r="E22"/>
  <c r="D22"/>
  <c r="E39"/>
  <c r="D39"/>
  <c r="E24"/>
  <c r="D24"/>
  <c r="E36"/>
  <c r="D36"/>
  <c r="E26"/>
  <c r="D26"/>
  <c r="E27"/>
  <c r="D27"/>
  <c r="E25"/>
  <c r="D25"/>
  <c r="E21"/>
  <c r="D21"/>
  <c r="E19"/>
  <c r="D19"/>
  <c r="F40"/>
  <c r="F39"/>
  <c r="F34"/>
  <c r="F38"/>
  <c r="F35"/>
  <c r="F24"/>
  <c r="F36"/>
  <c r="F26"/>
  <c r="F27"/>
  <c r="F25"/>
  <c r="F32"/>
  <c r="F21"/>
  <c r="F33"/>
  <c r="F18"/>
  <c r="F23"/>
  <c r="F28"/>
  <c r="F29"/>
  <c r="F19"/>
  <c r="F31"/>
  <c r="F22"/>
  <c r="F30"/>
  <c r="F37"/>
  <c r="E20"/>
  <c r="D20"/>
  <c r="F20"/>
  <c r="E9" i="1"/>
  <c r="E38" s="1"/>
  <c r="O9"/>
  <c r="Q9" i="6"/>
  <c r="Q9" i="5"/>
  <c r="Q9" i="3"/>
  <c r="Q33" i="6" l="1"/>
  <c r="O38" i="1"/>
  <c r="O42"/>
  <c r="O40"/>
  <c r="O39"/>
  <c r="O41" s="1"/>
  <c r="O46" s="1"/>
  <c r="P46" s="1"/>
  <c r="E40"/>
  <c r="I40"/>
  <c r="I39"/>
  <c r="I41" s="1"/>
  <c r="E39"/>
  <c r="E41" s="1"/>
  <c r="F38"/>
  <c r="H38"/>
  <c r="Q33" i="5"/>
  <c r="Q34"/>
  <c r="Q34" i="6"/>
  <c r="Q31" i="3"/>
  <c r="F33"/>
  <c r="Q32"/>
  <c r="Q34" s="1"/>
  <c r="F34"/>
  <c r="F35" s="1"/>
  <c r="Q33"/>
  <c r="Q35" s="1"/>
  <c r="Q39" s="1"/>
  <c r="R39" s="1"/>
  <c r="Q35" i="6"/>
  <c r="Q38"/>
  <c r="R38" s="1"/>
  <c r="I38" i="1"/>
  <c r="B38"/>
  <c r="D38"/>
  <c r="Q35" i="5" l="1"/>
  <c r="Q38" s="1"/>
  <c r="R38" s="1"/>
</calcChain>
</file>

<file path=xl/sharedStrings.xml><?xml version="1.0" encoding="utf-8"?>
<sst xmlns="http://schemas.openxmlformats.org/spreadsheetml/2006/main" count="676" uniqueCount="200">
  <si>
    <t>VAT Audit Report for period 1.4.2010 to 31.3.2011</t>
  </si>
  <si>
    <t>Statement (12) Purchase Details</t>
  </si>
  <si>
    <t>Particulars</t>
  </si>
  <si>
    <t>Freight</t>
  </si>
  <si>
    <t>Net</t>
  </si>
  <si>
    <t>Total</t>
  </si>
  <si>
    <t>VAT 5 % (Purchase)</t>
  </si>
  <si>
    <t>VAT 12.5 % (Purchase)</t>
  </si>
  <si>
    <t>Interstate Purchase</t>
  </si>
  <si>
    <t>Expenses</t>
  </si>
  <si>
    <t>URD</t>
  </si>
  <si>
    <t>Purchase without Tax Invoice</t>
  </si>
  <si>
    <t>Exempted</t>
  </si>
  <si>
    <t>5% Tax</t>
  </si>
  <si>
    <t>12.5% Tax</t>
  </si>
  <si>
    <t>Shanti Timber Products</t>
  </si>
  <si>
    <t>R. M.</t>
  </si>
  <si>
    <t>1</t>
  </si>
  <si>
    <t>2</t>
  </si>
  <si>
    <t>3</t>
  </si>
  <si>
    <t>4</t>
  </si>
  <si>
    <t>6</t>
  </si>
  <si>
    <t>7</t>
  </si>
  <si>
    <t>8</t>
  </si>
  <si>
    <t>10</t>
  </si>
  <si>
    <t>11</t>
  </si>
  <si>
    <t>12</t>
  </si>
  <si>
    <t>14</t>
  </si>
  <si>
    <t>16</t>
  </si>
  <si>
    <t>5=2+3+4</t>
  </si>
  <si>
    <t>9=6+7+8</t>
  </si>
  <si>
    <t>Debit Note</t>
  </si>
  <si>
    <t>as per a/c book</t>
  </si>
  <si>
    <t>Rep to Machine</t>
  </si>
  <si>
    <t>Rep to Electrical</t>
  </si>
  <si>
    <t>Rep to Others</t>
  </si>
  <si>
    <t>Rep to Vehicle</t>
  </si>
  <si>
    <t>Factory Exp</t>
  </si>
  <si>
    <t>Print &amp; Stationery</t>
  </si>
  <si>
    <t>office Exp</t>
  </si>
  <si>
    <t>(-)VAT</t>
  </si>
  <si>
    <t>(-)Expense</t>
  </si>
  <si>
    <t>VAT TIN wise Report</t>
  </si>
  <si>
    <t>Sr No</t>
  </si>
  <si>
    <t>Name</t>
  </si>
  <si>
    <t>VAT TIN</t>
  </si>
  <si>
    <t>Taxable Amount</t>
  </si>
  <si>
    <t>VAT Amount</t>
  </si>
  <si>
    <t>Gross Amount</t>
  </si>
  <si>
    <t>Alankar Metal Craft</t>
  </si>
  <si>
    <t>27070055442V</t>
  </si>
  <si>
    <t>Customer wise VAT Sales (Annex_J_Sec_1)</t>
  </si>
  <si>
    <t>Supplier wise VAT Sales (Annex_J_Sec_2)</t>
  </si>
  <si>
    <t>Customer wise Debit or Credit Note (Annex_J_Sec_3)</t>
  </si>
  <si>
    <t>Supplier wise Debit or Credit Note (Annex_J_Sec_4)</t>
  </si>
  <si>
    <t>Supplier wise transaction under CST (Annex_J_Sec_6)</t>
  </si>
  <si>
    <t>Arora &amp; Company</t>
  </si>
  <si>
    <t>27600609651V</t>
  </si>
  <si>
    <t>Balaji Adhesive</t>
  </si>
  <si>
    <t>27350105534V</t>
  </si>
  <si>
    <t>Dhruv Contianers Pvt Ltd</t>
  </si>
  <si>
    <t>27720032144V</t>
  </si>
  <si>
    <t>Gagan Enterprises</t>
  </si>
  <si>
    <t>27350409629V</t>
  </si>
  <si>
    <t>Jai Hind Paint House</t>
  </si>
  <si>
    <t>27270661970V</t>
  </si>
  <si>
    <t>J S Industries</t>
  </si>
  <si>
    <t>27350582774V</t>
  </si>
  <si>
    <t>Kasam Timber Mart</t>
  </si>
  <si>
    <t>27300556854V</t>
  </si>
  <si>
    <t>Laxmidas Brothers</t>
  </si>
  <si>
    <t>27940709083V</t>
  </si>
  <si>
    <t>Paradise Timbers</t>
  </si>
  <si>
    <t>27770305123V</t>
  </si>
  <si>
    <t>Ply Range</t>
  </si>
  <si>
    <t>27890637185V</t>
  </si>
  <si>
    <t>Sanket Timber Mart</t>
  </si>
  <si>
    <t>27170316220V</t>
  </si>
  <si>
    <t>Shanti Metalfab Pvt Ltd</t>
  </si>
  <si>
    <t>27850278695V</t>
  </si>
  <si>
    <t>Supreme Startech Pvt Ltd</t>
  </si>
  <si>
    <t>27430004028V</t>
  </si>
  <si>
    <t>Vij Colour &amp; Chemicals</t>
  </si>
  <si>
    <t>27680013057V</t>
  </si>
  <si>
    <t>D. H. Enginerring</t>
  </si>
  <si>
    <t>27860579438V</t>
  </si>
  <si>
    <t>Kishor Agency</t>
  </si>
  <si>
    <t>27800218631V</t>
  </si>
  <si>
    <t>National Hardware Stores</t>
  </si>
  <si>
    <t>27200014776V</t>
  </si>
  <si>
    <t>Shri Radha Polymers</t>
  </si>
  <si>
    <t>27220300042V</t>
  </si>
  <si>
    <t>Super Precision Fastner</t>
  </si>
  <si>
    <t>27450633159V</t>
  </si>
  <si>
    <t>Tarun Traders</t>
  </si>
  <si>
    <t>27100271978V</t>
  </si>
  <si>
    <t>Perfect Tools Corp</t>
  </si>
  <si>
    <t>27670060447V</t>
  </si>
  <si>
    <t>New Maharashtra Trading Corp</t>
  </si>
  <si>
    <t>27410069611V</t>
  </si>
  <si>
    <t>Name of Supplier</t>
  </si>
  <si>
    <t>Transaction Type</t>
  </si>
  <si>
    <t>any other cost of purchase</t>
  </si>
  <si>
    <t>Akash Industries</t>
  </si>
  <si>
    <t>OMS Purchase</t>
  </si>
  <si>
    <t>Alpha Chemie</t>
  </si>
  <si>
    <t>Ashoka Brothers</t>
  </si>
  <si>
    <t>03781063714</t>
  </si>
  <si>
    <t>Bavaria Timber Mart</t>
  </si>
  <si>
    <t>22853601658</t>
  </si>
  <si>
    <t>Hindustan Rope Works</t>
  </si>
  <si>
    <t>19340383025</t>
  </si>
  <si>
    <t>K Lal Brothers Regd</t>
  </si>
  <si>
    <t>03841066106</t>
  </si>
  <si>
    <t>Polybit India Pvt Ltd</t>
  </si>
  <si>
    <t>19652083019</t>
  </si>
  <si>
    <t>Pragati Ply</t>
  </si>
  <si>
    <t>22373603086</t>
  </si>
  <si>
    <t>Sany Enterprises</t>
  </si>
  <si>
    <t>08082256292</t>
  </si>
  <si>
    <t>Vikash Industries</t>
  </si>
  <si>
    <t>24511000106</t>
  </si>
  <si>
    <t>Kasturi Lal &amp; Sons</t>
  </si>
  <si>
    <t>06201617708</t>
  </si>
  <si>
    <t xml:space="preserve">Universal Timber Corp </t>
  </si>
  <si>
    <t>06721611602</t>
  </si>
  <si>
    <t>A F Khadki</t>
  </si>
  <si>
    <t>27070344308V</t>
  </si>
  <si>
    <t xml:space="preserve">Dada Dharamnath Timber </t>
  </si>
  <si>
    <t>27940028337V</t>
  </si>
  <si>
    <t>O F Ambazari</t>
  </si>
  <si>
    <t>O F Bhandara</t>
  </si>
  <si>
    <t>27520005482V</t>
  </si>
  <si>
    <t>O F Bhusawal</t>
  </si>
  <si>
    <t>27090020705V</t>
  </si>
  <si>
    <t>O F Chanda</t>
  </si>
  <si>
    <t>27360392406V</t>
  </si>
  <si>
    <t>Priya Preci Comp Pvt Ltd</t>
  </si>
  <si>
    <t>Sandeep Metalcraft Pvt Ltd</t>
  </si>
  <si>
    <t>27840003172V</t>
  </si>
  <si>
    <t>Wood Preserve Pvt Ltd</t>
  </si>
  <si>
    <t>27680010147V</t>
  </si>
  <si>
    <t>R. M. Others</t>
  </si>
  <si>
    <t>Paint</t>
  </si>
  <si>
    <t>Consumable</t>
  </si>
  <si>
    <t>13</t>
  </si>
  <si>
    <t xml:space="preserve">15 = 5 + 9 + 10 + 11 + 12 + 13 + 14 </t>
  </si>
  <si>
    <t>Computer Exp</t>
  </si>
  <si>
    <t>VAT Audit Report for period 1.4.2012 to 31.3.2013</t>
  </si>
  <si>
    <t>Trading</t>
  </si>
  <si>
    <t>Rep to Dies</t>
  </si>
  <si>
    <t>Staff,labour Welfare</t>
  </si>
  <si>
    <t>Office Equipment</t>
  </si>
  <si>
    <t>Building &amp; Shed</t>
  </si>
  <si>
    <t>Computer &amp; Periphe</t>
  </si>
  <si>
    <t>Statement (12) Purchase Details : Purchase of Consumable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</si>
  <si>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</si>
  <si>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</si>
  <si>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</si>
  <si>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</si>
  <si>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</si>
  <si>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</si>
  <si>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</si>
  <si>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</si>
  <si>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</si>
  <si>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</si>
  <si>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</si>
  <si>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</si>
  <si>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Statement (12) Purchase Details : Purchase of Paint</t>
  </si>
  <si>
    <t>Statement (12) Purchase Details : Purchase of Raw Material</t>
  </si>
  <si>
    <t>Statement (12) Purchase Details : Purchase of Raw Material (Other)</t>
  </si>
  <si>
    <t>Statement (12) Purchase Details : Purchase Trading</t>
  </si>
  <si>
    <t>Statement (12) Purchase Details : Building &amp; Shed (CWIP)</t>
  </si>
  <si>
    <t>Computer Software</t>
  </si>
  <si>
    <t>Gross Total</t>
  </si>
  <si>
    <t>G Total</t>
  </si>
  <si>
    <t>DN Total</t>
  </si>
  <si>
    <t>Net Total</t>
  </si>
  <si>
    <t>Gorss Total</t>
  </si>
  <si>
    <t>4=2+3</t>
  </si>
  <si>
    <t>6=4+5</t>
  </si>
  <si>
    <t>9=7+8</t>
  </si>
  <si>
    <t>11=9+10</t>
  </si>
  <si>
    <t>17=6+11+12+13+14+15+16</t>
  </si>
  <si>
    <t>Statement (12) Purchase Details : Repairing &amp; Maintenance to Machinery</t>
  </si>
  <si>
    <t>Statement (12) Purchase Details : Repairing &amp; Maintenance to Electrical</t>
  </si>
  <si>
    <t>DN/CN</t>
  </si>
  <si>
    <t>(-)Freight / Excise</t>
  </si>
  <si>
    <t>Debit Note of B&amp;S</t>
  </si>
  <si>
    <t>DN for Rep to dies</t>
  </si>
  <si>
    <t>DN for rep to Ele</t>
  </si>
  <si>
    <t>NET Total</t>
  </si>
  <si>
    <t>(-)Excise</t>
  </si>
  <si>
    <t>(-)Freight</t>
  </si>
  <si>
    <t>Freight / Excise</t>
  </si>
  <si>
    <t>J V / Excise /Exempted</t>
  </si>
  <si>
    <t>Purchase without Tax Invoice / Exp incl bill</t>
  </si>
  <si>
    <t>.</t>
  </si>
  <si>
    <t>Company Name</t>
  </si>
  <si>
    <t>Company name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</si>
</sst>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0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0"/>
      </right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/>
      <bottom style="medium">
        <color indexed="64"/>
      </bottom>
      <diagonal/>
    </border>
    <border>
      <left style="thin">
        <color indexed="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0">
    <xf numFmtId="0" fontId="0" fillId="0" borderId="0" xfId="0"/>
    <xf numFmtId="0" fontId="2" fillId="0" borderId="0" xfId="0" applyFont="1" applyAlignment="1">
      <alignment horizontal="center" vertical="center" wrapText="1"/>
    </xf>
    <xf numFmtId="43" fontId="2" fillId="0" borderId="0" xfId="1" applyFont="1"/>
    <xf numFmtId="0" fontId="0" fillId="0" borderId="0" xfId="0" applyFont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43" fontId="1" fillId="0" borderId="2" xfId="1" applyFont="1" applyBorder="1"/>
    <xf numFmtId="43" fontId="1" fillId="0" borderId="3" xfId="1" applyFont="1" applyBorder="1"/>
    <xf numFmtId="43" fontId="2" fillId="0" borderId="4" xfId="1" applyFont="1" applyBorder="1"/>
    <xf numFmtId="43" fontId="1" fillId="0" borderId="5" xfId="1" applyFont="1" applyBorder="1"/>
    <xf numFmtId="43" fontId="2" fillId="0" borderId="5" xfId="1" applyFont="1" applyBorder="1"/>
    <xf numFmtId="43" fontId="2" fillId="0" borderId="6" xfId="1" applyFont="1" applyBorder="1"/>
    <xf numFmtId="0" fontId="0" fillId="0" borderId="7" xfId="0" applyBorder="1"/>
    <xf numFmtId="43" fontId="1" fillId="0" borderId="0" xfId="1" applyFont="1" applyBorder="1"/>
    <xf numFmtId="43" fontId="1" fillId="0" borderId="6" xfId="1" applyFont="1" applyBorder="1"/>
    <xf numFmtId="43" fontId="2" fillId="0" borderId="8" xfId="1" applyFont="1" applyBorder="1"/>
    <xf numFmtId="43" fontId="2" fillId="0" borderId="9" xfId="1" applyFont="1" applyBorder="1"/>
    <xf numFmtId="0" fontId="0" fillId="0" borderId="1" xfId="0" applyBorder="1"/>
    <xf numFmtId="0" fontId="0" fillId="0" borderId="10" xfId="0" applyBorder="1"/>
    <xf numFmtId="0" fontId="3" fillId="0" borderId="0" xfId="0" applyFont="1" applyAlignment="1"/>
    <xf numFmtId="0" fontId="2" fillId="0" borderId="0" xfId="0" applyFont="1" applyAlignment="1"/>
    <xf numFmtId="43" fontId="1" fillId="0" borderId="0" xfId="1" applyFont="1"/>
    <xf numFmtId="43" fontId="1" fillId="0" borderId="11" xfId="1" applyFont="1" applyBorder="1"/>
    <xf numFmtId="43" fontId="2" fillId="0" borderId="12" xfId="1" applyFont="1" applyBorder="1"/>
    <xf numFmtId="43" fontId="2" fillId="0" borderId="13" xfId="1" applyFon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/>
    <xf numFmtId="164" fontId="1" fillId="0" borderId="0" xfId="1" applyNumberFormat="1" applyFont="1"/>
    <xf numFmtId="0" fontId="0" fillId="0" borderId="6" xfId="0" applyBorder="1"/>
    <xf numFmtId="0" fontId="0" fillId="0" borderId="1" xfId="0" applyFill="1" applyBorder="1"/>
    <xf numFmtId="164" fontId="1" fillId="0" borderId="1" xfId="1" applyNumberFormat="1" applyFont="1" applyBorder="1" applyAlignment="1">
      <alignment horizontal="center" vertical="center" shrinkToFit="1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2" fillId="0" borderId="0" xfId="0" applyFont="1"/>
    <xf numFmtId="43" fontId="4" fillId="0" borderId="14" xfId="1" applyFont="1" applyBorder="1"/>
    <xf numFmtId="43" fontId="2" fillId="0" borderId="15" xfId="1" applyFont="1" applyBorder="1"/>
    <xf numFmtId="43" fontId="4" fillId="0" borderId="16" xfId="1" applyFont="1" applyBorder="1"/>
    <xf numFmtId="43" fontId="2" fillId="0" borderId="17" xfId="1" applyFont="1" applyBorder="1"/>
    <xf numFmtId="43" fontId="5" fillId="0" borderId="9" xfId="1" applyFont="1" applyBorder="1"/>
    <xf numFmtId="0" fontId="0" fillId="0" borderId="19" xfId="0" applyNumberFormat="1" applyFont="1" applyBorder="1" applyAlignment="1">
      <alignment horizontal="center" vertical="center" wrapText="1"/>
    </xf>
    <xf numFmtId="43" fontId="5" fillId="0" borderId="20" xfId="1" applyFont="1" applyBorder="1"/>
    <xf numFmtId="43" fontId="2" fillId="0" borderId="6" xfId="1" applyFont="1" applyBorder="1" applyAlignment="1">
      <alignment horizontal="center" vertical="center" wrapText="1"/>
    </xf>
    <xf numFmtId="43" fontId="2" fillId="0" borderId="15" xfId="1" applyFont="1" applyBorder="1" applyAlignment="1">
      <alignment horizontal="center" vertical="center" wrapText="1"/>
    </xf>
    <xf numFmtId="43" fontId="2" fillId="0" borderId="17" xfId="1" applyFont="1" applyBorder="1" applyAlignment="1">
      <alignment horizontal="center" vertical="center" wrapText="1"/>
    </xf>
    <xf numFmtId="43" fontId="2" fillId="0" borderId="25" xfId="1" applyFont="1" applyBorder="1" applyAlignment="1">
      <alignment horizontal="center" vertical="center" wrapText="1"/>
    </xf>
    <xf numFmtId="43" fontId="4" fillId="0" borderId="3" xfId="1" applyFont="1" applyBorder="1"/>
    <xf numFmtId="43" fontId="4" fillId="0" borderId="0" xfId="1" applyFont="1" applyBorder="1"/>
    <xf numFmtId="43" fontId="4" fillId="0" borderId="31" xfId="1" applyFont="1" applyBorder="1"/>
    <xf numFmtId="43" fontId="5" fillId="0" borderId="4" xfId="1" applyFont="1" applyBorder="1"/>
    <xf numFmtId="43" fontId="5" fillId="0" borderId="14" xfId="1" applyFont="1" applyBorder="1"/>
    <xf numFmtId="43" fontId="4" fillId="0" borderId="32" xfId="1" applyFont="1" applyBorder="1"/>
    <xf numFmtId="43" fontId="4" fillId="0" borderId="33" xfId="1" applyFont="1" applyBorder="1"/>
    <xf numFmtId="43" fontId="5" fillId="0" borderId="15" xfId="1" applyFont="1" applyBorder="1"/>
    <xf numFmtId="43" fontId="4" fillId="0" borderId="18" xfId="1" applyFont="1" applyBorder="1"/>
    <xf numFmtId="43" fontId="4" fillId="0" borderId="34" xfId="1" applyFont="1" applyBorder="1"/>
    <xf numFmtId="43" fontId="5" fillId="0" borderId="35" xfId="1" applyFont="1" applyBorder="1"/>
    <xf numFmtId="43" fontId="5" fillId="0" borderId="36" xfId="1" applyFont="1" applyBorder="1"/>
    <xf numFmtId="43" fontId="0" fillId="0" borderId="3" xfId="1" applyFont="1" applyBorder="1"/>
    <xf numFmtId="43" fontId="0" fillId="0" borderId="1" xfId="1" applyFont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0" fillId="0" borderId="6" xfId="1" applyFont="1" applyBorder="1"/>
    <xf numFmtId="0" fontId="2" fillId="0" borderId="1" xfId="0" applyFont="1" applyBorder="1"/>
    <xf numFmtId="43" fontId="2" fillId="0" borderId="1" xfId="1" applyNumberFormat="1" applyFont="1" applyBorder="1"/>
    <xf numFmtId="43" fontId="2" fillId="0" borderId="1" xfId="1" applyFont="1" applyBorder="1"/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2" fillId="0" borderId="40" xfId="0" applyFont="1" applyBorder="1"/>
    <xf numFmtId="43" fontId="2" fillId="0" borderId="41" xfId="1" applyNumberFormat="1" applyFont="1" applyBorder="1"/>
    <xf numFmtId="0" fontId="2" fillId="0" borderId="10" xfId="0" applyFont="1" applyBorder="1"/>
    <xf numFmtId="43" fontId="2" fillId="0" borderId="34" xfId="1" applyFont="1" applyBorder="1"/>
    <xf numFmtId="43" fontId="2" fillId="0" borderId="36" xfId="1" applyFont="1" applyBorder="1"/>
    <xf numFmtId="43" fontId="2" fillId="0" borderId="41" xfId="1" applyFont="1" applyBorder="1"/>
    <xf numFmtId="43" fontId="2" fillId="0" borderId="34" xfId="1" applyNumberFormat="1" applyFont="1" applyBorder="1"/>
    <xf numFmtId="43" fontId="2" fillId="0" borderId="36" xfId="1" applyNumberFormat="1" applyFont="1" applyBorder="1"/>
    <xf numFmtId="0" fontId="2" fillId="0" borderId="42" xfId="0" applyFont="1" applyBorder="1"/>
    <xf numFmtId="43" fontId="2" fillId="0" borderId="43" xfId="1" applyNumberFormat="1" applyFont="1" applyBorder="1"/>
    <xf numFmtId="43" fontId="2" fillId="0" borderId="44" xfId="1" applyNumberFormat="1" applyFont="1" applyBorder="1"/>
    <xf numFmtId="43" fontId="1" fillId="0" borderId="1" xfId="1" applyFont="1" applyBorder="1" applyAlignment="1">
      <alignment horizontal="center" vertical="center" wrapText="1"/>
    </xf>
    <xf numFmtId="43" fontId="0" fillId="0" borderId="0" xfId="1" applyFont="1"/>
    <xf numFmtId="43" fontId="0" fillId="0" borderId="0" xfId="1" applyFont="1" applyAlignment="1">
      <alignment horizontal="center"/>
    </xf>
    <xf numFmtId="43" fontId="6" fillId="0" borderId="14" xfId="1" applyFont="1" applyBorder="1"/>
    <xf numFmtId="43" fontId="1" fillId="0" borderId="0" xfId="1" applyFont="1" applyAlignment="1">
      <alignment horizontal="right"/>
    </xf>
    <xf numFmtId="43" fontId="6" fillId="0" borderId="0" xfId="1" applyFont="1" applyBorder="1"/>
    <xf numFmtId="43" fontId="7" fillId="0" borderId="4" xfId="1" applyFont="1" applyBorder="1"/>
    <xf numFmtId="43" fontId="6" fillId="0" borderId="3" xfId="1" applyFont="1" applyBorder="1"/>
    <xf numFmtId="43" fontId="7" fillId="0" borderId="14" xfId="1" applyFont="1" applyBorder="1"/>
    <xf numFmtId="0" fontId="0" fillId="0" borderId="45" xfId="0" applyBorder="1"/>
    <xf numFmtId="43" fontId="7" fillId="0" borderId="20" xfId="1" applyFont="1" applyBorder="1"/>
    <xf numFmtId="43" fontId="1" fillId="0" borderId="9" xfId="1" applyFont="1" applyBorder="1"/>
    <xf numFmtId="0" fontId="8" fillId="0" borderId="7" xfId="0" applyFont="1" applyBorder="1"/>
    <xf numFmtId="43" fontId="0" fillId="0" borderId="0" xfId="1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3" fontId="1" fillId="0" borderId="26" xfId="1" applyFont="1" applyBorder="1" applyAlignment="1">
      <alignment horizontal="center" vertical="center" wrapText="1"/>
    </xf>
    <xf numFmtId="43" fontId="1" fillId="0" borderId="27" xfId="1" applyFont="1" applyBorder="1" applyAlignment="1">
      <alignment horizontal="center" vertical="center" wrapText="1"/>
    </xf>
    <xf numFmtId="43" fontId="1" fillId="0" borderId="28" xfId="1" applyFont="1" applyBorder="1" applyAlignment="1">
      <alignment horizontal="center" vertical="center" wrapText="1"/>
    </xf>
    <xf numFmtId="43" fontId="2" fillId="0" borderId="29" xfId="1" applyFont="1" applyBorder="1" applyAlignment="1">
      <alignment horizontal="center" vertical="center" wrapText="1"/>
    </xf>
    <xf numFmtId="43" fontId="2" fillId="0" borderId="30" xfId="1" applyFont="1" applyBorder="1" applyAlignment="1">
      <alignment horizontal="center" vertical="center" wrapText="1"/>
    </xf>
    <xf numFmtId="43" fontId="1" fillId="0" borderId="21" xfId="1" applyFont="1" applyBorder="1" applyAlignment="1">
      <alignment horizontal="center" vertical="center" wrapText="1"/>
    </xf>
    <xf numFmtId="43" fontId="1" fillId="0" borderId="4" xfId="1" applyFont="1" applyBorder="1" applyAlignment="1">
      <alignment horizontal="center" vertical="center" wrapText="1"/>
    </xf>
    <xf numFmtId="43" fontId="1" fillId="0" borderId="15" xfId="1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43" fontId="1" fillId="0" borderId="23" xfId="1" applyFont="1" applyBorder="1" applyAlignment="1">
      <alignment horizontal="center" vertical="center" wrapText="1"/>
    </xf>
    <xf numFmtId="43" fontId="1" fillId="0" borderId="24" xfId="1" applyFont="1" applyBorder="1" applyAlignment="1">
      <alignment horizontal="center" vertical="center" wrapText="1"/>
    </xf>
    <xf numFmtId="43" fontId="1" fillId="0" borderId="25" xfId="1" applyFont="1" applyBorder="1" applyAlignment="1">
      <alignment horizontal="center" vertical="center" wrapText="1"/>
    </xf>
    <xf numFmtId="43" fontId="1" fillId="0" borderId="6" xfId="1" applyFont="1" applyBorder="1" applyAlignment="1">
      <alignment horizontal="center" vertical="center" wrapText="1"/>
    </xf>
    <xf numFmtId="43" fontId="1" fillId="0" borderId="17" xfId="1" applyFont="1" applyBorder="1" applyAlignment="1">
      <alignment horizontal="center" vertical="center" wrapText="1"/>
    </xf>
    <xf numFmtId="43" fontId="9" fillId="0" borderId="21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43" fontId="9" fillId="0" borderId="17" xfId="1" applyFont="1" applyBorder="1" applyAlignment="1">
      <alignment horizontal="center" vertical="center" wrapText="1"/>
    </xf>
    <xf numFmtId="43" fontId="0" fillId="0" borderId="21" xfId="1" applyFont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3" fontId="1" fillId="0" borderId="38" xfId="1" applyFont="1" applyBorder="1" applyAlignment="1">
      <alignment horizontal="center" vertical="center" wrapText="1"/>
    </xf>
    <xf numFmtId="43" fontId="1" fillId="0" borderId="39" xfId="1" applyFont="1" applyBorder="1" applyAlignment="1">
      <alignment horizontal="center" vertical="center" wrapText="1"/>
    </xf>
    <xf numFmtId="43" fontId="1" fillId="0" borderId="41" xfId="1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43" fontId="2" fillId="0" borderId="38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51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1" indent="0" relativeIndent="0" justifyLastLine="0" shrinkToFit="0" mergeCell="0" readingOrder="0"/>
      <border diagonalUp="0" diagonalDown="0" outline="0">
        <left style="medium">
          <color indexed="64"/>
        </left>
        <right/>
        <top/>
        <bottom style="thin">
          <color indexed="64"/>
        </bottom>
      </border>
    </dxf>
    <dxf>
      <border>
        <top style="thin">
          <color rgb="FF000000"/>
        </top>
      </border>
    </dxf>
    <dxf>
      <numFmt numFmtId="0" formatCode="General"/>
      <alignment textRotation="0" indent="0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1" indent="0" relativeIndent="255" justifyLastLine="0" shrinkToFit="0" mergeCell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1" indent="0" relativeIndent="0" justifyLastLine="0" shrinkToFit="0" mergeCell="0" readingOrder="0"/>
      <border diagonalUp="0" diagonalDown="0" outline="0">
        <left style="medium">
          <color indexed="64"/>
        </left>
        <right/>
        <top/>
        <bottom style="thin">
          <color indexed="64"/>
        </bottom>
      </border>
    </dxf>
    <dxf>
      <border>
        <top style="thin">
          <color rgb="FF000000"/>
        </top>
      </border>
    </dxf>
    <dxf>
      <numFmt numFmtId="0" formatCode="General"/>
      <alignment textRotation="0" indent="0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1" indent="0" relativeIndent="255" justifyLastLine="0" shrinkToFit="0" mergeCell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1" indent="0" relativeIndent="0" justifyLastLine="0" shrinkToFit="0" mergeCell="0" readingOrder="0"/>
      <border diagonalUp="0" diagonalDown="0" outline="0">
        <left style="medium">
          <color indexed="64"/>
        </left>
        <right/>
        <top/>
        <bottom style="thin">
          <color indexed="64"/>
        </bottom>
      </border>
    </dxf>
    <dxf>
      <border>
        <top style="thin">
          <color rgb="FF000000"/>
        </top>
      </border>
    </dxf>
    <dxf>
      <numFmt numFmtId="0" formatCode="General"/>
      <alignment textRotation="0" indent="0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1" indent="0" relativeIndent="255" justifyLastLine="0" shrinkToFit="0" mergeCell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1" indent="0" relativeIndent="0" justifyLastLine="0" shrinkToFit="0" mergeCell="0" readingOrder="0"/>
      <border diagonalUp="0" diagonalDown="0" outline="0">
        <left style="medium">
          <color indexed="64"/>
        </left>
        <right/>
        <top/>
        <bottom style="thin">
          <color indexed="64"/>
        </bottom>
      </border>
    </dxf>
    <dxf>
      <border>
        <top style="thin">
          <color rgb="FF000000"/>
        </top>
      </border>
    </dxf>
    <dxf>
      <numFmt numFmtId="0" formatCode="General"/>
      <alignment textRotation="0" indent="0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1" indent="0" relativeIndent="255" justifyLastLine="0" shrinkToFit="0" mergeCell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1" indent="0" relativeIndent="0" justifyLastLine="0" shrinkToFit="0" mergeCell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1" indent="0" relativeIndent="0" justifyLastLine="0" shrinkToFit="0" mergeCell="0" readingOrder="0"/>
      <border diagonalUp="0" diagonalDown="0" outline="0">
        <left style="medium">
          <color indexed="64"/>
        </left>
        <right/>
        <top/>
        <bottom style="thin">
          <color indexed="64"/>
        </bottom>
      </border>
    </dxf>
    <dxf>
      <border>
        <top style="thin">
          <color rgb="FF000000"/>
        </top>
      </border>
    </dxf>
    <dxf>
      <numFmt numFmtId="0" formatCode="General"/>
      <alignment textRotation="0" indent="0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vertical="center" textRotation="0" wrapText="1" indent="0" relativeIndent="255" justifyLastLine="0" shrinkToFit="0" mergeCell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1" indent="0" relativeIndent="0" justifyLastLine="0" shrinkToFit="0" mergeCell="0" readingOrder="0"/>
      <border diagonalUp="0" diagonalDown="0" outline="0">
        <left style="medium">
          <color indexed="64"/>
        </left>
        <right/>
        <top/>
        <bottom style="thin">
          <color indexed="64"/>
        </bottom>
      </border>
    </dxf>
    <dxf>
      <border>
        <top style="thin">
          <color rgb="FF000000"/>
        </top>
      </border>
    </dxf>
    <dxf>
      <numFmt numFmtId="0" formatCode="General"/>
      <alignment textRotation="0" indent="0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1" indent="0" relativeIndent="255" justifyLastLine="0" shrinkToFit="0" mergeCell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1" indent="0" relativeIndent="0" justifyLastLine="0" shrinkToFit="0" mergeCell="0" readingOrder="0"/>
      <border diagonalUp="0" diagonalDown="0" outline="0">
        <left style="medium">
          <color indexed="64"/>
        </left>
        <right/>
        <top/>
        <bottom style="thin">
          <color indexed="64"/>
        </bottom>
      </border>
    </dxf>
    <dxf>
      <border>
        <top style="thin">
          <color rgb="FF000000"/>
        </top>
      </border>
    </dxf>
    <dxf>
      <numFmt numFmtId="0" formatCode="General"/>
      <alignment textRotation="0" indent="0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1" indent="0" relativeIndent="255" justifyLastLine="0" shrinkToFit="0" mergeCell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0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 outline="0">
        <left style="thin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border diagonalUp="0" diagonalDown="0">
        <left/>
        <right style="thin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1" indent="0" relativeIndent="0" justifyLastLine="0" shrinkToFit="0" mergeCell="0" readingOrder="0"/>
      <border diagonalUp="0" diagonalDown="0" outline="0">
        <left style="medium">
          <color indexed="64"/>
        </left>
        <right/>
        <top/>
        <bottom style="thin">
          <color indexed="64"/>
        </bottom>
      </border>
    </dxf>
    <dxf>
      <border>
        <top style="thin">
          <color rgb="FF000000"/>
        </top>
      </border>
    </dxf>
    <dxf>
      <alignment textRotation="0" indent="0" relativeIndent="255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1" indent="0" relativeIndent="255" justifyLastLine="0" shrinkToFit="0" mergeCell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medium">
          <color indexed="64"/>
        </left>
        <right style="thin">
          <color auto="1"/>
        </right>
        <top/>
        <bottom/>
      </border>
    </dxf>
    <dxf>
      <border>
        <top style="thin">
          <color indexed="64"/>
        </top>
      </border>
    </dxf>
    <dxf>
      <alignment textRotation="0" indent="0" relativeIndent="255" justifyLastLine="0" shrinkToFit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1" indent="0" relativeIndent="255" justifyLastLine="0" shrinkToFit="0" mergeCell="0" readingOrder="0"/>
      <border diagonalUp="0" diagonalDown="0">
        <left style="thin">
          <color indexed="0"/>
        </left>
        <right style="thin">
          <color indexed="0"/>
        </right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3" name="Table3" displayName="Table3" ref="A8:P38" totalsRowCount="1" headerRowDxfId="517" dataDxfId="515" totalsRowDxfId="513" headerRowBorderDxfId="516" tableBorderDxfId="514" totalsRowBorderDxfId="512" headerRowCellStyle="Comma" dataCellStyle="Comma">
  <tableColumns count="16">
    <tableColumn id="1" name="1" totalsRowLabel="Total" dataDxfId="511" totalsRowDxfId="15"/>
    <tableColumn id="6" name="2" totalsRowFunction="sum" dataDxfId="510" totalsRowDxfId="14" dataCellStyle="Comma"/>
    <tableColumn id="7" name="3" totalsRowFunction="sum" dataDxfId="509" totalsRowDxfId="13" dataCellStyle="Comma"/>
    <tableColumn id="8" name="4" totalsRowFunction="sum" dataDxfId="508" totalsRowDxfId="12" dataCellStyle="Comma"/>
    <tableColumn id="9" name="5=2+3+4" totalsRowFunction="sum" dataDxfId="507" totalsRowDxfId="11" dataCellStyle="Comma"/>
    <tableColumn id="10" name="6" totalsRowFunction="sum" dataDxfId="506" totalsRowDxfId="10" dataCellStyle="Comma"/>
    <tableColumn id="11" name="7" totalsRowFunction="sum" dataDxfId="505" totalsRowDxfId="9" dataCellStyle="Comma"/>
    <tableColumn id="12" name="8" totalsRowFunction="sum" dataDxfId="504" totalsRowDxfId="8" dataCellStyle="Comma"/>
    <tableColumn id="13" name="9=6+7+8" totalsRowFunction="sum" dataDxfId="503" totalsRowDxfId="7" dataCellStyle="Comma">
      <calculatedColumnFormula>SUM(F9:H9)</calculatedColumnFormula>
    </tableColumn>
    <tableColumn id="14" name="10" totalsRowFunction="sum" dataDxfId="502" totalsRowDxfId="6" dataCellStyle="Comma"/>
    <tableColumn id="15" name="11" totalsRowFunction="sum" dataDxfId="501" totalsRowDxfId="5" dataCellStyle="Comma"/>
    <tableColumn id="16" name="12" totalsRowFunction="sum" dataDxfId="500" totalsRowDxfId="4" dataCellStyle="Comma"/>
    <tableColumn id="17" name="13" totalsRowFunction="sum" dataDxfId="499" totalsRowDxfId="3" dataCellStyle="Comma"/>
    <tableColumn id="18" name="14" totalsRowFunction="sum" dataDxfId="498" totalsRowDxfId="2" dataCellStyle="Comma"/>
    <tableColumn id="19" name="15 = 5 + 9 + 10 + 11 + 12 + 13 + 14 " totalsRowFunction="sum" dataDxfId="497" totalsRowDxfId="1" dataCellStyle="Comma">
      <calculatedColumnFormula>E9+I9+J9+K9+L9+M9+N9</calculatedColumnFormula>
    </tableColumn>
    <tableColumn id="20" name="16" totalsRowFunction="sum" dataDxfId="496" totalsRowDxfId="0" dataCellStyle="Comma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7" name="Table3151718" displayName="Table3151718" ref="A9:R35" headerRowCount="0" headerRowDxfId="495" dataDxfId="493" totalsRowDxfId="491" headerRowBorderDxfId="494" tableBorderDxfId="492" totalsRowBorderDxfId="490" headerRowCellStyle="Comma" dataCellStyle="Comma">
  <tableColumns count="18">
    <tableColumn id="1" name="1" totalsRowLabel="Total" headerRowDxfId="489" dataDxfId="488" totalsRowDxfId="487"/>
    <tableColumn id="6" name="2" totalsRowFunction="sum" headerRowDxfId="486" dataDxfId="485" totalsRowDxfId="484" headerRowCellStyle="Comma" dataCellStyle="Comma"/>
    <tableColumn id="7" name="3" totalsRowFunction="sum" headerRowDxfId="483" dataDxfId="482" totalsRowDxfId="481" headerRowCellStyle="Comma" dataCellStyle="Comma"/>
    <tableColumn id="2" name="Column1" headerRowDxfId="480" dataDxfId="479" totalsRowDxfId="478" headerRowCellStyle="Comma" dataCellStyle="Comma">
      <calculatedColumnFormula>SUM(Table3151718[[#This Row],[2]:[3]])</calculatedColumnFormula>
    </tableColumn>
    <tableColumn id="8" name="4" totalsRowFunction="sum" headerRowDxfId="477" dataDxfId="476" totalsRowDxfId="475" headerRowCellStyle="Comma" dataCellStyle="Comma"/>
    <tableColumn id="9" name="5=2+3+4" totalsRowFunction="sum" headerRowDxfId="474" dataDxfId="473" totalsRowDxfId="472" headerRowCellStyle="Comma" dataCellStyle="Comma"/>
    <tableColumn id="10" name="6" totalsRowFunction="sum" headerRowDxfId="471" dataDxfId="470" totalsRowDxfId="469" headerRowCellStyle="Comma" dataCellStyle="Comma"/>
    <tableColumn id="11" name="7" totalsRowFunction="sum" headerRowDxfId="468" dataDxfId="467" totalsRowDxfId="466" headerRowCellStyle="Comma" dataCellStyle="Comma"/>
    <tableColumn id="3" name="Column2" headerRowDxfId="465" dataDxfId="464" totalsRowDxfId="463" headerRowCellStyle="Comma" dataCellStyle="Comma">
      <calculatedColumnFormula>Table3151718[[#This Row],[7]]+Table3151718[[#This Row],[6]]</calculatedColumnFormula>
    </tableColumn>
    <tableColumn id="12" name="8" totalsRowFunction="sum" headerRowDxfId="462" dataDxfId="461" totalsRowDxfId="460" headerRowCellStyle="Comma" dataCellStyle="Comma"/>
    <tableColumn id="13" name="9=6+7+8" totalsRowFunction="sum" headerRowDxfId="459" dataDxfId="458" totalsRowDxfId="457" headerRowCellStyle="Comma" dataCellStyle="Comma">
      <calculatedColumnFormula>Table3151718[[#This Row],[8]]+Table3151718[[#This Row],[Column2]]</calculatedColumnFormula>
    </tableColumn>
    <tableColumn id="14" name="10" totalsRowFunction="sum" headerRowDxfId="456" dataDxfId="455" totalsRowDxfId="454" headerRowCellStyle="Comma" dataCellStyle="Comma"/>
    <tableColumn id="15" name="11" totalsRowFunction="sum" headerRowDxfId="453" dataDxfId="452" totalsRowDxfId="451" headerRowCellStyle="Comma" dataCellStyle="Comma"/>
    <tableColumn id="16" name="12" totalsRowFunction="sum" headerRowDxfId="450" dataDxfId="449" totalsRowDxfId="448" headerRowCellStyle="Comma" dataCellStyle="Comma"/>
    <tableColumn id="17" name="13" totalsRowFunction="sum" headerRowDxfId="447" dataDxfId="446" totalsRowDxfId="445" headerRowCellStyle="Comma" dataCellStyle="Comma"/>
    <tableColumn id="18" name="14" totalsRowFunction="sum" headerRowDxfId="444" dataDxfId="443" totalsRowDxfId="442" headerRowCellStyle="Comma" dataCellStyle="Comma"/>
    <tableColumn id="19" name="15 = 5 + 9 + 10 + 11 + 12 + 13 + 14 " totalsRowFunction="sum" headerRowDxfId="441" dataDxfId="440" totalsRowDxfId="439" headerRowCellStyle="Comma" dataCellStyle="Comma">
      <calculatedColumnFormula>F9+K9+L9+M9+N9+O9+P9</calculatedColumnFormula>
    </tableColumn>
    <tableColumn id="20" name="16" totalsRowFunction="sum" headerRowDxfId="438" dataDxfId="437" totalsRowDxfId="436" headerRowCellStyle="Comma" dataCellStyle="Comma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1" name="Table31517182" displayName="Table31517182" ref="A9:R35" headerRowCount="0" headerRowDxfId="435" dataDxfId="433" totalsRowDxfId="431" headerRowBorderDxfId="434" tableBorderDxfId="432" totalsRowBorderDxfId="430" headerRowCellStyle="Comma" dataCellStyle="Comma">
  <tableColumns count="18">
    <tableColumn id="1" name="1" totalsRowLabel="Total" headerRowDxfId="429" dataDxfId="428" totalsRowDxfId="427"/>
    <tableColumn id="6" name="2" totalsRowFunction="sum" headerRowDxfId="426" dataDxfId="425" totalsRowDxfId="424" headerRowCellStyle="Comma" dataCellStyle="Comma"/>
    <tableColumn id="7" name="3" totalsRowFunction="sum" headerRowDxfId="423" dataDxfId="422" totalsRowDxfId="421" headerRowCellStyle="Comma" dataCellStyle="Comma"/>
    <tableColumn id="2" name="Column1" headerRowDxfId="420" dataDxfId="419" totalsRowDxfId="418" headerRowCellStyle="Comma" dataCellStyle="Comma">
      <calculatedColumnFormula>Table31517182[[#This Row],[3]]+Table31517182[[#This Row],[2]]</calculatedColumnFormula>
    </tableColumn>
    <tableColumn id="8" name="4" totalsRowFunction="sum" headerRowDxfId="417" dataDxfId="416" totalsRowDxfId="415" headerRowCellStyle="Comma" dataCellStyle="Comma"/>
    <tableColumn id="9" name="5=2+3+4" totalsRowFunction="sum" headerRowDxfId="414" dataDxfId="413" totalsRowDxfId="412" headerRowCellStyle="Comma" dataCellStyle="Comma"/>
    <tableColumn id="10" name="6" totalsRowFunction="sum" headerRowDxfId="411" dataDxfId="410" totalsRowDxfId="409" headerRowCellStyle="Comma" dataCellStyle="Comma"/>
    <tableColumn id="11" name="7" totalsRowFunction="sum" headerRowDxfId="408" dataDxfId="407" totalsRowDxfId="406" headerRowCellStyle="Comma" dataCellStyle="Comma"/>
    <tableColumn id="3" name="Column2" headerRowDxfId="405" dataDxfId="404" totalsRowDxfId="403" headerRowCellStyle="Comma" dataCellStyle="Comma">
      <calculatedColumnFormula>Table31517182[[#This Row],[6]]+Table31517182[[#This Row],[7]]</calculatedColumnFormula>
    </tableColumn>
    <tableColumn id="12" name="8" totalsRowFunction="sum" headerRowDxfId="402" dataDxfId="401" totalsRowDxfId="400" headerRowCellStyle="Comma" dataCellStyle="Comma"/>
    <tableColumn id="13" name="9=6+7+8" totalsRowFunction="sum" headerRowDxfId="399" dataDxfId="398" totalsRowDxfId="397" headerRowCellStyle="Comma" dataCellStyle="Comma">
      <calculatedColumnFormula>Table31517182[[#This Row],[8]]+Table31517182[[#This Row],[Column2]]</calculatedColumnFormula>
    </tableColumn>
    <tableColumn id="14" name="10" totalsRowFunction="sum" headerRowDxfId="396" dataDxfId="395" totalsRowDxfId="394" headerRowCellStyle="Comma" dataCellStyle="Comma"/>
    <tableColumn id="15" name="11" totalsRowFunction="sum" headerRowDxfId="393" dataDxfId="392" totalsRowDxfId="391" headerRowCellStyle="Comma" dataCellStyle="Comma"/>
    <tableColumn id="16" name="12" totalsRowFunction="sum" headerRowDxfId="390" dataDxfId="389" totalsRowDxfId="388" headerRowCellStyle="Comma" dataCellStyle="Comma"/>
    <tableColumn id="17" name="13" totalsRowFunction="sum" headerRowDxfId="387" dataDxfId="386" totalsRowDxfId="385" headerRowCellStyle="Comma" dataCellStyle="Comma"/>
    <tableColumn id="18" name="14" totalsRowFunction="sum" headerRowDxfId="384" dataDxfId="383" totalsRowDxfId="382" headerRowCellStyle="Comma" dataCellStyle="Comma"/>
    <tableColumn id="19" name="15 = 5 + 9 + 10 + 11 + 12 + 13 + 14 " totalsRowFunction="sum" headerRowDxfId="381" dataDxfId="380" totalsRowDxfId="379" headerRowCellStyle="Comma" dataCellStyle="Comma">
      <calculatedColumnFormula>Table31517182[[#This Row],[5=2+3+4]]+Table31517182[[#This Row],[9=6+7+8]]+Table31517182[[#This Row],[10]]+Table31517182[[#This Row],[11]]+Table31517182[[#This Row],[12]]+Table31517182[[#This Row],[13]]+Table31517182[[#This Row],[14]]</calculatedColumnFormula>
    </tableColumn>
    <tableColumn id="20" name="16" totalsRowFunction="sum" headerRowDxfId="378" dataDxfId="377" totalsRowDxfId="376" headerRowCellStyle="Comma" dataCellStyle="Comma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16" name="Table31517" displayName="Table31517" ref="A9:R35" headerRowCount="0" headerRowDxfId="375" dataDxfId="373" totalsRowDxfId="371" headerRowBorderDxfId="374" tableBorderDxfId="372" totalsRowBorderDxfId="370" headerRowCellStyle="Comma" dataCellStyle="Comma">
  <tableColumns count="18">
    <tableColumn id="1" name="1" totalsRowLabel="Net Total" headerRowDxfId="369" dataDxfId="368" totalsRowDxfId="367"/>
    <tableColumn id="6" name="2" totalsRowFunction="sum" headerRowDxfId="366" dataDxfId="365" totalsRowDxfId="364" headerRowCellStyle="Comma" dataCellStyle="Comma">
      <calculatedColumnFormula>#REF!</calculatedColumnFormula>
    </tableColumn>
    <tableColumn id="7" name="3" totalsRowFunction="sum" headerRowDxfId="363" dataDxfId="362" totalsRowDxfId="361" headerRowCellStyle="Comma" dataCellStyle="Comma"/>
    <tableColumn id="2" name="32" headerRowDxfId="360" dataDxfId="359" totalsRowDxfId="358" headerRowCellStyle="Comma" dataCellStyle="Comma">
      <calculatedColumnFormula>Table31517[[#This Row],[2]]+Table31517[[#This Row],[3]]</calculatedColumnFormula>
    </tableColumn>
    <tableColumn id="8" name="4" totalsRowFunction="sum" headerRowDxfId="357" dataDxfId="356" totalsRowDxfId="355" headerRowCellStyle="Comma" dataCellStyle="Comma"/>
    <tableColumn id="9" name="5=2+3+4" totalsRowFunction="sum" headerRowDxfId="354" dataDxfId="353" totalsRowDxfId="352" headerRowCellStyle="Comma" dataCellStyle="Comma"/>
    <tableColumn id="10" name="6" totalsRowFunction="sum" headerRowDxfId="351" dataDxfId="350" totalsRowDxfId="349" headerRowCellStyle="Comma" dataCellStyle="Comma"/>
    <tableColumn id="11" name="7" totalsRowFunction="sum" headerRowDxfId="348" dataDxfId="347" totalsRowDxfId="346" headerRowCellStyle="Comma" dataCellStyle="Comma"/>
    <tableColumn id="3" name="72" headerRowDxfId="345" dataDxfId="344" totalsRowDxfId="343" headerRowCellStyle="Comma" dataCellStyle="Comma">
      <calculatedColumnFormula>Table31517[[#This Row],[6]]+Table31517[[#This Row],[7]]</calculatedColumnFormula>
    </tableColumn>
    <tableColumn id="12" name="8" totalsRowFunction="sum" headerRowDxfId="342" dataDxfId="341" totalsRowDxfId="340" headerRowCellStyle="Comma" dataCellStyle="Comma"/>
    <tableColumn id="13" name="9=6+7+8" totalsRowFunction="sum" headerRowDxfId="339" dataDxfId="338" totalsRowDxfId="337" headerRowCellStyle="Comma" dataCellStyle="Comma">
      <calculatedColumnFormula>Table31517[[#This Row],[72]]+Table31517[[#This Row],[8]]</calculatedColumnFormula>
    </tableColumn>
    <tableColumn id="14" name="10" totalsRowFunction="sum" headerRowDxfId="336" dataDxfId="335" totalsRowDxfId="334" headerRowCellStyle="Comma" dataCellStyle="Comma"/>
    <tableColumn id="15" name="11" totalsRowFunction="sum" headerRowDxfId="333" dataDxfId="332" totalsRowDxfId="331" headerRowCellStyle="Comma" dataCellStyle="Comma"/>
    <tableColumn id="16" name="12" totalsRowFunction="sum" headerRowDxfId="330" dataDxfId="329" totalsRowDxfId="328" headerRowCellStyle="Comma" dataCellStyle="Comma"/>
    <tableColumn id="17" name="13" totalsRowFunction="sum" headerRowDxfId="327" dataDxfId="326" totalsRowDxfId="325" headerRowCellStyle="Comma" dataCellStyle="Comma"/>
    <tableColumn id="18" name="14" totalsRowFunction="sum" headerRowDxfId="324" dataDxfId="323" totalsRowDxfId="322" headerRowCellStyle="Comma" dataCellStyle="Comma"/>
    <tableColumn id="19" name="15 = 5 + 9 + 10 + 11 + 12 + 13 + 14 " totalsRowFunction="sum" headerRowDxfId="321" dataDxfId="320" totalsRowDxfId="319" headerRowCellStyle="Comma" dataCellStyle="Comma">
      <calculatedColumnFormula>F9+K9+L9+M9+N9+O9+P9</calculatedColumnFormula>
    </tableColumn>
    <tableColumn id="20" name="16" totalsRowFunction="sum" headerRowDxfId="318" dataDxfId="317" totalsRowDxfId="316" headerRowCellStyle="Comma" dataCellStyle="Comma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14" name="Table315" displayName="Table315" ref="A9:R35" headerRowCount="0" headerRowDxfId="315" dataDxfId="313" totalsRowDxfId="311" headerRowBorderDxfId="314" tableBorderDxfId="312" totalsRowBorderDxfId="310" headerRowCellStyle="Comma" dataCellStyle="Comma">
  <tableColumns count="18">
    <tableColumn id="1" name="1" totalsRowLabel="Total" headerRowDxfId="309" dataDxfId="308" totalsRowDxfId="307"/>
    <tableColumn id="6" name=" 2.00 " totalsRowFunction="sum" headerRowDxfId="306" dataDxfId="305" totalsRowDxfId="304" headerRowCellStyle="Comma" dataCellStyle="Comma"/>
    <tableColumn id="7" name="Column3" totalsRowFunction="sum" headerRowDxfId="303" dataDxfId="302" totalsRowDxfId="301" headerRowCellStyle="Comma" dataCellStyle="Comma"/>
    <tableColumn id="2" name="Column4" headerRowDxfId="300" dataDxfId="299" totalsRowDxfId="298" headerRowCellStyle="Comma" dataCellStyle="Comma">
      <calculatedColumnFormula>Table315[[#This Row],[Column3]]+Table315[[#This Row],[ 2.00 ]]</calculatedColumnFormula>
    </tableColumn>
    <tableColumn id="8" name="Column5" totalsRowFunction="sum" headerRowDxfId="297" dataDxfId="296" totalsRowDxfId="295" headerRowCellStyle="Comma" dataCellStyle="Comma"/>
    <tableColumn id="9" name="Column6" totalsRowFunction="sum" headerRowDxfId="294" dataDxfId="293" totalsRowDxfId="292" headerRowCellStyle="Comma" dataCellStyle="Comma"/>
    <tableColumn id="10" name="Column7" totalsRowFunction="sum" headerRowDxfId="291" dataDxfId="290" totalsRowDxfId="289" headerRowCellStyle="Comma" dataCellStyle="Comma"/>
    <tableColumn id="11" name="Column8" totalsRowFunction="sum" headerRowDxfId="288" dataDxfId="287" totalsRowDxfId="286" headerRowCellStyle="Comma" dataCellStyle="Comma"/>
    <tableColumn id="3" name="Column9" headerRowDxfId="285" dataDxfId="284" totalsRowDxfId="283" headerRowCellStyle="Comma" dataCellStyle="Comma">
      <calculatedColumnFormula>Table315[[#This Row],[Column8]]+Table315[[#This Row],[Column7]]</calculatedColumnFormula>
    </tableColumn>
    <tableColumn id="12" name="Column10" totalsRowFunction="sum" headerRowDxfId="282" dataDxfId="281" totalsRowDxfId="280" headerRowCellStyle="Comma" dataCellStyle="Comma"/>
    <tableColumn id="13" name="Column11" totalsRowFunction="sum" headerRowDxfId="279" dataDxfId="278" totalsRowDxfId="277" headerRowCellStyle="Comma" dataCellStyle="Comma">
      <calculatedColumnFormula>Table315[[#This Row],[Column10]]+Table315[[#This Row],[Column9]]</calculatedColumnFormula>
    </tableColumn>
    <tableColumn id="14" name="Column12" totalsRowFunction="sum" headerRowDxfId="276" dataDxfId="275" totalsRowDxfId="274" headerRowCellStyle="Comma" dataCellStyle="Comma"/>
    <tableColumn id="15" name="Column13" totalsRowFunction="sum" headerRowDxfId="273" dataDxfId="272" totalsRowDxfId="271" headerRowCellStyle="Comma" dataCellStyle="Comma"/>
    <tableColumn id="16" name="Column14" totalsRowFunction="sum" headerRowDxfId="270" dataDxfId="269" totalsRowDxfId="268" headerRowCellStyle="Comma" dataCellStyle="Comma"/>
    <tableColumn id="17" name="Column15" totalsRowFunction="sum" headerRowDxfId="267" dataDxfId="266" totalsRowDxfId="265" headerRowCellStyle="Comma" dataCellStyle="Comma"/>
    <tableColumn id="18" name="Column16" totalsRowFunction="sum" headerRowDxfId="264" dataDxfId="263" totalsRowDxfId="262" headerRowCellStyle="Comma" dataCellStyle="Comma"/>
    <tableColumn id="19" name="Column17" totalsRowFunction="sum" headerRowDxfId="261" dataDxfId="260" totalsRowDxfId="259" headerRowCellStyle="Comma" dataCellStyle="Comma">
      <calculatedColumnFormula>F9+K9+L9+M9+N9+O9+P9</calculatedColumnFormula>
    </tableColumn>
    <tableColumn id="20" name="Column18" totalsRowFunction="sum" headerRowDxfId="258" dataDxfId="257" totalsRowDxfId="256" headerRowCellStyle="Comma" dataCellStyle="Comma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id="2" name="Table315171823" displayName="Table315171823" ref="A9:R35" headerRowCount="0" headerRowDxfId="255" dataDxfId="253" totalsRowDxfId="251" headerRowBorderDxfId="254" tableBorderDxfId="252" totalsRowBorderDxfId="250" headerRowCellStyle="Comma" dataCellStyle="Comma">
  <tableColumns count="18">
    <tableColumn id="1" name="1" totalsRowLabel="Total" headerRowDxfId="249" dataDxfId="248" totalsRowDxfId="247"/>
    <tableColumn id="6" name="2" totalsRowFunction="sum" headerRowDxfId="246" dataDxfId="245" totalsRowDxfId="244" headerRowCellStyle="Comma" dataCellStyle="Comma"/>
    <tableColumn id="7" name="3" totalsRowFunction="sum" headerRowDxfId="243" dataDxfId="242" totalsRowDxfId="241" headerRowCellStyle="Comma" dataCellStyle="Comma"/>
    <tableColumn id="2" name="32" headerRowDxfId="240" dataDxfId="239" totalsRowDxfId="238" headerRowCellStyle="Comma" dataCellStyle="Comma"/>
    <tableColumn id="8" name="4" totalsRowFunction="sum" headerRowDxfId="237" dataDxfId="236" totalsRowDxfId="235" headerRowCellStyle="Comma" dataCellStyle="Comma"/>
    <tableColumn id="9" name="5=2+3+4" totalsRowFunction="sum" headerRowDxfId="234" dataDxfId="233" totalsRowDxfId="232" headerRowCellStyle="Comma" dataCellStyle="Comma"/>
    <tableColumn id="10" name="6" totalsRowFunction="sum" headerRowDxfId="231" dataDxfId="230" totalsRowDxfId="229" headerRowCellStyle="Comma" dataCellStyle="Comma"/>
    <tableColumn id="11" name="7" totalsRowFunction="sum" headerRowDxfId="228" dataDxfId="227" totalsRowDxfId="226" headerRowCellStyle="Comma" dataCellStyle="Comma"/>
    <tableColumn id="3" name="72" headerRowDxfId="225" dataDxfId="224" totalsRowDxfId="223" headerRowCellStyle="Comma" dataCellStyle="Comma"/>
    <tableColumn id="12" name="8" totalsRowFunction="sum" headerRowDxfId="222" dataDxfId="221" totalsRowDxfId="220" headerRowCellStyle="Comma" dataCellStyle="Comma"/>
    <tableColumn id="13" name="9=6+7+8" totalsRowFunction="sum" headerRowDxfId="219" dataDxfId="218" totalsRowDxfId="217" headerRowCellStyle="Comma" dataCellStyle="Comma">
      <calculatedColumnFormula>SUM(G9:J9)</calculatedColumnFormula>
    </tableColumn>
    <tableColumn id="14" name="10" totalsRowFunction="sum" headerRowDxfId="216" dataDxfId="215" totalsRowDxfId="214" headerRowCellStyle="Comma" dataCellStyle="Comma"/>
    <tableColumn id="15" name="11" totalsRowFunction="sum" headerRowDxfId="213" dataDxfId="212" totalsRowDxfId="211" headerRowCellStyle="Comma" dataCellStyle="Comma"/>
    <tableColumn id="16" name="12" totalsRowFunction="sum" headerRowDxfId="210" dataDxfId="209" totalsRowDxfId="208" headerRowCellStyle="Comma" dataCellStyle="Comma"/>
    <tableColumn id="17" name="13" totalsRowFunction="sum" headerRowDxfId="207" dataDxfId="206" totalsRowDxfId="205" headerRowCellStyle="Comma" dataCellStyle="Comma"/>
    <tableColumn id="18" name="14" totalsRowFunction="sum" headerRowDxfId="204" dataDxfId="203" totalsRowDxfId="202" headerRowCellStyle="Comma" dataCellStyle="Comma"/>
    <tableColumn id="19" name="15 = 5 + 9 + 10 + 11 + 12 + 13 + 14 " totalsRowFunction="sum" headerRowDxfId="201" dataDxfId="200" totalsRowDxfId="199" headerRowCellStyle="Comma" dataCellStyle="Comma">
      <calculatedColumnFormula>F9+K9+L9+M9+N9+O9+P9</calculatedColumnFormula>
    </tableColumn>
    <tableColumn id="20" name="16" totalsRowFunction="sum" headerRowDxfId="198" dataDxfId="197" totalsRowDxfId="196" headerRowCellStyle="Comma" dataCellStyle="Comma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id="4" name="Table3151718235" displayName="Table3151718235" ref="A9:R35" headerRowCount="0" headerRowDxfId="195" dataDxfId="193" totalsRowDxfId="191" headerRowBorderDxfId="194" tableBorderDxfId="192" totalsRowBorderDxfId="190" headerRowCellStyle="Comma" dataCellStyle="Comma">
  <tableColumns count="18">
    <tableColumn id="1" name="1" totalsRowLabel="Total" headerRowDxfId="189" dataDxfId="188" totalsRowDxfId="187"/>
    <tableColumn id="6" name="2" totalsRowFunction="sum" headerRowDxfId="186" dataDxfId="185" totalsRowDxfId="184" headerRowCellStyle="Comma" dataCellStyle="Comma"/>
    <tableColumn id="7" name="3" totalsRowFunction="sum" headerRowDxfId="183" dataDxfId="182" totalsRowDxfId="181" headerRowCellStyle="Comma" dataCellStyle="Comma"/>
    <tableColumn id="2" name="Column1" headerRowDxfId="180" dataDxfId="179" totalsRowDxfId="178" headerRowCellStyle="Comma" dataCellStyle="Comma"/>
    <tableColumn id="8" name="4" totalsRowFunction="sum" headerRowDxfId="177" dataDxfId="176" totalsRowDxfId="175" headerRowCellStyle="Comma" dataCellStyle="Comma"/>
    <tableColumn id="9" name="5=2+3+4" totalsRowFunction="sum" headerRowDxfId="174" dataDxfId="173" totalsRowDxfId="172" headerRowCellStyle="Comma" dataCellStyle="Comma"/>
    <tableColumn id="10" name="6" totalsRowFunction="sum" headerRowDxfId="171" dataDxfId="170" totalsRowDxfId="169" headerRowCellStyle="Comma" dataCellStyle="Comma"/>
    <tableColumn id="11" name="7" totalsRowFunction="sum" headerRowDxfId="168" dataDxfId="167" totalsRowDxfId="166" headerRowCellStyle="Comma" dataCellStyle="Comma"/>
    <tableColumn id="3" name="Column2" headerRowDxfId="165" dataDxfId="164" totalsRowDxfId="163" headerRowCellStyle="Comma" dataCellStyle="Comma"/>
    <tableColumn id="12" name="8" totalsRowFunction="sum" headerRowDxfId="162" dataDxfId="161" totalsRowDxfId="160" headerRowCellStyle="Comma" dataCellStyle="Comma"/>
    <tableColumn id="13" name="9=6+7+8" totalsRowFunction="sum" headerRowDxfId="159" dataDxfId="158" totalsRowDxfId="157" headerRowCellStyle="Comma" dataCellStyle="Comma">
      <calculatedColumnFormula>SUM(G9:J9)</calculatedColumnFormula>
    </tableColumn>
    <tableColumn id="14" name="10" totalsRowFunction="sum" headerRowDxfId="156" dataDxfId="155" totalsRowDxfId="154" headerRowCellStyle="Comma" dataCellStyle="Comma"/>
    <tableColumn id="15" name="11" totalsRowFunction="sum" headerRowDxfId="153" dataDxfId="152" totalsRowDxfId="151" headerRowCellStyle="Comma" dataCellStyle="Comma"/>
    <tableColumn id="16" name="12" totalsRowFunction="sum" headerRowDxfId="150" dataDxfId="149" totalsRowDxfId="148" headerRowCellStyle="Comma" dataCellStyle="Comma"/>
    <tableColumn id="17" name="13" totalsRowFunction="sum" headerRowDxfId="147" dataDxfId="146" totalsRowDxfId="145" headerRowCellStyle="Comma" dataCellStyle="Comma"/>
    <tableColumn id="18" name="14" totalsRowFunction="sum" headerRowDxfId="144" dataDxfId="143" totalsRowDxfId="142" headerRowCellStyle="Comma" dataCellStyle="Comma"/>
    <tableColumn id="19" name="15 = 5 + 9 + 10 + 11 + 12 + 13 + 14 " totalsRowFunction="sum" headerRowDxfId="141" dataDxfId="140" totalsRowDxfId="139" headerRowCellStyle="Comma" dataCellStyle="Comma">
      <calculatedColumnFormula>F9+K9+L9+M9+N9+O9+P9</calculatedColumnFormula>
    </tableColumn>
    <tableColumn id="20" name="16" totalsRowFunction="sum" headerRowDxfId="138" dataDxfId="137" totalsRowDxfId="136" headerRowCellStyle="Comma" dataCellStyle="Comma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id="25" name="Table31517182352223242526" displayName="Table31517182352223242526" ref="A9:R35" headerRowCount="0" headerRowDxfId="135" dataDxfId="133" totalsRowDxfId="131" headerRowBorderDxfId="134" tableBorderDxfId="132" totalsRowBorderDxfId="130" headerRowCellStyle="Comma" dataCellStyle="Comma">
  <tableColumns count="18">
    <tableColumn id="1" name="1" totalsRowLabel="Total" headerRowDxfId="129" dataDxfId="128" totalsRowDxfId="127"/>
    <tableColumn id="6" name="2" totalsRowFunction="sum" headerRowDxfId="126" dataDxfId="125" totalsRowDxfId="124" headerRowCellStyle="Comma" dataCellStyle="Comma"/>
    <tableColumn id="7" name="3" totalsRowFunction="sum" headerRowDxfId="123" dataDxfId="122" totalsRowDxfId="121" headerRowCellStyle="Comma" dataCellStyle="Comma"/>
    <tableColumn id="2" name="Column1" headerRowDxfId="120" dataDxfId="119" totalsRowDxfId="118" headerRowCellStyle="Comma" dataCellStyle="Comma"/>
    <tableColumn id="8" name="4" totalsRowFunction="sum" headerRowDxfId="117" dataDxfId="116" totalsRowDxfId="115" headerRowCellStyle="Comma" dataCellStyle="Comma"/>
    <tableColumn id="9" name="5=2+3+4" totalsRowFunction="sum" headerRowDxfId="114" dataDxfId="113" totalsRowDxfId="112" headerRowCellStyle="Comma" dataCellStyle="Comma"/>
    <tableColumn id="10" name="6" totalsRowFunction="sum" headerRowDxfId="111" dataDxfId="110" totalsRowDxfId="109" headerRowCellStyle="Comma" dataCellStyle="Comma"/>
    <tableColumn id="11" name="7" totalsRowFunction="sum" headerRowDxfId="108" dataDxfId="107" totalsRowDxfId="106" headerRowCellStyle="Comma" dataCellStyle="Comma"/>
    <tableColumn id="3" name="Column2" headerRowDxfId="105" dataDxfId="104" totalsRowDxfId="103" headerRowCellStyle="Comma" dataCellStyle="Comma"/>
    <tableColumn id="12" name="8" totalsRowFunction="sum" headerRowDxfId="102" dataDxfId="101" totalsRowDxfId="100" headerRowCellStyle="Comma" dataCellStyle="Comma"/>
    <tableColumn id="13" name="9=6+7+8" totalsRowFunction="sum" headerRowDxfId="99" dataDxfId="98" totalsRowDxfId="97" headerRowCellStyle="Comma" dataCellStyle="Comma">
      <calculatedColumnFormula>SUM(G9:J9)</calculatedColumnFormula>
    </tableColumn>
    <tableColumn id="14" name="10" totalsRowFunction="sum" headerRowDxfId="96" dataDxfId="95" totalsRowDxfId="94" headerRowCellStyle="Comma" dataCellStyle="Comma"/>
    <tableColumn id="15" name="11" totalsRowFunction="sum" headerRowDxfId="93" dataDxfId="92" totalsRowDxfId="91" headerRowCellStyle="Comma" dataCellStyle="Comma"/>
    <tableColumn id="16" name="12" totalsRowFunction="sum" headerRowDxfId="90" dataDxfId="89" totalsRowDxfId="88" headerRowCellStyle="Comma" dataCellStyle="Comma"/>
    <tableColumn id="17" name="13" totalsRowFunction="sum" headerRowDxfId="87" dataDxfId="86" totalsRowDxfId="85" headerRowCellStyle="Comma" dataCellStyle="Comma"/>
    <tableColumn id="18" name="14" totalsRowFunction="sum" headerRowDxfId="84" dataDxfId="83" totalsRowDxfId="82" headerRowCellStyle="Comma" dataCellStyle="Comma"/>
    <tableColumn id="19" name="15 = 5 + 9 + 10 + 11 + 12 + 13 + 14 " totalsRowFunction="sum" headerRowDxfId="81" dataDxfId="80" totalsRowDxfId="79" headerRowCellStyle="Comma" dataCellStyle="Comma">
      <calculatedColumnFormula>F9+K9+L9+M9+N9+O9+P9</calculatedColumnFormula>
    </tableColumn>
    <tableColumn id="20" name="16" totalsRowFunction="sum" headerRowDxfId="78" dataDxfId="77" totalsRowDxfId="76" headerRowCellStyle="Comma" dataCellStyle="Comma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id="26" name="Table3151718235222324252627" displayName="Table3151718235222324252627" ref="A9:R35" headerRowCount="0" headerRowDxfId="75" dataDxfId="73" totalsRowDxfId="71" headerRowBorderDxfId="74" tableBorderDxfId="72" totalsRowBorderDxfId="70" headerRowCellStyle="Comma" dataCellStyle="Comma">
  <tableColumns count="18">
    <tableColumn id="1" name="1" totalsRowLabel="Total" headerRowDxfId="69" dataDxfId="68" totalsRowDxfId="67"/>
    <tableColumn id="6" name="2" totalsRowFunction="sum" headerRowDxfId="66" dataDxfId="65" totalsRowDxfId="64" headerRowCellStyle="Comma" dataCellStyle="Comma"/>
    <tableColumn id="7" name="3" totalsRowFunction="sum" headerRowDxfId="63" dataDxfId="62" totalsRowDxfId="61" headerRowCellStyle="Comma" dataCellStyle="Comma"/>
    <tableColumn id="2" name="Column1" headerRowDxfId="60" dataDxfId="59" totalsRowDxfId="58" headerRowCellStyle="Comma" dataCellStyle="Comma"/>
    <tableColumn id="8" name="4" totalsRowFunction="sum" headerRowDxfId="57" dataDxfId="56" totalsRowDxfId="55" headerRowCellStyle="Comma" dataCellStyle="Comma"/>
    <tableColumn id="9" name="5=2+3+4" totalsRowFunction="sum" headerRowDxfId="54" dataDxfId="53" totalsRowDxfId="52" headerRowCellStyle="Comma" dataCellStyle="Comma"/>
    <tableColumn id="10" name="6" totalsRowFunction="sum" headerRowDxfId="51" dataDxfId="50" totalsRowDxfId="49" headerRowCellStyle="Comma" dataCellStyle="Comma"/>
    <tableColumn id="11" name="7" totalsRowFunction="sum" headerRowDxfId="48" dataDxfId="47" totalsRowDxfId="46" headerRowCellStyle="Comma" dataCellStyle="Comma"/>
    <tableColumn id="3" name="Column2" headerRowDxfId="45" dataDxfId="44" totalsRowDxfId="43" headerRowCellStyle="Comma" dataCellStyle="Comma"/>
    <tableColumn id="12" name="8" totalsRowFunction="sum" headerRowDxfId="42" dataDxfId="41" totalsRowDxfId="40" headerRowCellStyle="Comma" dataCellStyle="Comma"/>
    <tableColumn id="13" name="9=6+7+8" totalsRowFunction="sum" headerRowDxfId="39" dataDxfId="38" totalsRowDxfId="37" headerRowCellStyle="Comma" dataCellStyle="Comma">
      <calculatedColumnFormula>SUM(G9:J9)</calculatedColumnFormula>
    </tableColumn>
    <tableColumn id="14" name="10" totalsRowFunction="sum" headerRowDxfId="36" dataDxfId="35" totalsRowDxfId="34" headerRowCellStyle="Comma" dataCellStyle="Comma"/>
    <tableColumn id="15" name="11" totalsRowFunction="sum" headerRowDxfId="33" dataDxfId="32" totalsRowDxfId="31" headerRowCellStyle="Comma" dataCellStyle="Comma"/>
    <tableColumn id="16" name="12" totalsRowFunction="sum" headerRowDxfId="30" dataDxfId="29" totalsRowDxfId="28" headerRowCellStyle="Comma" dataCellStyle="Comma"/>
    <tableColumn id="17" name="13" totalsRowFunction="sum" headerRowDxfId="27" dataDxfId="26" totalsRowDxfId="25" headerRowCellStyle="Comma" dataCellStyle="Comma"/>
    <tableColumn id="18" name="14" totalsRowFunction="sum" headerRowDxfId="24" dataDxfId="23" totalsRowDxfId="22" headerRowCellStyle="Comma" dataCellStyle="Comma"/>
    <tableColumn id="19" name="15 = 5 + 9 + 10 + 11 + 12 + 13 + 14 " totalsRowFunction="sum" headerRowDxfId="21" dataDxfId="20" totalsRowDxfId="19" headerRowCellStyle="Comma" dataCellStyle="Comma">
      <calculatedColumnFormula>F9+K9+L9+M9+N9+O9+P9</calculatedColumnFormula>
    </tableColumn>
    <tableColumn id="20" name="16" totalsRowFunction="sum" headerRowDxfId="18" dataDxfId="17" totalsRowDxfId="16" headerRowCellStyle="Comma" dataCellStyle="Comma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5"/>
  <sheetViews>
    <sheetView view="pageBreakPreview" zoomScale="90" zoomScaleSheetLayoutView="90" workbookViewId="0">
      <pane xSplit="1" ySplit="8" topLeftCell="G34" activePane="bottomRight" state="frozen"/>
      <selection pane="topRight" activeCell="B1" sqref="B1"/>
      <selection pane="bottomLeft" activeCell="A9" sqref="A9"/>
      <selection pane="bottomRight" activeCell="P44" sqref="P44"/>
    </sheetView>
  </sheetViews>
  <sheetFormatPr defaultRowHeight="15"/>
  <cols>
    <col min="1" max="1" width="18.7109375" bestFit="1" customWidth="1"/>
    <col min="2" max="2" width="16.7109375" style="21" bestFit="1" customWidth="1"/>
    <col min="3" max="3" width="11.140625" style="21" bestFit="1" customWidth="1"/>
    <col min="4" max="4" width="16.7109375" style="21" bestFit="1" customWidth="1"/>
    <col min="5" max="5" width="16.7109375" style="2" bestFit="1" customWidth="1"/>
    <col min="6" max="6" width="13.85546875" style="21" bestFit="1" customWidth="1"/>
    <col min="7" max="7" width="8.42578125" style="21" bestFit="1" customWidth="1"/>
    <col min="8" max="8" width="12.140625" style="21" bestFit="1" customWidth="1"/>
    <col min="9" max="9" width="13.85546875" style="2" bestFit="1" customWidth="1"/>
    <col min="10" max="10" width="13.85546875" style="21" customWidth="1"/>
    <col min="11" max="11" width="12.7109375" style="21" bestFit="1" customWidth="1"/>
    <col min="12" max="12" width="16.140625" style="21" bestFit="1" customWidth="1"/>
    <col min="13" max="13" width="10.42578125" style="21" customWidth="1"/>
    <col min="14" max="14" width="13.28515625" style="21" bestFit="1" customWidth="1"/>
    <col min="15" max="15" width="16.7109375" style="2" customWidth="1"/>
    <col min="16" max="16" width="17.28515625" style="2" bestFit="1" customWidth="1"/>
  </cols>
  <sheetData>
    <row r="1" spans="1:16" ht="17.25">
      <c r="A1" s="97" t="s">
        <v>198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</row>
    <row r="2" spans="1:16">
      <c r="A2" s="98" t="s">
        <v>148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</row>
    <row r="3" spans="1:16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</row>
    <row r="4" spans="1:16" ht="15.75" thickBot="1"/>
    <row r="5" spans="1:16" s="1" customFormat="1" ht="18.75" customHeight="1">
      <c r="A5" s="107" t="s">
        <v>2</v>
      </c>
      <c r="B5" s="102"/>
      <c r="C5" s="102"/>
      <c r="D5" s="102"/>
      <c r="E5" s="102"/>
      <c r="F5" s="102"/>
      <c r="G5" s="102"/>
      <c r="H5" s="102"/>
      <c r="I5" s="103"/>
      <c r="J5" s="104" t="s">
        <v>8</v>
      </c>
      <c r="K5" s="104" t="s">
        <v>9</v>
      </c>
      <c r="L5" s="104" t="s">
        <v>10</v>
      </c>
      <c r="M5" s="115" t="s">
        <v>196</v>
      </c>
      <c r="N5" s="118" t="s">
        <v>195</v>
      </c>
      <c r="O5" s="104" t="s">
        <v>5</v>
      </c>
      <c r="P5" s="110" t="s">
        <v>32</v>
      </c>
    </row>
    <row r="6" spans="1:16" s="3" customFormat="1" ht="24" customHeight="1">
      <c r="A6" s="108"/>
      <c r="B6" s="99" t="s">
        <v>6</v>
      </c>
      <c r="C6" s="100"/>
      <c r="D6" s="100"/>
      <c r="E6" s="101"/>
      <c r="F6" s="99" t="s">
        <v>7</v>
      </c>
      <c r="G6" s="100"/>
      <c r="H6" s="100"/>
      <c r="I6" s="101"/>
      <c r="J6" s="105"/>
      <c r="K6" s="113"/>
      <c r="L6" s="113"/>
      <c r="M6" s="116"/>
      <c r="N6" s="113"/>
      <c r="O6" s="113"/>
      <c r="P6" s="111"/>
    </row>
    <row r="7" spans="1:16" s="3" customFormat="1" ht="30">
      <c r="A7" s="109"/>
      <c r="B7" s="83" t="s">
        <v>4</v>
      </c>
      <c r="C7" s="62" t="s">
        <v>194</v>
      </c>
      <c r="D7" s="83" t="s">
        <v>13</v>
      </c>
      <c r="E7" s="83" t="s">
        <v>5</v>
      </c>
      <c r="F7" s="83" t="s">
        <v>4</v>
      </c>
      <c r="G7" s="62" t="s">
        <v>194</v>
      </c>
      <c r="H7" s="83" t="s">
        <v>14</v>
      </c>
      <c r="I7" s="83" t="s">
        <v>5</v>
      </c>
      <c r="J7" s="106"/>
      <c r="K7" s="114"/>
      <c r="L7" s="114"/>
      <c r="M7" s="117"/>
      <c r="N7" s="114"/>
      <c r="O7" s="114"/>
      <c r="P7" s="112"/>
    </row>
    <row r="8" spans="1:16" s="5" customFormat="1" ht="30">
      <c r="A8" s="43" t="s">
        <v>17</v>
      </c>
      <c r="B8" s="45" t="s">
        <v>18</v>
      </c>
      <c r="C8" s="45" t="s">
        <v>19</v>
      </c>
      <c r="D8" s="45" t="s">
        <v>20</v>
      </c>
      <c r="E8" s="45" t="s">
        <v>29</v>
      </c>
      <c r="F8" s="45" t="s">
        <v>21</v>
      </c>
      <c r="G8" s="45" t="s">
        <v>22</v>
      </c>
      <c r="H8" s="45" t="s">
        <v>23</v>
      </c>
      <c r="I8" s="45" t="s">
        <v>30</v>
      </c>
      <c r="J8" s="46" t="s">
        <v>24</v>
      </c>
      <c r="K8" s="47" t="s">
        <v>25</v>
      </c>
      <c r="L8" s="47" t="s">
        <v>26</v>
      </c>
      <c r="M8" s="47" t="s">
        <v>145</v>
      </c>
      <c r="N8" s="47" t="s">
        <v>27</v>
      </c>
      <c r="O8" s="45" t="s">
        <v>146</v>
      </c>
      <c r="P8" s="48" t="s">
        <v>28</v>
      </c>
    </row>
    <row r="9" spans="1:16">
      <c r="A9" s="12" t="s">
        <v>16</v>
      </c>
      <c r="B9" s="7"/>
      <c r="C9" s="13"/>
      <c r="D9" s="13"/>
      <c r="E9" s="8">
        <f>SUM(B9:D9)</f>
        <v>0</v>
      </c>
      <c r="F9" s="7"/>
      <c r="G9" s="13"/>
      <c r="H9" s="13"/>
      <c r="I9" s="8">
        <f t="shared" ref="I9:I37" si="0">SUM(F9:H9)</f>
        <v>0</v>
      </c>
      <c r="J9" s="13"/>
      <c r="K9" s="9"/>
      <c r="L9" s="13"/>
      <c r="M9" s="9"/>
      <c r="N9" s="6"/>
      <c r="O9" s="10">
        <f t="shared" ref="O9:O37" si="1">E9+I9+J9+K9+L9+M9+N9</f>
        <v>0</v>
      </c>
      <c r="P9" s="15"/>
    </row>
    <row r="10" spans="1:16">
      <c r="A10" s="12" t="s">
        <v>31</v>
      </c>
      <c r="B10" s="7"/>
      <c r="C10" s="13"/>
      <c r="D10" s="13"/>
      <c r="E10" s="8">
        <f t="shared" ref="E10:E36" si="2">SUM(B10:D10)</f>
        <v>0</v>
      </c>
      <c r="F10" s="7"/>
      <c r="G10" s="13"/>
      <c r="H10" s="13"/>
      <c r="I10" s="8">
        <f t="shared" si="0"/>
        <v>0</v>
      </c>
      <c r="J10" s="13"/>
      <c r="K10" s="14"/>
      <c r="L10" s="13"/>
      <c r="M10" s="14"/>
      <c r="N10" s="13"/>
      <c r="O10" s="11">
        <f t="shared" si="1"/>
        <v>0</v>
      </c>
      <c r="P10" s="16"/>
    </row>
    <row r="11" spans="1:16">
      <c r="A11" s="12" t="s">
        <v>142</v>
      </c>
      <c r="B11" s="7"/>
      <c r="C11" s="13"/>
      <c r="D11" s="13"/>
      <c r="E11" s="8">
        <f t="shared" si="2"/>
        <v>0</v>
      </c>
      <c r="F11" s="7"/>
      <c r="G11" s="13"/>
      <c r="H11" s="13"/>
      <c r="I11" s="8">
        <f t="shared" si="0"/>
        <v>0</v>
      </c>
      <c r="J11" s="13"/>
      <c r="K11" s="14"/>
      <c r="L11" s="13"/>
      <c r="M11" s="14"/>
      <c r="N11" s="13"/>
      <c r="O11" s="11">
        <f t="shared" si="1"/>
        <v>0</v>
      </c>
      <c r="P11" s="16"/>
    </row>
    <row r="12" spans="1:16">
      <c r="A12" s="12" t="s">
        <v>31</v>
      </c>
      <c r="B12" s="7"/>
      <c r="C12" s="13"/>
      <c r="D12" s="13"/>
      <c r="E12" s="8">
        <f t="shared" si="2"/>
        <v>0</v>
      </c>
      <c r="F12" s="7"/>
      <c r="G12" s="13"/>
      <c r="H12" s="13"/>
      <c r="I12" s="8">
        <f t="shared" si="0"/>
        <v>0</v>
      </c>
      <c r="J12" s="13"/>
      <c r="K12" s="14"/>
      <c r="L12" s="13"/>
      <c r="M12" s="14"/>
      <c r="N12" s="13"/>
      <c r="O12" s="11">
        <f t="shared" si="1"/>
        <v>0</v>
      </c>
      <c r="P12" s="16"/>
    </row>
    <row r="13" spans="1:16">
      <c r="A13" s="12" t="s">
        <v>143</v>
      </c>
      <c r="B13" s="49"/>
      <c r="C13" s="50"/>
      <c r="D13" s="50"/>
      <c r="E13" s="8">
        <f t="shared" si="2"/>
        <v>0</v>
      </c>
      <c r="F13" s="49"/>
      <c r="G13" s="50"/>
      <c r="H13" s="50"/>
      <c r="I13" s="8">
        <f t="shared" si="0"/>
        <v>0</v>
      </c>
      <c r="J13" s="51"/>
      <c r="K13" s="38"/>
      <c r="L13" s="38"/>
      <c r="M13" s="38"/>
      <c r="N13" s="40"/>
      <c r="O13" s="11">
        <f t="shared" si="1"/>
        <v>0</v>
      </c>
      <c r="P13" s="42"/>
    </row>
    <row r="14" spans="1:16">
      <c r="A14" s="12" t="s">
        <v>31</v>
      </c>
      <c r="B14" s="49"/>
      <c r="C14" s="50"/>
      <c r="D14" s="50"/>
      <c r="E14" s="8">
        <f t="shared" si="2"/>
        <v>0</v>
      </c>
      <c r="F14" s="49"/>
      <c r="G14" s="50"/>
      <c r="H14" s="50"/>
      <c r="I14" s="8">
        <f t="shared" si="0"/>
        <v>0</v>
      </c>
      <c r="J14" s="51"/>
      <c r="K14" s="38"/>
      <c r="L14" s="38"/>
      <c r="M14" s="38"/>
      <c r="N14" s="40"/>
      <c r="O14" s="11">
        <f t="shared" si="1"/>
        <v>0</v>
      </c>
      <c r="P14" s="42"/>
    </row>
    <row r="15" spans="1:16">
      <c r="A15" s="95" t="s">
        <v>144</v>
      </c>
      <c r="B15" s="49"/>
      <c r="C15" s="50"/>
      <c r="D15" s="50"/>
      <c r="E15" s="8">
        <f t="shared" si="2"/>
        <v>0</v>
      </c>
      <c r="F15" s="49"/>
      <c r="G15" s="50"/>
      <c r="H15" s="50"/>
      <c r="I15" s="8">
        <f t="shared" si="0"/>
        <v>0</v>
      </c>
      <c r="J15" s="51"/>
      <c r="K15" s="38"/>
      <c r="L15" s="38"/>
      <c r="M15" s="38"/>
      <c r="N15" s="40"/>
      <c r="O15" s="11">
        <f t="shared" si="1"/>
        <v>0</v>
      </c>
      <c r="P15" s="42"/>
    </row>
    <row r="16" spans="1:16">
      <c r="A16" s="12" t="s">
        <v>31</v>
      </c>
      <c r="B16" s="49"/>
      <c r="C16" s="50"/>
      <c r="D16" s="50"/>
      <c r="E16" s="8">
        <f t="shared" si="2"/>
        <v>0</v>
      </c>
      <c r="F16" s="49"/>
      <c r="G16" s="50"/>
      <c r="H16" s="50"/>
      <c r="I16" s="8">
        <f t="shared" si="0"/>
        <v>0</v>
      </c>
      <c r="J16" s="51"/>
      <c r="K16" s="38"/>
      <c r="L16" s="38"/>
      <c r="M16" s="38"/>
      <c r="N16" s="40"/>
      <c r="O16" s="11">
        <f t="shared" si="1"/>
        <v>0</v>
      </c>
      <c r="P16" s="42"/>
    </row>
    <row r="17" spans="1:16">
      <c r="A17" s="12" t="s">
        <v>149</v>
      </c>
      <c r="B17" s="7"/>
      <c r="C17" s="13"/>
      <c r="D17" s="13"/>
      <c r="E17" s="8">
        <f t="shared" si="2"/>
        <v>0</v>
      </c>
      <c r="F17" s="7"/>
      <c r="G17" s="13"/>
      <c r="H17" s="13"/>
      <c r="I17" s="8">
        <f t="shared" si="0"/>
        <v>0</v>
      </c>
      <c r="J17" s="13"/>
      <c r="K17" s="14"/>
      <c r="L17" s="13"/>
      <c r="M17" s="14"/>
      <c r="N17" s="13"/>
      <c r="O17" s="11">
        <f t="shared" si="1"/>
        <v>0</v>
      </c>
      <c r="P17" s="16"/>
    </row>
    <row r="18" spans="1:16">
      <c r="A18" s="12" t="s">
        <v>31</v>
      </c>
      <c r="B18" s="7"/>
      <c r="C18" s="13"/>
      <c r="D18" s="13"/>
      <c r="E18" s="8">
        <f t="shared" si="2"/>
        <v>0</v>
      </c>
      <c r="F18" s="7"/>
      <c r="G18" s="13"/>
      <c r="H18" s="13"/>
      <c r="I18" s="8">
        <f t="shared" si="0"/>
        <v>0</v>
      </c>
      <c r="J18" s="13"/>
      <c r="K18" s="14"/>
      <c r="L18" s="13"/>
      <c r="M18" s="14"/>
      <c r="N18" s="13"/>
      <c r="O18" s="11">
        <f t="shared" si="1"/>
        <v>0</v>
      </c>
      <c r="P18" s="16"/>
    </row>
    <row r="19" spans="1:16">
      <c r="A19" s="12"/>
      <c r="B19" s="7"/>
      <c r="C19" s="13"/>
      <c r="D19" s="13"/>
      <c r="E19" s="8">
        <f t="shared" si="2"/>
        <v>0</v>
      </c>
      <c r="F19" s="7"/>
      <c r="G19" s="13"/>
      <c r="H19" s="13"/>
      <c r="I19" s="8">
        <f t="shared" si="0"/>
        <v>0</v>
      </c>
      <c r="J19" s="13"/>
      <c r="K19" s="14"/>
      <c r="L19" s="13"/>
      <c r="M19" s="14"/>
      <c r="N19" s="13"/>
      <c r="O19" s="11">
        <f t="shared" si="1"/>
        <v>0</v>
      </c>
      <c r="P19" s="16"/>
    </row>
    <row r="20" spans="1:16">
      <c r="A20" s="12" t="s">
        <v>153</v>
      </c>
      <c r="B20" s="7"/>
      <c r="C20" s="13"/>
      <c r="D20" s="13"/>
      <c r="E20" s="8">
        <f t="shared" si="2"/>
        <v>0</v>
      </c>
      <c r="F20" s="7"/>
      <c r="G20" s="13"/>
      <c r="H20" s="13"/>
      <c r="I20" s="8">
        <f t="shared" si="0"/>
        <v>0</v>
      </c>
      <c r="J20" s="13"/>
      <c r="K20" s="14"/>
      <c r="L20" s="13"/>
      <c r="M20" s="14"/>
      <c r="N20" s="13"/>
      <c r="O20" s="11">
        <f t="shared" si="1"/>
        <v>0</v>
      </c>
      <c r="P20" s="16"/>
    </row>
    <row r="21" spans="1:16">
      <c r="A21" s="92" t="s">
        <v>188</v>
      </c>
      <c r="B21" s="86"/>
      <c r="C21" s="88"/>
      <c r="D21" s="88"/>
      <c r="E21" s="89"/>
      <c r="F21" s="90"/>
      <c r="G21" s="88"/>
      <c r="H21" s="88"/>
      <c r="I21" s="89">
        <f>SUM(F21:H21)</f>
        <v>0</v>
      </c>
      <c r="J21" s="86"/>
      <c r="K21" s="86"/>
      <c r="L21" s="86"/>
      <c r="M21" s="86"/>
      <c r="N21" s="86"/>
      <c r="O21" s="91">
        <f>E21+I21+J21+K21+L21+M21+N21</f>
        <v>0</v>
      </c>
      <c r="P21" s="93"/>
    </row>
    <row r="22" spans="1:16">
      <c r="A22" s="12" t="s">
        <v>154</v>
      </c>
      <c r="B22" s="49"/>
      <c r="C22" s="50"/>
      <c r="D22" s="50"/>
      <c r="E22" s="8">
        <f t="shared" si="2"/>
        <v>0</v>
      </c>
      <c r="F22" s="49"/>
      <c r="G22" s="50"/>
      <c r="H22" s="50"/>
      <c r="I22" s="52">
        <f>SUM(F22:H22)</f>
        <v>0</v>
      </c>
      <c r="J22" s="51"/>
      <c r="K22" s="38"/>
      <c r="L22" s="38"/>
      <c r="M22" s="38"/>
      <c r="N22" s="38"/>
      <c r="O22" s="53">
        <f>E22+I22+J22+K22+L22+M22+N22</f>
        <v>0</v>
      </c>
      <c r="P22" s="44"/>
    </row>
    <row r="23" spans="1:16">
      <c r="A23" s="12" t="s">
        <v>173</v>
      </c>
      <c r="B23" s="7"/>
      <c r="C23" s="13"/>
      <c r="D23" s="13"/>
      <c r="E23" s="8">
        <f t="shared" si="2"/>
        <v>0</v>
      </c>
      <c r="F23" s="7"/>
      <c r="G23" s="13"/>
      <c r="H23" s="13"/>
      <c r="I23" s="8">
        <f t="shared" si="0"/>
        <v>0</v>
      </c>
      <c r="J23" s="13"/>
      <c r="K23" s="14"/>
      <c r="L23" s="13"/>
      <c r="M23" s="14"/>
      <c r="N23" s="13"/>
      <c r="O23" s="11">
        <f t="shared" si="1"/>
        <v>0</v>
      </c>
      <c r="P23" s="16"/>
    </row>
    <row r="24" spans="1:16">
      <c r="A24" s="12" t="s">
        <v>152</v>
      </c>
      <c r="B24" s="7"/>
      <c r="C24" s="13"/>
      <c r="D24" s="13"/>
      <c r="E24" s="8">
        <f t="shared" si="2"/>
        <v>0</v>
      </c>
      <c r="F24" s="7"/>
      <c r="G24" s="13"/>
      <c r="H24" s="13"/>
      <c r="I24" s="8">
        <f t="shared" si="0"/>
        <v>0</v>
      </c>
      <c r="J24" s="13"/>
      <c r="K24" s="14"/>
      <c r="L24" s="13"/>
      <c r="M24" s="14"/>
      <c r="N24" s="13"/>
      <c r="O24" s="11">
        <f t="shared" si="1"/>
        <v>0</v>
      </c>
      <c r="P24" s="16"/>
    </row>
    <row r="25" spans="1:16">
      <c r="A25" s="12" t="s">
        <v>150</v>
      </c>
      <c r="B25" s="7"/>
      <c r="C25" s="13"/>
      <c r="D25" s="13"/>
      <c r="E25" s="8">
        <f t="shared" si="2"/>
        <v>0</v>
      </c>
      <c r="F25" s="7"/>
      <c r="G25" s="13"/>
      <c r="H25" s="13"/>
      <c r="I25" s="8">
        <f t="shared" si="0"/>
        <v>0</v>
      </c>
      <c r="J25" s="13"/>
      <c r="K25" s="14"/>
      <c r="L25" s="13"/>
      <c r="M25" s="14"/>
      <c r="N25" s="13"/>
      <c r="O25" s="11">
        <f t="shared" si="1"/>
        <v>0</v>
      </c>
      <c r="P25" s="16"/>
    </row>
    <row r="26" spans="1:16">
      <c r="A26" s="92" t="s">
        <v>189</v>
      </c>
      <c r="B26" s="86"/>
      <c r="C26" s="88"/>
      <c r="D26" s="88"/>
      <c r="E26" s="89"/>
      <c r="F26" s="90"/>
      <c r="G26" s="88"/>
      <c r="H26" s="88"/>
      <c r="I26" s="89">
        <f>SUM(F26:H26)</f>
        <v>0</v>
      </c>
      <c r="J26" s="86"/>
      <c r="K26" s="86"/>
      <c r="L26" s="86"/>
      <c r="M26" s="86"/>
      <c r="N26" s="86"/>
      <c r="O26" s="91">
        <f>E26+I26+J26+K26+L26+M26+N26</f>
        <v>0</v>
      </c>
      <c r="P26" s="93"/>
    </row>
    <row r="27" spans="1:16">
      <c r="A27" s="12" t="s">
        <v>33</v>
      </c>
      <c r="B27" s="7"/>
      <c r="C27" s="13"/>
      <c r="D27" s="13"/>
      <c r="E27" s="8">
        <f t="shared" si="2"/>
        <v>0</v>
      </c>
      <c r="F27" s="7"/>
      <c r="G27" s="13"/>
      <c r="H27" s="13"/>
      <c r="I27" s="8">
        <f t="shared" si="0"/>
        <v>0</v>
      </c>
      <c r="J27" s="13"/>
      <c r="K27" s="14"/>
      <c r="L27" s="13"/>
      <c r="M27" s="14"/>
      <c r="N27" s="13"/>
      <c r="O27" s="11">
        <f t="shared" si="1"/>
        <v>0</v>
      </c>
      <c r="P27" s="16"/>
    </row>
    <row r="28" spans="1:16">
      <c r="A28" s="12" t="s">
        <v>34</v>
      </c>
      <c r="B28" s="7"/>
      <c r="C28" s="13"/>
      <c r="D28" s="13"/>
      <c r="E28" s="8">
        <f t="shared" si="2"/>
        <v>0</v>
      </c>
      <c r="F28" s="7"/>
      <c r="G28" s="13"/>
      <c r="H28" s="13"/>
      <c r="I28" s="8">
        <f t="shared" si="0"/>
        <v>0</v>
      </c>
      <c r="J28" s="13"/>
      <c r="K28" s="14"/>
      <c r="L28" s="13"/>
      <c r="M28" s="14"/>
      <c r="N28" s="13"/>
      <c r="O28" s="11">
        <f t="shared" si="1"/>
        <v>0</v>
      </c>
      <c r="P28" s="16"/>
    </row>
    <row r="29" spans="1:16">
      <c r="A29" s="92" t="s">
        <v>190</v>
      </c>
      <c r="B29" s="86"/>
      <c r="C29" s="88"/>
      <c r="D29" s="88"/>
      <c r="E29" s="89"/>
      <c r="F29" s="90"/>
      <c r="G29" s="88"/>
      <c r="H29" s="88"/>
      <c r="I29" s="89">
        <f>SUM(F29:H29)</f>
        <v>0</v>
      </c>
      <c r="J29" s="86"/>
      <c r="K29" s="86"/>
      <c r="L29" s="86"/>
      <c r="M29" s="86"/>
      <c r="N29" s="86"/>
      <c r="O29" s="91">
        <f>E29+I29+J29+K29+L29+M29+N29</f>
        <v>0</v>
      </c>
      <c r="P29" s="93"/>
    </row>
    <row r="30" spans="1:16">
      <c r="A30" s="12" t="s">
        <v>35</v>
      </c>
      <c r="B30" s="7"/>
      <c r="C30" s="13"/>
      <c r="D30" s="13"/>
      <c r="E30" s="8">
        <f t="shared" si="2"/>
        <v>0</v>
      </c>
      <c r="F30" s="7"/>
      <c r="G30" s="13"/>
      <c r="H30" s="13"/>
      <c r="I30" s="8">
        <f t="shared" si="0"/>
        <v>0</v>
      </c>
      <c r="J30" s="13"/>
      <c r="K30" s="14"/>
      <c r="L30" s="13"/>
      <c r="M30" s="14"/>
      <c r="N30" s="13"/>
      <c r="O30" s="11">
        <f t="shared" si="1"/>
        <v>0</v>
      </c>
      <c r="P30" s="16"/>
    </row>
    <row r="31" spans="1:16">
      <c r="A31" s="12" t="s">
        <v>36</v>
      </c>
      <c r="B31" s="7"/>
      <c r="C31" s="13"/>
      <c r="D31" s="13"/>
      <c r="E31" s="8">
        <f t="shared" si="2"/>
        <v>0</v>
      </c>
      <c r="F31" s="7"/>
      <c r="G31" s="13"/>
      <c r="H31" s="13"/>
      <c r="I31" s="8">
        <f t="shared" si="0"/>
        <v>0</v>
      </c>
      <c r="J31" s="13"/>
      <c r="K31" s="14"/>
      <c r="L31" s="13"/>
      <c r="M31" s="14"/>
      <c r="N31" s="13"/>
      <c r="O31" s="11">
        <f t="shared" si="1"/>
        <v>0</v>
      </c>
      <c r="P31" s="16"/>
    </row>
    <row r="32" spans="1:16">
      <c r="A32" s="12" t="s">
        <v>37</v>
      </c>
      <c r="B32" s="7"/>
      <c r="C32" s="13"/>
      <c r="D32" s="13"/>
      <c r="E32" s="8">
        <f t="shared" si="2"/>
        <v>0</v>
      </c>
      <c r="F32" s="7"/>
      <c r="G32" s="13"/>
      <c r="H32" s="13"/>
      <c r="I32" s="8">
        <f t="shared" si="0"/>
        <v>0</v>
      </c>
      <c r="J32" s="13"/>
      <c r="K32" s="14"/>
      <c r="L32" s="13"/>
      <c r="M32" s="14"/>
      <c r="N32" s="13"/>
      <c r="O32" s="11">
        <f t="shared" si="1"/>
        <v>0</v>
      </c>
      <c r="P32" s="16"/>
    </row>
    <row r="33" spans="1:16">
      <c r="A33" s="12" t="s">
        <v>38</v>
      </c>
      <c r="B33" s="7"/>
      <c r="C33" s="13"/>
      <c r="D33" s="13"/>
      <c r="E33" s="8">
        <f t="shared" si="2"/>
        <v>0</v>
      </c>
      <c r="F33" s="7"/>
      <c r="G33" s="13"/>
      <c r="H33" s="13"/>
      <c r="I33" s="8">
        <f t="shared" si="0"/>
        <v>0</v>
      </c>
      <c r="J33" s="13"/>
      <c r="K33" s="14"/>
      <c r="L33" s="13"/>
      <c r="M33" s="14"/>
      <c r="N33" s="13"/>
      <c r="O33" s="11">
        <f t="shared" si="1"/>
        <v>0</v>
      </c>
      <c r="P33" s="16"/>
    </row>
    <row r="34" spans="1:16">
      <c r="A34" s="12" t="s">
        <v>39</v>
      </c>
      <c r="B34" s="7"/>
      <c r="C34" s="13"/>
      <c r="D34" s="13"/>
      <c r="E34" s="8">
        <f t="shared" si="2"/>
        <v>0</v>
      </c>
      <c r="F34" s="7"/>
      <c r="G34" s="13"/>
      <c r="H34" s="13"/>
      <c r="I34" s="8">
        <f t="shared" si="0"/>
        <v>0</v>
      </c>
      <c r="J34" s="13"/>
      <c r="K34" s="14"/>
      <c r="L34" s="13"/>
      <c r="M34" s="14"/>
      <c r="N34" s="13"/>
      <c r="O34" s="11">
        <f t="shared" si="1"/>
        <v>0</v>
      </c>
      <c r="P34" s="16"/>
    </row>
    <row r="35" spans="1:16">
      <c r="A35" s="95" t="s">
        <v>147</v>
      </c>
      <c r="B35" s="7"/>
      <c r="C35" s="13"/>
      <c r="D35" s="13"/>
      <c r="E35" s="8">
        <f t="shared" si="2"/>
        <v>0</v>
      </c>
      <c r="F35" s="7"/>
      <c r="G35" s="13"/>
      <c r="H35" s="13"/>
      <c r="I35" s="8">
        <f t="shared" si="0"/>
        <v>0</v>
      </c>
      <c r="J35" s="13"/>
      <c r="K35" s="14"/>
      <c r="L35" s="13"/>
      <c r="M35" s="14"/>
      <c r="N35" s="13"/>
      <c r="O35" s="11">
        <f t="shared" si="1"/>
        <v>0</v>
      </c>
      <c r="P35" s="16"/>
    </row>
    <row r="36" spans="1:16">
      <c r="A36" s="12" t="s">
        <v>151</v>
      </c>
      <c r="B36" s="49"/>
      <c r="C36" s="50"/>
      <c r="D36" s="50"/>
      <c r="E36" s="8">
        <f t="shared" si="2"/>
        <v>0</v>
      </c>
      <c r="F36" s="49"/>
      <c r="G36" s="50"/>
      <c r="H36" s="50"/>
      <c r="I36" s="8">
        <f t="shared" si="0"/>
        <v>0</v>
      </c>
      <c r="J36" s="51"/>
      <c r="K36" s="38"/>
      <c r="L36" s="38"/>
      <c r="M36" s="38"/>
      <c r="N36" s="40"/>
      <c r="O36" s="11">
        <f t="shared" si="1"/>
        <v>0</v>
      </c>
      <c r="P36" s="42"/>
    </row>
    <row r="37" spans="1:16">
      <c r="A37" s="12"/>
      <c r="B37" s="54"/>
      <c r="C37" s="55"/>
      <c r="D37" s="55"/>
      <c r="E37" s="56"/>
      <c r="F37" s="54"/>
      <c r="G37" s="55"/>
      <c r="H37" s="55"/>
      <c r="I37" s="39">
        <f t="shared" si="0"/>
        <v>0</v>
      </c>
      <c r="J37" s="51"/>
      <c r="K37" s="38"/>
      <c r="L37" s="38"/>
      <c r="M37" s="38"/>
      <c r="N37" s="40"/>
      <c r="O37" s="41">
        <f t="shared" si="1"/>
        <v>0</v>
      </c>
      <c r="P37" s="42"/>
    </row>
    <row r="38" spans="1:16" ht="15.75" thickBot="1">
      <c r="A38" s="18" t="s">
        <v>5</v>
      </c>
      <c r="B38" s="57">
        <f>SUBTOTAL(109,[2])</f>
        <v>0</v>
      </c>
      <c r="C38" s="57">
        <f>SUBTOTAL(109,[3])</f>
        <v>0</v>
      </c>
      <c r="D38" s="57">
        <f>SUBTOTAL(109,[4])</f>
        <v>0</v>
      </c>
      <c r="E38" s="57">
        <f>SUBTOTAL(109,[5=2+3+4])</f>
        <v>0</v>
      </c>
      <c r="F38" s="57">
        <f>SUBTOTAL(109,[6])</f>
        <v>0</v>
      </c>
      <c r="G38" s="57">
        <f>SUBTOTAL(109,[7])</f>
        <v>0</v>
      </c>
      <c r="H38" s="57">
        <f>SUBTOTAL(109,[8])</f>
        <v>0</v>
      </c>
      <c r="I38" s="57">
        <f>SUBTOTAL(109,[9=6+7+8])</f>
        <v>0</v>
      </c>
      <c r="J38" s="58">
        <f>SUBTOTAL(109,[10])</f>
        <v>0</v>
      </c>
      <c r="K38" s="58">
        <f>SUBTOTAL(109,[11])</f>
        <v>0</v>
      </c>
      <c r="L38" s="58">
        <f>SUBTOTAL(109,[12])</f>
        <v>0</v>
      </c>
      <c r="M38" s="58">
        <f>SUBTOTAL(109,[13])</f>
        <v>0</v>
      </c>
      <c r="N38" s="58">
        <f>SUBTOTAL(109,[14])</f>
        <v>0</v>
      </c>
      <c r="O38" s="59">
        <f>SUBTOTAL(109,[15 = 5 + 9 + 10 + 11 + 12 + 13 + 14 ])</f>
        <v>0</v>
      </c>
      <c r="P38" s="60">
        <f>SUBTOTAL(109,[16])</f>
        <v>0</v>
      </c>
    </row>
    <row r="39" spans="1:16">
      <c r="A39" s="12" t="s">
        <v>4</v>
      </c>
      <c r="B39" s="13">
        <f>B36+B35+B34+B33+B32+B31+B30+B28+B27+B25+B24+B23+B22+B20+B17+B15+B13+B11+B9</f>
        <v>0</v>
      </c>
      <c r="C39" s="13">
        <f t="shared" ref="C39:L39" si="3">C36+C35+C34+C33+C32+C31+C30+C28+C27+C25+C24+C23+C22+C20+C17+C15+C13+C11+C9</f>
        <v>0</v>
      </c>
      <c r="D39" s="13">
        <f t="shared" si="3"/>
        <v>0</v>
      </c>
      <c r="E39" s="13">
        <f t="shared" si="3"/>
        <v>0</v>
      </c>
      <c r="F39" s="13">
        <f t="shared" si="3"/>
        <v>0</v>
      </c>
      <c r="G39" s="13">
        <f t="shared" si="3"/>
        <v>0</v>
      </c>
      <c r="H39" s="13">
        <f t="shared" si="3"/>
        <v>0</v>
      </c>
      <c r="I39" s="13">
        <f t="shared" si="3"/>
        <v>0</v>
      </c>
      <c r="J39" s="13">
        <f t="shared" si="3"/>
        <v>0</v>
      </c>
      <c r="K39" s="13">
        <f t="shared" si="3"/>
        <v>0</v>
      </c>
      <c r="L39" s="13">
        <f t="shared" si="3"/>
        <v>0</v>
      </c>
      <c r="M39" s="13">
        <f t="shared" ref="M39:P39" si="4">M36+M35+M34+M33+M32+M31+M30+M28+M27+M25+M24+M23+M22+M20+M17+M15+M13+M11+M9</f>
        <v>0</v>
      </c>
      <c r="N39" s="13">
        <f t="shared" si="4"/>
        <v>0</v>
      </c>
      <c r="O39" s="13">
        <f t="shared" si="4"/>
        <v>0</v>
      </c>
      <c r="P39" s="94">
        <f t="shared" si="4"/>
        <v>0</v>
      </c>
    </row>
    <row r="40" spans="1:16">
      <c r="A40" s="12" t="s">
        <v>186</v>
      </c>
      <c r="B40" s="13">
        <f>B29+B26+B21+B18+B16+B14+B12+B10</f>
        <v>0</v>
      </c>
      <c r="C40" s="13">
        <f t="shared" ref="C40:L40" si="5">C29+C26+C21+C18+C16+C14+C12+C10</f>
        <v>0</v>
      </c>
      <c r="D40" s="13">
        <f t="shared" si="5"/>
        <v>0</v>
      </c>
      <c r="E40" s="13">
        <f t="shared" si="5"/>
        <v>0</v>
      </c>
      <c r="F40" s="13">
        <f t="shared" si="5"/>
        <v>0</v>
      </c>
      <c r="G40" s="13">
        <f t="shared" si="5"/>
        <v>0</v>
      </c>
      <c r="H40" s="13">
        <f t="shared" si="5"/>
        <v>0</v>
      </c>
      <c r="I40" s="13">
        <f t="shared" si="5"/>
        <v>0</v>
      </c>
      <c r="J40" s="13">
        <f t="shared" si="5"/>
        <v>0</v>
      </c>
      <c r="K40" s="13">
        <f t="shared" si="5"/>
        <v>0</v>
      </c>
      <c r="L40" s="13">
        <f t="shared" si="5"/>
        <v>0</v>
      </c>
      <c r="M40" s="13">
        <f t="shared" ref="M40:P40" si="6">M29+M26+M21+M18+M16+M14+M12+M10</f>
        <v>0</v>
      </c>
      <c r="N40" s="13">
        <f t="shared" si="6"/>
        <v>0</v>
      </c>
      <c r="O40" s="13">
        <f t="shared" si="6"/>
        <v>0</v>
      </c>
      <c r="P40" s="94">
        <f t="shared" si="6"/>
        <v>0</v>
      </c>
    </row>
    <row r="41" spans="1:16" s="37" customFormat="1" ht="15.75" thickBot="1">
      <c r="A41" s="74" t="s">
        <v>191</v>
      </c>
      <c r="B41" s="75">
        <f>SUM(B39:B40)</f>
        <v>0</v>
      </c>
      <c r="C41" s="75">
        <f t="shared" ref="C41:P41" si="7">SUM(C39:C40)</f>
        <v>0</v>
      </c>
      <c r="D41" s="75">
        <f t="shared" si="7"/>
        <v>0</v>
      </c>
      <c r="E41" s="75">
        <f t="shared" si="7"/>
        <v>0</v>
      </c>
      <c r="F41" s="75">
        <f t="shared" si="7"/>
        <v>0</v>
      </c>
      <c r="G41" s="75">
        <f t="shared" si="7"/>
        <v>0</v>
      </c>
      <c r="H41" s="75">
        <f t="shared" si="7"/>
        <v>0</v>
      </c>
      <c r="I41" s="75">
        <f t="shared" si="7"/>
        <v>0</v>
      </c>
      <c r="J41" s="75">
        <f t="shared" si="7"/>
        <v>0</v>
      </c>
      <c r="K41" s="75">
        <f t="shared" si="7"/>
        <v>0</v>
      </c>
      <c r="L41" s="75">
        <f t="shared" si="7"/>
        <v>0</v>
      </c>
      <c r="M41" s="75">
        <f t="shared" si="7"/>
        <v>0</v>
      </c>
      <c r="N41" s="75">
        <f t="shared" si="7"/>
        <v>0</v>
      </c>
      <c r="O41" s="75">
        <f t="shared" si="7"/>
        <v>0</v>
      </c>
      <c r="P41" s="76">
        <f t="shared" si="7"/>
        <v>0</v>
      </c>
    </row>
    <row r="42" spans="1:16">
      <c r="M42" s="21">
        <f>M36+M35+M34+M33+M32+M31+M30+M28+M27+M25+M24+M23+M22+M20+M17+M15+M13+M11+M9</f>
        <v>0</v>
      </c>
      <c r="N42" s="87" t="s">
        <v>40</v>
      </c>
      <c r="O42" s="2">
        <f>-(D41+H41)</f>
        <v>0</v>
      </c>
    </row>
    <row r="43" spans="1:16">
      <c r="M43" s="96" t="s">
        <v>192</v>
      </c>
      <c r="N43" s="96"/>
      <c r="O43" s="2">
        <f>-(C15+G15)</f>
        <v>0</v>
      </c>
    </row>
    <row r="44" spans="1:16">
      <c r="M44" s="96" t="s">
        <v>193</v>
      </c>
      <c r="N44" s="96"/>
      <c r="O44" s="2">
        <f>-(C9+C11)</f>
        <v>0</v>
      </c>
    </row>
    <row r="45" spans="1:16" ht="15.75" thickBot="1">
      <c r="M45" s="87"/>
      <c r="N45" s="87" t="s">
        <v>41</v>
      </c>
      <c r="O45" s="2">
        <f>-K41</f>
        <v>0</v>
      </c>
    </row>
    <row r="46" spans="1:16" ht="15.75" thickBot="1">
      <c r="L46" s="84" t="s">
        <v>197</v>
      </c>
      <c r="N46" s="22" t="s">
        <v>5</v>
      </c>
      <c r="O46" s="23">
        <f>SUM(O41:O45)</f>
        <v>0</v>
      </c>
      <c r="P46" s="24">
        <f>P41-O46</f>
        <v>0</v>
      </c>
    </row>
    <row r="49" spans="13:14">
      <c r="N49" s="84"/>
    </row>
    <row r="50" spans="13:14">
      <c r="N50" s="84"/>
    </row>
    <row r="51" spans="13:14">
      <c r="M51" s="85"/>
      <c r="N51" s="84"/>
    </row>
    <row r="53" spans="13:14">
      <c r="N53" s="85"/>
    </row>
    <row r="54" spans="13:14">
      <c r="N54" s="84"/>
    </row>
    <row r="55" spans="13:14">
      <c r="N55" s="84"/>
    </row>
  </sheetData>
  <mergeCells count="16">
    <mergeCell ref="M43:N43"/>
    <mergeCell ref="M44:N44"/>
    <mergeCell ref="A1:P1"/>
    <mergeCell ref="A2:P2"/>
    <mergeCell ref="A3:P3"/>
    <mergeCell ref="B6:E6"/>
    <mergeCell ref="F6:I6"/>
    <mergeCell ref="B5:I5"/>
    <mergeCell ref="J5:J7"/>
    <mergeCell ref="A5:A7"/>
    <mergeCell ref="P5:P7"/>
    <mergeCell ref="K5:K7"/>
    <mergeCell ref="L5:L7"/>
    <mergeCell ref="M5:M7"/>
    <mergeCell ref="N5:N7"/>
    <mergeCell ref="O5:O7"/>
  </mergeCells>
  <printOptions horizontalCentered="1"/>
  <pageMargins left="0.25" right="0.25" top="0.42" bottom="0.53" header="0.3" footer="0.3"/>
  <pageSetup paperSize="9" scale="62" orientation="landscape" horizontalDpi="120" verticalDpi="72" r:id="rId1"/>
  <headerFooter>
    <oddFooter>&amp;LFile: &amp;F&amp;CSheet: &amp;A&amp;RPage: &amp;P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>
  <dimension ref="A1:T65"/>
  <sheetViews>
    <sheetView view="pageBreakPreview" zoomScaleSheetLayoutView="100" workbookViewId="0">
      <pane ySplit="4" topLeftCell="A44" activePane="bottomLeft" state="frozen"/>
      <selection pane="bottomLeft" activeCell="E53" sqref="E53"/>
    </sheetView>
  </sheetViews>
  <sheetFormatPr defaultRowHeight="15"/>
  <cols>
    <col min="1" max="1" width="5.7109375" style="25" bestFit="1" customWidth="1"/>
    <col min="2" max="2" width="28.7109375" bestFit="1" customWidth="1"/>
    <col min="3" max="3" width="13.42578125" bestFit="1" customWidth="1"/>
    <col min="4" max="4" width="17.5703125" style="29" bestFit="1" customWidth="1"/>
    <col min="5" max="5" width="13.140625" style="29" customWidth="1"/>
    <col min="6" max="6" width="15.140625" style="29" bestFit="1" customWidth="1"/>
  </cols>
  <sheetData>
    <row r="1" spans="1:20" ht="17.25">
      <c r="A1" s="128" t="s">
        <v>15</v>
      </c>
      <c r="B1" s="128"/>
      <c r="C1" s="128"/>
      <c r="D1" s="128"/>
      <c r="E1" s="128"/>
      <c r="F1" s="128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>
      <c r="A2" s="129" t="s">
        <v>0</v>
      </c>
      <c r="B2" s="129"/>
      <c r="C2" s="129"/>
      <c r="D2" s="129"/>
      <c r="E2" s="129"/>
      <c r="F2" s="129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>
      <c r="A3" s="129" t="s">
        <v>42</v>
      </c>
      <c r="B3" s="129"/>
      <c r="C3" s="129"/>
      <c r="D3" s="129"/>
      <c r="E3" s="129"/>
      <c r="F3" s="129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s="37" customFormat="1">
      <c r="A4" s="35" t="s">
        <v>43</v>
      </c>
      <c r="B4" s="35" t="s">
        <v>44</v>
      </c>
      <c r="C4" s="35" t="s">
        <v>45</v>
      </c>
      <c r="D4" s="36" t="s">
        <v>46</v>
      </c>
      <c r="E4" s="36" t="s">
        <v>47</v>
      </c>
      <c r="F4" s="36" t="s">
        <v>48</v>
      </c>
    </row>
    <row r="5" spans="1:20">
      <c r="A5" s="127" t="s">
        <v>51</v>
      </c>
      <c r="B5" s="127"/>
      <c r="C5" s="127"/>
      <c r="D5" s="127"/>
      <c r="E5" s="127"/>
      <c r="F5" s="127"/>
    </row>
    <row r="6" spans="1:20">
      <c r="A6" s="26">
        <v>1</v>
      </c>
      <c r="B6" s="34" t="s">
        <v>135</v>
      </c>
      <c r="C6" s="26" t="s">
        <v>136</v>
      </c>
      <c r="D6" s="27">
        <f>3904426.4+5928543.1</f>
        <v>9832969.5</v>
      </c>
      <c r="E6" s="27">
        <f>195221.62+296427.15</f>
        <v>491648.77</v>
      </c>
      <c r="F6" s="27">
        <f t="shared" ref="F6:F16" si="0">SUM(D6:E6)</f>
        <v>10324618.27</v>
      </c>
    </row>
    <row r="7" spans="1:20">
      <c r="A7" s="26">
        <v>2</v>
      </c>
      <c r="B7" s="34" t="s">
        <v>140</v>
      </c>
      <c r="C7" s="26" t="s">
        <v>141</v>
      </c>
      <c r="D7" s="27">
        <v>1438146.47</v>
      </c>
      <c r="E7" s="27">
        <v>71907.37</v>
      </c>
      <c r="F7" s="27">
        <f t="shared" si="0"/>
        <v>1510053.8399999999</v>
      </c>
    </row>
    <row r="8" spans="1:20">
      <c r="A8" s="26">
        <v>3</v>
      </c>
      <c r="B8" s="34" t="s">
        <v>133</v>
      </c>
      <c r="C8" s="26" t="s">
        <v>134</v>
      </c>
      <c r="D8" s="27">
        <v>540000</v>
      </c>
      <c r="E8" s="27">
        <v>27000</v>
      </c>
      <c r="F8" s="27">
        <f t="shared" si="0"/>
        <v>567000</v>
      </c>
    </row>
    <row r="9" spans="1:20">
      <c r="A9" s="26">
        <v>4</v>
      </c>
      <c r="B9" s="34" t="s">
        <v>128</v>
      </c>
      <c r="C9" s="26" t="s">
        <v>129</v>
      </c>
      <c r="D9" s="27">
        <v>492150</v>
      </c>
      <c r="E9" s="27">
        <v>24608</v>
      </c>
      <c r="F9" s="27">
        <f t="shared" si="0"/>
        <v>516758</v>
      </c>
    </row>
    <row r="10" spans="1:20">
      <c r="A10" s="26">
        <v>5</v>
      </c>
      <c r="B10" s="34" t="s">
        <v>131</v>
      </c>
      <c r="C10" s="26" t="s">
        <v>132</v>
      </c>
      <c r="D10" s="27">
        <f>362100+69186</f>
        <v>431286</v>
      </c>
      <c r="E10" s="27">
        <f>18105+3459.3</f>
        <v>21564.3</v>
      </c>
      <c r="F10" s="27">
        <f t="shared" si="0"/>
        <v>452850.3</v>
      </c>
    </row>
    <row r="11" spans="1:20">
      <c r="A11" s="26">
        <v>6</v>
      </c>
      <c r="B11" s="34" t="s">
        <v>126</v>
      </c>
      <c r="C11" s="26" t="s">
        <v>127</v>
      </c>
      <c r="D11" s="27">
        <v>96000</v>
      </c>
      <c r="E11" s="27">
        <v>4800</v>
      </c>
      <c r="F11" s="27">
        <f t="shared" si="0"/>
        <v>100800</v>
      </c>
    </row>
    <row r="12" spans="1:20">
      <c r="A12" s="26">
        <v>7</v>
      </c>
      <c r="B12" s="34" t="s">
        <v>137</v>
      </c>
      <c r="C12" s="26" t="s">
        <v>79</v>
      </c>
      <c r="D12" s="27">
        <v>84960</v>
      </c>
      <c r="E12" s="27">
        <v>4248</v>
      </c>
      <c r="F12" s="27">
        <f t="shared" si="0"/>
        <v>89208</v>
      </c>
    </row>
    <row r="13" spans="1:20">
      <c r="A13" s="26">
        <v>8</v>
      </c>
      <c r="B13" s="34" t="s">
        <v>60</v>
      </c>
      <c r="C13" s="26" t="s">
        <v>61</v>
      </c>
      <c r="D13" s="27">
        <v>18000</v>
      </c>
      <c r="E13" s="27">
        <v>900</v>
      </c>
      <c r="F13" s="27">
        <f t="shared" si="0"/>
        <v>18900</v>
      </c>
    </row>
    <row r="14" spans="1:20">
      <c r="A14" s="26">
        <v>9</v>
      </c>
      <c r="B14" s="34" t="s">
        <v>78</v>
      </c>
      <c r="C14" s="26" t="s">
        <v>79</v>
      </c>
      <c r="D14" s="27">
        <v>17000</v>
      </c>
      <c r="E14" s="27">
        <v>850</v>
      </c>
      <c r="F14" s="27">
        <f t="shared" si="0"/>
        <v>17850</v>
      </c>
    </row>
    <row r="15" spans="1:20">
      <c r="A15" s="26">
        <v>10</v>
      </c>
      <c r="B15" s="34" t="s">
        <v>130</v>
      </c>
      <c r="C15" s="26"/>
      <c r="D15" s="27">
        <v>7776</v>
      </c>
      <c r="E15" s="27">
        <v>388.8</v>
      </c>
      <c r="F15" s="27">
        <f t="shared" si="0"/>
        <v>8164.8</v>
      </c>
    </row>
    <row r="16" spans="1:20">
      <c r="A16" s="26">
        <v>11</v>
      </c>
      <c r="B16" s="34" t="s">
        <v>138</v>
      </c>
      <c r="C16" s="26" t="s">
        <v>139</v>
      </c>
      <c r="D16" s="27">
        <v>5100</v>
      </c>
      <c r="E16" s="27">
        <v>255</v>
      </c>
      <c r="F16" s="27">
        <f t="shared" si="0"/>
        <v>5355</v>
      </c>
    </row>
    <row r="17" spans="1:6">
      <c r="A17" s="127" t="s">
        <v>52</v>
      </c>
      <c r="B17" s="127"/>
      <c r="C17" s="127"/>
      <c r="D17" s="127"/>
      <c r="E17" s="127"/>
      <c r="F17" s="127"/>
    </row>
    <row r="18" spans="1:6">
      <c r="A18" s="26">
        <v>1</v>
      </c>
      <c r="B18" s="17" t="s">
        <v>72</v>
      </c>
      <c r="C18" s="17" t="s">
        <v>73</v>
      </c>
      <c r="D18" s="28">
        <v>1023123</v>
      </c>
      <c r="E18" s="28">
        <v>127890</v>
      </c>
      <c r="F18" s="28">
        <f t="shared" ref="F18:F40" si="1">SUM(D18:E18)</f>
        <v>1151013</v>
      </c>
    </row>
    <row r="19" spans="1:6">
      <c r="A19" s="26">
        <v>2</v>
      </c>
      <c r="B19" s="17" t="s">
        <v>64</v>
      </c>
      <c r="C19" s="17" t="s">
        <v>65</v>
      </c>
      <c r="D19" s="28">
        <f>472400+500</f>
        <v>472900</v>
      </c>
      <c r="E19" s="28">
        <f>59055+63</f>
        <v>59118</v>
      </c>
      <c r="F19" s="28">
        <f t="shared" si="1"/>
        <v>532018</v>
      </c>
    </row>
    <row r="20" spans="1:6">
      <c r="A20" s="26">
        <v>3</v>
      </c>
      <c r="B20" s="17" t="s">
        <v>49</v>
      </c>
      <c r="C20" s="17" t="s">
        <v>50</v>
      </c>
      <c r="D20" s="28">
        <f>339084+520</f>
        <v>339604</v>
      </c>
      <c r="E20" s="28">
        <f>42386+65</f>
        <v>42451</v>
      </c>
      <c r="F20" s="28">
        <f t="shared" si="1"/>
        <v>382055</v>
      </c>
    </row>
    <row r="21" spans="1:6">
      <c r="A21" s="26">
        <v>4</v>
      </c>
      <c r="B21" s="17" t="s">
        <v>76</v>
      </c>
      <c r="C21" s="17" t="s">
        <v>77</v>
      </c>
      <c r="D21" s="28">
        <f>237295+1710</f>
        <v>239005</v>
      </c>
      <c r="E21" s="28">
        <f>29661.5+213.75</f>
        <v>29875.25</v>
      </c>
      <c r="F21" s="28">
        <f t="shared" si="1"/>
        <v>268880.25</v>
      </c>
    </row>
    <row r="22" spans="1:6">
      <c r="A22" s="26">
        <v>5</v>
      </c>
      <c r="B22" s="17" t="s">
        <v>60</v>
      </c>
      <c r="C22" s="17" t="s">
        <v>61</v>
      </c>
      <c r="D22" s="28">
        <f>187331+2888+506</f>
        <v>190725</v>
      </c>
      <c r="E22" s="28">
        <f>23417.25+144+20</f>
        <v>23581.25</v>
      </c>
      <c r="F22" s="28">
        <f t="shared" si="1"/>
        <v>214306.25</v>
      </c>
    </row>
    <row r="23" spans="1:6">
      <c r="A23" s="26">
        <v>6</v>
      </c>
      <c r="B23" s="17" t="s">
        <v>70</v>
      </c>
      <c r="C23" s="31" t="s">
        <v>71</v>
      </c>
      <c r="D23" s="28">
        <v>162045.43</v>
      </c>
      <c r="E23" s="28">
        <v>20255.689999999999</v>
      </c>
      <c r="F23" s="28">
        <f t="shared" si="1"/>
        <v>182301.12</v>
      </c>
    </row>
    <row r="24" spans="1:6">
      <c r="A24" s="26">
        <v>7</v>
      </c>
      <c r="B24" s="17" t="s">
        <v>88</v>
      </c>
      <c r="C24" s="17" t="s">
        <v>89</v>
      </c>
      <c r="D24" s="28">
        <f>67815</f>
        <v>67815</v>
      </c>
      <c r="E24" s="28">
        <f>3390.75</f>
        <v>3390.75</v>
      </c>
      <c r="F24" s="28">
        <f t="shared" si="1"/>
        <v>71205.75</v>
      </c>
    </row>
    <row r="25" spans="1:6">
      <c r="A25" s="26">
        <v>8</v>
      </c>
      <c r="B25" s="17" t="s">
        <v>80</v>
      </c>
      <c r="C25" s="17" t="s">
        <v>81</v>
      </c>
      <c r="D25" s="28">
        <f>43500+2800</f>
        <v>46300</v>
      </c>
      <c r="E25" s="28">
        <f>5437.5+175+175</f>
        <v>5787.5</v>
      </c>
      <c r="F25" s="28">
        <f t="shared" si="1"/>
        <v>52087.5</v>
      </c>
    </row>
    <row r="26" spans="1:6">
      <c r="A26" s="26">
        <v>9</v>
      </c>
      <c r="B26" s="17" t="s">
        <v>84</v>
      </c>
      <c r="C26" s="30" t="s">
        <v>85</v>
      </c>
      <c r="D26" s="28">
        <f>45550+1200</f>
        <v>46750</v>
      </c>
      <c r="E26" s="28">
        <f>2339.25</f>
        <v>2339.25</v>
      </c>
      <c r="F26" s="28">
        <f t="shared" si="1"/>
        <v>49089.25</v>
      </c>
    </row>
    <row r="27" spans="1:6">
      <c r="A27" s="26">
        <v>10</v>
      </c>
      <c r="B27" s="17" t="s">
        <v>82</v>
      </c>
      <c r="C27" s="17" t="s">
        <v>83</v>
      </c>
      <c r="D27" s="28">
        <f>41350+800+700</f>
        <v>42850</v>
      </c>
      <c r="E27" s="28">
        <f>5288.5+87.5</f>
        <v>5376</v>
      </c>
      <c r="F27" s="28">
        <f t="shared" si="1"/>
        <v>48226</v>
      </c>
    </row>
    <row r="28" spans="1:6">
      <c r="A28" s="26">
        <v>11</v>
      </c>
      <c r="B28" s="17" t="s">
        <v>68</v>
      </c>
      <c r="C28" s="17" t="s">
        <v>69</v>
      </c>
      <c r="D28" s="28">
        <v>24827</v>
      </c>
      <c r="E28" s="28">
        <v>3103</v>
      </c>
      <c r="F28" s="28">
        <f t="shared" si="1"/>
        <v>27930</v>
      </c>
    </row>
    <row r="29" spans="1:6">
      <c r="A29" s="26">
        <v>12</v>
      </c>
      <c r="B29" s="17" t="s">
        <v>66</v>
      </c>
      <c r="C29" s="17" t="s">
        <v>67</v>
      </c>
      <c r="D29" s="28">
        <v>22045</v>
      </c>
      <c r="E29" s="28">
        <v>2755.63</v>
      </c>
      <c r="F29" s="28">
        <f t="shared" si="1"/>
        <v>24800.63</v>
      </c>
    </row>
    <row r="30" spans="1:6">
      <c r="A30" s="26">
        <v>13</v>
      </c>
      <c r="B30" s="17" t="s">
        <v>58</v>
      </c>
      <c r="C30" s="17" t="s">
        <v>59</v>
      </c>
      <c r="D30" s="28">
        <v>14736</v>
      </c>
      <c r="E30" s="28">
        <v>1842</v>
      </c>
      <c r="F30" s="28">
        <f t="shared" si="1"/>
        <v>16578</v>
      </c>
    </row>
    <row r="31" spans="1:6">
      <c r="A31" s="26">
        <v>14</v>
      </c>
      <c r="B31" s="17" t="s">
        <v>62</v>
      </c>
      <c r="C31" s="17" t="s">
        <v>63</v>
      </c>
      <c r="D31" s="28">
        <v>13860</v>
      </c>
      <c r="E31" s="28">
        <v>1732.5</v>
      </c>
      <c r="F31" s="28">
        <f t="shared" si="1"/>
        <v>15592.5</v>
      </c>
    </row>
    <row r="32" spans="1:6">
      <c r="A32" s="26">
        <v>15</v>
      </c>
      <c r="B32" s="17" t="s">
        <v>78</v>
      </c>
      <c r="C32" s="17" t="s">
        <v>79</v>
      </c>
      <c r="D32" s="28">
        <f>11279.05+460</f>
        <v>11739.05</v>
      </c>
      <c r="E32" s="28">
        <f>1409.76+19</f>
        <v>1428.76</v>
      </c>
      <c r="F32" s="28">
        <f t="shared" si="1"/>
        <v>13167.81</v>
      </c>
    </row>
    <row r="33" spans="1:6">
      <c r="A33" s="26">
        <v>16</v>
      </c>
      <c r="B33" s="17" t="s">
        <v>74</v>
      </c>
      <c r="C33" s="17" t="s">
        <v>75</v>
      </c>
      <c r="D33" s="28">
        <v>10773.61</v>
      </c>
      <c r="E33" s="28">
        <v>1372</v>
      </c>
      <c r="F33" s="28">
        <f t="shared" si="1"/>
        <v>12145.61</v>
      </c>
    </row>
    <row r="34" spans="1:6">
      <c r="A34" s="26">
        <v>17</v>
      </c>
      <c r="B34" s="17" t="s">
        <v>94</v>
      </c>
      <c r="C34" s="17" t="s">
        <v>95</v>
      </c>
      <c r="D34" s="28">
        <v>8270</v>
      </c>
      <c r="E34" s="28">
        <v>413.5</v>
      </c>
      <c r="F34" s="28">
        <f t="shared" si="1"/>
        <v>8683.5</v>
      </c>
    </row>
    <row r="35" spans="1:6">
      <c r="A35" s="26">
        <v>18</v>
      </c>
      <c r="B35" s="17" t="s">
        <v>90</v>
      </c>
      <c r="C35" s="17" t="s">
        <v>91</v>
      </c>
      <c r="D35" s="28">
        <v>3706.5</v>
      </c>
      <c r="E35" s="28">
        <v>185.33</v>
      </c>
      <c r="F35" s="28">
        <f t="shared" si="1"/>
        <v>3891.83</v>
      </c>
    </row>
    <row r="36" spans="1:6">
      <c r="A36" s="26">
        <v>19</v>
      </c>
      <c r="B36" s="17" t="s">
        <v>86</v>
      </c>
      <c r="C36" s="17" t="s">
        <v>87</v>
      </c>
      <c r="D36" s="28">
        <f>3149+50</f>
        <v>3199</v>
      </c>
      <c r="E36" s="28">
        <f>157</f>
        <v>157</v>
      </c>
      <c r="F36" s="28">
        <f t="shared" si="1"/>
        <v>3356</v>
      </c>
    </row>
    <row r="37" spans="1:6">
      <c r="A37" s="26">
        <v>20</v>
      </c>
      <c r="B37" s="17" t="s">
        <v>56</v>
      </c>
      <c r="C37" s="17" t="s">
        <v>57</v>
      </c>
      <c r="D37" s="28">
        <v>2580</v>
      </c>
      <c r="E37" s="28">
        <v>322.5</v>
      </c>
      <c r="F37" s="28">
        <f t="shared" si="1"/>
        <v>2902.5</v>
      </c>
    </row>
    <row r="38" spans="1:6">
      <c r="A38" s="26">
        <v>21</v>
      </c>
      <c r="B38" s="17" t="s">
        <v>92</v>
      </c>
      <c r="C38" s="17" t="s">
        <v>93</v>
      </c>
      <c r="D38" s="28">
        <v>981.75</v>
      </c>
      <c r="E38" s="28">
        <v>49.09</v>
      </c>
      <c r="F38" s="28">
        <f t="shared" si="1"/>
        <v>1030.8399999999999</v>
      </c>
    </row>
    <row r="39" spans="1:6">
      <c r="A39" s="26">
        <v>22</v>
      </c>
      <c r="B39" s="17" t="s">
        <v>96</v>
      </c>
      <c r="C39" s="17" t="s">
        <v>97</v>
      </c>
      <c r="D39" s="28">
        <f>143+300</f>
        <v>443</v>
      </c>
      <c r="E39" s="28">
        <f>7.15+16</f>
        <v>23.15</v>
      </c>
      <c r="F39" s="28">
        <f t="shared" si="1"/>
        <v>466.15</v>
      </c>
    </row>
    <row r="40" spans="1:6">
      <c r="A40" s="26">
        <v>23</v>
      </c>
      <c r="B40" s="17" t="s">
        <v>98</v>
      </c>
      <c r="C40" s="17" t="s">
        <v>99</v>
      </c>
      <c r="D40" s="28">
        <v>150</v>
      </c>
      <c r="E40" s="28">
        <v>8</v>
      </c>
      <c r="F40" s="28">
        <f t="shared" si="1"/>
        <v>158</v>
      </c>
    </row>
    <row r="41" spans="1:6">
      <c r="A41" s="127" t="s">
        <v>53</v>
      </c>
      <c r="B41" s="127"/>
      <c r="C41" s="127"/>
      <c r="D41" s="127"/>
      <c r="E41" s="127"/>
      <c r="F41" s="127"/>
    </row>
    <row r="42" spans="1:6">
      <c r="A42" s="26"/>
      <c r="B42" s="17"/>
      <c r="C42" s="17"/>
      <c r="D42" s="28"/>
      <c r="E42" s="28"/>
      <c r="F42" s="28"/>
    </row>
    <row r="43" spans="1:6">
      <c r="A43" s="127" t="s">
        <v>54</v>
      </c>
      <c r="B43" s="127"/>
      <c r="C43" s="127"/>
      <c r="D43" s="127"/>
      <c r="E43" s="127"/>
      <c r="F43" s="127"/>
    </row>
    <row r="44" spans="1:6">
      <c r="A44" s="26">
        <v>1</v>
      </c>
      <c r="B44" s="17" t="s">
        <v>80</v>
      </c>
      <c r="C44" s="17" t="s">
        <v>81</v>
      </c>
      <c r="D44" s="28">
        <v>2800</v>
      </c>
      <c r="E44" s="28">
        <f>175+175</f>
        <v>350</v>
      </c>
      <c r="F44" s="28">
        <f t="shared" ref="F44:F51" si="2">SUM(D44:E44)</f>
        <v>3150</v>
      </c>
    </row>
    <row r="45" spans="1:6">
      <c r="A45" s="26">
        <v>2</v>
      </c>
      <c r="B45" s="17" t="s">
        <v>76</v>
      </c>
      <c r="C45" s="17" t="s">
        <v>77</v>
      </c>
      <c r="D45" s="28">
        <v>1710</v>
      </c>
      <c r="E45" s="28">
        <v>213.75</v>
      </c>
      <c r="F45" s="28">
        <f t="shared" si="2"/>
        <v>1923.75</v>
      </c>
    </row>
    <row r="46" spans="1:6">
      <c r="A46" s="26">
        <v>3</v>
      </c>
      <c r="B46" s="17" t="s">
        <v>82</v>
      </c>
      <c r="C46" s="17" t="s">
        <v>83</v>
      </c>
      <c r="D46" s="28">
        <v>700</v>
      </c>
      <c r="E46" s="28">
        <v>87.5</v>
      </c>
      <c r="F46" s="28">
        <f t="shared" si="2"/>
        <v>787.5</v>
      </c>
    </row>
    <row r="47" spans="1:6">
      <c r="A47" s="26">
        <v>4</v>
      </c>
      <c r="B47" s="17" t="s">
        <v>49</v>
      </c>
      <c r="C47" s="17" t="s">
        <v>50</v>
      </c>
      <c r="D47" s="28">
        <v>520</v>
      </c>
      <c r="E47" s="28">
        <v>65</v>
      </c>
      <c r="F47" s="28">
        <f t="shared" si="2"/>
        <v>585</v>
      </c>
    </row>
    <row r="48" spans="1:6">
      <c r="A48" s="26">
        <v>5</v>
      </c>
      <c r="B48" s="17" t="s">
        <v>64</v>
      </c>
      <c r="C48" s="17" t="s">
        <v>65</v>
      </c>
      <c r="D48" s="28">
        <v>500</v>
      </c>
      <c r="E48" s="28">
        <v>63</v>
      </c>
      <c r="F48" s="28">
        <f t="shared" si="2"/>
        <v>563</v>
      </c>
    </row>
    <row r="49" spans="1:6">
      <c r="A49" s="26">
        <v>6</v>
      </c>
      <c r="B49" s="17" t="s">
        <v>66</v>
      </c>
      <c r="C49" s="17" t="s">
        <v>67</v>
      </c>
      <c r="D49" s="28">
        <v>470</v>
      </c>
      <c r="E49" s="28">
        <v>58.75</v>
      </c>
      <c r="F49" s="28">
        <f t="shared" si="2"/>
        <v>528.75</v>
      </c>
    </row>
    <row r="50" spans="1:6">
      <c r="A50" s="26">
        <v>7</v>
      </c>
      <c r="B50" s="17" t="s">
        <v>92</v>
      </c>
      <c r="C50" s="17" t="s">
        <v>93</v>
      </c>
      <c r="D50" s="28">
        <v>494.2</v>
      </c>
      <c r="E50" s="28">
        <v>24.71</v>
      </c>
      <c r="F50" s="28">
        <f t="shared" si="2"/>
        <v>518.91</v>
      </c>
    </row>
    <row r="51" spans="1:6">
      <c r="A51" s="26">
        <v>8</v>
      </c>
      <c r="B51" s="17" t="s">
        <v>94</v>
      </c>
      <c r="C51" s="17" t="s">
        <v>95</v>
      </c>
      <c r="D51" s="28">
        <v>120</v>
      </c>
      <c r="E51" s="28">
        <v>6</v>
      </c>
      <c r="F51" s="28">
        <f t="shared" si="2"/>
        <v>126</v>
      </c>
    </row>
    <row r="52" spans="1:6">
      <c r="A52" s="127" t="s">
        <v>55</v>
      </c>
      <c r="B52" s="127"/>
      <c r="C52" s="127"/>
      <c r="D52" s="127"/>
      <c r="E52" s="127"/>
      <c r="F52" s="127"/>
    </row>
    <row r="53" spans="1:6">
      <c r="A53" s="26" t="s">
        <v>43</v>
      </c>
      <c r="B53" s="26" t="s">
        <v>100</v>
      </c>
      <c r="C53" s="26" t="s">
        <v>45</v>
      </c>
      <c r="D53" s="27" t="s">
        <v>101</v>
      </c>
      <c r="E53" s="32" t="s">
        <v>102</v>
      </c>
      <c r="F53" s="27" t="s">
        <v>48</v>
      </c>
    </row>
    <row r="54" spans="1:6">
      <c r="A54" s="26">
        <v>1</v>
      </c>
      <c r="B54" s="17" t="s">
        <v>120</v>
      </c>
      <c r="C54" s="33" t="s">
        <v>121</v>
      </c>
      <c r="D54" s="28" t="s">
        <v>104</v>
      </c>
      <c r="E54" s="28">
        <v>0</v>
      </c>
      <c r="F54" s="28">
        <f>1563198.37+10980+4079.3+11083+2674+11023+4269+3067+13813.33</f>
        <v>1624187.0000000002</v>
      </c>
    </row>
    <row r="55" spans="1:6">
      <c r="A55" s="26">
        <v>2</v>
      </c>
      <c r="B55" s="17" t="s">
        <v>108</v>
      </c>
      <c r="C55" s="33" t="s">
        <v>109</v>
      </c>
      <c r="D55" s="28" t="s">
        <v>104</v>
      </c>
      <c r="E55" s="28">
        <v>0</v>
      </c>
      <c r="F55" s="28">
        <v>1380435.89</v>
      </c>
    </row>
    <row r="56" spans="1:6">
      <c r="A56" s="26">
        <v>3</v>
      </c>
      <c r="B56" s="17" t="s">
        <v>124</v>
      </c>
      <c r="C56" s="33" t="s">
        <v>125</v>
      </c>
      <c r="D56" s="28" t="s">
        <v>104</v>
      </c>
      <c r="E56" s="28">
        <v>0</v>
      </c>
      <c r="F56" s="28">
        <f>363000+184800+316500</f>
        <v>864300</v>
      </c>
    </row>
    <row r="57" spans="1:6">
      <c r="A57" s="26">
        <v>4</v>
      </c>
      <c r="B57" s="17" t="s">
        <v>122</v>
      </c>
      <c r="C57" s="33" t="s">
        <v>123</v>
      </c>
      <c r="D57" s="28" t="s">
        <v>104</v>
      </c>
      <c r="E57" s="28">
        <v>0</v>
      </c>
      <c r="F57" s="28">
        <f>786312+28000+48330</f>
        <v>862642</v>
      </c>
    </row>
    <row r="58" spans="1:6">
      <c r="A58" s="26">
        <v>5</v>
      </c>
      <c r="B58" s="17" t="s">
        <v>116</v>
      </c>
      <c r="C58" s="33" t="s">
        <v>117</v>
      </c>
      <c r="D58" s="28" t="s">
        <v>104</v>
      </c>
      <c r="E58" s="28">
        <v>0</v>
      </c>
      <c r="F58" s="28">
        <v>832616.84</v>
      </c>
    </row>
    <row r="59" spans="1:6">
      <c r="A59" s="26">
        <v>6</v>
      </c>
      <c r="B59" s="17" t="s">
        <v>103</v>
      </c>
      <c r="C59" s="33">
        <v>24010300518</v>
      </c>
      <c r="D59" s="28" t="s">
        <v>104</v>
      </c>
      <c r="E59" s="28">
        <v>0</v>
      </c>
      <c r="F59" s="28">
        <v>679735</v>
      </c>
    </row>
    <row r="60" spans="1:6">
      <c r="A60" s="26">
        <v>7</v>
      </c>
      <c r="B60" s="17" t="s">
        <v>112</v>
      </c>
      <c r="C60" s="33" t="s">
        <v>113</v>
      </c>
      <c r="D60" s="28" t="s">
        <v>104</v>
      </c>
      <c r="E60" s="28">
        <v>0</v>
      </c>
      <c r="F60" s="28">
        <v>114343.21</v>
      </c>
    </row>
    <row r="61" spans="1:6">
      <c r="A61" s="26">
        <v>8</v>
      </c>
      <c r="B61" s="17" t="s">
        <v>114</v>
      </c>
      <c r="C61" s="33" t="s">
        <v>115</v>
      </c>
      <c r="D61" s="28" t="s">
        <v>104</v>
      </c>
      <c r="E61" s="28">
        <f>0</f>
        <v>0</v>
      </c>
      <c r="F61" s="28">
        <f>33566.6+129+39</f>
        <v>33734.6</v>
      </c>
    </row>
    <row r="62" spans="1:6">
      <c r="A62" s="26">
        <v>9</v>
      </c>
      <c r="B62" s="17" t="s">
        <v>105</v>
      </c>
      <c r="C62" s="33">
        <v>24711300142</v>
      </c>
      <c r="D62" s="28" t="s">
        <v>104</v>
      </c>
      <c r="E62" s="28">
        <v>46</v>
      </c>
      <c r="F62" s="28">
        <v>30354.18</v>
      </c>
    </row>
    <row r="63" spans="1:6">
      <c r="A63" s="26">
        <v>10</v>
      </c>
      <c r="B63" s="17" t="s">
        <v>110</v>
      </c>
      <c r="C63" s="33" t="s">
        <v>111</v>
      </c>
      <c r="D63" s="28" t="s">
        <v>104</v>
      </c>
      <c r="E63" s="28">
        <v>170</v>
      </c>
      <c r="F63" s="28">
        <v>18666</v>
      </c>
    </row>
    <row r="64" spans="1:6">
      <c r="A64" s="26">
        <v>11</v>
      </c>
      <c r="B64" s="17" t="s">
        <v>118</v>
      </c>
      <c r="C64" s="33" t="s">
        <v>119</v>
      </c>
      <c r="D64" s="28" t="s">
        <v>104</v>
      </c>
      <c r="E64" s="28">
        <v>0</v>
      </c>
      <c r="F64" s="28">
        <v>15542.9</v>
      </c>
    </row>
    <row r="65" spans="1:6">
      <c r="A65" s="26">
        <v>12</v>
      </c>
      <c r="B65" s="17" t="s">
        <v>106</v>
      </c>
      <c r="C65" s="33" t="s">
        <v>107</v>
      </c>
      <c r="D65" s="28" t="s">
        <v>104</v>
      </c>
      <c r="E65" s="28">
        <v>0</v>
      </c>
      <c r="F65" s="28">
        <v>5136.05</v>
      </c>
    </row>
  </sheetData>
  <mergeCells count="8">
    <mergeCell ref="A41:F41"/>
    <mergeCell ref="A43:F43"/>
    <mergeCell ref="A52:F52"/>
    <mergeCell ref="A1:F1"/>
    <mergeCell ref="A2:F2"/>
    <mergeCell ref="A3:F3"/>
    <mergeCell ref="A5:F5"/>
    <mergeCell ref="A17:F17"/>
  </mergeCells>
  <printOptions horizontalCentered="1"/>
  <pageMargins left="0.35" right="0.23" top="0.21" bottom="0.36" header="0.17" footer="0.15"/>
  <pageSetup paperSize="9" scale="84" orientation="portrait" verticalDpi="72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R38"/>
  <sheetViews>
    <sheetView view="pageBreakPreview" topLeftCell="E1" zoomScale="80" zoomScaleSheetLayoutView="80" workbookViewId="0">
      <pane ySplit="8" topLeftCell="A28" activePane="bottomLeft" state="frozen"/>
      <selection activeCell="F1" sqref="F1"/>
      <selection pane="bottomLeft" activeCell="R10" sqref="R10:R32"/>
    </sheetView>
  </sheetViews>
  <sheetFormatPr defaultRowHeight="15"/>
  <cols>
    <col min="1" max="1" width="12.42578125" customWidth="1"/>
    <col min="2" max="2" width="16.7109375" style="21" bestFit="1" customWidth="1"/>
    <col min="3" max="3" width="11.28515625" style="21" bestFit="1" customWidth="1"/>
    <col min="4" max="4" width="13.85546875" style="21" bestFit="1" customWidth="1"/>
    <col min="5" max="5" width="12.85546875" style="21" bestFit="1" customWidth="1"/>
    <col min="6" max="6" width="16.7109375" style="2" bestFit="1" customWidth="1"/>
    <col min="7" max="7" width="13.85546875" style="21" bestFit="1" customWidth="1"/>
    <col min="8" max="8" width="8.42578125" style="21" bestFit="1" customWidth="1"/>
    <col min="9" max="9" width="11.28515625" style="21" bestFit="1" customWidth="1"/>
    <col min="10" max="10" width="12.140625" style="21" bestFit="1" customWidth="1"/>
    <col min="11" max="11" width="13.85546875" style="2" bestFit="1" customWidth="1"/>
    <col min="12" max="12" width="12" style="21" customWidth="1"/>
    <col min="13" max="13" width="10.140625" style="21" customWidth="1"/>
    <col min="14" max="14" width="9.5703125" style="21" customWidth="1"/>
    <col min="15" max="15" width="10.140625" style="21" customWidth="1"/>
    <col min="16" max="16" width="13.5703125" style="21" bestFit="1" customWidth="1"/>
    <col min="17" max="17" width="15.140625" style="2" customWidth="1"/>
    <col min="18" max="18" width="14.7109375" style="2" customWidth="1"/>
  </cols>
  <sheetData>
    <row r="1" spans="1:18" ht="17.25">
      <c r="A1" s="97" t="s">
        <v>198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18">
      <c r="A2" s="98" t="s">
        <v>148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18">
      <c r="A3" s="98" t="s">
        <v>169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5" spans="1:18" s="1" customFormat="1" ht="18.75" customHeight="1">
      <c r="A5" s="120" t="s">
        <v>2</v>
      </c>
      <c r="B5" s="119" t="s">
        <v>6</v>
      </c>
      <c r="C5" s="119"/>
      <c r="D5" s="119"/>
      <c r="E5" s="119"/>
      <c r="F5" s="119"/>
      <c r="G5" s="119" t="s">
        <v>7</v>
      </c>
      <c r="H5" s="119"/>
      <c r="I5" s="119"/>
      <c r="J5" s="119"/>
      <c r="K5" s="119"/>
      <c r="L5" s="119" t="s">
        <v>8</v>
      </c>
      <c r="M5" s="119" t="s">
        <v>9</v>
      </c>
      <c r="N5" s="119" t="s">
        <v>10</v>
      </c>
      <c r="O5" s="119" t="s">
        <v>11</v>
      </c>
      <c r="P5" s="119" t="s">
        <v>12</v>
      </c>
      <c r="Q5" s="119" t="s">
        <v>5</v>
      </c>
      <c r="R5" s="119" t="s">
        <v>32</v>
      </c>
    </row>
    <row r="6" spans="1:18" s="3" customFormat="1" ht="24" customHeight="1">
      <c r="A6" s="120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</row>
    <row r="7" spans="1:18" s="3" customFormat="1">
      <c r="A7" s="120"/>
      <c r="B7" s="4" t="s">
        <v>4</v>
      </c>
      <c r="C7" s="4" t="s">
        <v>3</v>
      </c>
      <c r="D7" s="62" t="s">
        <v>5</v>
      </c>
      <c r="E7" s="4" t="s">
        <v>13</v>
      </c>
      <c r="F7" s="62" t="s">
        <v>174</v>
      </c>
      <c r="G7" s="4" t="s">
        <v>4</v>
      </c>
      <c r="H7" s="4" t="s">
        <v>3</v>
      </c>
      <c r="I7" s="62" t="s">
        <v>5</v>
      </c>
      <c r="J7" s="4" t="s">
        <v>14</v>
      </c>
      <c r="K7" s="62" t="s">
        <v>178</v>
      </c>
      <c r="L7" s="119"/>
      <c r="M7" s="119"/>
      <c r="N7" s="119"/>
      <c r="O7" s="119"/>
      <c r="P7" s="119"/>
      <c r="Q7" s="119"/>
      <c r="R7" s="119"/>
    </row>
    <row r="8" spans="1:18" s="5" customFormat="1" ht="30">
      <c r="A8" s="64">
        <v>1</v>
      </c>
      <c r="B8" s="64">
        <v>2</v>
      </c>
      <c r="C8" s="64">
        <v>3</v>
      </c>
      <c r="D8" s="64" t="s">
        <v>179</v>
      </c>
      <c r="E8" s="64">
        <v>5</v>
      </c>
      <c r="F8" s="64" t="s">
        <v>180</v>
      </c>
      <c r="G8" s="64">
        <v>7</v>
      </c>
      <c r="H8" s="64">
        <v>8</v>
      </c>
      <c r="I8" s="64" t="s">
        <v>181</v>
      </c>
      <c r="J8" s="64">
        <v>10</v>
      </c>
      <c r="K8" s="64" t="s">
        <v>182</v>
      </c>
      <c r="L8" s="64">
        <v>12</v>
      </c>
      <c r="M8" s="64">
        <v>13</v>
      </c>
      <c r="N8" s="64">
        <v>14</v>
      </c>
      <c r="O8" s="64">
        <v>15</v>
      </c>
      <c r="P8" s="64">
        <v>16</v>
      </c>
      <c r="Q8" s="64" t="s">
        <v>183</v>
      </c>
      <c r="R8" s="64">
        <v>18</v>
      </c>
    </row>
    <row r="9" spans="1:18">
      <c r="A9" s="12" t="s">
        <v>156</v>
      </c>
      <c r="B9" s="7"/>
      <c r="C9" s="13"/>
      <c r="D9" s="13">
        <f>SUM(Table3151718[[#This Row],[2]:[3]])</f>
        <v>0</v>
      </c>
      <c r="E9" s="13"/>
      <c r="F9" s="8">
        <f>Table3151718[[#This Row],[Column1]]+Table3151718[[#This Row],[4]]</f>
        <v>0</v>
      </c>
      <c r="G9" s="7"/>
      <c r="H9" s="13"/>
      <c r="I9" s="13">
        <f>Table3151718[[#This Row],[7]]+Table3151718[[#This Row],[6]]</f>
        <v>0</v>
      </c>
      <c r="J9" s="13"/>
      <c r="K9" s="8">
        <f>Table3151718[[#This Row],[8]]+Table3151718[[#This Row],[Column2]]</f>
        <v>0</v>
      </c>
      <c r="L9" s="13"/>
      <c r="M9" s="14"/>
      <c r="N9" s="13"/>
      <c r="O9" s="14"/>
      <c r="P9" s="13"/>
      <c r="Q9" s="11">
        <f t="shared" ref="Q9:Q32" si="0">F9+K9+L9+M9+N9+O9+P9</f>
        <v>0</v>
      </c>
      <c r="R9" s="16">
        <v>0</v>
      </c>
    </row>
    <row r="10" spans="1:18">
      <c r="A10" s="12" t="s">
        <v>31</v>
      </c>
      <c r="B10" s="7"/>
      <c r="C10" s="13"/>
      <c r="D10" s="13">
        <f>SUM(Table3151718[[#This Row],[2]:[3]])</f>
        <v>0</v>
      </c>
      <c r="E10" s="13"/>
      <c r="F10" s="8">
        <f>Table3151718[[#This Row],[Column1]]+Table3151718[[#This Row],[4]]</f>
        <v>0</v>
      </c>
      <c r="G10" s="7"/>
      <c r="H10" s="13"/>
      <c r="I10" s="13">
        <f>Table3151718[[#This Row],[7]]+Table3151718[[#This Row],[6]]</f>
        <v>0</v>
      </c>
      <c r="J10" s="13"/>
      <c r="K10" s="8">
        <f>Table3151718[[#This Row],[8]]+Table3151718[[#This Row],[Column2]]</f>
        <v>0</v>
      </c>
      <c r="L10" s="13"/>
      <c r="M10" s="14"/>
      <c r="N10" s="13"/>
      <c r="O10" s="14"/>
      <c r="P10" s="13"/>
      <c r="Q10" s="11">
        <f t="shared" si="0"/>
        <v>0</v>
      </c>
      <c r="R10" s="16"/>
    </row>
    <row r="11" spans="1:18">
      <c r="A11" s="12" t="s">
        <v>157</v>
      </c>
      <c r="B11" s="7"/>
      <c r="C11" s="13"/>
      <c r="D11" s="13">
        <f>SUM(Table3151718[[#This Row],[2]:[3]])</f>
        <v>0</v>
      </c>
      <c r="E11" s="13"/>
      <c r="F11" s="8">
        <f>Table3151718[[#This Row],[Column1]]+Table3151718[[#This Row],[4]]</f>
        <v>0</v>
      </c>
      <c r="G11" s="7"/>
      <c r="H11" s="13"/>
      <c r="I11" s="13">
        <f>Table3151718[[#This Row],[7]]+Table3151718[[#This Row],[6]]</f>
        <v>0</v>
      </c>
      <c r="J11" s="13"/>
      <c r="K11" s="8">
        <f>Table3151718[[#This Row],[8]]+Table3151718[[#This Row],[Column2]]</f>
        <v>0</v>
      </c>
      <c r="L11" s="13"/>
      <c r="M11" s="14"/>
      <c r="N11" s="13"/>
      <c r="O11" s="14"/>
      <c r="P11" s="13"/>
      <c r="Q11" s="11">
        <f t="shared" si="0"/>
        <v>0</v>
      </c>
      <c r="R11" s="16"/>
    </row>
    <row r="12" spans="1:18">
      <c r="A12" s="12" t="s">
        <v>31</v>
      </c>
      <c r="B12" s="7"/>
      <c r="C12" s="13"/>
      <c r="D12" s="13">
        <f>SUM(Table3151718[[#This Row],[2]:[3]])</f>
        <v>0</v>
      </c>
      <c r="E12" s="13"/>
      <c r="F12" s="8">
        <f>Table3151718[[#This Row],[Column1]]+Table3151718[[#This Row],[4]]</f>
        <v>0</v>
      </c>
      <c r="G12" s="7"/>
      <c r="H12" s="13"/>
      <c r="I12" s="13">
        <f>Table3151718[[#This Row],[7]]+Table3151718[[#This Row],[6]]</f>
        <v>0</v>
      </c>
      <c r="J12" s="13"/>
      <c r="K12" s="8">
        <f>Table3151718[[#This Row],[8]]+Table3151718[[#This Row],[Column2]]</f>
        <v>0</v>
      </c>
      <c r="L12" s="13"/>
      <c r="M12" s="14"/>
      <c r="N12" s="13"/>
      <c r="O12" s="14"/>
      <c r="P12" s="13"/>
      <c r="Q12" s="11">
        <f t="shared" si="0"/>
        <v>0</v>
      </c>
      <c r="R12" s="16"/>
    </row>
    <row r="13" spans="1:18">
      <c r="A13" s="12" t="s">
        <v>158</v>
      </c>
      <c r="B13" s="49"/>
      <c r="C13" s="50"/>
      <c r="D13" s="13">
        <f>SUM(Table3151718[[#This Row],[2]:[3]])</f>
        <v>0</v>
      </c>
      <c r="E13" s="50"/>
      <c r="F13" s="8">
        <f>Table3151718[[#This Row],[Column1]]+Table3151718[[#This Row],[4]]</f>
        <v>0</v>
      </c>
      <c r="G13" s="49"/>
      <c r="H13" s="50"/>
      <c r="I13" s="50">
        <f>Table3151718[[#This Row],[7]]+Table3151718[[#This Row],[6]]</f>
        <v>0</v>
      </c>
      <c r="J13" s="50"/>
      <c r="K13" s="8">
        <f>Table3151718[[#This Row],[8]]+Table3151718[[#This Row],[Column2]]</f>
        <v>0</v>
      </c>
      <c r="L13" s="51"/>
      <c r="M13" s="38"/>
      <c r="N13" s="38"/>
      <c r="O13" s="38"/>
      <c r="P13" s="40"/>
      <c r="Q13" s="11">
        <f t="shared" si="0"/>
        <v>0</v>
      </c>
      <c r="R13" s="42"/>
    </row>
    <row r="14" spans="1:18">
      <c r="A14" s="12" t="s">
        <v>31</v>
      </c>
      <c r="B14" s="49"/>
      <c r="C14" s="50"/>
      <c r="D14" s="13">
        <f>SUM(Table3151718[[#This Row],[2]:[3]])</f>
        <v>0</v>
      </c>
      <c r="E14" s="50"/>
      <c r="F14" s="8">
        <f>Table3151718[[#This Row],[Column1]]+Table3151718[[#This Row],[4]]</f>
        <v>0</v>
      </c>
      <c r="G14" s="49"/>
      <c r="H14" s="50"/>
      <c r="I14" s="50">
        <f>Table3151718[[#This Row],[7]]+Table3151718[[#This Row],[6]]</f>
        <v>0</v>
      </c>
      <c r="J14" s="50"/>
      <c r="K14" s="8">
        <f>Table3151718[[#This Row],[8]]+Table3151718[[#This Row],[Column2]]</f>
        <v>0</v>
      </c>
      <c r="L14" s="51"/>
      <c r="M14" s="38"/>
      <c r="N14" s="38"/>
      <c r="O14" s="38"/>
      <c r="P14" s="40"/>
      <c r="Q14" s="11">
        <f t="shared" si="0"/>
        <v>0</v>
      </c>
      <c r="R14" s="42"/>
    </row>
    <row r="15" spans="1:18">
      <c r="A15" s="12" t="s">
        <v>159</v>
      </c>
      <c r="B15" s="49"/>
      <c r="C15" s="50"/>
      <c r="D15" s="13">
        <f>SUM(Table3151718[[#This Row],[2]:[3]])</f>
        <v>0</v>
      </c>
      <c r="E15" s="50"/>
      <c r="F15" s="8">
        <f>Table3151718[[#This Row],[Column1]]+Table3151718[[#This Row],[4]]</f>
        <v>0</v>
      </c>
      <c r="G15" s="49"/>
      <c r="H15" s="50"/>
      <c r="I15" s="50">
        <f>Table3151718[[#This Row],[7]]+Table3151718[[#This Row],[6]]</f>
        <v>0</v>
      </c>
      <c r="J15" s="50"/>
      <c r="K15" s="8">
        <f>Table3151718[[#This Row],[8]]+Table3151718[[#This Row],[Column2]]</f>
        <v>0</v>
      </c>
      <c r="L15" s="51"/>
      <c r="M15" s="38"/>
      <c r="N15" s="38"/>
      <c r="O15" s="38"/>
      <c r="P15" s="40"/>
      <c r="Q15" s="11">
        <f t="shared" si="0"/>
        <v>0</v>
      </c>
      <c r="R15" s="42"/>
    </row>
    <row r="16" spans="1:18">
      <c r="A16" s="12" t="s">
        <v>31</v>
      </c>
      <c r="B16" s="49"/>
      <c r="C16" s="50"/>
      <c r="D16" s="13">
        <f>SUM(Table3151718[[#This Row],[2]:[3]])</f>
        <v>0</v>
      </c>
      <c r="E16" s="50"/>
      <c r="F16" s="8">
        <f>Table3151718[[#This Row],[Column1]]+Table3151718[[#This Row],[4]]</f>
        <v>0</v>
      </c>
      <c r="G16" s="49"/>
      <c r="H16" s="50"/>
      <c r="I16" s="50">
        <f>Table3151718[[#This Row],[7]]+Table3151718[[#This Row],[6]]</f>
        <v>0</v>
      </c>
      <c r="J16" s="50"/>
      <c r="K16" s="8">
        <f>Table3151718[[#This Row],[8]]+Table3151718[[#This Row],[Column2]]</f>
        <v>0</v>
      </c>
      <c r="L16" s="51"/>
      <c r="M16" s="38"/>
      <c r="N16" s="38"/>
      <c r="O16" s="38"/>
      <c r="P16" s="40"/>
      <c r="Q16" s="11">
        <f t="shared" si="0"/>
        <v>0</v>
      </c>
      <c r="R16" s="42"/>
    </row>
    <row r="17" spans="1:18">
      <c r="A17" s="12" t="s">
        <v>160</v>
      </c>
      <c r="B17" s="7"/>
      <c r="C17" s="13"/>
      <c r="D17" s="13">
        <f>SUM(Table3151718[[#This Row],[2]:[3]])</f>
        <v>0</v>
      </c>
      <c r="E17" s="13"/>
      <c r="F17" s="8">
        <f>Table3151718[[#This Row],[Column1]]+Table3151718[[#This Row],[4]]</f>
        <v>0</v>
      </c>
      <c r="G17" s="7"/>
      <c r="H17" s="13"/>
      <c r="I17" s="13">
        <f>Table3151718[[#This Row],[7]]+Table3151718[[#This Row],[6]]</f>
        <v>0</v>
      </c>
      <c r="J17" s="13"/>
      <c r="K17" s="8">
        <f>Table3151718[[#This Row],[8]]+Table3151718[[#This Row],[Column2]]</f>
        <v>0</v>
      </c>
      <c r="L17" s="13"/>
      <c r="M17" s="14"/>
      <c r="N17" s="13"/>
      <c r="O17" s="14"/>
      <c r="P17" s="13"/>
      <c r="Q17" s="11">
        <f t="shared" si="0"/>
        <v>0</v>
      </c>
      <c r="R17" s="16"/>
    </row>
    <row r="18" spans="1:18">
      <c r="A18" s="12" t="s">
        <v>31</v>
      </c>
      <c r="B18" s="7"/>
      <c r="C18" s="13"/>
      <c r="D18" s="13">
        <f>SUM(Table3151718[[#This Row],[2]:[3]])</f>
        <v>0</v>
      </c>
      <c r="E18" s="13"/>
      <c r="F18" s="8">
        <f>Table3151718[[#This Row],[Column1]]+Table3151718[[#This Row],[4]]</f>
        <v>0</v>
      </c>
      <c r="G18" s="7"/>
      <c r="H18" s="13"/>
      <c r="I18" s="13">
        <f>Table3151718[[#This Row],[7]]+Table3151718[[#This Row],[6]]</f>
        <v>0</v>
      </c>
      <c r="J18" s="13"/>
      <c r="K18" s="8">
        <f>Table3151718[[#This Row],[8]]+Table3151718[[#This Row],[Column2]]</f>
        <v>0</v>
      </c>
      <c r="L18" s="13"/>
      <c r="M18" s="14"/>
      <c r="N18" s="13"/>
      <c r="O18" s="14"/>
      <c r="P18" s="13"/>
      <c r="Q18" s="11">
        <f t="shared" si="0"/>
        <v>0</v>
      </c>
      <c r="R18" s="16"/>
    </row>
    <row r="19" spans="1:18">
      <c r="A19" s="12" t="s">
        <v>161</v>
      </c>
      <c r="B19" s="7"/>
      <c r="C19" s="13"/>
      <c r="D19" s="13">
        <f>SUM(Table3151718[[#This Row],[2]:[3]])</f>
        <v>0</v>
      </c>
      <c r="E19" s="13"/>
      <c r="F19" s="8">
        <f>Table3151718[[#This Row],[Column1]]+Table3151718[[#This Row],[4]]</f>
        <v>0</v>
      </c>
      <c r="G19" s="7"/>
      <c r="H19" s="13"/>
      <c r="I19" s="13">
        <f>Table3151718[[#This Row],[7]]+Table3151718[[#This Row],[6]]</f>
        <v>0</v>
      </c>
      <c r="J19" s="13"/>
      <c r="K19" s="8">
        <f>Table3151718[[#This Row],[8]]+Table3151718[[#This Row],[Column2]]</f>
        <v>0</v>
      </c>
      <c r="L19" s="13"/>
      <c r="M19" s="14"/>
      <c r="N19" s="13"/>
      <c r="O19" s="14"/>
      <c r="P19" s="13"/>
      <c r="Q19" s="11">
        <f t="shared" si="0"/>
        <v>0</v>
      </c>
      <c r="R19" s="16"/>
    </row>
    <row r="20" spans="1:18">
      <c r="A20" s="12" t="s">
        <v>31</v>
      </c>
      <c r="B20" s="7"/>
      <c r="C20" s="13"/>
      <c r="D20" s="13">
        <f>SUM(Table3151718[[#This Row],[2]:[3]])</f>
        <v>0</v>
      </c>
      <c r="E20" s="13"/>
      <c r="F20" s="8">
        <f>Table3151718[[#This Row],[Column1]]+Table3151718[[#This Row],[4]]</f>
        <v>0</v>
      </c>
      <c r="G20" s="7"/>
      <c r="H20" s="13"/>
      <c r="I20" s="13">
        <f>Table3151718[[#This Row],[7]]+Table3151718[[#This Row],[6]]</f>
        <v>0</v>
      </c>
      <c r="J20" s="13"/>
      <c r="K20" s="8">
        <f>Table3151718[[#This Row],[8]]+Table3151718[[#This Row],[Column2]]</f>
        <v>0</v>
      </c>
      <c r="L20" s="13"/>
      <c r="M20" s="14"/>
      <c r="N20" s="13"/>
      <c r="O20" s="14"/>
      <c r="P20" s="13"/>
      <c r="Q20" s="11">
        <f t="shared" si="0"/>
        <v>0</v>
      </c>
      <c r="R20" s="16"/>
    </row>
    <row r="21" spans="1:18">
      <c r="A21" s="12" t="s">
        <v>162</v>
      </c>
      <c r="B21" s="49"/>
      <c r="C21" s="50"/>
      <c r="D21" s="13">
        <f>SUM(Table3151718[[#This Row],[2]:[3]])</f>
        <v>0</v>
      </c>
      <c r="E21" s="50"/>
      <c r="F21" s="8">
        <f>Table3151718[[#This Row],[Column1]]+Table3151718[[#This Row],[4]]</f>
        <v>0</v>
      </c>
      <c r="G21" s="49"/>
      <c r="H21" s="50">
        <v>0</v>
      </c>
      <c r="I21" s="50">
        <f>Table3151718[[#This Row],[7]]+Table3151718[[#This Row],[6]]</f>
        <v>0</v>
      </c>
      <c r="J21" s="50"/>
      <c r="K21" s="8">
        <f>Table3151718[[#This Row],[8]]+Table3151718[[#This Row],[Column2]]</f>
        <v>0</v>
      </c>
      <c r="L21" s="51"/>
      <c r="M21" s="38"/>
      <c r="N21" s="38"/>
      <c r="O21" s="38"/>
      <c r="P21" s="40"/>
      <c r="Q21" s="11">
        <f t="shared" si="0"/>
        <v>0</v>
      </c>
      <c r="R21" s="42"/>
    </row>
    <row r="22" spans="1:18">
      <c r="A22" s="12" t="s">
        <v>31</v>
      </c>
      <c r="B22" s="7"/>
      <c r="C22" s="13"/>
      <c r="D22" s="13">
        <f>SUM(Table3151718[[#This Row],[2]:[3]])</f>
        <v>0</v>
      </c>
      <c r="E22" s="13"/>
      <c r="F22" s="8">
        <f>Table3151718[[#This Row],[Column1]]+Table3151718[[#This Row],[4]]</f>
        <v>0</v>
      </c>
      <c r="G22" s="7"/>
      <c r="H22" s="13"/>
      <c r="I22" s="13">
        <f>Table3151718[[#This Row],[7]]+Table3151718[[#This Row],[6]]</f>
        <v>0</v>
      </c>
      <c r="J22" s="13"/>
      <c r="K22" s="8">
        <f>Table3151718[[#This Row],[8]]+Table3151718[[#This Row],[Column2]]</f>
        <v>0</v>
      </c>
      <c r="L22" s="13"/>
      <c r="M22" s="14"/>
      <c r="N22" s="13"/>
      <c r="O22" s="14"/>
      <c r="P22" s="13"/>
      <c r="Q22" s="11">
        <f t="shared" si="0"/>
        <v>0</v>
      </c>
      <c r="R22" s="16"/>
    </row>
    <row r="23" spans="1:18">
      <c r="A23" s="12" t="s">
        <v>163</v>
      </c>
      <c r="B23" s="7"/>
      <c r="C23" s="13"/>
      <c r="D23" s="13">
        <f>SUM(Table3151718[[#This Row],[2]:[3]])</f>
        <v>0</v>
      </c>
      <c r="E23" s="13"/>
      <c r="F23" s="8">
        <f>Table3151718[[#This Row],[Column1]]+Table3151718[[#This Row],[4]]</f>
        <v>0</v>
      </c>
      <c r="G23" s="7"/>
      <c r="H23" s="13"/>
      <c r="I23" s="13">
        <f>Table3151718[[#This Row],[7]]+Table3151718[[#This Row],[6]]</f>
        <v>0</v>
      </c>
      <c r="J23" s="13"/>
      <c r="K23" s="8">
        <f>Table3151718[[#This Row],[8]]+Table3151718[[#This Row],[Column2]]</f>
        <v>0</v>
      </c>
      <c r="L23" s="13"/>
      <c r="M23" s="14"/>
      <c r="N23" s="13"/>
      <c r="O23" s="14"/>
      <c r="P23" s="13"/>
      <c r="Q23" s="11">
        <f t="shared" si="0"/>
        <v>0</v>
      </c>
      <c r="R23" s="16"/>
    </row>
    <row r="24" spans="1:18">
      <c r="A24" s="12" t="s">
        <v>31</v>
      </c>
      <c r="B24" s="7"/>
      <c r="C24" s="13"/>
      <c r="D24" s="13">
        <f>SUM(Table3151718[[#This Row],[2]:[3]])</f>
        <v>0</v>
      </c>
      <c r="E24" s="13"/>
      <c r="F24" s="8">
        <f>Table3151718[[#This Row],[Column1]]+Table3151718[[#This Row],[4]]</f>
        <v>0</v>
      </c>
      <c r="G24" s="7"/>
      <c r="H24" s="13"/>
      <c r="I24" s="13">
        <f>Table3151718[[#This Row],[7]]+Table3151718[[#This Row],[6]]</f>
        <v>0</v>
      </c>
      <c r="J24" s="13"/>
      <c r="K24" s="8">
        <f>Table3151718[[#This Row],[8]]+Table3151718[[#This Row],[Column2]]</f>
        <v>0</v>
      </c>
      <c r="L24" s="13"/>
      <c r="M24" s="14"/>
      <c r="N24" s="13"/>
      <c r="O24" s="14"/>
      <c r="P24" s="13"/>
      <c r="Q24" s="11">
        <f t="shared" si="0"/>
        <v>0</v>
      </c>
      <c r="R24" s="16"/>
    </row>
    <row r="25" spans="1:18">
      <c r="A25" s="12" t="s">
        <v>164</v>
      </c>
      <c r="B25" s="7"/>
      <c r="C25" s="13"/>
      <c r="D25" s="13">
        <f>SUM(Table3151718[[#This Row],[2]:[3]])</f>
        <v>0</v>
      </c>
      <c r="E25" s="13"/>
      <c r="F25" s="8">
        <f>Table3151718[[#This Row],[Column1]]+Table3151718[[#This Row],[4]]</f>
        <v>0</v>
      </c>
      <c r="G25" s="7"/>
      <c r="H25" s="13"/>
      <c r="I25" s="13">
        <f>Table3151718[[#This Row],[7]]+Table3151718[[#This Row],[6]]</f>
        <v>0</v>
      </c>
      <c r="J25" s="13"/>
      <c r="K25" s="8">
        <f>Table3151718[[#This Row],[8]]+Table3151718[[#This Row],[Column2]]</f>
        <v>0</v>
      </c>
      <c r="L25" s="13"/>
      <c r="M25" s="14"/>
      <c r="N25" s="13"/>
      <c r="O25" s="66"/>
      <c r="P25" s="13"/>
      <c r="Q25" s="11">
        <f>F25+K25+L25+M25+N25+P25</f>
        <v>0</v>
      </c>
      <c r="R25" s="16"/>
    </row>
    <row r="26" spans="1:18">
      <c r="A26" s="12" t="s">
        <v>31</v>
      </c>
      <c r="B26" s="7"/>
      <c r="C26" s="13"/>
      <c r="D26" s="13">
        <f>SUM(Table3151718[[#This Row],[2]:[3]])</f>
        <v>0</v>
      </c>
      <c r="E26" s="13"/>
      <c r="F26" s="8">
        <f>Table3151718[[#This Row],[Column1]]+Table3151718[[#This Row],[4]]</f>
        <v>0</v>
      </c>
      <c r="G26" s="7"/>
      <c r="H26" s="13"/>
      <c r="I26" s="13">
        <f>Table3151718[[#This Row],[7]]+Table3151718[[#This Row],[6]]</f>
        <v>0</v>
      </c>
      <c r="J26" s="13"/>
      <c r="K26" s="8">
        <f>Table3151718[[#This Row],[8]]+Table3151718[[#This Row],[Column2]]</f>
        <v>0</v>
      </c>
      <c r="L26" s="13"/>
      <c r="M26" s="14"/>
      <c r="N26" s="13"/>
      <c r="O26" s="14"/>
      <c r="P26" s="13"/>
      <c r="Q26" s="11">
        <f t="shared" si="0"/>
        <v>0</v>
      </c>
      <c r="R26" s="16"/>
    </row>
    <row r="27" spans="1:18">
      <c r="A27" s="12" t="s">
        <v>165</v>
      </c>
      <c r="B27" s="7"/>
      <c r="C27" s="13"/>
      <c r="D27" s="13">
        <f>SUM(Table3151718[[#This Row],[2]:[3]])</f>
        <v>0</v>
      </c>
      <c r="E27" s="13"/>
      <c r="F27" s="8">
        <f>Table3151718[[#This Row],[Column1]]+Table3151718[[#This Row],[4]]</f>
        <v>0</v>
      </c>
      <c r="G27" s="7"/>
      <c r="H27" s="13"/>
      <c r="I27" s="13">
        <f>Table3151718[[#This Row],[7]]+Table3151718[[#This Row],[6]]</f>
        <v>0</v>
      </c>
      <c r="J27" s="13"/>
      <c r="K27" s="8">
        <f>Table3151718[[#This Row],[8]]+Table3151718[[#This Row],[Column2]]</f>
        <v>0</v>
      </c>
      <c r="L27" s="13"/>
      <c r="M27" s="14"/>
      <c r="N27" s="13"/>
      <c r="O27" s="14"/>
      <c r="P27" s="13"/>
      <c r="Q27" s="11">
        <f t="shared" si="0"/>
        <v>0</v>
      </c>
      <c r="R27" s="16"/>
    </row>
    <row r="28" spans="1:18">
      <c r="A28" s="12" t="s">
        <v>31</v>
      </c>
      <c r="B28" s="7"/>
      <c r="C28" s="13"/>
      <c r="D28" s="13">
        <f>SUM(Table3151718[[#This Row],[2]:[3]])</f>
        <v>0</v>
      </c>
      <c r="E28" s="13"/>
      <c r="F28" s="8">
        <f>Table3151718[[#This Row],[Column1]]+Table3151718[[#This Row],[4]]</f>
        <v>0</v>
      </c>
      <c r="G28" s="7"/>
      <c r="H28" s="13"/>
      <c r="I28" s="13">
        <f>Table3151718[[#This Row],[7]]+Table3151718[[#This Row],[6]]</f>
        <v>0</v>
      </c>
      <c r="J28" s="13"/>
      <c r="K28" s="8">
        <f>Table3151718[[#This Row],[8]]+Table3151718[[#This Row],[Column2]]</f>
        <v>0</v>
      </c>
      <c r="L28" s="13"/>
      <c r="M28" s="14"/>
      <c r="N28" s="13"/>
      <c r="O28" s="14"/>
      <c r="P28" s="13"/>
      <c r="Q28" s="11">
        <f t="shared" si="0"/>
        <v>0</v>
      </c>
      <c r="R28" s="16"/>
    </row>
    <row r="29" spans="1:18">
      <c r="A29" s="12" t="s">
        <v>166</v>
      </c>
      <c r="B29" s="7"/>
      <c r="C29" s="13"/>
      <c r="D29" s="13">
        <f>SUM(Table3151718[[#This Row],[2]:[3]])</f>
        <v>0</v>
      </c>
      <c r="E29" s="13"/>
      <c r="F29" s="8">
        <f>Table3151718[[#This Row],[Column1]]+Table3151718[[#This Row],[4]]</f>
        <v>0</v>
      </c>
      <c r="G29" s="7"/>
      <c r="H29" s="13"/>
      <c r="I29" s="13">
        <f>Table3151718[[#This Row],[7]]+Table3151718[[#This Row],[6]]</f>
        <v>0</v>
      </c>
      <c r="J29" s="13"/>
      <c r="K29" s="8">
        <f>Table3151718[[#This Row],[8]]+Table3151718[[#This Row],[Column2]]</f>
        <v>0</v>
      </c>
      <c r="L29" s="13"/>
      <c r="M29" s="14"/>
      <c r="N29" s="13"/>
      <c r="O29" s="14"/>
      <c r="P29" s="13"/>
      <c r="Q29" s="11">
        <f t="shared" si="0"/>
        <v>0</v>
      </c>
      <c r="R29" s="16"/>
    </row>
    <row r="30" spans="1:18">
      <c r="A30" s="12" t="s">
        <v>31</v>
      </c>
      <c r="B30" s="7"/>
      <c r="C30" s="13"/>
      <c r="D30" s="13">
        <f>SUM(Table3151718[[#This Row],[2]:[3]])</f>
        <v>0</v>
      </c>
      <c r="E30" s="13"/>
      <c r="F30" s="8">
        <f>Table3151718[[#This Row],[Column1]]+Table3151718[[#This Row],[4]]</f>
        <v>0</v>
      </c>
      <c r="G30" s="7"/>
      <c r="H30" s="13"/>
      <c r="I30" s="13">
        <f>Table3151718[[#This Row],[7]]+Table3151718[[#This Row],[6]]</f>
        <v>0</v>
      </c>
      <c r="J30" s="13"/>
      <c r="K30" s="8">
        <f>Table3151718[[#This Row],[8]]+Table3151718[[#This Row],[Column2]]</f>
        <v>0</v>
      </c>
      <c r="L30" s="13"/>
      <c r="M30" s="14"/>
      <c r="N30" s="13"/>
      <c r="O30" s="14"/>
      <c r="P30" s="13"/>
      <c r="Q30" s="11">
        <f t="shared" si="0"/>
        <v>0</v>
      </c>
      <c r="R30" s="16"/>
    </row>
    <row r="31" spans="1:18">
      <c r="A31" s="12" t="s">
        <v>167</v>
      </c>
      <c r="B31" s="7"/>
      <c r="C31" s="13"/>
      <c r="D31" s="13">
        <f>SUM(Table3151718[[#This Row],[2]:[3]])</f>
        <v>0</v>
      </c>
      <c r="E31" s="13"/>
      <c r="F31" s="8">
        <f>Table3151718[[#This Row],[Column1]]+Table3151718[[#This Row],[4]]</f>
        <v>0</v>
      </c>
      <c r="G31" s="7"/>
      <c r="H31" s="13"/>
      <c r="I31" s="13">
        <f>Table3151718[[#This Row],[7]]+Table3151718[[#This Row],[6]]</f>
        <v>0</v>
      </c>
      <c r="J31" s="13"/>
      <c r="K31" s="8">
        <f>Table3151718[[#This Row],[8]]+Table3151718[[#This Row],[Column2]]</f>
        <v>0</v>
      </c>
      <c r="L31" s="13"/>
      <c r="M31" s="14"/>
      <c r="N31" s="13"/>
      <c r="O31" s="66"/>
      <c r="P31" s="13"/>
      <c r="Q31" s="11">
        <f>F31+K31+L31+M31+N31+P31</f>
        <v>0</v>
      </c>
      <c r="R31" s="16"/>
    </row>
    <row r="32" spans="1:18">
      <c r="A32" s="12" t="s">
        <v>31</v>
      </c>
      <c r="B32" s="7"/>
      <c r="C32" s="13"/>
      <c r="D32" s="13">
        <f>SUM(Table3151718[[#This Row],[2]:[3]])</f>
        <v>0</v>
      </c>
      <c r="E32" s="13"/>
      <c r="F32" s="8">
        <f>Table3151718[[#This Row],[Column1]]+Table3151718[[#This Row],[4]]</f>
        <v>0</v>
      </c>
      <c r="G32" s="7"/>
      <c r="H32" s="13"/>
      <c r="I32" s="13">
        <f>Table3151718[[#This Row],[7]]+Table3151718[[#This Row],[6]]</f>
        <v>0</v>
      </c>
      <c r="J32" s="13"/>
      <c r="K32" s="8">
        <f>Table3151718[[#This Row],[8]]+Table3151718[[#This Row],[Column2]]</f>
        <v>0</v>
      </c>
      <c r="L32" s="13"/>
      <c r="M32" s="14"/>
      <c r="N32" s="13"/>
      <c r="O32" s="14"/>
      <c r="P32" s="13"/>
      <c r="Q32" s="11">
        <f t="shared" si="0"/>
        <v>0</v>
      </c>
      <c r="R32" s="16"/>
    </row>
    <row r="33" spans="1:18" s="37" customFormat="1">
      <c r="A33" s="67" t="s">
        <v>175</v>
      </c>
      <c r="B33" s="68">
        <f>B31+B29+B27+B25+B23+B21+B19+B17+B15+B13+B11+B9</f>
        <v>0</v>
      </c>
      <c r="C33" s="68">
        <f t="shared" ref="C33:R33" si="1">C31+C29+C27+C25+C23+C21+C19+C17+C15+C13+C11+C9</f>
        <v>0</v>
      </c>
      <c r="D33" s="68">
        <f t="shared" si="1"/>
        <v>0</v>
      </c>
      <c r="E33" s="68">
        <f t="shared" si="1"/>
        <v>0</v>
      </c>
      <c r="F33" s="68">
        <f t="shared" si="1"/>
        <v>0</v>
      </c>
      <c r="G33" s="68">
        <f t="shared" si="1"/>
        <v>0</v>
      </c>
      <c r="H33" s="68">
        <f t="shared" si="1"/>
        <v>0</v>
      </c>
      <c r="I33" s="68">
        <f t="shared" si="1"/>
        <v>0</v>
      </c>
      <c r="J33" s="68">
        <f t="shared" si="1"/>
        <v>0</v>
      </c>
      <c r="K33" s="68">
        <f t="shared" si="1"/>
        <v>0</v>
      </c>
      <c r="L33" s="68">
        <f t="shared" si="1"/>
        <v>0</v>
      </c>
      <c r="M33" s="68">
        <f t="shared" si="1"/>
        <v>0</v>
      </c>
      <c r="N33" s="68">
        <f t="shared" si="1"/>
        <v>0</v>
      </c>
      <c r="O33" s="68">
        <f>O29+O27+O23+O21+O19+O17+O15+O13+O11+O9</f>
        <v>0</v>
      </c>
      <c r="P33" s="68">
        <f t="shared" si="1"/>
        <v>0</v>
      </c>
      <c r="Q33" s="68">
        <f>Q31+Q29+Q27+Q25+Q23+Q21+Q19+Q17+Q15+Q13+Q11+Q9</f>
        <v>0</v>
      </c>
      <c r="R33" s="68">
        <f t="shared" si="1"/>
        <v>0</v>
      </c>
    </row>
    <row r="34" spans="1:18" s="37" customFormat="1">
      <c r="A34" s="67" t="s">
        <v>176</v>
      </c>
      <c r="B34" s="68">
        <f>B32+B30+B28+B26+B24+B22+B20+B18+B16+B14+B12+B10</f>
        <v>0</v>
      </c>
      <c r="C34" s="68">
        <f t="shared" ref="C34:R34" si="2">C32+C30+C28+C26+C24+C22+C20+C18+C16+C14+C12+C10</f>
        <v>0</v>
      </c>
      <c r="D34" s="68">
        <f t="shared" si="2"/>
        <v>0</v>
      </c>
      <c r="E34" s="68">
        <f t="shared" si="2"/>
        <v>0</v>
      </c>
      <c r="F34" s="68">
        <f t="shared" si="2"/>
        <v>0</v>
      </c>
      <c r="G34" s="68">
        <f t="shared" si="2"/>
        <v>0</v>
      </c>
      <c r="H34" s="68">
        <f t="shared" si="2"/>
        <v>0</v>
      </c>
      <c r="I34" s="68">
        <f t="shared" si="2"/>
        <v>0</v>
      </c>
      <c r="J34" s="68">
        <f t="shared" si="2"/>
        <v>0</v>
      </c>
      <c r="K34" s="68">
        <f t="shared" si="2"/>
        <v>0</v>
      </c>
      <c r="L34" s="68">
        <f t="shared" si="2"/>
        <v>0</v>
      </c>
      <c r="M34" s="68">
        <f t="shared" si="2"/>
        <v>0</v>
      </c>
      <c r="N34" s="68">
        <f t="shared" si="2"/>
        <v>0</v>
      </c>
      <c r="O34" s="68">
        <f t="shared" si="2"/>
        <v>0</v>
      </c>
      <c r="P34" s="68">
        <f t="shared" si="2"/>
        <v>0</v>
      </c>
      <c r="Q34" s="68">
        <f t="shared" si="2"/>
        <v>0</v>
      </c>
      <c r="R34" s="68">
        <f t="shared" si="2"/>
        <v>0</v>
      </c>
    </row>
    <row r="35" spans="1:18" s="37" customFormat="1">
      <c r="A35" s="67" t="s">
        <v>177</v>
      </c>
      <c r="B35" s="69">
        <f>B33-B34</f>
        <v>0</v>
      </c>
      <c r="C35" s="69">
        <f t="shared" ref="C35:R35" si="3">C33-C34</f>
        <v>0</v>
      </c>
      <c r="D35" s="69">
        <f t="shared" si="3"/>
        <v>0</v>
      </c>
      <c r="E35" s="69">
        <f t="shared" si="3"/>
        <v>0</v>
      </c>
      <c r="F35" s="69">
        <f t="shared" si="3"/>
        <v>0</v>
      </c>
      <c r="G35" s="69">
        <f t="shared" si="3"/>
        <v>0</v>
      </c>
      <c r="H35" s="69">
        <f t="shared" si="3"/>
        <v>0</v>
      </c>
      <c r="I35" s="69">
        <f t="shared" si="3"/>
        <v>0</v>
      </c>
      <c r="J35" s="69">
        <f t="shared" si="3"/>
        <v>0</v>
      </c>
      <c r="K35" s="69">
        <f t="shared" si="3"/>
        <v>0</v>
      </c>
      <c r="L35" s="69">
        <f t="shared" si="3"/>
        <v>0</v>
      </c>
      <c r="M35" s="69">
        <f t="shared" si="3"/>
        <v>0</v>
      </c>
      <c r="N35" s="69">
        <f t="shared" si="3"/>
        <v>0</v>
      </c>
      <c r="O35" s="69">
        <f t="shared" si="3"/>
        <v>0</v>
      </c>
      <c r="P35" s="69">
        <f>P33+P34</f>
        <v>0</v>
      </c>
      <c r="Q35" s="69">
        <f>Q33+Q34</f>
        <v>0</v>
      </c>
      <c r="R35" s="69">
        <f t="shared" si="3"/>
        <v>0</v>
      </c>
    </row>
    <row r="36" spans="1:18">
      <c r="P36" s="21" t="s">
        <v>40</v>
      </c>
      <c r="Q36" s="2">
        <f>-(J35+E35)</f>
        <v>0</v>
      </c>
    </row>
    <row r="37" spans="1:18" ht="15.75" thickBot="1">
      <c r="P37" s="21" t="s">
        <v>41</v>
      </c>
      <c r="Q37" s="2">
        <f>-(C35)</f>
        <v>0</v>
      </c>
    </row>
    <row r="38" spans="1:18" ht="15.75" thickBot="1">
      <c r="P38" s="22" t="s">
        <v>5</v>
      </c>
      <c r="Q38" s="23">
        <f>SUM(Q35:Q37)</f>
        <v>0</v>
      </c>
      <c r="R38" s="24">
        <f>R35-Q38</f>
        <v>0</v>
      </c>
    </row>
  </sheetData>
  <mergeCells count="13">
    <mergeCell ref="A1:R1"/>
    <mergeCell ref="A2:R2"/>
    <mergeCell ref="A3:R3"/>
    <mergeCell ref="B5:F6"/>
    <mergeCell ref="G5:K6"/>
    <mergeCell ref="Q5:Q7"/>
    <mergeCell ref="R5:R7"/>
    <mergeCell ref="P5:P7"/>
    <mergeCell ref="A5:A7"/>
    <mergeCell ref="L5:L7"/>
    <mergeCell ref="M5:M7"/>
    <mergeCell ref="N5:N7"/>
    <mergeCell ref="O5:O7"/>
  </mergeCells>
  <printOptions horizontalCentered="1"/>
  <pageMargins left="0.25" right="0.25" top="0.42" bottom="0.53" header="0.3" footer="0.3"/>
  <pageSetup paperSize="9" scale="61" orientation="landscape" horizontalDpi="120" verticalDpi="72" r:id="rId1"/>
  <headerFooter>
    <oddFooter>&amp;LFile: &amp;F&amp;CSheet: &amp;A&amp;RPage: &amp;P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R38"/>
  <sheetViews>
    <sheetView view="pageBreakPreview" zoomScale="80" zoomScaleSheetLayoutView="80" workbookViewId="0">
      <pane xSplit="1" ySplit="8" topLeftCell="F29" activePane="bottomRight" state="frozen"/>
      <selection pane="topRight" activeCell="B1" sqref="B1"/>
      <selection pane="bottomLeft" activeCell="A9" sqref="A9"/>
      <selection pane="bottomRight" activeCell="A2" sqref="A2:R2"/>
    </sheetView>
  </sheetViews>
  <sheetFormatPr defaultRowHeight="15"/>
  <cols>
    <col min="1" max="1" width="11.7109375" bestFit="1" customWidth="1"/>
    <col min="2" max="2" width="12.85546875" style="21" bestFit="1" customWidth="1"/>
    <col min="3" max="3" width="8.5703125" style="21" bestFit="1" customWidth="1"/>
    <col min="4" max="4" width="12.85546875" style="21" bestFit="1" customWidth="1"/>
    <col min="5" max="5" width="11.28515625" style="21" bestFit="1" customWidth="1"/>
    <col min="6" max="6" width="12.85546875" style="2" bestFit="1" customWidth="1"/>
    <col min="7" max="7" width="12.85546875" style="21" bestFit="1" customWidth="1"/>
    <col min="8" max="8" width="8.42578125" style="21" bestFit="1" customWidth="1"/>
    <col min="9" max="9" width="12.85546875" style="21" bestFit="1" customWidth="1"/>
    <col min="10" max="10" width="11.28515625" style="21" bestFit="1" customWidth="1"/>
    <col min="11" max="11" width="12.85546875" style="2" bestFit="1" customWidth="1"/>
    <col min="12" max="12" width="14.28515625" style="21" customWidth="1"/>
    <col min="13" max="13" width="10.140625" style="21" customWidth="1"/>
    <col min="14" max="14" width="10.85546875" style="21" customWidth="1"/>
    <col min="15" max="15" width="10.140625" style="21" customWidth="1"/>
    <col min="16" max="16" width="12.85546875" style="21" bestFit="1" customWidth="1"/>
    <col min="17" max="17" width="15.28515625" style="2" customWidth="1"/>
    <col min="18" max="18" width="14.5703125" style="2" customWidth="1"/>
  </cols>
  <sheetData>
    <row r="1" spans="1:18" ht="17.25">
      <c r="A1" s="97" t="s">
        <v>199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18">
      <c r="A2" s="98" t="s">
        <v>148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18">
      <c r="A3" s="98" t="s">
        <v>170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1:18" ht="15.75" thickBot="1"/>
    <row r="5" spans="1:18" s="1" customFormat="1" ht="18.75" customHeight="1">
      <c r="A5" s="124" t="s">
        <v>2</v>
      </c>
      <c r="B5" s="121" t="s">
        <v>6</v>
      </c>
      <c r="C5" s="121"/>
      <c r="D5" s="121"/>
      <c r="E5" s="121"/>
      <c r="F5" s="121"/>
      <c r="G5" s="121" t="s">
        <v>7</v>
      </c>
      <c r="H5" s="121"/>
      <c r="I5" s="121"/>
      <c r="J5" s="121"/>
      <c r="K5" s="121"/>
      <c r="L5" s="121" t="s">
        <v>8</v>
      </c>
      <c r="M5" s="121" t="s">
        <v>9</v>
      </c>
      <c r="N5" s="121" t="s">
        <v>10</v>
      </c>
      <c r="O5" s="121" t="s">
        <v>11</v>
      </c>
      <c r="P5" s="121" t="s">
        <v>12</v>
      </c>
      <c r="Q5" s="121" t="s">
        <v>5</v>
      </c>
      <c r="R5" s="122" t="s">
        <v>32</v>
      </c>
    </row>
    <row r="6" spans="1:18" s="3" customFormat="1" ht="24" customHeight="1">
      <c r="A6" s="125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23"/>
    </row>
    <row r="7" spans="1:18" s="3" customFormat="1">
      <c r="A7" s="125"/>
      <c r="B7" s="63" t="s">
        <v>4</v>
      </c>
      <c r="C7" s="63" t="s">
        <v>3</v>
      </c>
      <c r="D7" s="62" t="s">
        <v>5</v>
      </c>
      <c r="E7" s="63" t="s">
        <v>13</v>
      </c>
      <c r="F7" s="62" t="s">
        <v>174</v>
      </c>
      <c r="G7" s="63" t="s">
        <v>4</v>
      </c>
      <c r="H7" s="63" t="s">
        <v>3</v>
      </c>
      <c r="I7" s="62" t="s">
        <v>5</v>
      </c>
      <c r="J7" s="63" t="s">
        <v>14</v>
      </c>
      <c r="K7" s="62" t="s">
        <v>174</v>
      </c>
      <c r="L7" s="119"/>
      <c r="M7" s="119"/>
      <c r="N7" s="119"/>
      <c r="O7" s="119"/>
      <c r="P7" s="119"/>
      <c r="Q7" s="119"/>
      <c r="R7" s="123"/>
    </row>
    <row r="8" spans="1:18" s="5" customFormat="1" ht="30">
      <c r="A8" s="70">
        <v>1</v>
      </c>
      <c r="B8" s="64">
        <v>2</v>
      </c>
      <c r="C8" s="64">
        <v>3</v>
      </c>
      <c r="D8" s="64" t="s">
        <v>179</v>
      </c>
      <c r="E8" s="64">
        <v>5</v>
      </c>
      <c r="F8" s="64" t="s">
        <v>180</v>
      </c>
      <c r="G8" s="64">
        <v>7</v>
      </c>
      <c r="H8" s="64">
        <v>8</v>
      </c>
      <c r="I8" s="64" t="s">
        <v>181</v>
      </c>
      <c r="J8" s="64">
        <v>10</v>
      </c>
      <c r="K8" s="64" t="s">
        <v>182</v>
      </c>
      <c r="L8" s="64">
        <v>12</v>
      </c>
      <c r="M8" s="64">
        <v>13</v>
      </c>
      <c r="N8" s="64">
        <v>14</v>
      </c>
      <c r="O8" s="64">
        <v>15</v>
      </c>
      <c r="P8" s="64">
        <v>16</v>
      </c>
      <c r="Q8" s="64" t="s">
        <v>183</v>
      </c>
      <c r="R8" s="71">
        <v>18</v>
      </c>
    </row>
    <row r="9" spans="1:18">
      <c r="A9" s="12" t="s">
        <v>156</v>
      </c>
      <c r="B9" s="7"/>
      <c r="C9" s="13"/>
      <c r="D9" s="13">
        <f>Table31517182[[#This Row],[3]]+Table31517182[[#This Row],[2]]</f>
        <v>0</v>
      </c>
      <c r="E9" s="13"/>
      <c r="F9" s="8">
        <f>Table31517182[[#This Row],[4]]+Table31517182[[#This Row],[Column1]]</f>
        <v>0</v>
      </c>
      <c r="G9" s="7"/>
      <c r="H9" s="13"/>
      <c r="I9" s="13">
        <f>Table31517182[[#This Row],[6]]+Table31517182[[#This Row],[7]]</f>
        <v>0</v>
      </c>
      <c r="J9" s="13"/>
      <c r="K9" s="8">
        <f>Table31517182[[#This Row],[8]]+Table31517182[[#This Row],[Column2]]</f>
        <v>0</v>
      </c>
      <c r="L9" s="13"/>
      <c r="M9" s="14"/>
      <c r="N9" s="13"/>
      <c r="O9" s="14"/>
      <c r="P9" s="13"/>
      <c r="Q9" s="11">
        <f>Table31517182[[#This Row],[5=2+3+4]]+Table31517182[[#This Row],[9=6+7+8]]+Table31517182[[#This Row],[10]]+Table31517182[[#This Row],[11]]+Table31517182[[#This Row],[12]]+Table31517182[[#This Row],[13]]+Table31517182[[#This Row],[14]]</f>
        <v>0</v>
      </c>
      <c r="R9" s="16"/>
    </row>
    <row r="10" spans="1:18">
      <c r="A10" s="12" t="s">
        <v>31</v>
      </c>
      <c r="B10" s="7"/>
      <c r="C10" s="13"/>
      <c r="D10" s="13">
        <f>Table31517182[[#This Row],[3]]+Table31517182[[#This Row],[2]]</f>
        <v>0</v>
      </c>
      <c r="E10" s="13"/>
      <c r="F10" s="8">
        <f>Table31517182[[#This Row],[Column1]]+Table31517182[[#This Row],[4]]</f>
        <v>0</v>
      </c>
      <c r="G10" s="7"/>
      <c r="H10" s="13"/>
      <c r="I10" s="13">
        <f>Table31517182[[#This Row],[6]]+Table31517182[[#This Row],[7]]</f>
        <v>0</v>
      </c>
      <c r="J10" s="13"/>
      <c r="K10" s="8">
        <f>Table31517182[[#This Row],[8]]+Table31517182[[#This Row],[Column2]]</f>
        <v>0</v>
      </c>
      <c r="L10" s="13"/>
      <c r="M10" s="14"/>
      <c r="N10" s="13"/>
      <c r="O10" s="14"/>
      <c r="P10" s="13"/>
      <c r="Q10" s="11">
        <f>Table31517182[[#This Row],[5=2+3+4]]+Table31517182[[#This Row],[9=6+7+8]]+Table31517182[[#This Row],[10]]+Table31517182[[#This Row],[11]]+Table31517182[[#This Row],[12]]+Table31517182[[#This Row],[13]]+Table31517182[[#This Row],[14]]</f>
        <v>0</v>
      </c>
      <c r="R10" s="16"/>
    </row>
    <row r="11" spans="1:18">
      <c r="A11" s="12" t="s">
        <v>157</v>
      </c>
      <c r="B11" s="7"/>
      <c r="C11" s="13"/>
      <c r="D11" s="13">
        <f>Table31517182[[#This Row],[3]]+Table31517182[[#This Row],[2]]</f>
        <v>0</v>
      </c>
      <c r="E11" s="13"/>
      <c r="F11" s="8">
        <f>Table31517182[[#This Row],[Column1]]+Table31517182[[#This Row],[4]]</f>
        <v>0</v>
      </c>
      <c r="G11" s="7"/>
      <c r="H11" s="13"/>
      <c r="I11" s="13">
        <f>Table31517182[[#This Row],[6]]+Table31517182[[#This Row],[7]]</f>
        <v>0</v>
      </c>
      <c r="J11" s="13"/>
      <c r="K11" s="8">
        <f>Table31517182[[#This Row],[8]]+Table31517182[[#This Row],[Column2]]</f>
        <v>0</v>
      </c>
      <c r="L11" s="13"/>
      <c r="M11" s="14"/>
      <c r="N11" s="13"/>
      <c r="O11" s="14"/>
      <c r="P11" s="13"/>
      <c r="Q11" s="11">
        <f>Table31517182[[#This Row],[5=2+3+4]]+Table31517182[[#This Row],[9=6+7+8]]+Table31517182[[#This Row],[10]]+Table31517182[[#This Row],[11]]+Table31517182[[#This Row],[12]]+Table31517182[[#This Row],[13]]+Table31517182[[#This Row],[14]]</f>
        <v>0</v>
      </c>
      <c r="R11" s="16"/>
    </row>
    <row r="12" spans="1:18">
      <c r="A12" s="12" t="s">
        <v>31</v>
      </c>
      <c r="B12" s="7"/>
      <c r="C12" s="13"/>
      <c r="D12" s="13">
        <f>Table31517182[[#This Row],[3]]+Table31517182[[#This Row],[2]]</f>
        <v>0</v>
      </c>
      <c r="E12" s="13"/>
      <c r="F12" s="8">
        <f>Table31517182[[#This Row],[Column1]]+Table31517182[[#This Row],[4]]</f>
        <v>0</v>
      </c>
      <c r="G12" s="7"/>
      <c r="H12" s="13"/>
      <c r="I12" s="13">
        <f>Table31517182[[#This Row],[6]]+Table31517182[[#This Row],[7]]</f>
        <v>0</v>
      </c>
      <c r="J12" s="13"/>
      <c r="K12" s="8">
        <f>Table31517182[[#This Row],[8]]+Table31517182[[#This Row],[Column2]]</f>
        <v>0</v>
      </c>
      <c r="L12" s="13"/>
      <c r="M12" s="14"/>
      <c r="N12" s="13"/>
      <c r="O12" s="14"/>
      <c r="P12" s="13"/>
      <c r="Q12" s="11">
        <f>Table31517182[[#This Row],[5=2+3+4]]+Table31517182[[#This Row],[9=6+7+8]]+Table31517182[[#This Row],[10]]+Table31517182[[#This Row],[11]]+Table31517182[[#This Row],[12]]+Table31517182[[#This Row],[13]]+Table31517182[[#This Row],[14]]</f>
        <v>0</v>
      </c>
      <c r="R12" s="16"/>
    </row>
    <row r="13" spans="1:18">
      <c r="A13" s="12" t="s">
        <v>158</v>
      </c>
      <c r="B13" s="49"/>
      <c r="C13" s="50"/>
      <c r="D13" s="50">
        <f>Table31517182[[#This Row],[3]]+Table31517182[[#This Row],[2]]</f>
        <v>0</v>
      </c>
      <c r="E13" s="50"/>
      <c r="F13" s="8">
        <f>Table31517182[[#This Row],[Column1]]+Table31517182[[#This Row],[4]]</f>
        <v>0</v>
      </c>
      <c r="G13" s="49"/>
      <c r="H13" s="50"/>
      <c r="I13" s="50">
        <f>Table31517182[[#This Row],[6]]+Table31517182[[#This Row],[7]]</f>
        <v>0</v>
      </c>
      <c r="J13" s="50"/>
      <c r="K13" s="8">
        <f>Table31517182[[#This Row],[8]]+Table31517182[[#This Row],[Column2]]</f>
        <v>0</v>
      </c>
      <c r="L13" s="51"/>
      <c r="M13" s="38"/>
      <c r="N13" s="38"/>
      <c r="O13" s="38"/>
      <c r="P13" s="40"/>
      <c r="Q13" s="11">
        <f>Table31517182[[#This Row],[5=2+3+4]]+Table31517182[[#This Row],[9=6+7+8]]+Table31517182[[#This Row],[10]]+Table31517182[[#This Row],[11]]+Table31517182[[#This Row],[12]]+Table31517182[[#This Row],[13]]+Table31517182[[#This Row],[14]]</f>
        <v>0</v>
      </c>
      <c r="R13" s="42"/>
    </row>
    <row r="14" spans="1:18">
      <c r="A14" s="12" t="s">
        <v>31</v>
      </c>
      <c r="B14" s="49"/>
      <c r="C14" s="50"/>
      <c r="D14" s="50">
        <f>Table31517182[[#This Row],[3]]+Table31517182[[#This Row],[2]]</f>
        <v>0</v>
      </c>
      <c r="E14" s="50"/>
      <c r="F14" s="8">
        <f>Table31517182[[#This Row],[Column1]]+Table31517182[[#This Row],[4]]</f>
        <v>0</v>
      </c>
      <c r="G14" s="49"/>
      <c r="H14" s="50"/>
      <c r="I14" s="50">
        <f>Table31517182[[#This Row],[6]]+Table31517182[[#This Row],[7]]</f>
        <v>0</v>
      </c>
      <c r="J14" s="50"/>
      <c r="K14" s="8">
        <f>Table31517182[[#This Row],[8]]+Table31517182[[#This Row],[Column2]]</f>
        <v>0</v>
      </c>
      <c r="L14" s="51"/>
      <c r="M14" s="38"/>
      <c r="N14" s="38"/>
      <c r="O14" s="38"/>
      <c r="P14" s="40"/>
      <c r="Q14" s="11">
        <f>Table31517182[[#This Row],[5=2+3+4]]+Table31517182[[#This Row],[9=6+7+8]]+Table31517182[[#This Row],[10]]+Table31517182[[#This Row],[11]]+Table31517182[[#This Row],[12]]+Table31517182[[#This Row],[13]]+Table31517182[[#This Row],[14]]</f>
        <v>0</v>
      </c>
      <c r="R14" s="42"/>
    </row>
    <row r="15" spans="1:18">
      <c r="A15" s="12" t="s">
        <v>159</v>
      </c>
      <c r="B15" s="49"/>
      <c r="C15" s="50"/>
      <c r="D15" s="50">
        <f>Table31517182[[#This Row],[3]]+Table31517182[[#This Row],[2]]</f>
        <v>0</v>
      </c>
      <c r="E15" s="50"/>
      <c r="F15" s="8">
        <f>Table31517182[[#This Row],[Column1]]+Table31517182[[#This Row],[4]]</f>
        <v>0</v>
      </c>
      <c r="G15" s="49"/>
      <c r="H15" s="50"/>
      <c r="I15" s="50">
        <f>Table31517182[[#This Row],[6]]+Table31517182[[#This Row],[7]]</f>
        <v>0</v>
      </c>
      <c r="J15" s="50"/>
      <c r="K15" s="8">
        <f>Table31517182[[#This Row],[8]]+Table31517182[[#This Row],[Column2]]</f>
        <v>0</v>
      </c>
      <c r="L15" s="51"/>
      <c r="M15" s="38"/>
      <c r="N15" s="38"/>
      <c r="O15" s="38"/>
      <c r="P15" s="40"/>
      <c r="Q15" s="11">
        <f>Table31517182[[#This Row],[5=2+3+4]]+Table31517182[[#This Row],[9=6+7+8]]+Table31517182[[#This Row],[10]]+Table31517182[[#This Row],[11]]+Table31517182[[#This Row],[12]]+Table31517182[[#This Row],[13]]+Table31517182[[#This Row],[14]]</f>
        <v>0</v>
      </c>
      <c r="R15" s="42"/>
    </row>
    <row r="16" spans="1:18">
      <c r="A16" s="12" t="s">
        <v>31</v>
      </c>
      <c r="B16" s="49"/>
      <c r="C16" s="50"/>
      <c r="D16" s="50">
        <f>Table31517182[[#This Row],[3]]+Table31517182[[#This Row],[2]]</f>
        <v>0</v>
      </c>
      <c r="E16" s="50"/>
      <c r="F16" s="8">
        <f>Table31517182[[#This Row],[Column1]]+Table31517182[[#This Row],[4]]</f>
        <v>0</v>
      </c>
      <c r="G16" s="49"/>
      <c r="H16" s="50"/>
      <c r="I16" s="50">
        <f>Table31517182[[#This Row],[6]]+Table31517182[[#This Row],[7]]</f>
        <v>0</v>
      </c>
      <c r="J16" s="50"/>
      <c r="K16" s="8">
        <f>Table31517182[[#This Row],[8]]+Table31517182[[#This Row],[Column2]]</f>
        <v>0</v>
      </c>
      <c r="L16" s="51"/>
      <c r="M16" s="38"/>
      <c r="N16" s="38"/>
      <c r="O16" s="38"/>
      <c r="P16" s="40"/>
      <c r="Q16" s="11">
        <f>Table31517182[[#This Row],[5=2+3+4]]+Table31517182[[#This Row],[9=6+7+8]]+Table31517182[[#This Row],[10]]+Table31517182[[#This Row],[11]]+Table31517182[[#This Row],[12]]+Table31517182[[#This Row],[13]]+Table31517182[[#This Row],[14]]</f>
        <v>0</v>
      </c>
      <c r="R16" s="42"/>
    </row>
    <row r="17" spans="1:18">
      <c r="A17" s="12" t="s">
        <v>160</v>
      </c>
      <c r="B17" s="7"/>
      <c r="C17" s="13"/>
      <c r="D17" s="13">
        <f>Table31517182[[#This Row],[3]]+Table31517182[[#This Row],[2]]</f>
        <v>0</v>
      </c>
      <c r="E17" s="13"/>
      <c r="F17" s="8">
        <f>Table31517182[[#This Row],[Column1]]+Table31517182[[#This Row],[4]]</f>
        <v>0</v>
      </c>
      <c r="G17" s="7"/>
      <c r="H17" s="13"/>
      <c r="I17" s="13">
        <f>Table31517182[[#This Row],[6]]+Table31517182[[#This Row],[7]]</f>
        <v>0</v>
      </c>
      <c r="J17" s="13"/>
      <c r="K17" s="8">
        <f>Table31517182[[#This Row],[8]]+Table31517182[[#This Row],[Column2]]</f>
        <v>0</v>
      </c>
      <c r="L17" s="13"/>
      <c r="M17" s="14"/>
      <c r="N17" s="13"/>
      <c r="O17" s="14"/>
      <c r="P17" s="13"/>
      <c r="Q17" s="11">
        <f>Table31517182[[#This Row],[5=2+3+4]]+Table31517182[[#This Row],[9=6+7+8]]+Table31517182[[#This Row],[10]]+Table31517182[[#This Row],[11]]+Table31517182[[#This Row],[12]]+Table31517182[[#This Row],[13]]+Table31517182[[#This Row],[14]]</f>
        <v>0</v>
      </c>
      <c r="R17" s="16"/>
    </row>
    <row r="18" spans="1:18">
      <c r="A18" s="12" t="s">
        <v>31</v>
      </c>
      <c r="B18" s="7"/>
      <c r="C18" s="13"/>
      <c r="D18" s="13">
        <f>Table31517182[[#This Row],[3]]+Table31517182[[#This Row],[2]]</f>
        <v>0</v>
      </c>
      <c r="E18" s="13"/>
      <c r="F18" s="8">
        <f>Table31517182[[#This Row],[Column1]]+Table31517182[[#This Row],[4]]</f>
        <v>0</v>
      </c>
      <c r="G18" s="7"/>
      <c r="H18" s="13"/>
      <c r="I18" s="13">
        <f>Table31517182[[#This Row],[6]]+Table31517182[[#This Row],[7]]</f>
        <v>0</v>
      </c>
      <c r="J18" s="13"/>
      <c r="K18" s="8">
        <f>Table31517182[[#This Row],[8]]+Table31517182[[#This Row],[Column2]]</f>
        <v>0</v>
      </c>
      <c r="L18" s="13"/>
      <c r="M18" s="14"/>
      <c r="N18" s="13"/>
      <c r="O18" s="14"/>
      <c r="P18" s="13"/>
      <c r="Q18" s="11">
        <f>Table31517182[[#This Row],[5=2+3+4]]+Table31517182[[#This Row],[9=6+7+8]]+Table31517182[[#This Row],[10]]+Table31517182[[#This Row],[11]]+Table31517182[[#This Row],[12]]+Table31517182[[#This Row],[13]]+Table31517182[[#This Row],[14]]</f>
        <v>0</v>
      </c>
      <c r="R18" s="16"/>
    </row>
    <row r="19" spans="1:18">
      <c r="A19" s="12" t="s">
        <v>161</v>
      </c>
      <c r="B19" s="7"/>
      <c r="C19" s="13"/>
      <c r="D19" s="13">
        <f>Table31517182[[#This Row],[3]]+Table31517182[[#This Row],[2]]</f>
        <v>0</v>
      </c>
      <c r="E19" s="13"/>
      <c r="F19" s="8">
        <f>Table31517182[[#This Row],[Column1]]+Table31517182[[#This Row],[4]]</f>
        <v>0</v>
      </c>
      <c r="G19" s="7"/>
      <c r="H19" s="13"/>
      <c r="I19" s="13">
        <f>Table31517182[[#This Row],[6]]+Table31517182[[#This Row],[7]]</f>
        <v>0</v>
      </c>
      <c r="J19" s="13"/>
      <c r="K19" s="8">
        <f>Table31517182[[#This Row],[8]]+Table31517182[[#This Row],[Column2]]</f>
        <v>0</v>
      </c>
      <c r="L19" s="13"/>
      <c r="M19" s="14"/>
      <c r="N19" s="13"/>
      <c r="O19" s="14"/>
      <c r="P19" s="13"/>
      <c r="Q19" s="11">
        <f>Table31517182[[#This Row],[5=2+3+4]]+Table31517182[[#This Row],[9=6+7+8]]+Table31517182[[#This Row],[10]]+Table31517182[[#This Row],[11]]+Table31517182[[#This Row],[12]]+Table31517182[[#This Row],[13]]+Table31517182[[#This Row],[14]]</f>
        <v>0</v>
      </c>
      <c r="R19" s="16"/>
    </row>
    <row r="20" spans="1:18">
      <c r="A20" s="12" t="s">
        <v>31</v>
      </c>
      <c r="B20" s="7"/>
      <c r="C20" s="13"/>
      <c r="D20" s="13">
        <f>Table31517182[[#This Row],[3]]+Table31517182[[#This Row],[2]]</f>
        <v>0</v>
      </c>
      <c r="E20" s="13"/>
      <c r="F20" s="8">
        <f>Table31517182[[#This Row],[Column1]]+Table31517182[[#This Row],[4]]</f>
        <v>0</v>
      </c>
      <c r="G20" s="7"/>
      <c r="H20" s="13"/>
      <c r="I20" s="13">
        <f>Table31517182[[#This Row],[6]]+Table31517182[[#This Row],[7]]</f>
        <v>0</v>
      </c>
      <c r="J20" s="13"/>
      <c r="K20" s="8">
        <f>Table31517182[[#This Row],[8]]+Table31517182[[#This Row],[Column2]]</f>
        <v>0</v>
      </c>
      <c r="L20" s="13"/>
      <c r="M20" s="14"/>
      <c r="N20" s="13"/>
      <c r="O20" s="14"/>
      <c r="P20" s="13"/>
      <c r="Q20" s="11">
        <f>Table31517182[[#This Row],[5=2+3+4]]+Table31517182[[#This Row],[9=6+7+8]]+Table31517182[[#This Row],[10]]+Table31517182[[#This Row],[11]]+Table31517182[[#This Row],[12]]+Table31517182[[#This Row],[13]]+Table31517182[[#This Row],[14]]</f>
        <v>0</v>
      </c>
      <c r="R20" s="16"/>
    </row>
    <row r="21" spans="1:18">
      <c r="A21" s="12" t="s">
        <v>162</v>
      </c>
      <c r="B21" s="49"/>
      <c r="C21" s="50"/>
      <c r="D21" s="50">
        <f>Table31517182[[#This Row],[3]]+Table31517182[[#This Row],[2]]</f>
        <v>0</v>
      </c>
      <c r="E21" s="50"/>
      <c r="F21" s="8">
        <f>Table31517182[[#This Row],[Column1]]+Table31517182[[#This Row],[4]]</f>
        <v>0</v>
      </c>
      <c r="G21" s="49"/>
      <c r="H21" s="50"/>
      <c r="I21" s="50">
        <f>Table31517182[[#This Row],[6]]+Table31517182[[#This Row],[7]]</f>
        <v>0</v>
      </c>
      <c r="J21" s="50"/>
      <c r="K21" s="8">
        <f>Table31517182[[#This Row],[8]]+Table31517182[[#This Row],[Column2]]</f>
        <v>0</v>
      </c>
      <c r="L21" s="51"/>
      <c r="M21" s="38"/>
      <c r="N21" s="38"/>
      <c r="O21" s="38"/>
      <c r="P21" s="40"/>
      <c r="Q21" s="11">
        <f>Table31517182[[#This Row],[5=2+3+4]]+Table31517182[[#This Row],[9=6+7+8]]+Table31517182[[#This Row],[10]]+Table31517182[[#This Row],[11]]+Table31517182[[#This Row],[12]]+Table31517182[[#This Row],[13]]+Table31517182[[#This Row],[14]]</f>
        <v>0</v>
      </c>
      <c r="R21" s="42"/>
    </row>
    <row r="22" spans="1:18">
      <c r="A22" s="12" t="s">
        <v>31</v>
      </c>
      <c r="B22" s="7"/>
      <c r="C22" s="13"/>
      <c r="D22" s="13">
        <f>Table31517182[[#This Row],[3]]+Table31517182[[#This Row],[2]]</f>
        <v>0</v>
      </c>
      <c r="E22" s="13"/>
      <c r="F22" s="8">
        <f>Table31517182[[#This Row],[Column1]]+Table31517182[[#This Row],[4]]</f>
        <v>0</v>
      </c>
      <c r="G22" s="7"/>
      <c r="H22" s="13"/>
      <c r="I22" s="13">
        <f>Table31517182[[#This Row],[6]]+Table31517182[[#This Row],[7]]</f>
        <v>0</v>
      </c>
      <c r="J22" s="13"/>
      <c r="K22" s="8">
        <f>Table31517182[[#This Row],[8]]+Table31517182[[#This Row],[Column2]]</f>
        <v>0</v>
      </c>
      <c r="L22" s="13"/>
      <c r="M22" s="14"/>
      <c r="N22" s="13"/>
      <c r="O22" s="14"/>
      <c r="P22" s="13"/>
      <c r="Q22" s="11">
        <f>Table31517182[[#This Row],[5=2+3+4]]+Table31517182[[#This Row],[9=6+7+8]]+Table31517182[[#This Row],[10]]+Table31517182[[#This Row],[11]]+Table31517182[[#This Row],[12]]+Table31517182[[#This Row],[13]]+Table31517182[[#This Row],[14]]</f>
        <v>0</v>
      </c>
      <c r="R22" s="16"/>
    </row>
    <row r="23" spans="1:18">
      <c r="A23" s="12" t="s">
        <v>163</v>
      </c>
      <c r="B23" s="7"/>
      <c r="C23" s="13"/>
      <c r="D23" s="13">
        <f>Table31517182[[#This Row],[3]]+Table31517182[[#This Row],[2]]</f>
        <v>0</v>
      </c>
      <c r="E23" s="13"/>
      <c r="F23" s="8">
        <f>Table31517182[[#This Row],[Column1]]+Table31517182[[#This Row],[4]]</f>
        <v>0</v>
      </c>
      <c r="G23" s="7"/>
      <c r="H23" s="13"/>
      <c r="I23" s="13">
        <f>Table31517182[[#This Row],[6]]+Table31517182[[#This Row],[7]]</f>
        <v>0</v>
      </c>
      <c r="J23" s="13"/>
      <c r="K23" s="8">
        <f>Table31517182[[#This Row],[8]]+Table31517182[[#This Row],[Column2]]</f>
        <v>0</v>
      </c>
      <c r="L23" s="13"/>
      <c r="M23" s="14"/>
      <c r="N23" s="13"/>
      <c r="O23" s="14"/>
      <c r="P23" s="13"/>
      <c r="Q23" s="11">
        <f>Table31517182[[#This Row],[5=2+3+4]]+Table31517182[[#This Row],[9=6+7+8]]+Table31517182[[#This Row],[10]]+Table31517182[[#This Row],[11]]+Table31517182[[#This Row],[12]]+Table31517182[[#This Row],[13]]+Table31517182[[#This Row],[14]]</f>
        <v>0</v>
      </c>
      <c r="R23" s="16"/>
    </row>
    <row r="24" spans="1:18">
      <c r="A24" s="12" t="s">
        <v>31</v>
      </c>
      <c r="B24" s="7"/>
      <c r="C24" s="13"/>
      <c r="D24" s="13">
        <f>Table31517182[[#This Row],[3]]+Table31517182[[#This Row],[2]]</f>
        <v>0</v>
      </c>
      <c r="E24" s="13"/>
      <c r="F24" s="8">
        <f>Table31517182[[#This Row],[Column1]]+Table31517182[[#This Row],[4]]</f>
        <v>0</v>
      </c>
      <c r="G24" s="7"/>
      <c r="H24" s="13"/>
      <c r="I24" s="13">
        <f>Table31517182[[#This Row],[6]]+Table31517182[[#This Row],[7]]</f>
        <v>0</v>
      </c>
      <c r="J24" s="13"/>
      <c r="K24" s="8">
        <f>Table31517182[[#This Row],[8]]+Table31517182[[#This Row],[Column2]]</f>
        <v>0</v>
      </c>
      <c r="L24" s="13"/>
      <c r="M24" s="14"/>
      <c r="N24" s="13"/>
      <c r="O24" s="14"/>
      <c r="P24" s="13"/>
      <c r="Q24" s="11">
        <f>Table31517182[[#This Row],[5=2+3+4]]+Table31517182[[#This Row],[9=6+7+8]]+Table31517182[[#This Row],[10]]+Table31517182[[#This Row],[11]]+Table31517182[[#This Row],[12]]+Table31517182[[#This Row],[13]]+Table31517182[[#This Row],[14]]</f>
        <v>0</v>
      </c>
      <c r="R24" s="16"/>
    </row>
    <row r="25" spans="1:18">
      <c r="A25" s="12" t="s">
        <v>164</v>
      </c>
      <c r="B25" s="7"/>
      <c r="C25" s="13"/>
      <c r="D25" s="13">
        <f>Table31517182[[#This Row],[3]]+Table31517182[[#This Row],[2]]</f>
        <v>0</v>
      </c>
      <c r="E25" s="13"/>
      <c r="F25" s="8">
        <f>Table31517182[[#This Row],[Column1]]+Table31517182[[#This Row],[4]]</f>
        <v>0</v>
      </c>
      <c r="G25" s="7"/>
      <c r="H25" s="13"/>
      <c r="I25" s="13">
        <f>Table31517182[[#This Row],[6]]+Table31517182[[#This Row],[7]]</f>
        <v>0</v>
      </c>
      <c r="J25" s="13"/>
      <c r="K25" s="8">
        <f>Table31517182[[#This Row],[8]]+Table31517182[[#This Row],[Column2]]</f>
        <v>0</v>
      </c>
      <c r="L25" s="13"/>
      <c r="M25" s="14"/>
      <c r="N25" s="13"/>
      <c r="O25" s="14"/>
      <c r="P25" s="13"/>
      <c r="Q25" s="11">
        <f>Table31517182[[#This Row],[5=2+3+4]]+Table31517182[[#This Row],[9=6+7+8]]+Table31517182[[#This Row],[10]]+Table31517182[[#This Row],[11]]+Table31517182[[#This Row],[12]]+Table31517182[[#This Row],[13]]+Table31517182[[#This Row],[14]]</f>
        <v>0</v>
      </c>
      <c r="R25" s="16"/>
    </row>
    <row r="26" spans="1:18">
      <c r="A26" s="12" t="s">
        <v>31</v>
      </c>
      <c r="B26" s="7"/>
      <c r="C26" s="13"/>
      <c r="D26" s="13">
        <f>Table31517182[[#This Row],[3]]+Table31517182[[#This Row],[2]]</f>
        <v>0</v>
      </c>
      <c r="E26" s="13"/>
      <c r="F26" s="8">
        <f>Table31517182[[#This Row],[Column1]]+Table31517182[[#This Row],[4]]</f>
        <v>0</v>
      </c>
      <c r="G26" s="7"/>
      <c r="H26" s="13"/>
      <c r="I26" s="13">
        <f>Table31517182[[#This Row],[6]]+Table31517182[[#This Row],[7]]</f>
        <v>0</v>
      </c>
      <c r="J26" s="13"/>
      <c r="K26" s="8">
        <f>Table31517182[[#This Row],[8]]+Table31517182[[#This Row],[Column2]]</f>
        <v>0</v>
      </c>
      <c r="L26" s="13"/>
      <c r="M26" s="14"/>
      <c r="N26" s="13"/>
      <c r="O26" s="14"/>
      <c r="P26" s="13"/>
      <c r="Q26" s="11">
        <f>Table31517182[[#This Row],[5=2+3+4]]+Table31517182[[#This Row],[9=6+7+8]]+Table31517182[[#This Row],[10]]+Table31517182[[#This Row],[11]]+Table31517182[[#This Row],[12]]+Table31517182[[#This Row],[13]]+Table31517182[[#This Row],[14]]</f>
        <v>0</v>
      </c>
      <c r="R26" s="16"/>
    </row>
    <row r="27" spans="1:18">
      <c r="A27" s="12" t="s">
        <v>165</v>
      </c>
      <c r="B27" s="7"/>
      <c r="C27" s="13"/>
      <c r="D27" s="13">
        <f>Table31517182[[#This Row],[3]]+Table31517182[[#This Row],[2]]</f>
        <v>0</v>
      </c>
      <c r="E27" s="13"/>
      <c r="F27" s="8">
        <f>Table31517182[[#This Row],[Column1]]+Table31517182[[#This Row],[4]]</f>
        <v>0</v>
      </c>
      <c r="G27" s="7"/>
      <c r="H27" s="13"/>
      <c r="I27" s="13">
        <f>Table31517182[[#This Row],[6]]+Table31517182[[#This Row],[7]]</f>
        <v>0</v>
      </c>
      <c r="J27" s="13"/>
      <c r="K27" s="8">
        <f>Table31517182[[#This Row],[8]]+Table31517182[[#This Row],[Column2]]</f>
        <v>0</v>
      </c>
      <c r="L27" s="13"/>
      <c r="M27" s="14"/>
      <c r="N27" s="13"/>
      <c r="O27" s="14"/>
      <c r="P27" s="13"/>
      <c r="Q27" s="11">
        <f>Table31517182[[#This Row],[5=2+3+4]]+Table31517182[[#This Row],[9=6+7+8]]+Table31517182[[#This Row],[10]]+Table31517182[[#This Row],[11]]+Table31517182[[#This Row],[12]]+Table31517182[[#This Row],[13]]+Table31517182[[#This Row],[14]]</f>
        <v>0</v>
      </c>
      <c r="R27" s="16"/>
    </row>
    <row r="28" spans="1:18">
      <c r="A28" s="12" t="s">
        <v>31</v>
      </c>
      <c r="B28" s="7"/>
      <c r="C28" s="13"/>
      <c r="D28" s="13">
        <f>Table31517182[[#This Row],[3]]+Table31517182[[#This Row],[2]]</f>
        <v>0</v>
      </c>
      <c r="E28" s="13"/>
      <c r="F28" s="8">
        <f>Table31517182[[#This Row],[Column1]]+Table31517182[[#This Row],[4]]</f>
        <v>0</v>
      </c>
      <c r="G28" s="7"/>
      <c r="H28" s="13"/>
      <c r="I28" s="13">
        <f>Table31517182[[#This Row],[6]]+Table31517182[[#This Row],[7]]</f>
        <v>0</v>
      </c>
      <c r="J28" s="13"/>
      <c r="K28" s="8">
        <f>Table31517182[[#This Row],[8]]+Table31517182[[#This Row],[Column2]]</f>
        <v>0</v>
      </c>
      <c r="L28" s="13"/>
      <c r="M28" s="14"/>
      <c r="N28" s="13"/>
      <c r="O28" s="14"/>
      <c r="P28" s="13"/>
      <c r="Q28" s="11">
        <f>Table31517182[[#This Row],[5=2+3+4]]+Table31517182[[#This Row],[9=6+7+8]]+Table31517182[[#This Row],[10]]+Table31517182[[#This Row],[11]]+Table31517182[[#This Row],[12]]+Table31517182[[#This Row],[13]]+Table31517182[[#This Row],[14]]</f>
        <v>0</v>
      </c>
      <c r="R28" s="16"/>
    </row>
    <row r="29" spans="1:18">
      <c r="A29" s="12" t="s">
        <v>166</v>
      </c>
      <c r="B29" s="7"/>
      <c r="C29" s="13"/>
      <c r="D29" s="13">
        <f>Table31517182[[#This Row],[3]]+Table31517182[[#This Row],[2]]</f>
        <v>0</v>
      </c>
      <c r="E29" s="13"/>
      <c r="F29" s="8">
        <f>Table31517182[[#This Row],[Column1]]+Table31517182[[#This Row],[4]]</f>
        <v>0</v>
      </c>
      <c r="G29" s="7"/>
      <c r="H29" s="13"/>
      <c r="I29" s="13">
        <f>Table31517182[[#This Row],[6]]+Table31517182[[#This Row],[7]]</f>
        <v>0</v>
      </c>
      <c r="J29" s="13"/>
      <c r="K29" s="8">
        <f>Table31517182[[#This Row],[8]]+Table31517182[[#This Row],[Column2]]</f>
        <v>0</v>
      </c>
      <c r="L29" s="13"/>
      <c r="M29" s="14"/>
      <c r="N29" s="13"/>
      <c r="O29" s="14"/>
      <c r="P29" s="13"/>
      <c r="Q29" s="11">
        <f>Table31517182[[#This Row],[5=2+3+4]]+Table31517182[[#This Row],[9=6+7+8]]+Table31517182[[#This Row],[10]]+Table31517182[[#This Row],[11]]+Table31517182[[#This Row],[12]]+Table31517182[[#This Row],[13]]+Table31517182[[#This Row],[14]]</f>
        <v>0</v>
      </c>
      <c r="R29" s="16"/>
    </row>
    <row r="30" spans="1:18">
      <c r="A30" s="12" t="s">
        <v>31</v>
      </c>
      <c r="B30" s="7"/>
      <c r="C30" s="13"/>
      <c r="D30" s="13">
        <f>Table31517182[[#This Row],[3]]+Table31517182[[#This Row],[2]]</f>
        <v>0</v>
      </c>
      <c r="E30" s="13"/>
      <c r="F30" s="8">
        <f>Table31517182[[#This Row],[Column1]]+Table31517182[[#This Row],[4]]</f>
        <v>0</v>
      </c>
      <c r="G30" s="7"/>
      <c r="H30" s="13"/>
      <c r="I30" s="13">
        <f>Table31517182[[#This Row],[6]]+Table31517182[[#This Row],[7]]</f>
        <v>0</v>
      </c>
      <c r="J30" s="13"/>
      <c r="K30" s="8">
        <f>Table31517182[[#This Row],[8]]+Table31517182[[#This Row],[Column2]]</f>
        <v>0</v>
      </c>
      <c r="L30" s="13"/>
      <c r="M30" s="14"/>
      <c r="N30" s="13"/>
      <c r="O30" s="14"/>
      <c r="P30" s="13"/>
      <c r="Q30" s="11">
        <f>Table31517182[[#This Row],[5=2+3+4]]+Table31517182[[#This Row],[9=6+7+8]]+Table31517182[[#This Row],[10]]+Table31517182[[#This Row],[11]]+Table31517182[[#This Row],[12]]+Table31517182[[#This Row],[13]]+Table31517182[[#This Row],[14]]</f>
        <v>0</v>
      </c>
      <c r="R30" s="16"/>
    </row>
    <row r="31" spans="1:18">
      <c r="A31" s="12" t="s">
        <v>167</v>
      </c>
      <c r="B31" s="7"/>
      <c r="C31" s="13"/>
      <c r="D31" s="13">
        <f>Table31517182[[#This Row],[3]]+Table31517182[[#This Row],[2]]</f>
        <v>0</v>
      </c>
      <c r="E31" s="13"/>
      <c r="F31" s="8">
        <f>Table31517182[[#This Row],[Column1]]+Table31517182[[#This Row],[4]]</f>
        <v>0</v>
      </c>
      <c r="G31" s="7"/>
      <c r="H31" s="13"/>
      <c r="I31" s="13">
        <f>Table31517182[[#This Row],[6]]+Table31517182[[#This Row],[7]]</f>
        <v>0</v>
      </c>
      <c r="J31" s="13"/>
      <c r="K31" s="8">
        <f>Table31517182[[#This Row],[8]]+Table31517182[[#This Row],[Column2]]</f>
        <v>0</v>
      </c>
      <c r="L31" s="13"/>
      <c r="M31" s="14"/>
      <c r="N31" s="13"/>
      <c r="O31" s="14"/>
      <c r="P31" s="13"/>
      <c r="Q31" s="11">
        <f>Table31517182[[#This Row],[5=2+3+4]]+Table31517182[[#This Row],[9=6+7+8]]+Table31517182[[#This Row],[10]]+Table31517182[[#This Row],[11]]+Table31517182[[#This Row],[12]]+Table31517182[[#This Row],[13]]+Table31517182[[#This Row],[14]]</f>
        <v>0</v>
      </c>
      <c r="R31" s="16">
        <v>0</v>
      </c>
    </row>
    <row r="32" spans="1:18">
      <c r="A32" s="12" t="s">
        <v>31</v>
      </c>
      <c r="B32" s="7"/>
      <c r="C32" s="13"/>
      <c r="D32" s="13">
        <f>Table31517182[[#This Row],[3]]+Table31517182[[#This Row],[2]]</f>
        <v>0</v>
      </c>
      <c r="E32" s="13"/>
      <c r="F32" s="8">
        <f>Table31517182[[#This Row],[Column1]]+Table31517182[[#This Row],[4]]</f>
        <v>0</v>
      </c>
      <c r="G32" s="7"/>
      <c r="H32" s="13"/>
      <c r="I32" s="13">
        <f>Table31517182[[#This Row],[6]]+Table31517182[[#This Row],[7]]</f>
        <v>0</v>
      </c>
      <c r="J32" s="13"/>
      <c r="K32" s="8">
        <f>Table31517182[[#This Row],[8]]+Table31517182[[#This Row],[Column2]]</f>
        <v>0</v>
      </c>
      <c r="L32" s="13"/>
      <c r="M32" s="14"/>
      <c r="N32" s="13"/>
      <c r="O32" s="14"/>
      <c r="P32" s="13"/>
      <c r="Q32" s="11">
        <f>Table31517182[[#This Row],[5=2+3+4]]+Table31517182[[#This Row],[9=6+7+8]]+Table31517182[[#This Row],[10]]+Table31517182[[#This Row],[11]]+Table31517182[[#This Row],[12]]+Table31517182[[#This Row],[13]]+Table31517182[[#This Row],[14]]</f>
        <v>0</v>
      </c>
      <c r="R32" s="16"/>
    </row>
    <row r="33" spans="1:18">
      <c r="A33" s="72" t="s">
        <v>5</v>
      </c>
      <c r="B33" s="68">
        <f>B31+B29+B27+B25+B23+B21+B19+B17+B15+B13+B11+B9</f>
        <v>0</v>
      </c>
      <c r="C33" s="68">
        <f t="shared" ref="C33:R33" si="0">C31+C29+C27+C25+C23+C21+C19+C17+C15+C13+C11+C9</f>
        <v>0</v>
      </c>
      <c r="D33" s="68">
        <f t="shared" si="0"/>
        <v>0</v>
      </c>
      <c r="E33" s="68">
        <f t="shared" si="0"/>
        <v>0</v>
      </c>
      <c r="F33" s="68">
        <f t="shared" si="0"/>
        <v>0</v>
      </c>
      <c r="G33" s="68">
        <f t="shared" si="0"/>
        <v>0</v>
      </c>
      <c r="H33" s="68">
        <f t="shared" si="0"/>
        <v>0</v>
      </c>
      <c r="I33" s="68">
        <f t="shared" si="0"/>
        <v>0</v>
      </c>
      <c r="J33" s="68">
        <f t="shared" si="0"/>
        <v>0</v>
      </c>
      <c r="K33" s="68">
        <f t="shared" si="0"/>
        <v>0</v>
      </c>
      <c r="L33" s="68">
        <f t="shared" si="0"/>
        <v>0</v>
      </c>
      <c r="M33" s="68">
        <f t="shared" si="0"/>
        <v>0</v>
      </c>
      <c r="N33" s="68">
        <f t="shared" si="0"/>
        <v>0</v>
      </c>
      <c r="O33" s="68">
        <f t="shared" si="0"/>
        <v>0</v>
      </c>
      <c r="P33" s="68">
        <f t="shared" si="0"/>
        <v>0</v>
      </c>
      <c r="Q33" s="68">
        <f t="shared" si="0"/>
        <v>0</v>
      </c>
      <c r="R33" s="73">
        <f t="shared" si="0"/>
        <v>0</v>
      </c>
    </row>
    <row r="34" spans="1:18">
      <c r="A34" s="72" t="s">
        <v>176</v>
      </c>
      <c r="B34" s="68">
        <f>B32+B30+B28+B26+B24+B22+B20+B18+B16+B14+B12+B10</f>
        <v>0</v>
      </c>
      <c r="C34" s="68">
        <f t="shared" ref="C34:R34" si="1">C32+C30+C28+C26+C24+C22+C20+C18+C16+C14+C12+C10</f>
        <v>0</v>
      </c>
      <c r="D34" s="68">
        <f t="shared" si="1"/>
        <v>0</v>
      </c>
      <c r="E34" s="68">
        <f t="shared" si="1"/>
        <v>0</v>
      </c>
      <c r="F34" s="68">
        <f t="shared" si="1"/>
        <v>0</v>
      </c>
      <c r="G34" s="68">
        <f t="shared" si="1"/>
        <v>0</v>
      </c>
      <c r="H34" s="68">
        <f t="shared" si="1"/>
        <v>0</v>
      </c>
      <c r="I34" s="68">
        <f t="shared" si="1"/>
        <v>0</v>
      </c>
      <c r="J34" s="68">
        <f t="shared" si="1"/>
        <v>0</v>
      </c>
      <c r="K34" s="68">
        <f t="shared" si="1"/>
        <v>0</v>
      </c>
      <c r="L34" s="68">
        <f t="shared" si="1"/>
        <v>0</v>
      </c>
      <c r="M34" s="68">
        <f t="shared" si="1"/>
        <v>0</v>
      </c>
      <c r="N34" s="68">
        <f t="shared" si="1"/>
        <v>0</v>
      </c>
      <c r="O34" s="68">
        <f t="shared" si="1"/>
        <v>0</v>
      </c>
      <c r="P34" s="68">
        <f t="shared" si="1"/>
        <v>0</v>
      </c>
      <c r="Q34" s="68">
        <f t="shared" si="1"/>
        <v>0</v>
      </c>
      <c r="R34" s="73">
        <f t="shared" si="1"/>
        <v>0</v>
      </c>
    </row>
    <row r="35" spans="1:18" ht="15.75" thickBot="1">
      <c r="A35" s="74" t="s">
        <v>177</v>
      </c>
      <c r="B35" s="75">
        <f>B33+B34</f>
        <v>0</v>
      </c>
      <c r="C35" s="75">
        <f t="shared" ref="C35:R35" si="2">C33+C34</f>
        <v>0</v>
      </c>
      <c r="D35" s="75">
        <f t="shared" si="2"/>
        <v>0</v>
      </c>
      <c r="E35" s="75">
        <f t="shared" si="2"/>
        <v>0</v>
      </c>
      <c r="F35" s="75">
        <f t="shared" si="2"/>
        <v>0</v>
      </c>
      <c r="G35" s="75">
        <f t="shared" si="2"/>
        <v>0</v>
      </c>
      <c r="H35" s="75">
        <f t="shared" si="2"/>
        <v>0</v>
      </c>
      <c r="I35" s="75">
        <f t="shared" si="2"/>
        <v>0</v>
      </c>
      <c r="J35" s="75">
        <f t="shared" si="2"/>
        <v>0</v>
      </c>
      <c r="K35" s="75">
        <f t="shared" si="2"/>
        <v>0</v>
      </c>
      <c r="L35" s="75">
        <f t="shared" si="2"/>
        <v>0</v>
      </c>
      <c r="M35" s="75">
        <f t="shared" si="2"/>
        <v>0</v>
      </c>
      <c r="N35" s="75">
        <f t="shared" si="2"/>
        <v>0</v>
      </c>
      <c r="O35" s="75">
        <f t="shared" si="2"/>
        <v>0</v>
      </c>
      <c r="P35" s="75">
        <f t="shared" si="2"/>
        <v>0</v>
      </c>
      <c r="Q35" s="75">
        <f t="shared" si="2"/>
        <v>0</v>
      </c>
      <c r="R35" s="76">
        <f t="shared" si="2"/>
        <v>0</v>
      </c>
    </row>
    <row r="36" spans="1:18">
      <c r="P36" s="21" t="s">
        <v>40</v>
      </c>
      <c r="Q36" s="2">
        <f>-(E35+J35)</f>
        <v>0</v>
      </c>
    </row>
    <row r="37" spans="1:18" ht="15.75" thickBot="1">
      <c r="P37" s="21" t="s">
        <v>41</v>
      </c>
      <c r="Q37" s="2">
        <f>-(C35+M35)</f>
        <v>0</v>
      </c>
    </row>
    <row r="38" spans="1:18" ht="15.75" thickBot="1">
      <c r="P38" s="22" t="s">
        <v>5</v>
      </c>
      <c r="Q38" s="23">
        <f>SUM(Q35:Q37)</f>
        <v>0</v>
      </c>
      <c r="R38" s="24">
        <f>R35-Q38</f>
        <v>0</v>
      </c>
    </row>
  </sheetData>
  <mergeCells count="13">
    <mergeCell ref="Q5:Q7"/>
    <mergeCell ref="R5:R7"/>
    <mergeCell ref="A1:R1"/>
    <mergeCell ref="A2:R2"/>
    <mergeCell ref="A3:R3"/>
    <mergeCell ref="A5:A7"/>
    <mergeCell ref="L5:L7"/>
    <mergeCell ref="M5:M7"/>
    <mergeCell ref="N5:N7"/>
    <mergeCell ref="O5:O7"/>
    <mergeCell ref="P5:P7"/>
    <mergeCell ref="B5:F6"/>
    <mergeCell ref="G5:K6"/>
  </mergeCells>
  <printOptions horizontalCentered="1"/>
  <pageMargins left="0.25" right="0.25" top="0.42" bottom="0.53" header="0.3" footer="0.3"/>
  <pageSetup paperSize="9" scale="65" orientation="landscape" horizontalDpi="120" verticalDpi="72" r:id="rId1"/>
  <headerFooter>
    <oddFooter>&amp;LFile: &amp;F&amp;CSheet: &amp;A&amp;RPage: &amp;P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R38"/>
  <sheetViews>
    <sheetView view="pageBreakPreview" zoomScale="80" zoomScaleSheetLayoutView="80" workbookViewId="0">
      <pane ySplit="8" topLeftCell="A21" activePane="bottomLeft" state="frozen"/>
      <selection activeCell="F1" sqref="F1"/>
      <selection pane="bottomLeft" activeCell="A2" sqref="A2:R2"/>
    </sheetView>
  </sheetViews>
  <sheetFormatPr defaultRowHeight="15"/>
  <cols>
    <col min="1" max="1" width="13.5703125" customWidth="1"/>
    <col min="2" max="2" width="12.5703125" style="21" customWidth="1"/>
    <col min="3" max="3" width="9.85546875" style="21" customWidth="1"/>
    <col min="4" max="4" width="11.140625" style="21" customWidth="1"/>
    <col min="5" max="5" width="8.140625" style="21" bestFit="1" customWidth="1"/>
    <col min="6" max="6" width="12.85546875" style="2" bestFit="1" customWidth="1"/>
    <col min="7" max="7" width="11.28515625" style="21" bestFit="1" customWidth="1"/>
    <col min="8" max="8" width="8.42578125" style="21" bestFit="1" customWidth="1"/>
    <col min="9" max="9" width="11.28515625" style="21" bestFit="1" customWidth="1"/>
    <col min="10" max="10" width="10.85546875" style="21" bestFit="1" customWidth="1"/>
    <col min="11" max="11" width="11.28515625" style="2" bestFit="1" customWidth="1"/>
    <col min="12" max="12" width="12.5703125" style="21" customWidth="1"/>
    <col min="13" max="13" width="10.85546875" style="21" bestFit="1" customWidth="1"/>
    <col min="14" max="14" width="10.140625" style="21" bestFit="1" customWidth="1"/>
    <col min="15" max="15" width="12.28515625" style="21" customWidth="1"/>
    <col min="16" max="16" width="11.7109375" style="21" customWidth="1"/>
    <col min="17" max="17" width="15.5703125" style="2" customWidth="1"/>
    <col min="18" max="18" width="14.5703125" style="2" customWidth="1"/>
  </cols>
  <sheetData>
    <row r="1" spans="1:18" ht="17.25">
      <c r="A1" s="97" t="s">
        <v>199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18">
      <c r="A2" s="98" t="s">
        <v>148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18">
      <c r="A3" s="98" t="s">
        <v>168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1:18" ht="15.75" thickBot="1"/>
    <row r="5" spans="1:18" s="1" customFormat="1" ht="18.75" customHeight="1">
      <c r="A5" s="124" t="s">
        <v>2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1" t="s">
        <v>8</v>
      </c>
      <c r="M5" s="121" t="s">
        <v>9</v>
      </c>
      <c r="N5" s="121" t="s">
        <v>10</v>
      </c>
      <c r="O5" s="121" t="s">
        <v>11</v>
      </c>
      <c r="P5" s="121" t="s">
        <v>12</v>
      </c>
      <c r="Q5" s="121" t="s">
        <v>5</v>
      </c>
      <c r="R5" s="122" t="s">
        <v>32</v>
      </c>
    </row>
    <row r="6" spans="1:18" s="3" customFormat="1" ht="24" customHeight="1">
      <c r="A6" s="125"/>
      <c r="B6" s="119" t="s">
        <v>6</v>
      </c>
      <c r="C6" s="119"/>
      <c r="D6" s="119"/>
      <c r="E6" s="119"/>
      <c r="F6" s="119"/>
      <c r="G6" s="119" t="s">
        <v>7</v>
      </c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23"/>
    </row>
    <row r="7" spans="1:18" s="3" customFormat="1">
      <c r="A7" s="125"/>
      <c r="B7" s="65" t="s">
        <v>4</v>
      </c>
      <c r="C7" s="65" t="s">
        <v>3</v>
      </c>
      <c r="D7" s="62" t="s">
        <v>5</v>
      </c>
      <c r="E7" s="65" t="s">
        <v>13</v>
      </c>
      <c r="F7" s="62" t="s">
        <v>178</v>
      </c>
      <c r="G7" s="65" t="s">
        <v>4</v>
      </c>
      <c r="H7" s="65" t="s">
        <v>3</v>
      </c>
      <c r="I7" s="62" t="s">
        <v>5</v>
      </c>
      <c r="J7" s="65" t="s">
        <v>14</v>
      </c>
      <c r="K7" s="65" t="s">
        <v>5</v>
      </c>
      <c r="L7" s="119"/>
      <c r="M7" s="119"/>
      <c r="N7" s="119"/>
      <c r="O7" s="119"/>
      <c r="P7" s="119"/>
      <c r="Q7" s="119"/>
      <c r="R7" s="123"/>
    </row>
    <row r="8" spans="1:18" s="5" customFormat="1" ht="30">
      <c r="A8" s="70">
        <v>1</v>
      </c>
      <c r="B8" s="64">
        <v>2</v>
      </c>
      <c r="C8" s="64">
        <v>3</v>
      </c>
      <c r="D8" s="64" t="s">
        <v>179</v>
      </c>
      <c r="E8" s="64">
        <v>5</v>
      </c>
      <c r="F8" s="64" t="s">
        <v>180</v>
      </c>
      <c r="G8" s="64">
        <v>7</v>
      </c>
      <c r="H8" s="64">
        <v>8</v>
      </c>
      <c r="I8" s="64" t="s">
        <v>181</v>
      </c>
      <c r="J8" s="64">
        <v>10</v>
      </c>
      <c r="K8" s="64" t="s">
        <v>182</v>
      </c>
      <c r="L8" s="64">
        <v>12</v>
      </c>
      <c r="M8" s="64">
        <v>13</v>
      </c>
      <c r="N8" s="64">
        <v>14</v>
      </c>
      <c r="O8" s="64">
        <v>15</v>
      </c>
      <c r="P8" s="64">
        <v>16</v>
      </c>
      <c r="Q8" s="64" t="s">
        <v>183</v>
      </c>
      <c r="R8" s="71">
        <v>17</v>
      </c>
    </row>
    <row r="9" spans="1:18">
      <c r="A9" s="12" t="s">
        <v>156</v>
      </c>
      <c r="B9" s="7"/>
      <c r="C9" s="13"/>
      <c r="D9" s="13">
        <f>Table31517[[#This Row],[2]]+Table31517[[#This Row],[3]]</f>
        <v>0</v>
      </c>
      <c r="E9" s="13"/>
      <c r="F9" s="8">
        <f>Table31517[[#This Row],[32]]+Table31517[[#This Row],[4]]</f>
        <v>0</v>
      </c>
      <c r="G9" s="7"/>
      <c r="H9" s="13"/>
      <c r="I9" s="13">
        <f>Table31517[[#This Row],[6]]+Table31517[[#This Row],[7]]</f>
        <v>0</v>
      </c>
      <c r="J9" s="13"/>
      <c r="K9" s="8">
        <f>Table31517[[#This Row],[72]]+Table31517[[#This Row],[8]]</f>
        <v>0</v>
      </c>
      <c r="L9" s="13"/>
      <c r="M9" s="14"/>
      <c r="N9" s="13"/>
      <c r="O9" s="14"/>
      <c r="P9" s="13"/>
      <c r="Q9" s="11">
        <f t="shared" ref="Q9:Q32" si="0">F9+K9+L9+M9+N9+O9+P9</f>
        <v>0</v>
      </c>
      <c r="R9" s="16"/>
    </row>
    <row r="10" spans="1:18">
      <c r="A10" s="12" t="s">
        <v>31</v>
      </c>
      <c r="B10" s="7"/>
      <c r="C10" s="13"/>
      <c r="D10" s="13">
        <f>Table31517[[#This Row],[2]]+Table31517[[#This Row],[3]]</f>
        <v>0</v>
      </c>
      <c r="E10" s="13"/>
      <c r="F10" s="8">
        <f>Table31517[[#This Row],[32]]+Table31517[[#This Row],[4]]</f>
        <v>0</v>
      </c>
      <c r="G10" s="7"/>
      <c r="H10" s="13"/>
      <c r="I10" s="13">
        <f>Table31517[[#This Row],[6]]+Table31517[[#This Row],[7]]</f>
        <v>0</v>
      </c>
      <c r="J10" s="13"/>
      <c r="K10" s="8">
        <f>Table31517[[#This Row],[72]]+Table31517[[#This Row],[8]]</f>
        <v>0</v>
      </c>
      <c r="L10" s="13"/>
      <c r="M10" s="14"/>
      <c r="N10" s="13"/>
      <c r="O10" s="14"/>
      <c r="P10" s="13"/>
      <c r="Q10" s="11">
        <f t="shared" si="0"/>
        <v>0</v>
      </c>
      <c r="R10" s="16"/>
    </row>
    <row r="11" spans="1:18">
      <c r="A11" s="12" t="s">
        <v>157</v>
      </c>
      <c r="B11" s="7"/>
      <c r="C11" s="13"/>
      <c r="D11" s="13">
        <f>Table31517[[#This Row],[2]]+Table31517[[#This Row],[3]]</f>
        <v>0</v>
      </c>
      <c r="E11" s="13"/>
      <c r="F11" s="8">
        <f>Table31517[[#This Row],[32]]+Table31517[[#This Row],[4]]</f>
        <v>0</v>
      </c>
      <c r="G11" s="7"/>
      <c r="H11" s="13"/>
      <c r="I11" s="13">
        <f>Table31517[[#This Row],[6]]+Table31517[[#This Row],[7]]</f>
        <v>0</v>
      </c>
      <c r="J11" s="13"/>
      <c r="K11" s="8">
        <f>Table31517[[#This Row],[72]]+Table31517[[#This Row],[8]]</f>
        <v>0</v>
      </c>
      <c r="L11" s="13"/>
      <c r="M11" s="14"/>
      <c r="N11" s="13"/>
      <c r="O11" s="14"/>
      <c r="P11" s="13"/>
      <c r="Q11" s="11">
        <f t="shared" si="0"/>
        <v>0</v>
      </c>
      <c r="R11" s="16"/>
    </row>
    <row r="12" spans="1:18">
      <c r="A12" s="12" t="s">
        <v>31</v>
      </c>
      <c r="B12" s="7"/>
      <c r="C12" s="13"/>
      <c r="D12" s="13">
        <f>Table31517[[#This Row],[2]]+Table31517[[#This Row],[3]]</f>
        <v>0</v>
      </c>
      <c r="E12" s="13"/>
      <c r="F12" s="8">
        <f>Table31517[[#This Row],[32]]+Table31517[[#This Row],[4]]</f>
        <v>0</v>
      </c>
      <c r="G12" s="7"/>
      <c r="H12" s="13"/>
      <c r="I12" s="13">
        <f>Table31517[[#This Row],[6]]+Table31517[[#This Row],[7]]</f>
        <v>0</v>
      </c>
      <c r="J12" s="13"/>
      <c r="K12" s="8">
        <f>Table31517[[#This Row],[72]]+Table31517[[#This Row],[8]]</f>
        <v>0</v>
      </c>
      <c r="L12" s="13"/>
      <c r="M12" s="14"/>
      <c r="N12" s="13"/>
      <c r="O12" s="14"/>
      <c r="P12" s="13"/>
      <c r="Q12" s="11">
        <f t="shared" si="0"/>
        <v>0</v>
      </c>
      <c r="R12" s="16"/>
    </row>
    <row r="13" spans="1:18">
      <c r="A13" s="12" t="s">
        <v>158</v>
      </c>
      <c r="B13" s="49"/>
      <c r="C13" s="50"/>
      <c r="D13" s="50">
        <f>Table31517[[#This Row],[2]]+Table31517[[#This Row],[3]]</f>
        <v>0</v>
      </c>
      <c r="E13" s="50"/>
      <c r="F13" s="8">
        <f>Table31517[[#This Row],[32]]+Table31517[[#This Row],[4]]</f>
        <v>0</v>
      </c>
      <c r="G13" s="49"/>
      <c r="H13" s="50"/>
      <c r="I13" s="50">
        <f>Table31517[[#This Row],[6]]+Table31517[[#This Row],[7]]</f>
        <v>0</v>
      </c>
      <c r="J13" s="50"/>
      <c r="K13" s="8">
        <f>Table31517[[#This Row],[72]]+Table31517[[#This Row],[8]]</f>
        <v>0</v>
      </c>
      <c r="L13" s="51"/>
      <c r="M13" s="38"/>
      <c r="N13" s="38"/>
      <c r="O13" s="38"/>
      <c r="P13" s="40"/>
      <c r="Q13" s="11">
        <f t="shared" si="0"/>
        <v>0</v>
      </c>
      <c r="R13" s="42"/>
    </row>
    <row r="14" spans="1:18">
      <c r="A14" s="12" t="s">
        <v>31</v>
      </c>
      <c r="B14" s="49"/>
      <c r="C14" s="50"/>
      <c r="D14" s="50">
        <f>Table31517[[#This Row],[2]]+Table31517[[#This Row],[3]]</f>
        <v>0</v>
      </c>
      <c r="E14" s="50"/>
      <c r="F14" s="8">
        <f>Table31517[[#This Row],[32]]+Table31517[[#This Row],[4]]</f>
        <v>0</v>
      </c>
      <c r="G14" s="49"/>
      <c r="H14" s="50"/>
      <c r="I14" s="50">
        <f>Table31517[[#This Row],[6]]+Table31517[[#This Row],[7]]</f>
        <v>0</v>
      </c>
      <c r="J14" s="50"/>
      <c r="K14" s="8">
        <f>Table31517[[#This Row],[72]]+Table31517[[#This Row],[8]]</f>
        <v>0</v>
      </c>
      <c r="L14" s="51"/>
      <c r="M14" s="38"/>
      <c r="N14" s="38"/>
      <c r="O14" s="38"/>
      <c r="P14" s="40"/>
      <c r="Q14" s="11">
        <f t="shared" si="0"/>
        <v>0</v>
      </c>
      <c r="R14" s="42"/>
    </row>
    <row r="15" spans="1:18">
      <c r="A15" s="12" t="s">
        <v>159</v>
      </c>
      <c r="B15" s="49"/>
      <c r="C15" s="50"/>
      <c r="D15" s="50">
        <f>Table31517[[#This Row],[2]]+Table31517[[#This Row],[3]]</f>
        <v>0</v>
      </c>
      <c r="E15" s="50"/>
      <c r="F15" s="8">
        <f>Table31517[[#This Row],[32]]+Table31517[[#This Row],[4]]</f>
        <v>0</v>
      </c>
      <c r="G15" s="49"/>
      <c r="H15" s="50"/>
      <c r="I15" s="50">
        <f>Table31517[[#This Row],[6]]+Table31517[[#This Row],[7]]</f>
        <v>0</v>
      </c>
      <c r="J15" s="50"/>
      <c r="K15" s="8">
        <f>Table31517[[#This Row],[72]]+Table31517[[#This Row],[8]]</f>
        <v>0</v>
      </c>
      <c r="L15" s="51"/>
      <c r="M15" s="38"/>
      <c r="N15" s="38"/>
      <c r="O15" s="38"/>
      <c r="P15" s="40"/>
      <c r="Q15" s="11">
        <f t="shared" si="0"/>
        <v>0</v>
      </c>
      <c r="R15" s="42"/>
    </row>
    <row r="16" spans="1:18">
      <c r="A16" s="12" t="s">
        <v>31</v>
      </c>
      <c r="B16" s="49"/>
      <c r="C16" s="50"/>
      <c r="D16" s="50">
        <f>Table31517[[#This Row],[2]]+Table31517[[#This Row],[3]]</f>
        <v>0</v>
      </c>
      <c r="E16" s="50"/>
      <c r="F16" s="8">
        <f>Table31517[[#This Row],[32]]+Table31517[[#This Row],[4]]</f>
        <v>0</v>
      </c>
      <c r="G16" s="49"/>
      <c r="H16" s="50"/>
      <c r="I16" s="50">
        <f>Table31517[[#This Row],[6]]+Table31517[[#This Row],[7]]</f>
        <v>0</v>
      </c>
      <c r="J16" s="50"/>
      <c r="K16" s="8">
        <f>Table31517[[#This Row],[72]]+Table31517[[#This Row],[8]]</f>
        <v>0</v>
      </c>
      <c r="L16" s="51"/>
      <c r="M16" s="38"/>
      <c r="N16" s="38"/>
      <c r="O16" s="38"/>
      <c r="P16" s="40"/>
      <c r="Q16" s="11">
        <f t="shared" si="0"/>
        <v>0</v>
      </c>
      <c r="R16" s="42"/>
    </row>
    <row r="17" spans="1:18">
      <c r="A17" s="12" t="s">
        <v>160</v>
      </c>
      <c r="B17" s="7"/>
      <c r="C17" s="13"/>
      <c r="D17" s="13">
        <f>Table31517[[#This Row],[2]]+Table31517[[#This Row],[3]]</f>
        <v>0</v>
      </c>
      <c r="E17" s="13"/>
      <c r="F17" s="8">
        <f>Table31517[[#This Row],[32]]+Table31517[[#This Row],[4]]</f>
        <v>0</v>
      </c>
      <c r="G17" s="7"/>
      <c r="H17" s="13"/>
      <c r="I17" s="13">
        <f>Table31517[[#This Row],[6]]+Table31517[[#This Row],[7]]</f>
        <v>0</v>
      </c>
      <c r="J17" s="13"/>
      <c r="K17" s="8">
        <f>Table31517[[#This Row],[72]]+Table31517[[#This Row],[8]]</f>
        <v>0</v>
      </c>
      <c r="L17" s="13"/>
      <c r="M17" s="14"/>
      <c r="N17" s="13"/>
      <c r="O17" s="14"/>
      <c r="P17" s="13"/>
      <c r="Q17" s="11">
        <f t="shared" si="0"/>
        <v>0</v>
      </c>
      <c r="R17" s="16"/>
    </row>
    <row r="18" spans="1:18">
      <c r="A18" s="12" t="s">
        <v>31</v>
      </c>
      <c r="B18" s="7"/>
      <c r="C18" s="13"/>
      <c r="D18" s="13">
        <f>Table31517[[#This Row],[2]]+Table31517[[#This Row],[3]]</f>
        <v>0</v>
      </c>
      <c r="E18" s="13"/>
      <c r="F18" s="8">
        <f>Table31517[[#This Row],[32]]+Table31517[[#This Row],[4]]</f>
        <v>0</v>
      </c>
      <c r="G18" s="7"/>
      <c r="H18" s="13"/>
      <c r="I18" s="13">
        <f>Table31517[[#This Row],[6]]+Table31517[[#This Row],[7]]</f>
        <v>0</v>
      </c>
      <c r="J18" s="13"/>
      <c r="K18" s="8">
        <f>Table31517[[#This Row],[72]]+Table31517[[#This Row],[8]]</f>
        <v>0</v>
      </c>
      <c r="L18" s="13"/>
      <c r="M18" s="14"/>
      <c r="N18" s="13"/>
      <c r="O18" s="14"/>
      <c r="P18" s="13"/>
      <c r="Q18" s="11">
        <f t="shared" si="0"/>
        <v>0</v>
      </c>
      <c r="R18" s="16"/>
    </row>
    <row r="19" spans="1:18">
      <c r="A19" s="12" t="s">
        <v>161</v>
      </c>
      <c r="B19" s="7"/>
      <c r="C19" s="13"/>
      <c r="D19" s="13">
        <f>Table31517[[#This Row],[2]]+Table31517[[#This Row],[3]]</f>
        <v>0</v>
      </c>
      <c r="E19" s="13"/>
      <c r="F19" s="8">
        <f>Table31517[[#This Row],[32]]+Table31517[[#This Row],[4]]</f>
        <v>0</v>
      </c>
      <c r="G19" s="7"/>
      <c r="H19" s="13"/>
      <c r="I19" s="13">
        <f>Table31517[[#This Row],[6]]+Table31517[[#This Row],[7]]</f>
        <v>0</v>
      </c>
      <c r="J19" s="13"/>
      <c r="K19" s="8">
        <f>Table31517[[#This Row],[72]]+Table31517[[#This Row],[8]]</f>
        <v>0</v>
      </c>
      <c r="L19" s="13"/>
      <c r="M19" s="14"/>
      <c r="N19" s="13"/>
      <c r="O19" s="14"/>
      <c r="P19" s="13"/>
      <c r="Q19" s="11">
        <f t="shared" si="0"/>
        <v>0</v>
      </c>
      <c r="R19" s="16"/>
    </row>
    <row r="20" spans="1:18">
      <c r="A20" s="12" t="s">
        <v>31</v>
      </c>
      <c r="B20" s="7"/>
      <c r="C20" s="13"/>
      <c r="D20" s="13">
        <f>Table31517[[#This Row],[2]]+Table31517[[#This Row],[3]]</f>
        <v>0</v>
      </c>
      <c r="E20" s="13"/>
      <c r="F20" s="8">
        <f>Table31517[[#This Row],[32]]+Table31517[[#This Row],[4]]</f>
        <v>0</v>
      </c>
      <c r="G20" s="7"/>
      <c r="H20" s="13"/>
      <c r="I20" s="13">
        <f>Table31517[[#This Row],[6]]+Table31517[[#This Row],[7]]</f>
        <v>0</v>
      </c>
      <c r="J20" s="13"/>
      <c r="K20" s="8">
        <f>Table31517[[#This Row],[72]]+Table31517[[#This Row],[8]]</f>
        <v>0</v>
      </c>
      <c r="L20" s="13"/>
      <c r="M20" s="14"/>
      <c r="N20" s="13"/>
      <c r="O20" s="14"/>
      <c r="P20" s="13"/>
      <c r="Q20" s="11">
        <f t="shared" si="0"/>
        <v>0</v>
      </c>
      <c r="R20" s="16"/>
    </row>
    <row r="21" spans="1:18">
      <c r="A21" s="12" t="s">
        <v>162</v>
      </c>
      <c r="B21" s="49"/>
      <c r="C21" s="50"/>
      <c r="D21" s="50">
        <f>Table31517[[#This Row],[2]]+Table31517[[#This Row],[3]]</f>
        <v>0</v>
      </c>
      <c r="E21" s="50"/>
      <c r="F21" s="8">
        <f>Table31517[[#This Row],[32]]+Table31517[[#This Row],[4]]</f>
        <v>0</v>
      </c>
      <c r="G21" s="49"/>
      <c r="H21" s="50"/>
      <c r="I21" s="50">
        <f>Table31517[[#This Row],[6]]+Table31517[[#This Row],[7]]</f>
        <v>0</v>
      </c>
      <c r="J21" s="50"/>
      <c r="K21" s="8">
        <f>Table31517[[#This Row],[72]]+Table31517[[#This Row],[8]]</f>
        <v>0</v>
      </c>
      <c r="L21" s="51"/>
      <c r="M21" s="38"/>
      <c r="N21" s="38"/>
      <c r="O21" s="38"/>
      <c r="P21" s="40"/>
      <c r="Q21" s="11">
        <f t="shared" si="0"/>
        <v>0</v>
      </c>
      <c r="R21" s="42"/>
    </row>
    <row r="22" spans="1:18">
      <c r="A22" s="12" t="s">
        <v>31</v>
      </c>
      <c r="B22" s="7"/>
      <c r="C22" s="13"/>
      <c r="D22" s="13">
        <f>Table31517[[#This Row],[2]]+Table31517[[#This Row],[3]]</f>
        <v>0</v>
      </c>
      <c r="E22" s="13"/>
      <c r="F22" s="8">
        <f>Table31517[[#This Row],[32]]+Table31517[[#This Row],[4]]</f>
        <v>0</v>
      </c>
      <c r="G22" s="7"/>
      <c r="H22" s="13"/>
      <c r="I22" s="13">
        <f>Table31517[[#This Row],[6]]+Table31517[[#This Row],[7]]</f>
        <v>0</v>
      </c>
      <c r="J22" s="13"/>
      <c r="K22" s="8">
        <f>Table31517[[#This Row],[72]]+Table31517[[#This Row],[8]]</f>
        <v>0</v>
      </c>
      <c r="L22" s="13"/>
      <c r="M22" s="14"/>
      <c r="N22" s="13"/>
      <c r="O22" s="14"/>
      <c r="P22" s="13"/>
      <c r="Q22" s="11">
        <f t="shared" si="0"/>
        <v>0</v>
      </c>
      <c r="R22" s="16"/>
    </row>
    <row r="23" spans="1:18">
      <c r="A23" s="12" t="s">
        <v>163</v>
      </c>
      <c r="B23" s="7"/>
      <c r="C23" s="13"/>
      <c r="D23" s="13">
        <f>Table31517[[#This Row],[2]]+Table31517[[#This Row],[3]]</f>
        <v>0</v>
      </c>
      <c r="E23" s="13"/>
      <c r="F23" s="8">
        <f>Table31517[[#This Row],[32]]+Table31517[[#This Row],[4]]</f>
        <v>0</v>
      </c>
      <c r="G23" s="7"/>
      <c r="H23" s="13"/>
      <c r="I23" s="13">
        <f>Table31517[[#This Row],[6]]+Table31517[[#This Row],[7]]</f>
        <v>0</v>
      </c>
      <c r="J23" s="13"/>
      <c r="K23" s="8">
        <f>Table31517[[#This Row],[72]]+Table31517[[#This Row],[8]]</f>
        <v>0</v>
      </c>
      <c r="L23" s="13"/>
      <c r="M23" s="14"/>
      <c r="N23" s="13"/>
      <c r="O23" s="14"/>
      <c r="P23" s="13"/>
      <c r="Q23" s="11">
        <f t="shared" si="0"/>
        <v>0</v>
      </c>
      <c r="R23" s="16"/>
    </row>
    <row r="24" spans="1:18">
      <c r="A24" s="12" t="s">
        <v>31</v>
      </c>
      <c r="B24" s="7"/>
      <c r="C24" s="13"/>
      <c r="D24" s="13">
        <f>Table31517[[#This Row],[2]]+Table31517[[#This Row],[3]]</f>
        <v>0</v>
      </c>
      <c r="E24" s="13"/>
      <c r="F24" s="8">
        <f>Table31517[[#This Row],[32]]+Table31517[[#This Row],[4]]</f>
        <v>0</v>
      </c>
      <c r="G24" s="7"/>
      <c r="H24" s="13"/>
      <c r="I24" s="13">
        <f>Table31517[[#This Row],[6]]+Table31517[[#This Row],[7]]</f>
        <v>0</v>
      </c>
      <c r="J24" s="13"/>
      <c r="K24" s="8">
        <f>Table31517[[#This Row],[72]]+Table31517[[#This Row],[8]]</f>
        <v>0</v>
      </c>
      <c r="L24" s="13"/>
      <c r="M24" s="14"/>
      <c r="N24" s="13"/>
      <c r="O24" s="14"/>
      <c r="P24" s="13"/>
      <c r="Q24" s="11">
        <f t="shared" si="0"/>
        <v>0</v>
      </c>
      <c r="R24" s="16"/>
    </row>
    <row r="25" spans="1:18">
      <c r="A25" s="12" t="s">
        <v>164</v>
      </c>
      <c r="B25" s="7"/>
      <c r="C25" s="13"/>
      <c r="D25" s="13">
        <f>Table31517[[#This Row],[2]]+Table31517[[#This Row],[3]]</f>
        <v>0</v>
      </c>
      <c r="E25" s="13"/>
      <c r="F25" s="8">
        <f>Table31517[[#This Row],[32]]+Table31517[[#This Row],[4]]</f>
        <v>0</v>
      </c>
      <c r="G25" s="7"/>
      <c r="H25" s="13"/>
      <c r="I25" s="13">
        <f>Table31517[[#This Row],[6]]+Table31517[[#This Row],[7]]</f>
        <v>0</v>
      </c>
      <c r="J25" s="13"/>
      <c r="K25" s="8">
        <f>Table31517[[#This Row],[72]]+Table31517[[#This Row],[8]]</f>
        <v>0</v>
      </c>
      <c r="L25" s="13"/>
      <c r="M25" s="14"/>
      <c r="N25" s="13"/>
      <c r="O25" s="14"/>
      <c r="P25" s="13"/>
      <c r="Q25" s="11">
        <f t="shared" si="0"/>
        <v>0</v>
      </c>
      <c r="R25" s="16"/>
    </row>
    <row r="26" spans="1:18">
      <c r="A26" s="12" t="s">
        <v>31</v>
      </c>
      <c r="B26" s="7"/>
      <c r="C26" s="13"/>
      <c r="D26" s="13">
        <f>Table31517[[#This Row],[2]]+Table31517[[#This Row],[3]]</f>
        <v>0</v>
      </c>
      <c r="E26" s="13"/>
      <c r="F26" s="8">
        <f>Table31517[[#This Row],[32]]+Table31517[[#This Row],[4]]</f>
        <v>0</v>
      </c>
      <c r="G26" s="7"/>
      <c r="H26" s="13"/>
      <c r="I26" s="13">
        <f>Table31517[[#This Row],[6]]+Table31517[[#This Row],[7]]</f>
        <v>0</v>
      </c>
      <c r="J26" s="13"/>
      <c r="K26" s="8">
        <f>Table31517[[#This Row],[72]]+Table31517[[#This Row],[8]]</f>
        <v>0</v>
      </c>
      <c r="L26" s="13"/>
      <c r="M26" s="14"/>
      <c r="N26" s="13"/>
      <c r="O26" s="14"/>
      <c r="P26" s="13"/>
      <c r="Q26" s="11">
        <f t="shared" si="0"/>
        <v>0</v>
      </c>
      <c r="R26" s="16"/>
    </row>
    <row r="27" spans="1:18">
      <c r="A27" s="12" t="s">
        <v>165</v>
      </c>
      <c r="B27" s="7"/>
      <c r="C27" s="13"/>
      <c r="D27" s="13">
        <f>Table31517[[#This Row],[2]]+Table31517[[#This Row],[3]]</f>
        <v>0</v>
      </c>
      <c r="E27" s="13"/>
      <c r="F27" s="8">
        <f>Table31517[[#This Row],[32]]+Table31517[[#This Row],[4]]</f>
        <v>0</v>
      </c>
      <c r="G27" s="7"/>
      <c r="H27" s="13"/>
      <c r="I27" s="13">
        <f>Table31517[[#This Row],[6]]+Table31517[[#This Row],[7]]</f>
        <v>0</v>
      </c>
      <c r="J27" s="13"/>
      <c r="K27" s="8">
        <f>Table31517[[#This Row],[72]]+Table31517[[#This Row],[8]]</f>
        <v>0</v>
      </c>
      <c r="L27" s="13"/>
      <c r="M27" s="14"/>
      <c r="N27" s="13"/>
      <c r="O27" s="14"/>
      <c r="P27" s="13"/>
      <c r="Q27" s="11">
        <f t="shared" si="0"/>
        <v>0</v>
      </c>
      <c r="R27" s="16"/>
    </row>
    <row r="28" spans="1:18">
      <c r="A28" s="12" t="s">
        <v>31</v>
      </c>
      <c r="B28" s="7"/>
      <c r="C28" s="13"/>
      <c r="D28" s="13">
        <f>Table31517[[#This Row],[2]]+Table31517[[#This Row],[3]]</f>
        <v>0</v>
      </c>
      <c r="E28" s="13"/>
      <c r="F28" s="8">
        <f>Table31517[[#This Row],[32]]+Table31517[[#This Row],[4]]</f>
        <v>0</v>
      </c>
      <c r="G28" s="7"/>
      <c r="H28" s="13"/>
      <c r="I28" s="13">
        <f>Table31517[[#This Row],[6]]+Table31517[[#This Row],[7]]</f>
        <v>0</v>
      </c>
      <c r="J28" s="13"/>
      <c r="K28" s="8">
        <f>Table31517[[#This Row],[72]]+Table31517[[#This Row],[8]]</f>
        <v>0</v>
      </c>
      <c r="L28" s="13"/>
      <c r="M28" s="14"/>
      <c r="N28" s="13"/>
      <c r="O28" s="14"/>
      <c r="P28" s="13"/>
      <c r="Q28" s="11">
        <f t="shared" si="0"/>
        <v>0</v>
      </c>
      <c r="R28" s="16"/>
    </row>
    <row r="29" spans="1:18">
      <c r="A29" s="12" t="s">
        <v>166</v>
      </c>
      <c r="B29" s="7"/>
      <c r="C29" s="13"/>
      <c r="D29" s="13">
        <f>Table31517[[#This Row],[2]]+Table31517[[#This Row],[3]]</f>
        <v>0</v>
      </c>
      <c r="E29" s="13"/>
      <c r="F29" s="8">
        <f>Table31517[[#This Row],[32]]+Table31517[[#This Row],[4]]</f>
        <v>0</v>
      </c>
      <c r="G29" s="7"/>
      <c r="H29" s="13"/>
      <c r="I29" s="13">
        <f>Table31517[[#This Row],[6]]+Table31517[[#This Row],[7]]</f>
        <v>0</v>
      </c>
      <c r="J29" s="13"/>
      <c r="K29" s="8">
        <f>Table31517[[#This Row],[72]]+Table31517[[#This Row],[8]]</f>
        <v>0</v>
      </c>
      <c r="L29" s="13"/>
      <c r="M29" s="14"/>
      <c r="N29" s="13">
        <f>2500-2500</f>
        <v>0</v>
      </c>
      <c r="O29" s="14"/>
      <c r="P29" s="13"/>
      <c r="Q29" s="11">
        <f t="shared" si="0"/>
        <v>0</v>
      </c>
      <c r="R29" s="16"/>
    </row>
    <row r="30" spans="1:18">
      <c r="A30" s="12" t="s">
        <v>31</v>
      </c>
      <c r="B30" s="7"/>
      <c r="C30" s="13"/>
      <c r="D30" s="13">
        <f>Table31517[[#This Row],[2]]+Table31517[[#This Row],[3]]</f>
        <v>0</v>
      </c>
      <c r="E30" s="13"/>
      <c r="F30" s="8">
        <f>Table31517[[#This Row],[32]]+Table31517[[#This Row],[4]]</f>
        <v>0</v>
      </c>
      <c r="G30" s="7"/>
      <c r="H30" s="13"/>
      <c r="I30" s="13">
        <f>Table31517[[#This Row],[6]]+Table31517[[#This Row],[7]]</f>
        <v>0</v>
      </c>
      <c r="J30" s="13"/>
      <c r="K30" s="8">
        <f>Table31517[[#This Row],[72]]+Table31517[[#This Row],[8]]</f>
        <v>0</v>
      </c>
      <c r="L30" s="13"/>
      <c r="M30" s="14"/>
      <c r="N30" s="13"/>
      <c r="O30" s="14"/>
      <c r="P30" s="13"/>
      <c r="Q30" s="11">
        <f t="shared" si="0"/>
        <v>0</v>
      </c>
      <c r="R30" s="16"/>
    </row>
    <row r="31" spans="1:18">
      <c r="A31" s="12" t="s">
        <v>167</v>
      </c>
      <c r="B31" s="7"/>
      <c r="C31" s="13"/>
      <c r="D31" s="13">
        <f>Table31517[[#This Row],[2]]+Table31517[[#This Row],[3]]</f>
        <v>0</v>
      </c>
      <c r="E31" s="13"/>
      <c r="F31" s="8">
        <f>Table31517[[#This Row],[32]]+Table31517[[#This Row],[4]]</f>
        <v>0</v>
      </c>
      <c r="G31" s="7"/>
      <c r="H31" s="13"/>
      <c r="I31" s="13">
        <f>Table31517[[#This Row],[6]]+Table31517[[#This Row],[7]]</f>
        <v>0</v>
      </c>
      <c r="J31" s="13"/>
      <c r="K31" s="8">
        <f>Table31517[[#This Row],[72]]+Table31517[[#This Row],[8]]</f>
        <v>0</v>
      </c>
      <c r="L31" s="13"/>
      <c r="M31" s="14"/>
      <c r="N31" s="13"/>
      <c r="O31" s="14"/>
      <c r="P31" s="13"/>
      <c r="Q31" s="11">
        <f t="shared" si="0"/>
        <v>0</v>
      </c>
      <c r="R31" s="16"/>
    </row>
    <row r="32" spans="1:18">
      <c r="A32" s="12" t="s">
        <v>31</v>
      </c>
      <c r="B32" s="7"/>
      <c r="C32" s="13"/>
      <c r="D32" s="13">
        <f>Table31517[[#This Row],[2]]+Table31517[[#This Row],[3]]</f>
        <v>0</v>
      </c>
      <c r="E32" s="13"/>
      <c r="F32" s="8">
        <f>Table31517[[#This Row],[32]]+Table31517[[#This Row],[4]]</f>
        <v>0</v>
      </c>
      <c r="G32" s="7"/>
      <c r="H32" s="13"/>
      <c r="I32" s="13">
        <f>Table31517[[#This Row],[6]]+Table31517[[#This Row],[7]]</f>
        <v>0</v>
      </c>
      <c r="J32" s="13"/>
      <c r="K32" s="8">
        <f>Table31517[[#This Row],[72]]+Table31517[[#This Row],[8]]</f>
        <v>0</v>
      </c>
      <c r="L32" s="13"/>
      <c r="M32" s="14"/>
      <c r="N32" s="13"/>
      <c r="O32" s="14"/>
      <c r="P32" s="13"/>
      <c r="Q32" s="11">
        <f t="shared" si="0"/>
        <v>0</v>
      </c>
      <c r="R32" s="16"/>
    </row>
    <row r="33" spans="1:18">
      <c r="A33" s="72" t="s">
        <v>174</v>
      </c>
      <c r="B33" s="68">
        <f>B31+B29+B27+B25+B23+B21+B19+B17+B15+B13+B11+B9</f>
        <v>0</v>
      </c>
      <c r="C33" s="68">
        <f t="shared" ref="C33:R33" si="1">C31+C29+C27+C25+C23+C21+C19+C17+C15+C13+C11+C9</f>
        <v>0</v>
      </c>
      <c r="D33" s="68">
        <f t="shared" si="1"/>
        <v>0</v>
      </c>
      <c r="E33" s="68">
        <f t="shared" si="1"/>
        <v>0</v>
      </c>
      <c r="F33" s="68">
        <f t="shared" si="1"/>
        <v>0</v>
      </c>
      <c r="G33" s="68">
        <f t="shared" si="1"/>
        <v>0</v>
      </c>
      <c r="H33" s="68">
        <f t="shared" si="1"/>
        <v>0</v>
      </c>
      <c r="I33" s="68">
        <f t="shared" si="1"/>
        <v>0</v>
      </c>
      <c r="J33" s="68">
        <f t="shared" si="1"/>
        <v>0</v>
      </c>
      <c r="K33" s="68">
        <f t="shared" si="1"/>
        <v>0</v>
      </c>
      <c r="L33" s="68">
        <f t="shared" si="1"/>
        <v>0</v>
      </c>
      <c r="M33" s="68">
        <f t="shared" si="1"/>
        <v>0</v>
      </c>
      <c r="N33" s="68">
        <f t="shared" si="1"/>
        <v>0</v>
      </c>
      <c r="O33" s="68">
        <f t="shared" si="1"/>
        <v>0</v>
      </c>
      <c r="P33" s="68">
        <f t="shared" si="1"/>
        <v>0</v>
      </c>
      <c r="Q33" s="68">
        <f t="shared" si="1"/>
        <v>0</v>
      </c>
      <c r="R33" s="73">
        <f t="shared" si="1"/>
        <v>0</v>
      </c>
    </row>
    <row r="34" spans="1:18">
      <c r="A34" s="72" t="s">
        <v>176</v>
      </c>
      <c r="B34" s="69">
        <f>B32+B30+B28+B26+B24+B22+B20+B18+B16+B14+B12+B10</f>
        <v>0</v>
      </c>
      <c r="C34" s="69">
        <f t="shared" ref="C34:R34" si="2">C32+C30+C28+C26+C24+C22+C20+C18+C16+C14+C12+C10</f>
        <v>0</v>
      </c>
      <c r="D34" s="69">
        <f t="shared" si="2"/>
        <v>0</v>
      </c>
      <c r="E34" s="69">
        <f t="shared" si="2"/>
        <v>0</v>
      </c>
      <c r="F34" s="69">
        <f t="shared" si="2"/>
        <v>0</v>
      </c>
      <c r="G34" s="69">
        <f t="shared" si="2"/>
        <v>0</v>
      </c>
      <c r="H34" s="69">
        <f t="shared" si="2"/>
        <v>0</v>
      </c>
      <c r="I34" s="69">
        <f t="shared" si="2"/>
        <v>0</v>
      </c>
      <c r="J34" s="69">
        <f t="shared" si="2"/>
        <v>0</v>
      </c>
      <c r="K34" s="69">
        <f t="shared" si="2"/>
        <v>0</v>
      </c>
      <c r="L34" s="69">
        <f t="shared" si="2"/>
        <v>0</v>
      </c>
      <c r="M34" s="69">
        <f t="shared" si="2"/>
        <v>0</v>
      </c>
      <c r="N34" s="69">
        <f t="shared" si="2"/>
        <v>0</v>
      </c>
      <c r="O34" s="69">
        <f t="shared" si="2"/>
        <v>0</v>
      </c>
      <c r="P34" s="69">
        <f t="shared" si="2"/>
        <v>0</v>
      </c>
      <c r="Q34" s="69">
        <f t="shared" si="2"/>
        <v>0</v>
      </c>
      <c r="R34" s="77">
        <f t="shared" si="2"/>
        <v>0</v>
      </c>
    </row>
    <row r="35" spans="1:18" ht="15.75" thickBot="1">
      <c r="A35" s="80" t="s">
        <v>177</v>
      </c>
      <c r="B35" s="81">
        <f>B33+B34</f>
        <v>0</v>
      </c>
      <c r="C35" s="81">
        <f t="shared" ref="C35:R35" si="3">C33+C34</f>
        <v>0</v>
      </c>
      <c r="D35" s="81">
        <f t="shared" si="3"/>
        <v>0</v>
      </c>
      <c r="E35" s="81">
        <f t="shared" si="3"/>
        <v>0</v>
      </c>
      <c r="F35" s="81">
        <f t="shared" si="3"/>
        <v>0</v>
      </c>
      <c r="G35" s="81">
        <f t="shared" si="3"/>
        <v>0</v>
      </c>
      <c r="H35" s="81">
        <f t="shared" si="3"/>
        <v>0</v>
      </c>
      <c r="I35" s="81">
        <f t="shared" si="3"/>
        <v>0</v>
      </c>
      <c r="J35" s="81">
        <f t="shared" si="3"/>
        <v>0</v>
      </c>
      <c r="K35" s="81">
        <f t="shared" si="3"/>
        <v>0</v>
      </c>
      <c r="L35" s="81">
        <f t="shared" si="3"/>
        <v>0</v>
      </c>
      <c r="M35" s="81">
        <f t="shared" si="3"/>
        <v>0</v>
      </c>
      <c r="N35" s="81">
        <f t="shared" si="3"/>
        <v>0</v>
      </c>
      <c r="O35" s="81">
        <f t="shared" si="3"/>
        <v>0</v>
      </c>
      <c r="P35" s="81">
        <f t="shared" si="3"/>
        <v>0</v>
      </c>
      <c r="Q35" s="81">
        <f t="shared" si="3"/>
        <v>0</v>
      </c>
      <c r="R35" s="82">
        <f t="shared" si="3"/>
        <v>0</v>
      </c>
    </row>
    <row r="36" spans="1:18">
      <c r="P36" s="21" t="s">
        <v>40</v>
      </c>
      <c r="Q36" s="2">
        <f>-(J35+E35)</f>
        <v>0</v>
      </c>
    </row>
    <row r="37" spans="1:18" ht="15.75" thickBot="1">
      <c r="P37" s="21" t="s">
        <v>41</v>
      </c>
      <c r="Q37" s="2">
        <f>-M35</f>
        <v>0</v>
      </c>
    </row>
    <row r="38" spans="1:18" ht="15.75" thickBot="1">
      <c r="P38" s="22" t="s">
        <v>5</v>
      </c>
      <c r="Q38" s="23">
        <f>SUM(Q35:Q37)</f>
        <v>0</v>
      </c>
      <c r="R38" s="24">
        <f>R35-Q38</f>
        <v>0</v>
      </c>
    </row>
  </sheetData>
  <mergeCells count="14">
    <mergeCell ref="R5:R7"/>
    <mergeCell ref="B6:F6"/>
    <mergeCell ref="G6:K6"/>
    <mergeCell ref="A1:R1"/>
    <mergeCell ref="A2:R2"/>
    <mergeCell ref="A3:R3"/>
    <mergeCell ref="A5:A7"/>
    <mergeCell ref="B5:K5"/>
    <mergeCell ref="L5:L7"/>
    <mergeCell ref="M5:M7"/>
    <mergeCell ref="N5:N7"/>
    <mergeCell ref="O5:O7"/>
    <mergeCell ref="P5:P7"/>
    <mergeCell ref="Q5:Q7"/>
  </mergeCells>
  <printOptions horizontalCentered="1"/>
  <pageMargins left="0.25" right="0.25" top="0.42" bottom="0.53" header="0.3" footer="0.3"/>
  <pageSetup paperSize="9" scale="69" orientation="landscape" horizontalDpi="120" verticalDpi="72" r:id="rId1"/>
  <headerFooter>
    <oddFooter>&amp;LFile: &amp;F&amp;CSheet: &amp;A&amp;RPage: &amp;P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R39"/>
  <sheetViews>
    <sheetView view="pageBreakPreview" topLeftCell="F1" zoomScale="90" zoomScaleSheetLayoutView="90" workbookViewId="0">
      <pane ySplit="8" topLeftCell="A26" activePane="bottomLeft" state="frozen"/>
      <selection activeCell="F1" sqref="F1"/>
      <selection pane="bottomLeft" activeCell="R9" sqref="R9:R31"/>
    </sheetView>
  </sheetViews>
  <sheetFormatPr defaultRowHeight="15"/>
  <cols>
    <col min="1" max="1" width="11" bestFit="1" customWidth="1"/>
    <col min="2" max="2" width="12.7109375" style="21" bestFit="1" customWidth="1"/>
    <col min="3" max="3" width="10" style="21" bestFit="1" customWidth="1"/>
    <col min="4" max="4" width="12.7109375" style="21" bestFit="1" customWidth="1"/>
    <col min="5" max="5" width="11.140625" style="21" bestFit="1" customWidth="1"/>
    <col min="6" max="6" width="12.7109375" style="2" bestFit="1" customWidth="1"/>
    <col min="7" max="7" width="12.7109375" style="21" bestFit="1" customWidth="1"/>
    <col min="8" max="8" width="8.42578125" style="21" bestFit="1" customWidth="1"/>
    <col min="9" max="9" width="12.7109375" style="21" bestFit="1" customWidth="1"/>
    <col min="10" max="10" width="11.140625" style="21" bestFit="1" customWidth="1"/>
    <col min="11" max="11" width="12.7109375" style="2" bestFit="1" customWidth="1"/>
    <col min="12" max="12" width="10.42578125" style="21" customWidth="1"/>
    <col min="13" max="13" width="10" style="21" bestFit="1" customWidth="1"/>
    <col min="14" max="14" width="11.140625" style="21" bestFit="1" customWidth="1"/>
    <col min="15" max="15" width="9.85546875" style="21" customWidth="1"/>
    <col min="16" max="16" width="12" style="21" bestFit="1" customWidth="1"/>
    <col min="17" max="17" width="12.7109375" style="2" customWidth="1"/>
    <col min="18" max="18" width="13.7109375" style="2" customWidth="1"/>
  </cols>
  <sheetData>
    <row r="1" spans="1:18" ht="17.25">
      <c r="A1" s="97" t="s">
        <v>198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18">
      <c r="A2" s="98" t="s">
        <v>148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18">
      <c r="A3" s="98" t="s">
        <v>155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1:18" ht="15.75" thickBot="1"/>
    <row r="5" spans="1:18" s="1" customFormat="1" ht="18.75" customHeight="1">
      <c r="A5" s="124" t="s">
        <v>2</v>
      </c>
      <c r="B5" s="121" t="s">
        <v>6</v>
      </c>
      <c r="C5" s="121"/>
      <c r="D5" s="121"/>
      <c r="E5" s="121"/>
      <c r="F5" s="121"/>
      <c r="G5" s="121" t="s">
        <v>7</v>
      </c>
      <c r="H5" s="121"/>
      <c r="I5" s="121"/>
      <c r="J5" s="121"/>
      <c r="K5" s="121"/>
      <c r="L5" s="121" t="s">
        <v>8</v>
      </c>
      <c r="M5" s="121" t="s">
        <v>9</v>
      </c>
      <c r="N5" s="121" t="s">
        <v>10</v>
      </c>
      <c r="O5" s="121" t="s">
        <v>11</v>
      </c>
      <c r="P5" s="121" t="s">
        <v>12</v>
      </c>
      <c r="Q5" s="121" t="s">
        <v>5</v>
      </c>
      <c r="R5" s="122" t="s">
        <v>32</v>
      </c>
    </row>
    <row r="6" spans="1:18" s="3" customFormat="1" ht="15" customHeight="1">
      <c r="A6" s="125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23"/>
    </row>
    <row r="7" spans="1:18" s="3" customFormat="1">
      <c r="A7" s="125"/>
      <c r="B7" s="63" t="s">
        <v>4</v>
      </c>
      <c r="C7" s="63" t="s">
        <v>3</v>
      </c>
      <c r="D7" s="62" t="s">
        <v>5</v>
      </c>
      <c r="E7" s="63" t="s">
        <v>13</v>
      </c>
      <c r="F7" s="62" t="s">
        <v>174</v>
      </c>
      <c r="G7" s="63" t="s">
        <v>4</v>
      </c>
      <c r="H7" s="63" t="s">
        <v>3</v>
      </c>
      <c r="I7" s="62" t="s">
        <v>5</v>
      </c>
      <c r="J7" s="63" t="s">
        <v>14</v>
      </c>
      <c r="K7" s="63" t="s">
        <v>5</v>
      </c>
      <c r="L7" s="119"/>
      <c r="M7" s="119"/>
      <c r="N7" s="119"/>
      <c r="O7" s="119"/>
      <c r="P7" s="119"/>
      <c r="Q7" s="119"/>
      <c r="R7" s="123"/>
    </row>
    <row r="8" spans="1:18" s="5" customFormat="1" ht="30">
      <c r="A8" s="70">
        <v>1</v>
      </c>
      <c r="B8" s="64">
        <v>2</v>
      </c>
      <c r="C8" s="64">
        <v>3</v>
      </c>
      <c r="D8" s="64" t="s">
        <v>179</v>
      </c>
      <c r="E8" s="64">
        <v>5</v>
      </c>
      <c r="F8" s="64" t="s">
        <v>180</v>
      </c>
      <c r="G8" s="64">
        <v>7</v>
      </c>
      <c r="H8" s="64">
        <v>8</v>
      </c>
      <c r="I8" s="64" t="s">
        <v>181</v>
      </c>
      <c r="J8" s="64">
        <v>10</v>
      </c>
      <c r="K8" s="64" t="s">
        <v>182</v>
      </c>
      <c r="L8" s="64">
        <v>12</v>
      </c>
      <c r="M8" s="64">
        <v>13</v>
      </c>
      <c r="N8" s="64">
        <v>14</v>
      </c>
      <c r="O8" s="64">
        <v>15</v>
      </c>
      <c r="P8" s="64">
        <v>16</v>
      </c>
      <c r="Q8" s="64" t="s">
        <v>183</v>
      </c>
      <c r="R8" s="71">
        <v>18</v>
      </c>
    </row>
    <row r="9" spans="1:18">
      <c r="A9" s="12" t="s">
        <v>156</v>
      </c>
      <c r="B9" s="7"/>
      <c r="C9" s="13"/>
      <c r="D9" s="13">
        <f>Table315[[#This Row],[Column3]]+Table315[[#This Row],[ 2.00 ]]</f>
        <v>0</v>
      </c>
      <c r="E9" s="13"/>
      <c r="F9" s="8">
        <f>Table315[[#This Row],[Column5]]+Table315[[#This Row],[Column4]]</f>
        <v>0</v>
      </c>
      <c r="G9" s="7"/>
      <c r="H9" s="13">
        <v>0</v>
      </c>
      <c r="I9" s="13">
        <f>Table315[[#This Row],[Column8]]+Table315[[#This Row],[Column7]]</f>
        <v>0</v>
      </c>
      <c r="J9" s="13"/>
      <c r="K9" s="8">
        <f>Table315[[#This Row],[Column10]]+Table315[[#This Row],[Column9]]</f>
        <v>0</v>
      </c>
      <c r="L9" s="13"/>
      <c r="M9" s="14"/>
      <c r="N9" s="13"/>
      <c r="O9" s="14"/>
      <c r="P9" s="13"/>
      <c r="Q9" s="11">
        <f t="shared" ref="Q9:Q32" si="0">F9+K9+L9+M9+N9+O9+P9</f>
        <v>0</v>
      </c>
      <c r="R9" s="16"/>
    </row>
    <row r="10" spans="1:18">
      <c r="A10" s="12" t="s">
        <v>31</v>
      </c>
      <c r="B10" s="7"/>
      <c r="C10" s="13"/>
      <c r="D10" s="13">
        <f>Table315[[#This Row],[Column3]]+Table315[[#This Row],[ 2.00 ]]</f>
        <v>0</v>
      </c>
      <c r="E10" s="13"/>
      <c r="F10" s="8">
        <f>Table315[[#This Row],[Column5]]+Table315[[#This Row],[Column4]]</f>
        <v>0</v>
      </c>
      <c r="G10" s="7"/>
      <c r="H10" s="13"/>
      <c r="I10" s="13">
        <f>Table315[[#This Row],[Column8]]+Table315[[#This Row],[Column7]]</f>
        <v>0</v>
      </c>
      <c r="J10" s="13"/>
      <c r="K10" s="8">
        <f>Table315[[#This Row],[Column10]]+Table315[[#This Row],[Column9]]</f>
        <v>0</v>
      </c>
      <c r="L10" s="13"/>
      <c r="M10" s="14"/>
      <c r="N10" s="13"/>
      <c r="O10" s="14"/>
      <c r="P10" s="13"/>
      <c r="Q10" s="11">
        <f t="shared" si="0"/>
        <v>0</v>
      </c>
      <c r="R10" s="16"/>
    </row>
    <row r="11" spans="1:18">
      <c r="A11" s="12" t="s">
        <v>157</v>
      </c>
      <c r="B11" s="7"/>
      <c r="C11" s="13"/>
      <c r="D11" s="13">
        <f>Table315[[#This Row],[Column3]]+Table315[[#This Row],[ 2.00 ]]</f>
        <v>0</v>
      </c>
      <c r="E11" s="13"/>
      <c r="F11" s="8">
        <f>Table315[[#This Row],[Column5]]+Table315[[#This Row],[Column4]]</f>
        <v>0</v>
      </c>
      <c r="G11" s="7"/>
      <c r="H11" s="13">
        <v>0</v>
      </c>
      <c r="I11" s="13">
        <f>Table315[[#This Row],[Column8]]+Table315[[#This Row],[Column7]]</f>
        <v>0</v>
      </c>
      <c r="J11" s="13"/>
      <c r="K11" s="8">
        <f>Table315[[#This Row],[Column10]]+Table315[[#This Row],[Column9]]</f>
        <v>0</v>
      </c>
      <c r="L11" s="13"/>
      <c r="M11" s="14"/>
      <c r="N11" s="13"/>
      <c r="O11" s="14"/>
      <c r="P11" s="13"/>
      <c r="Q11" s="11">
        <f t="shared" si="0"/>
        <v>0</v>
      </c>
      <c r="R11" s="16"/>
    </row>
    <row r="12" spans="1:18">
      <c r="A12" s="12" t="s">
        <v>31</v>
      </c>
      <c r="B12" s="7"/>
      <c r="C12" s="13"/>
      <c r="D12" s="13">
        <f>Table315[[#This Row],[Column3]]+Table315[[#This Row],[ 2.00 ]]</f>
        <v>0</v>
      </c>
      <c r="E12" s="13"/>
      <c r="F12" s="8">
        <f>Table315[[#This Row],[Column5]]+Table315[[#This Row],[Column4]]</f>
        <v>0</v>
      </c>
      <c r="G12" s="7"/>
      <c r="H12" s="13"/>
      <c r="I12" s="13">
        <f>Table315[[#This Row],[Column8]]+Table315[[#This Row],[Column7]]</f>
        <v>0</v>
      </c>
      <c r="J12" s="13"/>
      <c r="K12" s="8">
        <f>Table315[[#This Row],[Column10]]+Table315[[#This Row],[Column9]]</f>
        <v>0</v>
      </c>
      <c r="L12" s="13"/>
      <c r="M12" s="14"/>
      <c r="N12" s="13"/>
      <c r="O12" s="14"/>
      <c r="P12" s="13"/>
      <c r="Q12" s="11">
        <f t="shared" si="0"/>
        <v>0</v>
      </c>
      <c r="R12" s="16"/>
    </row>
    <row r="13" spans="1:18">
      <c r="A13" s="12" t="s">
        <v>158</v>
      </c>
      <c r="B13" s="49"/>
      <c r="C13" s="50"/>
      <c r="D13" s="50">
        <f>Table315[[#This Row],[Column3]]+Table315[[#This Row],[ 2.00 ]]</f>
        <v>0</v>
      </c>
      <c r="E13" s="50"/>
      <c r="F13" s="8">
        <f>Table315[[#This Row],[Column5]]+Table315[[#This Row],[Column4]]</f>
        <v>0</v>
      </c>
      <c r="G13" s="49"/>
      <c r="H13" s="50">
        <v>0</v>
      </c>
      <c r="I13" s="50">
        <f>Table315[[#This Row],[Column8]]+Table315[[#This Row],[Column7]]</f>
        <v>0</v>
      </c>
      <c r="J13" s="50"/>
      <c r="K13" s="8">
        <f>Table315[[#This Row],[Column10]]+Table315[[#This Row],[Column9]]</f>
        <v>0</v>
      </c>
      <c r="L13" s="51"/>
      <c r="M13" s="38"/>
      <c r="N13" s="38"/>
      <c r="O13" s="38"/>
      <c r="P13" s="40"/>
      <c r="Q13" s="11">
        <f t="shared" si="0"/>
        <v>0</v>
      </c>
      <c r="R13" s="42"/>
    </row>
    <row r="14" spans="1:18">
      <c r="A14" s="12" t="s">
        <v>31</v>
      </c>
      <c r="B14" s="49"/>
      <c r="C14" s="50"/>
      <c r="D14" s="50">
        <f>Table315[[#This Row],[Column3]]+Table315[[#This Row],[ 2.00 ]]</f>
        <v>0</v>
      </c>
      <c r="E14" s="50"/>
      <c r="F14" s="8">
        <f>Table315[[#This Row],[Column5]]+Table315[[#This Row],[Column4]]</f>
        <v>0</v>
      </c>
      <c r="G14" s="49"/>
      <c r="H14" s="50"/>
      <c r="I14" s="50">
        <f>Table315[[#This Row],[Column8]]+Table315[[#This Row],[Column7]]</f>
        <v>0</v>
      </c>
      <c r="J14" s="50"/>
      <c r="K14" s="8">
        <f>Table315[[#This Row],[Column10]]+Table315[[#This Row],[Column9]]</f>
        <v>0</v>
      </c>
      <c r="L14" s="51"/>
      <c r="M14" s="38"/>
      <c r="N14" s="38"/>
      <c r="O14" s="38"/>
      <c r="P14" s="40"/>
      <c r="Q14" s="11">
        <f t="shared" si="0"/>
        <v>0</v>
      </c>
      <c r="R14" s="42"/>
    </row>
    <row r="15" spans="1:18">
      <c r="A15" s="12" t="s">
        <v>159</v>
      </c>
      <c r="B15" s="49"/>
      <c r="C15" s="50"/>
      <c r="D15" s="50">
        <f>Table315[[#This Row],[Column3]]+Table315[[#This Row],[ 2.00 ]]</f>
        <v>0</v>
      </c>
      <c r="E15" s="50"/>
      <c r="F15" s="8">
        <f>Table315[[#This Row],[Column5]]+Table315[[#This Row],[Column4]]</f>
        <v>0</v>
      </c>
      <c r="G15" s="49"/>
      <c r="H15" s="50">
        <v>0</v>
      </c>
      <c r="I15" s="50">
        <f>Table315[[#This Row],[Column8]]+Table315[[#This Row],[Column7]]</f>
        <v>0</v>
      </c>
      <c r="J15" s="50"/>
      <c r="K15" s="8">
        <f>Table315[[#This Row],[Column10]]+Table315[[#This Row],[Column9]]</f>
        <v>0</v>
      </c>
      <c r="L15" s="51"/>
      <c r="M15" s="38"/>
      <c r="N15" s="38"/>
      <c r="O15" s="38"/>
      <c r="P15" s="40"/>
      <c r="Q15" s="11">
        <f t="shared" si="0"/>
        <v>0</v>
      </c>
      <c r="R15" s="42"/>
    </row>
    <row r="16" spans="1:18">
      <c r="A16" s="12" t="s">
        <v>31</v>
      </c>
      <c r="B16" s="49"/>
      <c r="C16" s="50"/>
      <c r="D16" s="50">
        <f>Table315[[#This Row],[Column3]]+Table315[[#This Row],[ 2.00 ]]</f>
        <v>0</v>
      </c>
      <c r="E16" s="50"/>
      <c r="F16" s="8">
        <f>Table315[[#This Row],[Column5]]+Table315[[#This Row],[Column4]]</f>
        <v>0</v>
      </c>
      <c r="G16" s="49"/>
      <c r="H16" s="50"/>
      <c r="I16" s="50">
        <f>Table315[[#This Row],[Column8]]+Table315[[#This Row],[Column7]]</f>
        <v>0</v>
      </c>
      <c r="J16" s="50"/>
      <c r="K16" s="8">
        <f>Table315[[#This Row],[Column10]]+Table315[[#This Row],[Column9]]</f>
        <v>0</v>
      </c>
      <c r="L16" s="51"/>
      <c r="M16" s="38"/>
      <c r="N16" s="38"/>
      <c r="O16" s="38"/>
      <c r="P16" s="40"/>
      <c r="Q16" s="11">
        <f t="shared" si="0"/>
        <v>0</v>
      </c>
      <c r="R16" s="42"/>
    </row>
    <row r="17" spans="1:18">
      <c r="A17" s="12" t="s">
        <v>160</v>
      </c>
      <c r="B17" s="7"/>
      <c r="C17" s="13"/>
      <c r="D17" s="13">
        <f>Table315[[#This Row],[Column3]]+Table315[[#This Row],[ 2.00 ]]</f>
        <v>0</v>
      </c>
      <c r="E17" s="13"/>
      <c r="F17" s="8">
        <f>Table315[[#This Row],[Column5]]+Table315[[#This Row],[Column4]]</f>
        <v>0</v>
      </c>
      <c r="G17" s="7"/>
      <c r="H17" s="13"/>
      <c r="I17" s="13">
        <f>Table315[[#This Row],[Column8]]+Table315[[#This Row],[Column7]]</f>
        <v>0</v>
      </c>
      <c r="J17" s="13"/>
      <c r="K17" s="8">
        <f>Table315[[#This Row],[Column10]]+Table315[[#This Row],[Column9]]</f>
        <v>0</v>
      </c>
      <c r="L17" s="13"/>
      <c r="M17" s="14"/>
      <c r="N17" s="13"/>
      <c r="O17" s="14"/>
      <c r="P17" s="13"/>
      <c r="Q17" s="11">
        <f t="shared" si="0"/>
        <v>0</v>
      </c>
      <c r="R17" s="16"/>
    </row>
    <row r="18" spans="1:18">
      <c r="A18" s="12" t="s">
        <v>31</v>
      </c>
      <c r="B18" s="7"/>
      <c r="C18" s="13"/>
      <c r="D18" s="13">
        <f>Table315[[#This Row],[Column3]]+Table315[[#This Row],[ 2.00 ]]</f>
        <v>0</v>
      </c>
      <c r="E18" s="13"/>
      <c r="F18" s="8">
        <f>Table315[[#This Row],[Column5]]+Table315[[#This Row],[Column4]]</f>
        <v>0</v>
      </c>
      <c r="G18" s="7"/>
      <c r="H18" s="13"/>
      <c r="I18" s="13">
        <f>Table315[[#This Row],[Column8]]+Table315[[#This Row],[Column7]]</f>
        <v>0</v>
      </c>
      <c r="J18" s="13"/>
      <c r="K18" s="8">
        <f>Table315[[#This Row],[Column10]]+Table315[[#This Row],[Column9]]</f>
        <v>0</v>
      </c>
      <c r="L18" s="13"/>
      <c r="M18" s="14"/>
      <c r="N18" s="13"/>
      <c r="O18" s="14"/>
      <c r="P18" s="13"/>
      <c r="Q18" s="11">
        <f t="shared" si="0"/>
        <v>0</v>
      </c>
      <c r="R18" s="16"/>
    </row>
    <row r="19" spans="1:18">
      <c r="A19" s="12" t="s">
        <v>161</v>
      </c>
      <c r="B19" s="7"/>
      <c r="C19" s="13"/>
      <c r="D19" s="13">
        <f>Table315[[#This Row],[Column3]]+Table315[[#This Row],[ 2.00 ]]</f>
        <v>0</v>
      </c>
      <c r="E19" s="13"/>
      <c r="F19" s="8">
        <f>Table315[[#This Row],[Column5]]+Table315[[#This Row],[Column4]]</f>
        <v>0</v>
      </c>
      <c r="G19" s="7"/>
      <c r="H19" s="13"/>
      <c r="I19" s="13">
        <f>Table315[[#This Row],[Column8]]+Table315[[#This Row],[Column7]]</f>
        <v>0</v>
      </c>
      <c r="J19" s="13"/>
      <c r="K19" s="8">
        <f>Table315[[#This Row],[Column10]]+Table315[[#This Row],[Column9]]</f>
        <v>0</v>
      </c>
      <c r="L19" s="13"/>
      <c r="M19" s="14"/>
      <c r="N19" s="13"/>
      <c r="O19" s="14"/>
      <c r="P19" s="13"/>
      <c r="Q19" s="11">
        <f t="shared" si="0"/>
        <v>0</v>
      </c>
      <c r="R19" s="16"/>
    </row>
    <row r="20" spans="1:18">
      <c r="A20" s="12" t="s">
        <v>31</v>
      </c>
      <c r="B20" s="7"/>
      <c r="C20" s="13"/>
      <c r="D20" s="13">
        <f>Table315[[#This Row],[Column3]]+Table315[[#This Row],[ 2.00 ]]</f>
        <v>0</v>
      </c>
      <c r="E20" s="13"/>
      <c r="F20" s="8">
        <f>Table315[[#This Row],[Column5]]+Table315[[#This Row],[Column4]]</f>
        <v>0</v>
      </c>
      <c r="G20" s="7"/>
      <c r="H20" s="13"/>
      <c r="I20" s="13">
        <f>Table315[[#This Row],[Column8]]+Table315[[#This Row],[Column7]]</f>
        <v>0</v>
      </c>
      <c r="J20" s="13"/>
      <c r="K20" s="8">
        <f>Table315[[#This Row],[Column10]]+Table315[[#This Row],[Column9]]</f>
        <v>0</v>
      </c>
      <c r="L20" s="13"/>
      <c r="M20" s="14"/>
      <c r="N20" s="13"/>
      <c r="O20" s="14"/>
      <c r="P20" s="13"/>
      <c r="Q20" s="11">
        <f t="shared" si="0"/>
        <v>0</v>
      </c>
      <c r="R20" s="16"/>
    </row>
    <row r="21" spans="1:18">
      <c r="A21" s="12" t="s">
        <v>162</v>
      </c>
      <c r="B21" s="49"/>
      <c r="C21" s="50"/>
      <c r="D21" s="50">
        <f>Table315[[#This Row],[Column3]]+Table315[[#This Row],[ 2.00 ]]</f>
        <v>0</v>
      </c>
      <c r="E21" s="50"/>
      <c r="F21" s="8">
        <f>Table315[[#This Row],[Column5]]+Table315[[#This Row],[Column4]]</f>
        <v>0</v>
      </c>
      <c r="G21" s="49"/>
      <c r="H21" s="50"/>
      <c r="I21" s="50">
        <f>Table315[[#This Row],[Column8]]+Table315[[#This Row],[Column7]]</f>
        <v>0</v>
      </c>
      <c r="J21" s="50"/>
      <c r="K21" s="8">
        <f>Table315[[#This Row],[Column10]]+Table315[[#This Row],[Column9]]</f>
        <v>0</v>
      </c>
      <c r="L21" s="51"/>
      <c r="M21" s="38"/>
      <c r="N21" s="38"/>
      <c r="O21" s="38"/>
      <c r="P21" s="40"/>
      <c r="Q21" s="11">
        <f t="shared" si="0"/>
        <v>0</v>
      </c>
      <c r="R21" s="42"/>
    </row>
    <row r="22" spans="1:18">
      <c r="A22" s="12" t="s">
        <v>31</v>
      </c>
      <c r="B22" s="7"/>
      <c r="C22" s="13"/>
      <c r="D22" s="13">
        <f>Table315[[#This Row],[Column3]]+Table315[[#This Row],[ 2.00 ]]</f>
        <v>0</v>
      </c>
      <c r="E22" s="13"/>
      <c r="F22" s="8">
        <f>Table315[[#This Row],[Column5]]+Table315[[#This Row],[Column4]]</f>
        <v>0</v>
      </c>
      <c r="G22" s="7"/>
      <c r="H22" s="13"/>
      <c r="I22" s="13">
        <f>Table315[[#This Row],[Column8]]+Table315[[#This Row],[Column7]]</f>
        <v>0</v>
      </c>
      <c r="J22" s="13"/>
      <c r="K22" s="8">
        <f>Table315[[#This Row],[Column10]]+Table315[[#This Row],[Column9]]</f>
        <v>0</v>
      </c>
      <c r="L22" s="13"/>
      <c r="M22" s="14"/>
      <c r="N22" s="13"/>
      <c r="O22" s="14"/>
      <c r="P22" s="13"/>
      <c r="Q22" s="11">
        <f t="shared" si="0"/>
        <v>0</v>
      </c>
      <c r="R22" s="16"/>
    </row>
    <row r="23" spans="1:18">
      <c r="A23" s="12" t="s">
        <v>163</v>
      </c>
      <c r="B23" s="7"/>
      <c r="C23" s="13"/>
      <c r="D23" s="13">
        <f>Table315[[#This Row],[Column3]]+Table315[[#This Row],[ 2.00 ]]</f>
        <v>0</v>
      </c>
      <c r="E23" s="13"/>
      <c r="F23" s="8">
        <f>Table315[[#This Row],[Column5]]+Table315[[#This Row],[Column4]]</f>
        <v>0</v>
      </c>
      <c r="G23" s="7"/>
      <c r="H23" s="13"/>
      <c r="I23" s="13">
        <f>Table315[[#This Row],[Column8]]+Table315[[#This Row],[Column7]]</f>
        <v>0</v>
      </c>
      <c r="J23" s="13"/>
      <c r="K23" s="8">
        <f>Table315[[#This Row],[Column10]]+Table315[[#This Row],[Column9]]</f>
        <v>0</v>
      </c>
      <c r="L23" s="13"/>
      <c r="M23" s="14"/>
      <c r="N23" s="13"/>
      <c r="O23" s="14"/>
      <c r="P23" s="13"/>
      <c r="Q23" s="11">
        <f t="shared" si="0"/>
        <v>0</v>
      </c>
      <c r="R23" s="16"/>
    </row>
    <row r="24" spans="1:18">
      <c r="A24" s="12" t="s">
        <v>31</v>
      </c>
      <c r="B24" s="7"/>
      <c r="C24" s="13"/>
      <c r="D24" s="13">
        <f>Table315[[#This Row],[Column3]]+Table315[[#This Row],[ 2.00 ]]</f>
        <v>0</v>
      </c>
      <c r="E24" s="13"/>
      <c r="F24" s="8">
        <f>Table315[[#This Row],[Column5]]+Table315[[#This Row],[Column4]]</f>
        <v>0</v>
      </c>
      <c r="G24" s="7"/>
      <c r="H24" s="13"/>
      <c r="I24" s="13">
        <f>Table315[[#This Row],[Column8]]+Table315[[#This Row],[Column7]]</f>
        <v>0</v>
      </c>
      <c r="J24" s="13"/>
      <c r="K24" s="8">
        <f>Table315[[#This Row],[Column10]]+Table315[[#This Row],[Column9]]</f>
        <v>0</v>
      </c>
      <c r="L24" s="13"/>
      <c r="M24" s="14"/>
      <c r="N24" s="13"/>
      <c r="O24" s="14"/>
      <c r="P24" s="13"/>
      <c r="Q24" s="11">
        <f t="shared" si="0"/>
        <v>0</v>
      </c>
      <c r="R24" s="16"/>
    </row>
    <row r="25" spans="1:18">
      <c r="A25" s="12" t="s">
        <v>164</v>
      </c>
      <c r="B25" s="7"/>
      <c r="C25" s="13"/>
      <c r="D25" s="13">
        <f>Table315[[#This Row],[Column3]]+Table315[[#This Row],[ 2.00 ]]</f>
        <v>0</v>
      </c>
      <c r="E25" s="13"/>
      <c r="F25" s="8">
        <f>Table315[[#This Row],[Column5]]+Table315[[#This Row],[Column4]]</f>
        <v>0</v>
      </c>
      <c r="G25" s="7"/>
      <c r="H25" s="13"/>
      <c r="I25" s="13">
        <f>Table315[[#This Row],[Column8]]+Table315[[#This Row],[Column7]]</f>
        <v>0</v>
      </c>
      <c r="J25" s="13"/>
      <c r="K25" s="8">
        <f>Table315[[#This Row],[Column10]]+Table315[[#This Row],[Column9]]</f>
        <v>0</v>
      </c>
      <c r="L25" s="13"/>
      <c r="M25" s="14"/>
      <c r="N25" s="13"/>
      <c r="O25" s="66"/>
      <c r="P25" s="13"/>
      <c r="Q25" s="11">
        <f t="shared" si="0"/>
        <v>0</v>
      </c>
      <c r="R25" s="16"/>
    </row>
    <row r="26" spans="1:18">
      <c r="A26" s="12" t="s">
        <v>31</v>
      </c>
      <c r="B26" s="7"/>
      <c r="C26" s="13"/>
      <c r="D26" s="13">
        <f>Table315[[#This Row],[Column3]]+Table315[[#This Row],[ 2.00 ]]</f>
        <v>0</v>
      </c>
      <c r="E26" s="13"/>
      <c r="F26" s="8">
        <f>Table315[[#This Row],[Column5]]+Table315[[#This Row],[Column4]]</f>
        <v>0</v>
      </c>
      <c r="G26" s="7"/>
      <c r="H26" s="13"/>
      <c r="I26" s="13">
        <f>Table315[[#This Row],[Column8]]+Table315[[#This Row],[Column7]]</f>
        <v>0</v>
      </c>
      <c r="J26" s="13"/>
      <c r="K26" s="8">
        <f>Table315[[#This Row],[Column10]]+Table315[[#This Row],[Column9]]</f>
        <v>0</v>
      </c>
      <c r="L26" s="13"/>
      <c r="M26" s="14"/>
      <c r="N26" s="13"/>
      <c r="O26" s="14"/>
      <c r="P26" s="13"/>
      <c r="Q26" s="11">
        <f t="shared" si="0"/>
        <v>0</v>
      </c>
      <c r="R26" s="16"/>
    </row>
    <row r="27" spans="1:18">
      <c r="A27" s="12" t="s">
        <v>165</v>
      </c>
      <c r="B27" s="7"/>
      <c r="C27" s="13"/>
      <c r="D27" s="13">
        <f>Table315[[#This Row],[Column3]]+Table315[[#This Row],[ 2.00 ]]</f>
        <v>0</v>
      </c>
      <c r="E27" s="13"/>
      <c r="F27" s="8">
        <f>Table315[[#This Row],[Column5]]+Table315[[#This Row],[Column4]]</f>
        <v>0</v>
      </c>
      <c r="G27" s="7"/>
      <c r="H27" s="13">
        <v>0</v>
      </c>
      <c r="I27" s="13">
        <f>Table315[[#This Row],[Column8]]+Table315[[#This Row],[Column7]]</f>
        <v>0</v>
      </c>
      <c r="J27" s="13"/>
      <c r="K27" s="8">
        <f>Table315[[#This Row],[Column10]]+Table315[[#This Row],[Column9]]</f>
        <v>0</v>
      </c>
      <c r="L27" s="13"/>
      <c r="M27" s="14"/>
      <c r="N27" s="13"/>
      <c r="O27" s="14"/>
      <c r="P27" s="13"/>
      <c r="Q27" s="11">
        <f t="shared" si="0"/>
        <v>0</v>
      </c>
      <c r="R27" s="16"/>
    </row>
    <row r="28" spans="1:18">
      <c r="A28" s="12" t="s">
        <v>31</v>
      </c>
      <c r="B28" s="7"/>
      <c r="C28" s="13"/>
      <c r="D28" s="13">
        <f>Table315[[#This Row],[Column3]]+Table315[[#This Row],[ 2.00 ]]</f>
        <v>0</v>
      </c>
      <c r="E28" s="13"/>
      <c r="F28" s="8">
        <f>Table315[[#This Row],[Column5]]+Table315[[#This Row],[Column4]]</f>
        <v>0</v>
      </c>
      <c r="G28" s="7"/>
      <c r="H28" s="13">
        <v>0</v>
      </c>
      <c r="I28" s="13">
        <f>Table315[[#This Row],[Column8]]+Table315[[#This Row],[Column7]]</f>
        <v>0</v>
      </c>
      <c r="J28" s="13"/>
      <c r="K28" s="8">
        <f>Table315[[#This Row],[Column10]]+Table315[[#This Row],[Column9]]</f>
        <v>0</v>
      </c>
      <c r="L28" s="13"/>
      <c r="M28" s="14"/>
      <c r="N28" s="13"/>
      <c r="O28" s="14"/>
      <c r="P28" s="13"/>
      <c r="Q28" s="11">
        <f t="shared" si="0"/>
        <v>0</v>
      </c>
      <c r="R28" s="16"/>
    </row>
    <row r="29" spans="1:18">
      <c r="A29" s="12" t="s">
        <v>166</v>
      </c>
      <c r="B29" s="7"/>
      <c r="C29" s="13"/>
      <c r="D29" s="13">
        <f>Table315[[#This Row],[Column3]]+Table315[[#This Row],[ 2.00 ]]</f>
        <v>0</v>
      </c>
      <c r="E29" s="13"/>
      <c r="F29" s="8">
        <f>Table315[[#This Row],[Column5]]+Table315[[#This Row],[Column4]]</f>
        <v>0</v>
      </c>
      <c r="G29" s="7"/>
      <c r="H29" s="13"/>
      <c r="I29" s="13">
        <f>Table315[[#This Row],[Column8]]+Table315[[#This Row],[Column7]]</f>
        <v>0</v>
      </c>
      <c r="J29" s="13"/>
      <c r="K29" s="8">
        <f>Table315[[#This Row],[Column10]]+Table315[[#This Row],[Column9]]</f>
        <v>0</v>
      </c>
      <c r="L29" s="13"/>
      <c r="M29" s="14"/>
      <c r="N29" s="13"/>
      <c r="O29" s="14"/>
      <c r="P29" s="13"/>
      <c r="Q29" s="11">
        <f t="shared" si="0"/>
        <v>0</v>
      </c>
      <c r="R29" s="16"/>
    </row>
    <row r="30" spans="1:18">
      <c r="A30" s="12" t="s">
        <v>31</v>
      </c>
      <c r="B30" s="7"/>
      <c r="C30" s="13"/>
      <c r="D30" s="13">
        <f>Table315[[#This Row],[Column3]]+Table315[[#This Row],[ 2.00 ]]</f>
        <v>0</v>
      </c>
      <c r="E30" s="13"/>
      <c r="F30" s="8">
        <f>Table315[[#This Row],[Column5]]+Table315[[#This Row],[Column4]]</f>
        <v>0</v>
      </c>
      <c r="G30" s="7"/>
      <c r="H30" s="13"/>
      <c r="I30" s="13">
        <f>Table315[[#This Row],[Column8]]+Table315[[#This Row],[Column7]]</f>
        <v>0</v>
      </c>
      <c r="J30" s="13"/>
      <c r="K30" s="8">
        <f>Table315[[#This Row],[Column10]]+Table315[[#This Row],[Column9]]</f>
        <v>0</v>
      </c>
      <c r="L30" s="13"/>
      <c r="M30" s="14"/>
      <c r="N30" s="13"/>
      <c r="O30" s="14"/>
      <c r="P30" s="13"/>
      <c r="Q30" s="11">
        <f t="shared" si="0"/>
        <v>0</v>
      </c>
      <c r="R30" s="16"/>
    </row>
    <row r="31" spans="1:18">
      <c r="A31" s="12" t="s">
        <v>167</v>
      </c>
      <c r="B31" s="7"/>
      <c r="C31" s="13"/>
      <c r="D31" s="13">
        <f>Table315[[#This Row],[Column3]]+Table315[[#This Row],[ 2.00 ]]</f>
        <v>0</v>
      </c>
      <c r="E31" s="13"/>
      <c r="F31" s="8">
        <f>Table315[[#This Row],[Column5]]+Table315[[#This Row],[Column4]]</f>
        <v>0</v>
      </c>
      <c r="G31" s="7"/>
      <c r="H31" s="13">
        <v>0</v>
      </c>
      <c r="I31" s="13">
        <f>Table315[[#This Row],[Column8]]+Table315[[#This Row],[Column7]]</f>
        <v>0</v>
      </c>
      <c r="J31" s="13"/>
      <c r="K31" s="8">
        <f>Table315[[#This Row],[Column10]]+Table315[[#This Row],[Column9]]</f>
        <v>0</v>
      </c>
      <c r="L31" s="13"/>
      <c r="M31" s="14"/>
      <c r="N31" s="13"/>
      <c r="O31" s="66"/>
      <c r="P31" s="13"/>
      <c r="Q31" s="11">
        <f t="shared" si="0"/>
        <v>0</v>
      </c>
      <c r="R31" s="16"/>
    </row>
    <row r="32" spans="1:18">
      <c r="A32" s="12" t="s">
        <v>31</v>
      </c>
      <c r="B32" s="7"/>
      <c r="C32" s="13"/>
      <c r="D32" s="13">
        <f>Table315[[#This Row],[Column3]]+Table315[[#This Row],[ 2.00 ]]</f>
        <v>0</v>
      </c>
      <c r="E32" s="13"/>
      <c r="F32" s="8">
        <f>Table315[[#This Row],[Column5]]+Table315[[#This Row],[Column4]]</f>
        <v>0</v>
      </c>
      <c r="G32" s="7"/>
      <c r="H32" s="13"/>
      <c r="I32" s="13">
        <f>Table315[[#This Row],[Column8]]+Table315[[#This Row],[Column7]]</f>
        <v>0</v>
      </c>
      <c r="J32" s="13"/>
      <c r="K32" s="8">
        <f>Table315[[#This Row],[Column10]]+Table315[[#This Row],[Column9]]</f>
        <v>0</v>
      </c>
      <c r="L32" s="13"/>
      <c r="M32" s="14"/>
      <c r="N32" s="13"/>
      <c r="O32" s="14"/>
      <c r="P32" s="13"/>
      <c r="Q32" s="11">
        <f t="shared" si="0"/>
        <v>0</v>
      </c>
      <c r="R32" s="16"/>
    </row>
    <row r="33" spans="1:18">
      <c r="A33" s="72" t="s">
        <v>174</v>
      </c>
      <c r="B33" s="68">
        <f>B31+B29+B27+B25+B23+B21+B19+B17+B15+B13+B11+B9</f>
        <v>0</v>
      </c>
      <c r="C33" s="68">
        <f t="shared" ref="C33:R33" si="1">C31+C29+C27+C25+C23+C21+C19+C17+C15+C13+C11+C9</f>
        <v>0</v>
      </c>
      <c r="D33" s="68">
        <f t="shared" si="1"/>
        <v>0</v>
      </c>
      <c r="E33" s="68">
        <f t="shared" si="1"/>
        <v>0</v>
      </c>
      <c r="F33" s="68">
        <f t="shared" si="1"/>
        <v>0</v>
      </c>
      <c r="G33" s="68">
        <f t="shared" si="1"/>
        <v>0</v>
      </c>
      <c r="H33" s="68">
        <f t="shared" si="1"/>
        <v>0</v>
      </c>
      <c r="I33" s="68">
        <f t="shared" si="1"/>
        <v>0</v>
      </c>
      <c r="J33" s="68">
        <f t="shared" si="1"/>
        <v>0</v>
      </c>
      <c r="K33" s="68">
        <f t="shared" si="1"/>
        <v>0</v>
      </c>
      <c r="L33" s="68">
        <f t="shared" si="1"/>
        <v>0</v>
      </c>
      <c r="M33" s="68">
        <f t="shared" si="1"/>
        <v>0</v>
      </c>
      <c r="N33" s="68">
        <f t="shared" si="1"/>
        <v>0</v>
      </c>
      <c r="O33" s="68"/>
      <c r="P33" s="68">
        <f t="shared" si="1"/>
        <v>0</v>
      </c>
      <c r="Q33" s="68">
        <f t="shared" si="1"/>
        <v>0</v>
      </c>
      <c r="R33" s="73">
        <f t="shared" si="1"/>
        <v>0</v>
      </c>
    </row>
    <row r="34" spans="1:18">
      <c r="A34" s="72" t="s">
        <v>176</v>
      </c>
      <c r="B34" s="69">
        <f>B32+B30+B28+B26+B24+B22+B20+B18+B16+B14+B12+B10</f>
        <v>0</v>
      </c>
      <c r="C34" s="69">
        <f t="shared" ref="C34:R34" si="2">C32+C30+C28+C26+C24+C22+C20+C18+C16+C14+C12+C10</f>
        <v>0</v>
      </c>
      <c r="D34" s="69">
        <f t="shared" si="2"/>
        <v>0</v>
      </c>
      <c r="E34" s="69">
        <f t="shared" si="2"/>
        <v>0</v>
      </c>
      <c r="F34" s="69">
        <f t="shared" si="2"/>
        <v>0</v>
      </c>
      <c r="G34" s="69">
        <f t="shared" si="2"/>
        <v>0</v>
      </c>
      <c r="H34" s="69">
        <f t="shared" si="2"/>
        <v>0</v>
      </c>
      <c r="I34" s="69">
        <f t="shared" si="2"/>
        <v>0</v>
      </c>
      <c r="J34" s="69">
        <f t="shared" si="2"/>
        <v>0</v>
      </c>
      <c r="K34" s="69">
        <f t="shared" si="2"/>
        <v>0</v>
      </c>
      <c r="L34" s="69">
        <f t="shared" si="2"/>
        <v>0</v>
      </c>
      <c r="M34" s="69">
        <f t="shared" si="2"/>
        <v>0</v>
      </c>
      <c r="N34" s="69">
        <f t="shared" si="2"/>
        <v>0</v>
      </c>
      <c r="O34" s="69">
        <f t="shared" si="2"/>
        <v>0</v>
      </c>
      <c r="P34" s="69">
        <f t="shared" si="2"/>
        <v>0</v>
      </c>
      <c r="Q34" s="69">
        <f t="shared" si="2"/>
        <v>0</v>
      </c>
      <c r="R34" s="77">
        <f t="shared" si="2"/>
        <v>0</v>
      </c>
    </row>
    <row r="35" spans="1:18" ht="15.75" thickBot="1">
      <c r="A35" s="74" t="s">
        <v>177</v>
      </c>
      <c r="B35" s="78">
        <f>B34+B33</f>
        <v>0</v>
      </c>
      <c r="C35" s="78">
        <f t="shared" ref="C35:R35" si="3">C34+C33</f>
        <v>0</v>
      </c>
      <c r="D35" s="78">
        <f t="shared" si="3"/>
        <v>0</v>
      </c>
      <c r="E35" s="78">
        <f t="shared" si="3"/>
        <v>0</v>
      </c>
      <c r="F35" s="78">
        <f t="shared" si="3"/>
        <v>0</v>
      </c>
      <c r="G35" s="78">
        <f t="shared" si="3"/>
        <v>0</v>
      </c>
      <c r="H35" s="78">
        <f t="shared" si="3"/>
        <v>0</v>
      </c>
      <c r="I35" s="78">
        <f t="shared" si="3"/>
        <v>0</v>
      </c>
      <c r="J35" s="78">
        <f t="shared" si="3"/>
        <v>0</v>
      </c>
      <c r="K35" s="78">
        <f t="shared" si="3"/>
        <v>0</v>
      </c>
      <c r="L35" s="78">
        <f t="shared" si="3"/>
        <v>0</v>
      </c>
      <c r="M35" s="78">
        <f t="shared" si="3"/>
        <v>0</v>
      </c>
      <c r="N35" s="78">
        <f t="shared" si="3"/>
        <v>0</v>
      </c>
      <c r="O35" s="78">
        <f t="shared" si="3"/>
        <v>0</v>
      </c>
      <c r="P35" s="78">
        <f t="shared" si="3"/>
        <v>0</v>
      </c>
      <c r="Q35" s="78">
        <f t="shared" si="3"/>
        <v>0</v>
      </c>
      <c r="R35" s="79">
        <f t="shared" si="3"/>
        <v>0</v>
      </c>
    </row>
    <row r="36" spans="1:18">
      <c r="O36" s="87"/>
      <c r="P36" s="87" t="s">
        <v>40</v>
      </c>
      <c r="Q36" s="2">
        <f>-(E35+J35)</f>
        <v>0</v>
      </c>
    </row>
    <row r="37" spans="1:18">
      <c r="O37" s="96" t="s">
        <v>187</v>
      </c>
      <c r="P37" s="96"/>
      <c r="Q37" s="2">
        <f>-(C35+H35)</f>
        <v>0</v>
      </c>
    </row>
    <row r="38" spans="1:18" ht="15.75" thickBot="1">
      <c r="O38" s="87"/>
      <c r="P38" s="87" t="s">
        <v>41</v>
      </c>
      <c r="Q38" s="2">
        <f>-(M35)</f>
        <v>0</v>
      </c>
    </row>
    <row r="39" spans="1:18" ht="15.75" thickBot="1">
      <c r="P39" s="22" t="s">
        <v>5</v>
      </c>
      <c r="Q39" s="23">
        <f>SUM(Q35:Q38)</f>
        <v>0</v>
      </c>
      <c r="R39" s="24">
        <f>R35-Q39</f>
        <v>0</v>
      </c>
    </row>
  </sheetData>
  <mergeCells count="14">
    <mergeCell ref="O37:P37"/>
    <mergeCell ref="R5:R7"/>
    <mergeCell ref="A1:R1"/>
    <mergeCell ref="A2:R2"/>
    <mergeCell ref="A3:R3"/>
    <mergeCell ref="A5:A7"/>
    <mergeCell ref="L5:L7"/>
    <mergeCell ref="M5:M7"/>
    <mergeCell ref="N5:N7"/>
    <mergeCell ref="O5:O7"/>
    <mergeCell ref="P5:P7"/>
    <mergeCell ref="Q5:Q7"/>
    <mergeCell ref="B5:F6"/>
    <mergeCell ref="G5:K6"/>
  </mergeCells>
  <printOptions horizontalCentered="1"/>
  <pageMargins left="0.25" right="0.25" top="0.42" bottom="0.53" header="0.3" footer="0.3"/>
  <pageSetup paperSize="9" scale="68" orientation="landscape" horizontalDpi="120" verticalDpi="72" r:id="rId1"/>
  <headerFooter>
    <oddFooter>&amp;LFile: &amp;F&amp;CSheet: &amp;A&amp;RPage: &amp;P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>
  <dimension ref="A1:R38"/>
  <sheetViews>
    <sheetView view="pageBreakPreview" zoomScale="80" zoomScaleSheetLayoutView="80" workbookViewId="0">
      <pane xSplit="1" ySplit="8" topLeftCell="F24" activePane="bottomRight" state="frozen"/>
      <selection pane="topRight" activeCell="B1" sqref="B1"/>
      <selection pane="bottomLeft" activeCell="A9" sqref="A9"/>
      <selection pane="bottomRight" activeCell="L31" sqref="L31"/>
    </sheetView>
  </sheetViews>
  <sheetFormatPr defaultRowHeight="15"/>
  <cols>
    <col min="1" max="1" width="11.7109375" bestFit="1" customWidth="1"/>
    <col min="2" max="2" width="16.85546875" style="21" customWidth="1"/>
    <col min="3" max="3" width="8.5703125" style="21" bestFit="1" customWidth="1"/>
    <col min="4" max="4" width="16.7109375" style="21" bestFit="1" customWidth="1"/>
    <col min="5" max="5" width="15.7109375" style="21" bestFit="1" customWidth="1"/>
    <col min="6" max="6" width="16.7109375" style="2" customWidth="1"/>
    <col min="7" max="7" width="10.5703125" style="21" customWidth="1"/>
    <col min="8" max="8" width="8.42578125" style="21" bestFit="1" customWidth="1"/>
    <col min="9" max="9" width="8.42578125" style="21" customWidth="1"/>
    <col min="10" max="10" width="12.140625" style="21" bestFit="1" customWidth="1"/>
    <col min="11" max="11" width="10.42578125" style="2" customWidth="1"/>
    <col min="12" max="12" width="14.28515625" style="21" customWidth="1"/>
    <col min="13" max="13" width="10.140625" style="21" customWidth="1"/>
    <col min="14" max="14" width="8.140625" style="21" customWidth="1"/>
    <col min="15" max="15" width="10.140625" style="21" customWidth="1"/>
    <col min="16" max="16" width="11" style="21" customWidth="1"/>
    <col min="17" max="17" width="16.7109375" style="2" customWidth="1"/>
    <col min="18" max="18" width="17.28515625" style="2" bestFit="1" customWidth="1"/>
  </cols>
  <sheetData>
    <row r="1" spans="1:18" ht="17.25">
      <c r="A1" s="97" t="s">
        <v>199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18">
      <c r="A2" s="98" t="s">
        <v>148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18">
      <c r="A3" s="98" t="s">
        <v>171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1:18" ht="15.75" thickBot="1"/>
    <row r="5" spans="1:18" s="1" customFormat="1" ht="18.75" customHeight="1">
      <c r="A5" s="124" t="s">
        <v>2</v>
      </c>
      <c r="B5" s="121" t="s">
        <v>6</v>
      </c>
      <c r="C5" s="121"/>
      <c r="D5" s="121"/>
      <c r="E5" s="121"/>
      <c r="F5" s="121"/>
      <c r="G5" s="121" t="s">
        <v>7</v>
      </c>
      <c r="H5" s="121"/>
      <c r="I5" s="121"/>
      <c r="J5" s="121"/>
      <c r="K5" s="121"/>
      <c r="L5" s="121" t="s">
        <v>8</v>
      </c>
      <c r="M5" s="121" t="s">
        <v>9</v>
      </c>
      <c r="N5" s="121" t="s">
        <v>10</v>
      </c>
      <c r="O5" s="121" t="s">
        <v>11</v>
      </c>
      <c r="P5" s="121" t="s">
        <v>12</v>
      </c>
      <c r="Q5" s="121" t="s">
        <v>5</v>
      </c>
      <c r="R5" s="122" t="s">
        <v>32</v>
      </c>
    </row>
    <row r="6" spans="1:18" s="3" customFormat="1" ht="24" customHeight="1">
      <c r="A6" s="125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23"/>
    </row>
    <row r="7" spans="1:18" s="3" customFormat="1" ht="30">
      <c r="A7" s="125"/>
      <c r="B7" s="65" t="s">
        <v>4</v>
      </c>
      <c r="C7" s="65" t="s">
        <v>3</v>
      </c>
      <c r="D7" s="62" t="s">
        <v>5</v>
      </c>
      <c r="E7" s="65" t="s">
        <v>13</v>
      </c>
      <c r="F7" s="62" t="s">
        <v>174</v>
      </c>
      <c r="G7" s="65" t="s">
        <v>4</v>
      </c>
      <c r="H7" s="65" t="s">
        <v>3</v>
      </c>
      <c r="I7" s="62" t="s">
        <v>5</v>
      </c>
      <c r="J7" s="65" t="s">
        <v>14</v>
      </c>
      <c r="K7" s="62" t="s">
        <v>174</v>
      </c>
      <c r="L7" s="119"/>
      <c r="M7" s="119"/>
      <c r="N7" s="119"/>
      <c r="O7" s="119"/>
      <c r="P7" s="119"/>
      <c r="Q7" s="119"/>
      <c r="R7" s="123"/>
    </row>
    <row r="8" spans="1:18" s="5" customFormat="1" ht="30">
      <c r="A8" s="70">
        <v>1</v>
      </c>
      <c r="B8" s="64">
        <v>2</v>
      </c>
      <c r="C8" s="64">
        <v>3</v>
      </c>
      <c r="D8" s="64" t="s">
        <v>179</v>
      </c>
      <c r="E8" s="64">
        <v>5</v>
      </c>
      <c r="F8" s="64" t="s">
        <v>180</v>
      </c>
      <c r="G8" s="64">
        <v>7</v>
      </c>
      <c r="H8" s="64">
        <v>8</v>
      </c>
      <c r="I8" s="64" t="s">
        <v>181</v>
      </c>
      <c r="J8" s="64">
        <v>10</v>
      </c>
      <c r="K8" s="64" t="s">
        <v>182</v>
      </c>
      <c r="L8" s="64">
        <v>12</v>
      </c>
      <c r="M8" s="64">
        <v>13</v>
      </c>
      <c r="N8" s="64">
        <v>14</v>
      </c>
      <c r="O8" s="64">
        <v>15</v>
      </c>
      <c r="P8" s="64">
        <v>16</v>
      </c>
      <c r="Q8" s="64" t="s">
        <v>183</v>
      </c>
      <c r="R8" s="71">
        <v>18</v>
      </c>
    </row>
    <row r="9" spans="1:18">
      <c r="A9" s="12" t="s">
        <v>156</v>
      </c>
      <c r="B9" s="7"/>
      <c r="C9" s="13"/>
      <c r="D9" s="13">
        <f>Table315171823[[#This Row],[2]]+Table315171823[[#This Row],[3]]</f>
        <v>0</v>
      </c>
      <c r="E9" s="13"/>
      <c r="F9" s="8">
        <f>Table315171823[[#This Row],[32]]+Table315171823[[#This Row],[4]]</f>
        <v>0</v>
      </c>
      <c r="G9" s="7"/>
      <c r="H9" s="13"/>
      <c r="I9" s="13"/>
      <c r="J9" s="13"/>
      <c r="K9" s="8">
        <f t="shared" ref="K9:K32" si="0">SUM(G9:J9)</f>
        <v>0</v>
      </c>
      <c r="L9" s="13"/>
      <c r="M9" s="14"/>
      <c r="N9" s="13"/>
      <c r="O9" s="14"/>
      <c r="P9" s="13"/>
      <c r="Q9" s="11">
        <f t="shared" ref="Q9:Q32" si="1">F9+K9+L9+M9+N9+O9+P9</f>
        <v>0</v>
      </c>
      <c r="R9" s="16"/>
    </row>
    <row r="10" spans="1:18">
      <c r="A10" s="12" t="s">
        <v>31</v>
      </c>
      <c r="B10" s="7"/>
      <c r="C10" s="13"/>
      <c r="D10" s="13">
        <f>Table315171823[[#This Row],[2]]+Table315171823[[#This Row],[3]]</f>
        <v>0</v>
      </c>
      <c r="E10" s="13"/>
      <c r="F10" s="8">
        <f>Table315171823[[#This Row],[32]]+Table315171823[[#This Row],[4]]</f>
        <v>0</v>
      </c>
      <c r="G10" s="7"/>
      <c r="H10" s="13"/>
      <c r="I10" s="13"/>
      <c r="J10" s="13"/>
      <c r="K10" s="8">
        <f t="shared" si="0"/>
        <v>0</v>
      </c>
      <c r="L10" s="13"/>
      <c r="M10" s="14"/>
      <c r="N10" s="13"/>
      <c r="O10" s="14"/>
      <c r="P10" s="13"/>
      <c r="Q10" s="11">
        <f t="shared" si="1"/>
        <v>0</v>
      </c>
      <c r="R10" s="16"/>
    </row>
    <row r="11" spans="1:18">
      <c r="A11" s="12" t="s">
        <v>157</v>
      </c>
      <c r="B11" s="7"/>
      <c r="C11" s="13"/>
      <c r="D11" s="13">
        <f>Table315171823[[#This Row],[2]]+Table315171823[[#This Row],[3]]</f>
        <v>0</v>
      </c>
      <c r="E11" s="13"/>
      <c r="F11" s="8">
        <f>Table315171823[[#This Row],[32]]+Table315171823[[#This Row],[4]]</f>
        <v>0</v>
      </c>
      <c r="G11" s="7"/>
      <c r="H11" s="13"/>
      <c r="I11" s="13"/>
      <c r="J11" s="13"/>
      <c r="K11" s="8">
        <f t="shared" si="0"/>
        <v>0</v>
      </c>
      <c r="L11" s="13"/>
      <c r="M11" s="14"/>
      <c r="N11" s="13"/>
      <c r="O11" s="14"/>
      <c r="P11" s="13"/>
      <c r="Q11" s="11">
        <f t="shared" si="1"/>
        <v>0</v>
      </c>
      <c r="R11" s="16"/>
    </row>
    <row r="12" spans="1:18">
      <c r="A12" s="12" t="s">
        <v>31</v>
      </c>
      <c r="B12" s="7"/>
      <c r="C12" s="13"/>
      <c r="D12" s="13">
        <f>Table315171823[[#This Row],[2]]+Table315171823[[#This Row],[3]]</f>
        <v>0</v>
      </c>
      <c r="E12" s="13"/>
      <c r="F12" s="8">
        <f>Table315171823[[#This Row],[32]]+Table315171823[[#This Row],[4]]</f>
        <v>0</v>
      </c>
      <c r="G12" s="7"/>
      <c r="H12" s="13"/>
      <c r="I12" s="13"/>
      <c r="J12" s="13"/>
      <c r="K12" s="8">
        <f t="shared" si="0"/>
        <v>0</v>
      </c>
      <c r="L12" s="13"/>
      <c r="M12" s="14"/>
      <c r="N12" s="13"/>
      <c r="O12" s="14"/>
      <c r="P12" s="13"/>
      <c r="Q12" s="11">
        <f t="shared" si="1"/>
        <v>0</v>
      </c>
      <c r="R12" s="16"/>
    </row>
    <row r="13" spans="1:18">
      <c r="A13" s="12" t="s">
        <v>158</v>
      </c>
      <c r="B13" s="49"/>
      <c r="C13" s="50"/>
      <c r="D13" s="13">
        <f>Table315171823[[#This Row],[2]]+Table315171823[[#This Row],[3]]</f>
        <v>0</v>
      </c>
      <c r="E13" s="50"/>
      <c r="F13" s="8">
        <f>Table315171823[[#This Row],[32]]+Table315171823[[#This Row],[4]]</f>
        <v>0</v>
      </c>
      <c r="G13" s="49"/>
      <c r="H13" s="50"/>
      <c r="I13" s="50"/>
      <c r="J13" s="50"/>
      <c r="K13" s="8">
        <f t="shared" si="0"/>
        <v>0</v>
      </c>
      <c r="L13" s="51"/>
      <c r="M13" s="38"/>
      <c r="N13" s="38"/>
      <c r="O13" s="38"/>
      <c r="P13" s="40"/>
      <c r="Q13" s="11">
        <f t="shared" si="1"/>
        <v>0</v>
      </c>
      <c r="R13" s="42"/>
    </row>
    <row r="14" spans="1:18">
      <c r="A14" s="12" t="s">
        <v>31</v>
      </c>
      <c r="B14" s="49"/>
      <c r="C14" s="50"/>
      <c r="D14" s="13">
        <f>Table315171823[[#This Row],[2]]+Table315171823[[#This Row],[3]]</f>
        <v>0</v>
      </c>
      <c r="E14" s="50"/>
      <c r="F14" s="8">
        <f>Table315171823[[#This Row],[32]]+Table315171823[[#This Row],[4]]</f>
        <v>0</v>
      </c>
      <c r="G14" s="49"/>
      <c r="H14" s="50"/>
      <c r="I14" s="50"/>
      <c r="J14" s="50"/>
      <c r="K14" s="8">
        <f t="shared" si="0"/>
        <v>0</v>
      </c>
      <c r="L14" s="51"/>
      <c r="M14" s="38"/>
      <c r="N14" s="38"/>
      <c r="O14" s="38"/>
      <c r="P14" s="40"/>
      <c r="Q14" s="11">
        <f t="shared" si="1"/>
        <v>0</v>
      </c>
      <c r="R14" s="42"/>
    </row>
    <row r="15" spans="1:18">
      <c r="A15" s="12" t="s">
        <v>159</v>
      </c>
      <c r="B15" s="49"/>
      <c r="C15" s="50"/>
      <c r="D15" s="13">
        <f>Table315171823[[#This Row],[2]]+Table315171823[[#This Row],[3]]</f>
        <v>0</v>
      </c>
      <c r="E15" s="50"/>
      <c r="F15" s="8">
        <f>Table315171823[[#This Row],[32]]+Table315171823[[#This Row],[4]]</f>
        <v>0</v>
      </c>
      <c r="G15" s="49"/>
      <c r="H15" s="50"/>
      <c r="I15" s="50"/>
      <c r="J15" s="50"/>
      <c r="K15" s="8">
        <f t="shared" si="0"/>
        <v>0</v>
      </c>
      <c r="L15" s="51"/>
      <c r="M15" s="38"/>
      <c r="N15" s="38"/>
      <c r="O15" s="38"/>
      <c r="P15" s="40"/>
      <c r="Q15" s="11">
        <f t="shared" si="1"/>
        <v>0</v>
      </c>
      <c r="R15" s="42"/>
    </row>
    <row r="16" spans="1:18">
      <c r="A16" s="12" t="s">
        <v>31</v>
      </c>
      <c r="B16" s="49"/>
      <c r="C16" s="50"/>
      <c r="D16" s="13">
        <f>Table315171823[[#This Row],[2]]+Table315171823[[#This Row],[3]]</f>
        <v>0</v>
      </c>
      <c r="E16" s="50"/>
      <c r="F16" s="8">
        <f>Table315171823[[#This Row],[32]]+Table315171823[[#This Row],[4]]</f>
        <v>0</v>
      </c>
      <c r="G16" s="49"/>
      <c r="H16" s="50"/>
      <c r="I16" s="50"/>
      <c r="J16" s="50"/>
      <c r="K16" s="8">
        <f t="shared" si="0"/>
        <v>0</v>
      </c>
      <c r="L16" s="51"/>
      <c r="M16" s="38"/>
      <c r="N16" s="38"/>
      <c r="O16" s="38"/>
      <c r="P16" s="40"/>
      <c r="Q16" s="11">
        <f t="shared" si="1"/>
        <v>0</v>
      </c>
      <c r="R16" s="42"/>
    </row>
    <row r="17" spans="1:18">
      <c r="A17" s="12" t="s">
        <v>160</v>
      </c>
      <c r="B17" s="7"/>
      <c r="C17" s="13"/>
      <c r="D17" s="13">
        <f>Table315171823[[#This Row],[2]]+Table315171823[[#This Row],[3]]</f>
        <v>0</v>
      </c>
      <c r="E17" s="13"/>
      <c r="F17" s="8">
        <f>Table315171823[[#This Row],[32]]+Table315171823[[#This Row],[4]]</f>
        <v>0</v>
      </c>
      <c r="G17" s="7"/>
      <c r="H17" s="13"/>
      <c r="I17" s="13"/>
      <c r="J17" s="13"/>
      <c r="K17" s="8">
        <f t="shared" si="0"/>
        <v>0</v>
      </c>
      <c r="L17" s="13"/>
      <c r="M17" s="14"/>
      <c r="N17" s="13"/>
      <c r="O17" s="14"/>
      <c r="P17" s="13"/>
      <c r="Q17" s="11">
        <f t="shared" si="1"/>
        <v>0</v>
      </c>
      <c r="R17" s="16"/>
    </row>
    <row r="18" spans="1:18">
      <c r="A18" s="12" t="s">
        <v>31</v>
      </c>
      <c r="B18" s="7"/>
      <c r="C18" s="13"/>
      <c r="D18" s="13">
        <f>Table315171823[[#This Row],[2]]+Table315171823[[#This Row],[3]]</f>
        <v>0</v>
      </c>
      <c r="E18" s="13"/>
      <c r="F18" s="8">
        <f>Table315171823[[#This Row],[32]]+Table315171823[[#This Row],[4]]</f>
        <v>0</v>
      </c>
      <c r="G18" s="7"/>
      <c r="H18" s="13"/>
      <c r="I18" s="13"/>
      <c r="J18" s="13"/>
      <c r="K18" s="8">
        <f t="shared" si="0"/>
        <v>0</v>
      </c>
      <c r="L18" s="13"/>
      <c r="M18" s="14"/>
      <c r="N18" s="13"/>
      <c r="O18" s="14"/>
      <c r="P18" s="13"/>
      <c r="Q18" s="11">
        <f t="shared" si="1"/>
        <v>0</v>
      </c>
      <c r="R18" s="16"/>
    </row>
    <row r="19" spans="1:18">
      <c r="A19" s="12" t="s">
        <v>161</v>
      </c>
      <c r="B19" s="7"/>
      <c r="C19" s="13"/>
      <c r="D19" s="13">
        <f>Table315171823[[#This Row],[2]]+Table315171823[[#This Row],[3]]</f>
        <v>0</v>
      </c>
      <c r="E19" s="13"/>
      <c r="F19" s="8">
        <f>Table315171823[[#This Row],[32]]+Table315171823[[#This Row],[4]]</f>
        <v>0</v>
      </c>
      <c r="G19" s="7"/>
      <c r="H19" s="13"/>
      <c r="I19" s="13"/>
      <c r="J19" s="13"/>
      <c r="K19" s="8">
        <f t="shared" si="0"/>
        <v>0</v>
      </c>
      <c r="L19" s="13"/>
      <c r="M19" s="14"/>
      <c r="N19" s="13"/>
      <c r="O19" s="14"/>
      <c r="P19" s="13"/>
      <c r="Q19" s="11">
        <f t="shared" si="1"/>
        <v>0</v>
      </c>
      <c r="R19" s="16"/>
    </row>
    <row r="20" spans="1:18">
      <c r="A20" s="12" t="s">
        <v>31</v>
      </c>
      <c r="B20" s="7"/>
      <c r="C20" s="13"/>
      <c r="D20" s="13">
        <f>Table315171823[[#This Row],[2]]+Table315171823[[#This Row],[3]]</f>
        <v>0</v>
      </c>
      <c r="E20" s="13"/>
      <c r="F20" s="8">
        <f>Table315171823[[#This Row],[32]]+Table315171823[[#This Row],[4]]</f>
        <v>0</v>
      </c>
      <c r="G20" s="7"/>
      <c r="H20" s="13"/>
      <c r="I20" s="13"/>
      <c r="J20" s="13"/>
      <c r="K20" s="8">
        <f t="shared" si="0"/>
        <v>0</v>
      </c>
      <c r="L20" s="13"/>
      <c r="M20" s="14"/>
      <c r="N20" s="13"/>
      <c r="O20" s="14"/>
      <c r="P20" s="13"/>
      <c r="Q20" s="11">
        <f t="shared" si="1"/>
        <v>0</v>
      </c>
      <c r="R20" s="16"/>
    </row>
    <row r="21" spans="1:18">
      <c r="A21" s="12" t="s">
        <v>162</v>
      </c>
      <c r="B21" s="49"/>
      <c r="C21" s="50"/>
      <c r="D21" s="13">
        <f>Table315171823[[#This Row],[2]]+Table315171823[[#This Row],[3]]</f>
        <v>0</v>
      </c>
      <c r="E21" s="50"/>
      <c r="F21" s="8">
        <f>Table315171823[[#This Row],[32]]+Table315171823[[#This Row],[4]]</f>
        <v>0</v>
      </c>
      <c r="G21" s="49"/>
      <c r="H21" s="50"/>
      <c r="I21" s="50"/>
      <c r="J21" s="50"/>
      <c r="K21" s="8">
        <f t="shared" si="0"/>
        <v>0</v>
      </c>
      <c r="L21" s="51"/>
      <c r="M21" s="38"/>
      <c r="N21" s="38"/>
      <c r="O21" s="38"/>
      <c r="P21" s="40"/>
      <c r="Q21" s="11">
        <f t="shared" si="1"/>
        <v>0</v>
      </c>
      <c r="R21" s="42"/>
    </row>
    <row r="22" spans="1:18">
      <c r="A22" s="12" t="s">
        <v>31</v>
      </c>
      <c r="B22" s="7"/>
      <c r="C22" s="13"/>
      <c r="D22" s="13">
        <f>Table315171823[[#This Row],[2]]+Table315171823[[#This Row],[3]]</f>
        <v>0</v>
      </c>
      <c r="E22" s="13"/>
      <c r="F22" s="8">
        <f>Table315171823[[#This Row],[32]]+Table315171823[[#This Row],[4]]</f>
        <v>0</v>
      </c>
      <c r="G22" s="7"/>
      <c r="H22" s="13"/>
      <c r="I22" s="13"/>
      <c r="J22" s="13"/>
      <c r="K22" s="8">
        <f t="shared" si="0"/>
        <v>0</v>
      </c>
      <c r="L22" s="13"/>
      <c r="M22" s="14"/>
      <c r="N22" s="13"/>
      <c r="O22" s="14"/>
      <c r="P22" s="13"/>
      <c r="Q22" s="11">
        <f t="shared" si="1"/>
        <v>0</v>
      </c>
      <c r="R22" s="16"/>
    </row>
    <row r="23" spans="1:18">
      <c r="A23" s="12" t="s">
        <v>163</v>
      </c>
      <c r="B23" s="7"/>
      <c r="C23" s="13"/>
      <c r="D23" s="13">
        <f>Table315171823[[#This Row],[2]]+Table315171823[[#This Row],[3]]</f>
        <v>0</v>
      </c>
      <c r="E23" s="13"/>
      <c r="F23" s="8">
        <f>Table315171823[[#This Row],[32]]+Table315171823[[#This Row],[4]]</f>
        <v>0</v>
      </c>
      <c r="G23" s="7"/>
      <c r="H23" s="13"/>
      <c r="I23" s="13"/>
      <c r="J23" s="13"/>
      <c r="K23" s="8">
        <f t="shared" si="0"/>
        <v>0</v>
      </c>
      <c r="L23" s="13"/>
      <c r="M23" s="14"/>
      <c r="N23" s="13"/>
      <c r="O23" s="14"/>
      <c r="P23" s="13"/>
      <c r="Q23" s="11">
        <f t="shared" si="1"/>
        <v>0</v>
      </c>
      <c r="R23" s="16"/>
    </row>
    <row r="24" spans="1:18">
      <c r="A24" s="12" t="s">
        <v>31</v>
      </c>
      <c r="B24" s="7"/>
      <c r="C24" s="13"/>
      <c r="D24" s="13">
        <f>Table315171823[[#This Row],[2]]+Table315171823[[#This Row],[3]]</f>
        <v>0</v>
      </c>
      <c r="E24" s="13"/>
      <c r="F24" s="8">
        <f>Table315171823[[#This Row],[32]]+Table315171823[[#This Row],[4]]</f>
        <v>0</v>
      </c>
      <c r="G24" s="7"/>
      <c r="H24" s="13"/>
      <c r="I24" s="13"/>
      <c r="J24" s="13"/>
      <c r="K24" s="8">
        <f t="shared" si="0"/>
        <v>0</v>
      </c>
      <c r="L24" s="13"/>
      <c r="M24" s="14"/>
      <c r="N24" s="13"/>
      <c r="O24" s="14"/>
      <c r="P24" s="13"/>
      <c r="Q24" s="11">
        <f t="shared" si="1"/>
        <v>0</v>
      </c>
      <c r="R24" s="16"/>
    </row>
    <row r="25" spans="1:18">
      <c r="A25" s="12" t="s">
        <v>164</v>
      </c>
      <c r="B25" s="7"/>
      <c r="C25" s="13"/>
      <c r="D25" s="13">
        <f>Table315171823[[#This Row],[2]]+Table315171823[[#This Row],[3]]</f>
        <v>0</v>
      </c>
      <c r="E25" s="13"/>
      <c r="F25" s="8">
        <f>Table315171823[[#This Row],[32]]+Table315171823[[#This Row],[4]]</f>
        <v>0</v>
      </c>
      <c r="G25" s="7"/>
      <c r="H25" s="13"/>
      <c r="I25" s="13"/>
      <c r="J25" s="13"/>
      <c r="K25" s="8">
        <f t="shared" si="0"/>
        <v>0</v>
      </c>
      <c r="L25" s="13"/>
      <c r="M25" s="14"/>
      <c r="N25" s="13"/>
      <c r="O25" s="14"/>
      <c r="P25" s="13"/>
      <c r="Q25" s="11">
        <f t="shared" si="1"/>
        <v>0</v>
      </c>
      <c r="R25" s="16"/>
    </row>
    <row r="26" spans="1:18">
      <c r="A26" s="12" t="s">
        <v>31</v>
      </c>
      <c r="B26" s="7"/>
      <c r="C26" s="13"/>
      <c r="D26" s="13">
        <f>Table315171823[[#This Row],[2]]+Table315171823[[#This Row],[3]]</f>
        <v>0</v>
      </c>
      <c r="E26" s="13"/>
      <c r="F26" s="8">
        <f>Table315171823[[#This Row],[32]]+Table315171823[[#This Row],[4]]</f>
        <v>0</v>
      </c>
      <c r="G26" s="7"/>
      <c r="H26" s="13"/>
      <c r="I26" s="13"/>
      <c r="J26" s="13"/>
      <c r="K26" s="8">
        <f t="shared" si="0"/>
        <v>0</v>
      </c>
      <c r="L26" s="13"/>
      <c r="M26" s="14"/>
      <c r="N26" s="13"/>
      <c r="O26" s="14"/>
      <c r="P26" s="13"/>
      <c r="Q26" s="11">
        <f t="shared" si="1"/>
        <v>0</v>
      </c>
      <c r="R26" s="16"/>
    </row>
    <row r="27" spans="1:18">
      <c r="A27" s="12" t="s">
        <v>165</v>
      </c>
      <c r="B27" s="7"/>
      <c r="C27" s="13"/>
      <c r="D27" s="13">
        <f>Table315171823[[#This Row],[2]]+Table315171823[[#This Row],[3]]</f>
        <v>0</v>
      </c>
      <c r="E27" s="13"/>
      <c r="F27" s="8">
        <f>Table315171823[[#This Row],[32]]+Table315171823[[#This Row],[4]]</f>
        <v>0</v>
      </c>
      <c r="G27" s="7"/>
      <c r="H27" s="13"/>
      <c r="I27" s="13"/>
      <c r="J27" s="13"/>
      <c r="K27" s="8">
        <f t="shared" si="0"/>
        <v>0</v>
      </c>
      <c r="L27" s="13"/>
      <c r="M27" s="14"/>
      <c r="N27" s="13"/>
      <c r="O27" s="14"/>
      <c r="P27" s="13"/>
      <c r="Q27" s="11">
        <f t="shared" si="1"/>
        <v>0</v>
      </c>
      <c r="R27" s="16"/>
    </row>
    <row r="28" spans="1:18">
      <c r="A28" s="12" t="s">
        <v>31</v>
      </c>
      <c r="B28" s="7"/>
      <c r="C28" s="13"/>
      <c r="D28" s="13">
        <f>Table315171823[[#This Row],[2]]+Table315171823[[#This Row],[3]]</f>
        <v>0</v>
      </c>
      <c r="E28" s="13"/>
      <c r="F28" s="8">
        <f>Table315171823[[#This Row],[32]]+Table315171823[[#This Row],[4]]</f>
        <v>0</v>
      </c>
      <c r="G28" s="7"/>
      <c r="H28" s="13"/>
      <c r="I28" s="13"/>
      <c r="J28" s="13"/>
      <c r="K28" s="8">
        <f t="shared" si="0"/>
        <v>0</v>
      </c>
      <c r="L28" s="13"/>
      <c r="M28" s="14"/>
      <c r="N28" s="13"/>
      <c r="O28" s="14"/>
      <c r="P28" s="13"/>
      <c r="Q28" s="11">
        <f t="shared" si="1"/>
        <v>0</v>
      </c>
      <c r="R28" s="16"/>
    </row>
    <row r="29" spans="1:18">
      <c r="A29" s="12" t="s">
        <v>166</v>
      </c>
      <c r="B29" s="7"/>
      <c r="C29" s="13"/>
      <c r="D29" s="13">
        <f>Table315171823[[#This Row],[2]]+Table315171823[[#This Row],[3]]</f>
        <v>0</v>
      </c>
      <c r="E29" s="13"/>
      <c r="F29" s="8">
        <f>Table315171823[[#This Row],[32]]+Table315171823[[#This Row],[4]]</f>
        <v>0</v>
      </c>
      <c r="G29" s="7"/>
      <c r="H29" s="13"/>
      <c r="I29" s="13"/>
      <c r="J29" s="13"/>
      <c r="K29" s="8">
        <f t="shared" si="0"/>
        <v>0</v>
      </c>
      <c r="L29" s="13"/>
      <c r="M29" s="14"/>
      <c r="N29" s="13"/>
      <c r="O29" s="14"/>
      <c r="P29" s="13"/>
      <c r="Q29" s="11">
        <f t="shared" si="1"/>
        <v>0</v>
      </c>
      <c r="R29" s="16"/>
    </row>
    <row r="30" spans="1:18">
      <c r="A30" s="12" t="s">
        <v>31</v>
      </c>
      <c r="B30" s="7"/>
      <c r="C30" s="13"/>
      <c r="D30" s="13">
        <f>Table315171823[[#This Row],[2]]+Table315171823[[#This Row],[3]]</f>
        <v>0</v>
      </c>
      <c r="E30" s="13"/>
      <c r="F30" s="8">
        <f>Table315171823[[#This Row],[32]]+Table315171823[[#This Row],[4]]</f>
        <v>0</v>
      </c>
      <c r="G30" s="7"/>
      <c r="H30" s="13"/>
      <c r="I30" s="13"/>
      <c r="J30" s="13"/>
      <c r="K30" s="8">
        <f t="shared" si="0"/>
        <v>0</v>
      </c>
      <c r="L30" s="13"/>
      <c r="M30" s="14"/>
      <c r="N30" s="13"/>
      <c r="O30" s="14"/>
      <c r="P30" s="13"/>
      <c r="Q30" s="11">
        <f t="shared" si="1"/>
        <v>0</v>
      </c>
      <c r="R30" s="16"/>
    </row>
    <row r="31" spans="1:18">
      <c r="A31" s="12" t="s">
        <v>167</v>
      </c>
      <c r="B31" s="7"/>
      <c r="C31" s="13"/>
      <c r="D31" s="13">
        <f>Table315171823[[#This Row],[2]]+Table315171823[[#This Row],[3]]</f>
        <v>0</v>
      </c>
      <c r="E31" s="13"/>
      <c r="F31" s="8">
        <f>Table315171823[[#This Row],[32]]+Table315171823[[#This Row],[4]]</f>
        <v>0</v>
      </c>
      <c r="G31" s="7"/>
      <c r="H31" s="13"/>
      <c r="I31" s="13"/>
      <c r="J31" s="13"/>
      <c r="K31" s="8">
        <f t="shared" si="0"/>
        <v>0</v>
      </c>
      <c r="L31" s="13"/>
      <c r="M31" s="14"/>
      <c r="N31" s="13"/>
      <c r="O31" s="14"/>
      <c r="P31" s="13"/>
      <c r="Q31" s="11">
        <f t="shared" si="1"/>
        <v>0</v>
      </c>
      <c r="R31" s="16"/>
    </row>
    <row r="32" spans="1:18">
      <c r="A32" s="12" t="s">
        <v>31</v>
      </c>
      <c r="B32" s="7"/>
      <c r="C32" s="13"/>
      <c r="D32" s="13">
        <f>Table315171823[[#This Row],[2]]+Table315171823[[#This Row],[3]]</f>
        <v>0</v>
      </c>
      <c r="E32" s="13"/>
      <c r="F32" s="8">
        <f>Table315171823[[#This Row],[32]]+Table315171823[[#This Row],[4]]</f>
        <v>0</v>
      </c>
      <c r="G32" s="7"/>
      <c r="H32" s="13"/>
      <c r="I32" s="13"/>
      <c r="J32" s="13"/>
      <c r="K32" s="8">
        <f t="shared" si="0"/>
        <v>0</v>
      </c>
      <c r="L32" s="13"/>
      <c r="M32" s="14"/>
      <c r="N32" s="13"/>
      <c r="O32" s="14"/>
      <c r="P32" s="13"/>
      <c r="Q32" s="11">
        <f t="shared" si="1"/>
        <v>0</v>
      </c>
      <c r="R32" s="16"/>
    </row>
    <row r="33" spans="1:18">
      <c r="A33" s="72" t="s">
        <v>174</v>
      </c>
      <c r="B33" s="68">
        <f>B31+B29+B27+B25+B23+B21+B19+B17+B15+B13+B11+B9</f>
        <v>0</v>
      </c>
      <c r="C33" s="68">
        <f t="shared" ref="C33:R33" si="2">C31+C29+C27+C25+C23+C21+C19+C17+C15+C13+C11+C9</f>
        <v>0</v>
      </c>
      <c r="D33" s="68">
        <f t="shared" si="2"/>
        <v>0</v>
      </c>
      <c r="E33" s="68">
        <f t="shared" si="2"/>
        <v>0</v>
      </c>
      <c r="F33" s="68">
        <f t="shared" si="2"/>
        <v>0</v>
      </c>
      <c r="G33" s="68">
        <f t="shared" si="2"/>
        <v>0</v>
      </c>
      <c r="H33" s="68">
        <f t="shared" si="2"/>
        <v>0</v>
      </c>
      <c r="I33" s="68">
        <f t="shared" si="2"/>
        <v>0</v>
      </c>
      <c r="J33" s="68">
        <f t="shared" si="2"/>
        <v>0</v>
      </c>
      <c r="K33" s="68">
        <f t="shared" si="2"/>
        <v>0</v>
      </c>
      <c r="L33" s="68">
        <f t="shared" si="2"/>
        <v>0</v>
      </c>
      <c r="M33" s="68">
        <f t="shared" si="2"/>
        <v>0</v>
      </c>
      <c r="N33" s="68">
        <f t="shared" si="2"/>
        <v>0</v>
      </c>
      <c r="O33" s="68">
        <f t="shared" si="2"/>
        <v>0</v>
      </c>
      <c r="P33" s="68">
        <f t="shared" si="2"/>
        <v>0</v>
      </c>
      <c r="Q33" s="68">
        <f t="shared" si="2"/>
        <v>0</v>
      </c>
      <c r="R33" s="73">
        <f t="shared" si="2"/>
        <v>0</v>
      </c>
    </row>
    <row r="34" spans="1:18">
      <c r="A34" s="72" t="s">
        <v>176</v>
      </c>
      <c r="B34" s="68">
        <f>B32+B30+B28+B26+B24+B22+B20+B18+B16+B14+B12+B10</f>
        <v>0</v>
      </c>
      <c r="C34" s="68">
        <f t="shared" ref="C34:R34" si="3">C32+C30+C28+C26+C24+C22+C20+C18+C16+C14+C12+C10</f>
        <v>0</v>
      </c>
      <c r="D34" s="68">
        <f t="shared" si="3"/>
        <v>0</v>
      </c>
      <c r="E34" s="68">
        <f t="shared" si="3"/>
        <v>0</v>
      </c>
      <c r="F34" s="68">
        <f t="shared" si="3"/>
        <v>0</v>
      </c>
      <c r="G34" s="68">
        <f t="shared" si="3"/>
        <v>0</v>
      </c>
      <c r="H34" s="68">
        <f t="shared" si="3"/>
        <v>0</v>
      </c>
      <c r="I34" s="68">
        <f t="shared" si="3"/>
        <v>0</v>
      </c>
      <c r="J34" s="68">
        <f t="shared" si="3"/>
        <v>0</v>
      </c>
      <c r="K34" s="68">
        <f t="shared" si="3"/>
        <v>0</v>
      </c>
      <c r="L34" s="68">
        <f t="shared" si="3"/>
        <v>0</v>
      </c>
      <c r="M34" s="68">
        <f t="shared" si="3"/>
        <v>0</v>
      </c>
      <c r="N34" s="68">
        <f t="shared" si="3"/>
        <v>0</v>
      </c>
      <c r="O34" s="68">
        <f t="shared" si="3"/>
        <v>0</v>
      </c>
      <c r="P34" s="68">
        <f t="shared" si="3"/>
        <v>0</v>
      </c>
      <c r="Q34" s="68">
        <f t="shared" si="3"/>
        <v>0</v>
      </c>
      <c r="R34" s="73">
        <f t="shared" si="3"/>
        <v>0</v>
      </c>
    </row>
    <row r="35" spans="1:18" ht="15.75" thickBot="1">
      <c r="A35" s="74" t="s">
        <v>177</v>
      </c>
      <c r="B35" s="75">
        <f>SUM(B33:B34)</f>
        <v>0</v>
      </c>
      <c r="C35" s="75">
        <f t="shared" ref="C35:R35" si="4">SUM(C33:C34)</f>
        <v>0</v>
      </c>
      <c r="D35" s="75">
        <f t="shared" si="4"/>
        <v>0</v>
      </c>
      <c r="E35" s="75">
        <f t="shared" si="4"/>
        <v>0</v>
      </c>
      <c r="F35" s="75">
        <f t="shared" si="4"/>
        <v>0</v>
      </c>
      <c r="G35" s="75">
        <f t="shared" si="4"/>
        <v>0</v>
      </c>
      <c r="H35" s="75">
        <f t="shared" si="4"/>
        <v>0</v>
      </c>
      <c r="I35" s="75">
        <f t="shared" si="4"/>
        <v>0</v>
      </c>
      <c r="J35" s="75">
        <f t="shared" si="4"/>
        <v>0</v>
      </c>
      <c r="K35" s="75">
        <f t="shared" si="4"/>
        <v>0</v>
      </c>
      <c r="L35" s="75">
        <f t="shared" si="4"/>
        <v>0</v>
      </c>
      <c r="M35" s="75">
        <f t="shared" si="4"/>
        <v>0</v>
      </c>
      <c r="N35" s="75">
        <f t="shared" si="4"/>
        <v>0</v>
      </c>
      <c r="O35" s="75">
        <f t="shared" si="4"/>
        <v>0</v>
      </c>
      <c r="P35" s="75">
        <f t="shared" si="4"/>
        <v>0</v>
      </c>
      <c r="Q35" s="75">
        <f t="shared" si="4"/>
        <v>0</v>
      </c>
      <c r="R35" s="76">
        <f t="shared" si="4"/>
        <v>0</v>
      </c>
    </row>
    <row r="36" spans="1:18">
      <c r="P36" s="21" t="s">
        <v>40</v>
      </c>
      <c r="Q36" s="2">
        <f>-(E35+J35)</f>
        <v>0</v>
      </c>
    </row>
    <row r="37" spans="1:18" ht="15.75" thickBot="1">
      <c r="P37" s="21" t="s">
        <v>41</v>
      </c>
      <c r="Q37" s="2">
        <f>-(M35+H35+C35)</f>
        <v>0</v>
      </c>
    </row>
    <row r="38" spans="1:18" ht="15.75" thickBot="1">
      <c r="P38" s="22" t="s">
        <v>5</v>
      </c>
      <c r="Q38" s="23">
        <f>SUM(Q35:Q37)</f>
        <v>0</v>
      </c>
      <c r="R38" s="24">
        <f>R35-Q38</f>
        <v>0</v>
      </c>
    </row>
  </sheetData>
  <mergeCells count="13">
    <mergeCell ref="Q5:Q7"/>
    <mergeCell ref="R5:R7"/>
    <mergeCell ref="A1:R1"/>
    <mergeCell ref="A2:R2"/>
    <mergeCell ref="A3:R3"/>
    <mergeCell ref="A5:A7"/>
    <mergeCell ref="L5:L7"/>
    <mergeCell ref="M5:M7"/>
    <mergeCell ref="N5:N7"/>
    <mergeCell ref="O5:O7"/>
    <mergeCell ref="P5:P7"/>
    <mergeCell ref="B5:F6"/>
    <mergeCell ref="G5:K6"/>
  </mergeCells>
  <printOptions horizontalCentered="1"/>
  <pageMargins left="0.25" right="0.25" top="0.42" bottom="0.53" header="0.3" footer="0.3"/>
  <pageSetup paperSize="9" scale="63" orientation="landscape" horizontalDpi="120" verticalDpi="72" r:id="rId1"/>
  <headerFooter>
    <oddFooter>&amp;LFile: &amp;F&amp;CSheet: &amp;A&amp;RPage: &amp;P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R38"/>
  <sheetViews>
    <sheetView view="pageBreakPreview" zoomScale="80" zoomScaleSheetLayoutView="80" workbookViewId="0">
      <pane xSplit="1" ySplit="8" topLeftCell="F21" activePane="bottomRight" state="frozen"/>
      <selection pane="topRight" activeCell="B1" sqref="B1"/>
      <selection pane="bottomLeft" activeCell="A9" sqref="A9"/>
      <selection pane="bottomRight" activeCell="A2" sqref="A2:R2"/>
    </sheetView>
  </sheetViews>
  <sheetFormatPr defaultRowHeight="15"/>
  <cols>
    <col min="1" max="1" width="15" customWidth="1"/>
    <col min="2" max="2" width="12.85546875" style="21" bestFit="1" customWidth="1"/>
    <col min="3" max="3" width="11.28515625" style="21" bestFit="1" customWidth="1"/>
    <col min="4" max="4" width="11.28515625" style="21" customWidth="1"/>
    <col min="5" max="5" width="11.28515625" style="21" bestFit="1" customWidth="1"/>
    <col min="6" max="6" width="12.85546875" style="2" bestFit="1" customWidth="1"/>
    <col min="7" max="7" width="12.85546875" style="21" bestFit="1" customWidth="1"/>
    <col min="8" max="8" width="8.42578125" style="21" bestFit="1" customWidth="1"/>
    <col min="9" max="9" width="8.42578125" style="21" customWidth="1"/>
    <col min="10" max="10" width="12.140625" style="21" bestFit="1" customWidth="1"/>
    <col min="11" max="11" width="12.85546875" style="2" bestFit="1" customWidth="1"/>
    <col min="12" max="12" width="14.28515625" style="21" customWidth="1"/>
    <col min="13" max="13" width="11.28515625" style="21" bestFit="1" customWidth="1"/>
    <col min="14" max="14" width="8.140625" style="21" customWidth="1"/>
    <col min="15" max="15" width="10.140625" style="21" customWidth="1"/>
    <col min="16" max="16" width="12.85546875" style="21" bestFit="1" customWidth="1"/>
    <col min="17" max="17" width="16.7109375" style="2" customWidth="1"/>
    <col min="18" max="18" width="17.28515625" style="2" bestFit="1" customWidth="1"/>
  </cols>
  <sheetData>
    <row r="1" spans="1:18" ht="17.25">
      <c r="A1" s="97" t="s">
        <v>199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18">
      <c r="A2" s="98" t="s">
        <v>148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18">
      <c r="A3" s="98" t="s">
        <v>172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1:18" ht="15.75" thickBot="1"/>
    <row r="5" spans="1:18" s="1" customFormat="1" ht="18.75" customHeight="1">
      <c r="A5" s="124" t="s">
        <v>2</v>
      </c>
      <c r="B5" s="121" t="s">
        <v>6</v>
      </c>
      <c r="C5" s="121"/>
      <c r="D5" s="121"/>
      <c r="E5" s="121"/>
      <c r="F5" s="121"/>
      <c r="G5" s="121" t="s">
        <v>7</v>
      </c>
      <c r="H5" s="121"/>
      <c r="I5" s="121"/>
      <c r="J5" s="121"/>
      <c r="K5" s="121"/>
      <c r="L5" s="121" t="s">
        <v>8</v>
      </c>
      <c r="M5" s="121" t="s">
        <v>9</v>
      </c>
      <c r="N5" s="121" t="s">
        <v>10</v>
      </c>
      <c r="O5" s="121" t="s">
        <v>11</v>
      </c>
      <c r="P5" s="121" t="s">
        <v>12</v>
      </c>
      <c r="Q5" s="121" t="s">
        <v>5</v>
      </c>
      <c r="R5" s="122" t="s">
        <v>32</v>
      </c>
    </row>
    <row r="6" spans="1:18" s="3" customFormat="1" ht="24" customHeight="1">
      <c r="A6" s="125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23"/>
    </row>
    <row r="7" spans="1:18" s="3" customFormat="1">
      <c r="A7" s="125"/>
      <c r="B7" s="65" t="s">
        <v>4</v>
      </c>
      <c r="C7" s="65" t="s">
        <v>3</v>
      </c>
      <c r="D7" s="62" t="s">
        <v>5</v>
      </c>
      <c r="E7" s="65" t="s">
        <v>13</v>
      </c>
      <c r="F7" s="65" t="s">
        <v>5</v>
      </c>
      <c r="G7" s="65" t="s">
        <v>4</v>
      </c>
      <c r="H7" s="65" t="s">
        <v>3</v>
      </c>
      <c r="I7" s="62" t="s">
        <v>5</v>
      </c>
      <c r="J7" s="65" t="s">
        <v>14</v>
      </c>
      <c r="K7" s="65" t="s">
        <v>5</v>
      </c>
      <c r="L7" s="119"/>
      <c r="M7" s="119"/>
      <c r="N7" s="119"/>
      <c r="O7" s="119"/>
      <c r="P7" s="119"/>
      <c r="Q7" s="119"/>
      <c r="R7" s="123"/>
    </row>
    <row r="8" spans="1:18" s="5" customFormat="1" ht="30">
      <c r="A8" s="70">
        <v>1</v>
      </c>
      <c r="B8" s="64">
        <v>2</v>
      </c>
      <c r="C8" s="64">
        <v>3</v>
      </c>
      <c r="D8" s="64" t="s">
        <v>179</v>
      </c>
      <c r="E8" s="64">
        <v>5</v>
      </c>
      <c r="F8" s="64" t="s">
        <v>180</v>
      </c>
      <c r="G8" s="64">
        <v>7</v>
      </c>
      <c r="H8" s="64">
        <v>8</v>
      </c>
      <c r="I8" s="64" t="s">
        <v>181</v>
      </c>
      <c r="J8" s="64">
        <v>10</v>
      </c>
      <c r="K8" s="64" t="s">
        <v>182</v>
      </c>
      <c r="L8" s="64">
        <v>12</v>
      </c>
      <c r="M8" s="64">
        <v>13</v>
      </c>
      <c r="N8" s="64">
        <v>14</v>
      </c>
      <c r="O8" s="64">
        <v>15</v>
      </c>
      <c r="P8" s="64">
        <v>16</v>
      </c>
      <c r="Q8" s="64" t="s">
        <v>183</v>
      </c>
      <c r="R8" s="71">
        <v>18</v>
      </c>
    </row>
    <row r="9" spans="1:18">
      <c r="A9" s="12" t="s">
        <v>156</v>
      </c>
      <c r="B9" s="7"/>
      <c r="C9" s="13"/>
      <c r="D9" s="13"/>
      <c r="E9" s="13"/>
      <c r="F9" s="8">
        <f>SUM(B9:E9)</f>
        <v>0</v>
      </c>
      <c r="G9" s="7"/>
      <c r="H9" s="13"/>
      <c r="I9" s="13"/>
      <c r="J9" s="13"/>
      <c r="K9" s="8">
        <f t="shared" ref="K9:K32" si="0">SUM(G9:J9)</f>
        <v>0</v>
      </c>
      <c r="L9" s="13"/>
      <c r="M9" s="14"/>
      <c r="N9" s="13"/>
      <c r="O9" s="14"/>
      <c r="P9" s="13"/>
      <c r="Q9" s="11">
        <f t="shared" ref="Q9:Q32" si="1">F9+K9+L9+M9+N9+O9+P9</f>
        <v>0</v>
      </c>
      <c r="R9" s="16"/>
    </row>
    <row r="10" spans="1:18">
      <c r="A10" s="12" t="s">
        <v>31</v>
      </c>
      <c r="B10" s="7"/>
      <c r="C10" s="13"/>
      <c r="D10" s="13"/>
      <c r="E10" s="13"/>
      <c r="F10" s="8">
        <f t="shared" ref="F10:F32" si="2">SUM(B10:E10)</f>
        <v>0</v>
      </c>
      <c r="G10" s="7"/>
      <c r="H10" s="13"/>
      <c r="I10" s="13"/>
      <c r="J10" s="13"/>
      <c r="K10" s="8">
        <f t="shared" si="0"/>
        <v>0</v>
      </c>
      <c r="L10" s="13"/>
      <c r="M10" s="14"/>
      <c r="N10" s="13"/>
      <c r="O10" s="14"/>
      <c r="P10" s="13"/>
      <c r="Q10" s="11">
        <f t="shared" si="1"/>
        <v>0</v>
      </c>
      <c r="R10" s="16"/>
    </row>
    <row r="11" spans="1:18">
      <c r="A11" s="12" t="s">
        <v>157</v>
      </c>
      <c r="B11" s="7"/>
      <c r="C11" s="13"/>
      <c r="D11" s="13"/>
      <c r="E11" s="13"/>
      <c r="F11" s="8">
        <f t="shared" si="2"/>
        <v>0</v>
      </c>
      <c r="G11" s="7"/>
      <c r="H11" s="13"/>
      <c r="I11" s="13"/>
      <c r="J11" s="13"/>
      <c r="K11" s="8">
        <f t="shared" si="0"/>
        <v>0</v>
      </c>
      <c r="L11" s="13"/>
      <c r="M11" s="14"/>
      <c r="N11" s="13"/>
      <c r="O11" s="14"/>
      <c r="P11" s="13"/>
      <c r="Q11" s="11">
        <f t="shared" si="1"/>
        <v>0</v>
      </c>
      <c r="R11" s="16"/>
    </row>
    <row r="12" spans="1:18">
      <c r="A12" s="12" t="s">
        <v>31</v>
      </c>
      <c r="B12" s="7"/>
      <c r="C12" s="13"/>
      <c r="D12" s="13"/>
      <c r="E12" s="13"/>
      <c r="F12" s="8">
        <f t="shared" si="2"/>
        <v>0</v>
      </c>
      <c r="G12" s="7"/>
      <c r="H12" s="13"/>
      <c r="I12" s="13"/>
      <c r="J12" s="13"/>
      <c r="K12" s="8">
        <f t="shared" si="0"/>
        <v>0</v>
      </c>
      <c r="L12" s="13"/>
      <c r="M12" s="14"/>
      <c r="N12" s="13"/>
      <c r="O12" s="14"/>
      <c r="P12" s="13"/>
      <c r="Q12" s="11">
        <f t="shared" si="1"/>
        <v>0</v>
      </c>
      <c r="R12" s="16"/>
    </row>
    <row r="13" spans="1:18">
      <c r="A13" s="12" t="s">
        <v>158</v>
      </c>
      <c r="B13" s="49"/>
      <c r="C13" s="50"/>
      <c r="D13" s="50"/>
      <c r="E13" s="50"/>
      <c r="F13" s="8">
        <f t="shared" si="2"/>
        <v>0</v>
      </c>
      <c r="G13" s="49"/>
      <c r="H13" s="50"/>
      <c r="I13" s="50"/>
      <c r="J13" s="50"/>
      <c r="K13" s="8">
        <f t="shared" si="0"/>
        <v>0</v>
      </c>
      <c r="L13" s="51"/>
      <c r="M13" s="38"/>
      <c r="N13" s="38"/>
      <c r="O13" s="38"/>
      <c r="P13" s="40"/>
      <c r="Q13" s="11">
        <f t="shared" si="1"/>
        <v>0</v>
      </c>
      <c r="R13" s="42"/>
    </row>
    <row r="14" spans="1:18">
      <c r="A14" s="12" t="s">
        <v>31</v>
      </c>
      <c r="B14" s="49"/>
      <c r="C14" s="50"/>
      <c r="D14" s="50"/>
      <c r="E14" s="50"/>
      <c r="F14" s="8">
        <f t="shared" si="2"/>
        <v>0</v>
      </c>
      <c r="G14" s="49"/>
      <c r="H14" s="50"/>
      <c r="I14" s="50"/>
      <c r="J14" s="50"/>
      <c r="K14" s="8">
        <f t="shared" si="0"/>
        <v>0</v>
      </c>
      <c r="L14" s="51"/>
      <c r="M14" s="38"/>
      <c r="N14" s="38"/>
      <c r="O14" s="38"/>
      <c r="P14" s="40"/>
      <c r="Q14" s="11">
        <f t="shared" si="1"/>
        <v>0</v>
      </c>
      <c r="R14" s="42"/>
    </row>
    <row r="15" spans="1:18">
      <c r="A15" s="12" t="s">
        <v>159</v>
      </c>
      <c r="B15" s="49"/>
      <c r="C15" s="50"/>
      <c r="D15" s="50"/>
      <c r="E15" s="50"/>
      <c r="F15" s="8">
        <f t="shared" si="2"/>
        <v>0</v>
      </c>
      <c r="G15" s="49"/>
      <c r="H15" s="50"/>
      <c r="I15" s="50"/>
      <c r="J15" s="50"/>
      <c r="K15" s="8">
        <f t="shared" si="0"/>
        <v>0</v>
      </c>
      <c r="L15" s="51"/>
      <c r="M15" s="38"/>
      <c r="N15" s="38"/>
      <c r="O15" s="38"/>
      <c r="P15" s="40"/>
      <c r="Q15" s="11">
        <f t="shared" si="1"/>
        <v>0</v>
      </c>
      <c r="R15" s="42"/>
    </row>
    <row r="16" spans="1:18">
      <c r="A16" s="12" t="s">
        <v>31</v>
      </c>
      <c r="B16" s="49"/>
      <c r="C16" s="50"/>
      <c r="D16" s="50"/>
      <c r="E16" s="50"/>
      <c r="F16" s="8">
        <f t="shared" si="2"/>
        <v>0</v>
      </c>
      <c r="G16" s="49"/>
      <c r="H16" s="50"/>
      <c r="I16" s="50"/>
      <c r="J16" s="50"/>
      <c r="K16" s="8">
        <f t="shared" si="0"/>
        <v>0</v>
      </c>
      <c r="L16" s="51"/>
      <c r="M16" s="38"/>
      <c r="N16" s="38"/>
      <c r="O16" s="38"/>
      <c r="P16" s="40"/>
      <c r="Q16" s="11">
        <f t="shared" si="1"/>
        <v>0</v>
      </c>
      <c r="R16" s="42"/>
    </row>
    <row r="17" spans="1:18">
      <c r="A17" s="12" t="s">
        <v>160</v>
      </c>
      <c r="B17" s="7"/>
      <c r="C17" s="13"/>
      <c r="D17" s="13"/>
      <c r="E17" s="13"/>
      <c r="F17" s="8">
        <f t="shared" si="2"/>
        <v>0</v>
      </c>
      <c r="G17" s="7"/>
      <c r="H17" s="13"/>
      <c r="I17" s="13"/>
      <c r="J17" s="13"/>
      <c r="K17" s="8">
        <f t="shared" si="0"/>
        <v>0</v>
      </c>
      <c r="L17" s="13"/>
      <c r="M17" s="14"/>
      <c r="N17" s="13"/>
      <c r="O17" s="14"/>
      <c r="P17" s="13"/>
      <c r="Q17" s="11">
        <f t="shared" si="1"/>
        <v>0</v>
      </c>
      <c r="R17" s="16"/>
    </row>
    <row r="18" spans="1:18">
      <c r="A18" s="12" t="s">
        <v>31</v>
      </c>
      <c r="B18" s="7"/>
      <c r="C18" s="13"/>
      <c r="D18" s="13"/>
      <c r="E18" s="13"/>
      <c r="F18" s="8">
        <f t="shared" si="2"/>
        <v>0</v>
      </c>
      <c r="G18" s="7"/>
      <c r="H18" s="13"/>
      <c r="I18" s="13"/>
      <c r="J18" s="13"/>
      <c r="K18" s="8">
        <f t="shared" si="0"/>
        <v>0</v>
      </c>
      <c r="L18" s="13"/>
      <c r="M18" s="14"/>
      <c r="N18" s="13"/>
      <c r="O18" s="14"/>
      <c r="P18" s="13"/>
      <c r="Q18" s="11">
        <f t="shared" si="1"/>
        <v>0</v>
      </c>
      <c r="R18" s="16"/>
    </row>
    <row r="19" spans="1:18">
      <c r="A19" s="12" t="s">
        <v>161</v>
      </c>
      <c r="B19" s="7"/>
      <c r="C19" s="13"/>
      <c r="D19" s="13"/>
      <c r="E19" s="13"/>
      <c r="F19" s="8">
        <f t="shared" si="2"/>
        <v>0</v>
      </c>
      <c r="G19" s="7"/>
      <c r="H19" s="13"/>
      <c r="I19" s="13"/>
      <c r="J19" s="13"/>
      <c r="K19" s="8">
        <f t="shared" si="0"/>
        <v>0</v>
      </c>
      <c r="L19" s="13"/>
      <c r="M19" s="14"/>
      <c r="N19" s="13"/>
      <c r="O19" s="14"/>
      <c r="P19" s="13"/>
      <c r="Q19" s="11">
        <f t="shared" si="1"/>
        <v>0</v>
      </c>
      <c r="R19" s="16"/>
    </row>
    <row r="20" spans="1:18">
      <c r="A20" s="12" t="s">
        <v>31</v>
      </c>
      <c r="B20" s="7"/>
      <c r="C20" s="13"/>
      <c r="D20" s="13"/>
      <c r="E20" s="13"/>
      <c r="F20" s="8">
        <f t="shared" si="2"/>
        <v>0</v>
      </c>
      <c r="G20" s="7"/>
      <c r="H20" s="13"/>
      <c r="I20" s="13"/>
      <c r="J20" s="13"/>
      <c r="K20" s="8">
        <f t="shared" si="0"/>
        <v>0</v>
      </c>
      <c r="L20" s="13"/>
      <c r="M20" s="14"/>
      <c r="N20" s="13"/>
      <c r="O20" s="14"/>
      <c r="P20" s="13"/>
      <c r="Q20" s="11">
        <f t="shared" si="1"/>
        <v>0</v>
      </c>
      <c r="R20" s="16"/>
    </row>
    <row r="21" spans="1:18">
      <c r="A21" s="12" t="s">
        <v>162</v>
      </c>
      <c r="B21" s="49"/>
      <c r="C21" s="50"/>
      <c r="D21" s="50"/>
      <c r="E21" s="50"/>
      <c r="F21" s="8">
        <f t="shared" si="2"/>
        <v>0</v>
      </c>
      <c r="G21" s="49"/>
      <c r="H21" s="50"/>
      <c r="I21" s="50"/>
      <c r="J21" s="50"/>
      <c r="K21" s="8">
        <f t="shared" si="0"/>
        <v>0</v>
      </c>
      <c r="L21" s="51"/>
      <c r="M21" s="38"/>
      <c r="N21" s="38"/>
      <c r="O21" s="38"/>
      <c r="P21" s="40"/>
      <c r="Q21" s="11">
        <f t="shared" si="1"/>
        <v>0</v>
      </c>
      <c r="R21" s="42"/>
    </row>
    <row r="22" spans="1:18">
      <c r="A22" s="12" t="s">
        <v>31</v>
      </c>
      <c r="B22" s="7"/>
      <c r="C22" s="13"/>
      <c r="D22" s="13"/>
      <c r="E22" s="13"/>
      <c r="F22" s="8">
        <f t="shared" si="2"/>
        <v>0</v>
      </c>
      <c r="G22" s="7"/>
      <c r="H22" s="13"/>
      <c r="I22" s="13"/>
      <c r="J22" s="13"/>
      <c r="K22" s="8">
        <f t="shared" si="0"/>
        <v>0</v>
      </c>
      <c r="L22" s="13"/>
      <c r="M22" s="14"/>
      <c r="N22" s="13"/>
      <c r="O22" s="14"/>
      <c r="P22" s="13"/>
      <c r="Q22" s="11">
        <f t="shared" si="1"/>
        <v>0</v>
      </c>
      <c r="R22" s="16"/>
    </row>
    <row r="23" spans="1:18">
      <c r="A23" s="12" t="s">
        <v>163</v>
      </c>
      <c r="B23" s="7"/>
      <c r="C23" s="13"/>
      <c r="D23" s="13"/>
      <c r="E23" s="13"/>
      <c r="F23" s="8">
        <f t="shared" si="2"/>
        <v>0</v>
      </c>
      <c r="G23" s="7"/>
      <c r="H23" s="13"/>
      <c r="I23" s="13"/>
      <c r="J23" s="13"/>
      <c r="K23" s="8">
        <f t="shared" si="0"/>
        <v>0</v>
      </c>
      <c r="L23" s="13"/>
      <c r="M23" s="14"/>
      <c r="N23" s="13"/>
      <c r="O23" s="14"/>
      <c r="P23" s="13"/>
      <c r="Q23" s="11">
        <f t="shared" si="1"/>
        <v>0</v>
      </c>
      <c r="R23" s="16"/>
    </row>
    <row r="24" spans="1:18">
      <c r="A24" s="12" t="s">
        <v>31</v>
      </c>
      <c r="B24" s="7"/>
      <c r="C24" s="13"/>
      <c r="D24" s="13"/>
      <c r="E24" s="13"/>
      <c r="F24" s="8">
        <f t="shared" si="2"/>
        <v>0</v>
      </c>
      <c r="G24" s="7"/>
      <c r="H24" s="13"/>
      <c r="I24" s="13"/>
      <c r="J24" s="13"/>
      <c r="K24" s="8">
        <f t="shared" si="0"/>
        <v>0</v>
      </c>
      <c r="L24" s="13"/>
      <c r="M24" s="14"/>
      <c r="N24" s="13"/>
      <c r="O24" s="14"/>
      <c r="P24" s="13"/>
      <c r="Q24" s="11">
        <f t="shared" si="1"/>
        <v>0</v>
      </c>
      <c r="R24" s="16"/>
    </row>
    <row r="25" spans="1:18">
      <c r="A25" s="12" t="s">
        <v>164</v>
      </c>
      <c r="B25" s="7"/>
      <c r="C25" s="13"/>
      <c r="D25" s="13"/>
      <c r="E25" s="13"/>
      <c r="F25" s="8">
        <f t="shared" si="2"/>
        <v>0</v>
      </c>
      <c r="G25" s="7"/>
      <c r="H25" s="13"/>
      <c r="I25" s="13"/>
      <c r="J25" s="13"/>
      <c r="K25" s="8">
        <f t="shared" si="0"/>
        <v>0</v>
      </c>
      <c r="L25" s="13"/>
      <c r="M25" s="14"/>
      <c r="N25" s="13"/>
      <c r="O25" s="14"/>
      <c r="P25" s="13"/>
      <c r="Q25" s="11">
        <f t="shared" si="1"/>
        <v>0</v>
      </c>
      <c r="R25" s="16"/>
    </row>
    <row r="26" spans="1:18">
      <c r="A26" s="12" t="s">
        <v>31</v>
      </c>
      <c r="B26" s="7"/>
      <c r="C26" s="13"/>
      <c r="D26" s="13"/>
      <c r="E26" s="13"/>
      <c r="F26" s="8">
        <f t="shared" si="2"/>
        <v>0</v>
      </c>
      <c r="G26" s="7"/>
      <c r="H26" s="13"/>
      <c r="I26" s="13"/>
      <c r="J26" s="13"/>
      <c r="K26" s="8">
        <f t="shared" si="0"/>
        <v>0</v>
      </c>
      <c r="L26" s="13"/>
      <c r="M26" s="14"/>
      <c r="N26" s="13"/>
      <c r="O26" s="14"/>
      <c r="P26" s="13"/>
      <c r="Q26" s="11">
        <f t="shared" si="1"/>
        <v>0</v>
      </c>
      <c r="R26" s="16"/>
    </row>
    <row r="27" spans="1:18">
      <c r="A27" s="12" t="s">
        <v>165</v>
      </c>
      <c r="B27" s="61"/>
      <c r="C27" s="13">
        <v>0</v>
      </c>
      <c r="D27" s="13"/>
      <c r="E27" s="13"/>
      <c r="F27" s="8">
        <f t="shared" si="2"/>
        <v>0</v>
      </c>
      <c r="G27" s="7"/>
      <c r="H27" s="13">
        <v>0</v>
      </c>
      <c r="I27" s="13"/>
      <c r="J27" s="13"/>
      <c r="K27" s="8">
        <f t="shared" si="0"/>
        <v>0</v>
      </c>
      <c r="L27" s="13"/>
      <c r="M27" s="14">
        <v>0</v>
      </c>
      <c r="N27" s="13"/>
      <c r="O27" s="14"/>
      <c r="P27" s="13"/>
      <c r="Q27" s="11">
        <f t="shared" si="1"/>
        <v>0</v>
      </c>
      <c r="R27" s="16"/>
    </row>
    <row r="28" spans="1:18">
      <c r="A28" s="12" t="s">
        <v>31</v>
      </c>
      <c r="B28" s="7"/>
      <c r="C28" s="13"/>
      <c r="D28" s="13"/>
      <c r="E28" s="13"/>
      <c r="F28" s="8">
        <f t="shared" si="2"/>
        <v>0</v>
      </c>
      <c r="G28" s="7"/>
      <c r="H28" s="13"/>
      <c r="I28" s="13"/>
      <c r="J28" s="13"/>
      <c r="K28" s="8">
        <f t="shared" si="0"/>
        <v>0</v>
      </c>
      <c r="L28" s="13"/>
      <c r="M28" s="14"/>
      <c r="N28" s="13"/>
      <c r="O28" s="14"/>
      <c r="P28" s="13"/>
      <c r="Q28" s="11">
        <f t="shared" si="1"/>
        <v>0</v>
      </c>
      <c r="R28" s="16"/>
    </row>
    <row r="29" spans="1:18">
      <c r="A29" s="12" t="s">
        <v>166</v>
      </c>
      <c r="B29" s="7"/>
      <c r="C29" s="13"/>
      <c r="D29" s="13"/>
      <c r="E29" s="13"/>
      <c r="F29" s="8">
        <f t="shared" si="2"/>
        <v>0</v>
      </c>
      <c r="G29" s="7"/>
      <c r="H29" s="13">
        <v>0</v>
      </c>
      <c r="I29" s="13"/>
      <c r="J29" s="13"/>
      <c r="K29" s="8">
        <f t="shared" si="0"/>
        <v>0</v>
      </c>
      <c r="L29" s="13"/>
      <c r="M29" s="14"/>
      <c r="N29" s="13"/>
      <c r="O29" s="14"/>
      <c r="P29" s="13"/>
      <c r="Q29" s="11">
        <f t="shared" si="1"/>
        <v>0</v>
      </c>
      <c r="R29" s="16"/>
    </row>
    <row r="30" spans="1:18">
      <c r="A30" s="12" t="s">
        <v>31</v>
      </c>
      <c r="B30" s="7"/>
      <c r="C30" s="13"/>
      <c r="D30" s="13"/>
      <c r="E30" s="13"/>
      <c r="F30" s="8">
        <f t="shared" si="2"/>
        <v>0</v>
      </c>
      <c r="G30" s="7"/>
      <c r="H30" s="13"/>
      <c r="I30" s="13"/>
      <c r="J30" s="13"/>
      <c r="K30" s="8">
        <f t="shared" si="0"/>
        <v>0</v>
      </c>
      <c r="L30" s="13"/>
      <c r="M30" s="14"/>
      <c r="N30" s="13"/>
      <c r="O30" s="14"/>
      <c r="P30" s="13"/>
      <c r="Q30" s="11">
        <f t="shared" si="1"/>
        <v>0</v>
      </c>
      <c r="R30" s="16"/>
    </row>
    <row r="31" spans="1:18">
      <c r="A31" s="12" t="s">
        <v>167</v>
      </c>
      <c r="B31" s="7"/>
      <c r="C31" s="13">
        <v>0</v>
      </c>
      <c r="D31" s="13"/>
      <c r="E31" s="13"/>
      <c r="F31" s="8">
        <f t="shared" si="2"/>
        <v>0</v>
      </c>
      <c r="G31" s="7"/>
      <c r="H31" s="13"/>
      <c r="I31" s="13"/>
      <c r="J31" s="13"/>
      <c r="K31" s="8">
        <f t="shared" si="0"/>
        <v>0</v>
      </c>
      <c r="L31" s="13"/>
      <c r="M31" s="14"/>
      <c r="N31" s="13"/>
      <c r="O31" s="14"/>
      <c r="P31" s="13"/>
      <c r="Q31" s="11">
        <f t="shared" si="1"/>
        <v>0</v>
      </c>
      <c r="R31" s="16"/>
    </row>
    <row r="32" spans="1:18">
      <c r="A32" s="12" t="s">
        <v>31</v>
      </c>
      <c r="B32" s="7"/>
      <c r="C32" s="13"/>
      <c r="D32" s="13"/>
      <c r="E32" s="13"/>
      <c r="F32" s="8">
        <f t="shared" si="2"/>
        <v>0</v>
      </c>
      <c r="G32" s="7"/>
      <c r="H32" s="13">
        <v>0</v>
      </c>
      <c r="I32" s="13"/>
      <c r="J32" s="13"/>
      <c r="K32" s="8">
        <f t="shared" si="0"/>
        <v>0</v>
      </c>
      <c r="L32" s="13"/>
      <c r="M32" s="14"/>
      <c r="N32" s="13"/>
      <c r="O32" s="14"/>
      <c r="P32" s="13"/>
      <c r="Q32" s="11">
        <f t="shared" si="1"/>
        <v>0</v>
      </c>
      <c r="R32" s="16"/>
    </row>
    <row r="33" spans="1:18">
      <c r="A33" s="72" t="s">
        <v>174</v>
      </c>
      <c r="B33" s="68">
        <f>B31+B29+B27+B25+B23+B21+B19+B17+B15+B13+B11+B9</f>
        <v>0</v>
      </c>
      <c r="C33" s="68">
        <f t="shared" ref="C33:R33" si="3">C31+C29+C27+C25+C23+C21+C19+C17+C15+C13+C11+C9</f>
        <v>0</v>
      </c>
      <c r="D33" s="68">
        <f t="shared" si="3"/>
        <v>0</v>
      </c>
      <c r="E33" s="68">
        <f t="shared" si="3"/>
        <v>0</v>
      </c>
      <c r="F33" s="68">
        <f t="shared" si="3"/>
        <v>0</v>
      </c>
      <c r="G33" s="68">
        <f t="shared" si="3"/>
        <v>0</v>
      </c>
      <c r="H33" s="68">
        <f t="shared" si="3"/>
        <v>0</v>
      </c>
      <c r="I33" s="68">
        <f t="shared" si="3"/>
        <v>0</v>
      </c>
      <c r="J33" s="68">
        <f t="shared" si="3"/>
        <v>0</v>
      </c>
      <c r="K33" s="68">
        <f t="shared" si="3"/>
        <v>0</v>
      </c>
      <c r="L33" s="68">
        <f t="shared" si="3"/>
        <v>0</v>
      </c>
      <c r="M33" s="68">
        <f t="shared" si="3"/>
        <v>0</v>
      </c>
      <c r="N33" s="68">
        <f t="shared" si="3"/>
        <v>0</v>
      </c>
      <c r="O33" s="68">
        <f t="shared" si="3"/>
        <v>0</v>
      </c>
      <c r="P33" s="68">
        <f t="shared" si="3"/>
        <v>0</v>
      </c>
      <c r="Q33" s="68">
        <f t="shared" si="3"/>
        <v>0</v>
      </c>
      <c r="R33" s="73">
        <f t="shared" si="3"/>
        <v>0</v>
      </c>
    </row>
    <row r="34" spans="1:18">
      <c r="A34" s="72" t="s">
        <v>176</v>
      </c>
      <c r="B34" s="68">
        <f>B32+B30+B28+B26+B24+B22+B20+B18+B16+B14+B12+B10</f>
        <v>0</v>
      </c>
      <c r="C34" s="68">
        <f t="shared" ref="C34:R34" si="4">C32+C30+C28+C26+C24+C22+C20+C18+C16+C14+C12+C10</f>
        <v>0</v>
      </c>
      <c r="D34" s="68">
        <f t="shared" si="4"/>
        <v>0</v>
      </c>
      <c r="E34" s="68">
        <f t="shared" si="4"/>
        <v>0</v>
      </c>
      <c r="F34" s="68">
        <f t="shared" si="4"/>
        <v>0</v>
      </c>
      <c r="G34" s="68">
        <f t="shared" si="4"/>
        <v>0</v>
      </c>
      <c r="H34" s="68">
        <f t="shared" si="4"/>
        <v>0</v>
      </c>
      <c r="I34" s="68">
        <f t="shared" si="4"/>
        <v>0</v>
      </c>
      <c r="J34" s="68">
        <f t="shared" si="4"/>
        <v>0</v>
      </c>
      <c r="K34" s="68">
        <f t="shared" si="4"/>
        <v>0</v>
      </c>
      <c r="L34" s="68">
        <f t="shared" si="4"/>
        <v>0</v>
      </c>
      <c r="M34" s="68">
        <f t="shared" si="4"/>
        <v>0</v>
      </c>
      <c r="N34" s="68">
        <f t="shared" si="4"/>
        <v>0</v>
      </c>
      <c r="O34" s="68">
        <f t="shared" si="4"/>
        <v>0</v>
      </c>
      <c r="P34" s="68">
        <f t="shared" si="4"/>
        <v>0</v>
      </c>
      <c r="Q34" s="68">
        <f t="shared" si="4"/>
        <v>0</v>
      </c>
      <c r="R34" s="73">
        <f t="shared" si="4"/>
        <v>0</v>
      </c>
    </row>
    <row r="35" spans="1:18" ht="15.75" thickBot="1">
      <c r="A35" s="74" t="s">
        <v>177</v>
      </c>
      <c r="B35" s="75">
        <f>SUM(B33:B34)</f>
        <v>0</v>
      </c>
      <c r="C35" s="75">
        <f t="shared" ref="C35:R35" si="5">SUM(C33:C34)</f>
        <v>0</v>
      </c>
      <c r="D35" s="75">
        <f t="shared" si="5"/>
        <v>0</v>
      </c>
      <c r="E35" s="75">
        <f t="shared" si="5"/>
        <v>0</v>
      </c>
      <c r="F35" s="75">
        <f t="shared" si="5"/>
        <v>0</v>
      </c>
      <c r="G35" s="75">
        <f t="shared" si="5"/>
        <v>0</v>
      </c>
      <c r="H35" s="75">
        <f t="shared" si="5"/>
        <v>0</v>
      </c>
      <c r="I35" s="75">
        <f t="shared" si="5"/>
        <v>0</v>
      </c>
      <c r="J35" s="75">
        <f t="shared" si="5"/>
        <v>0</v>
      </c>
      <c r="K35" s="75">
        <f t="shared" si="5"/>
        <v>0</v>
      </c>
      <c r="L35" s="75">
        <f t="shared" si="5"/>
        <v>0</v>
      </c>
      <c r="M35" s="75">
        <f t="shared" si="5"/>
        <v>0</v>
      </c>
      <c r="N35" s="75">
        <f t="shared" si="5"/>
        <v>0</v>
      </c>
      <c r="O35" s="75">
        <f t="shared" si="5"/>
        <v>0</v>
      </c>
      <c r="P35" s="75">
        <f t="shared" si="5"/>
        <v>0</v>
      </c>
      <c r="Q35" s="75">
        <f t="shared" si="5"/>
        <v>0</v>
      </c>
      <c r="R35" s="76">
        <f t="shared" si="5"/>
        <v>0</v>
      </c>
    </row>
    <row r="36" spans="1:18">
      <c r="P36" s="21" t="s">
        <v>40</v>
      </c>
      <c r="Q36" s="2">
        <f>-(J35+E35)</f>
        <v>0</v>
      </c>
    </row>
    <row r="37" spans="1:18" ht="15.75" thickBot="1">
      <c r="P37" s="21" t="s">
        <v>41</v>
      </c>
    </row>
    <row r="38" spans="1:18" ht="15.75" thickBot="1">
      <c r="P38" s="22" t="s">
        <v>5</v>
      </c>
      <c r="Q38" s="23">
        <f>SUM(Q35:Q37)</f>
        <v>0</v>
      </c>
      <c r="R38" s="24">
        <f>R35-Q38</f>
        <v>0</v>
      </c>
    </row>
  </sheetData>
  <mergeCells count="13">
    <mergeCell ref="Q5:Q7"/>
    <mergeCell ref="R5:R7"/>
    <mergeCell ref="A1:R1"/>
    <mergeCell ref="A2:R2"/>
    <mergeCell ref="A3:R3"/>
    <mergeCell ref="A5:A7"/>
    <mergeCell ref="L5:L7"/>
    <mergeCell ref="M5:M7"/>
    <mergeCell ref="N5:N7"/>
    <mergeCell ref="O5:O7"/>
    <mergeCell ref="P5:P7"/>
    <mergeCell ref="B5:F6"/>
    <mergeCell ref="G5:K6"/>
  </mergeCells>
  <printOptions horizontalCentered="1"/>
  <pageMargins left="0.25" right="0.25" top="0.42" bottom="0.53" header="0.3" footer="0.3"/>
  <pageSetup paperSize="9" scale="64" orientation="landscape" horizontalDpi="120" verticalDpi="72" r:id="rId1"/>
  <headerFooter>
    <oddFooter>&amp;LFile: &amp;F&amp;CSheet: &amp;A&amp;RPage: &amp;P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R38"/>
  <sheetViews>
    <sheetView view="pageBreakPreview" zoomScale="80" zoomScaleSheetLayoutView="80" workbookViewId="0">
      <pane xSplit="1" ySplit="8" topLeftCell="G22" activePane="bottomRight" state="frozen"/>
      <selection pane="topRight" activeCell="B1" sqref="B1"/>
      <selection pane="bottomLeft" activeCell="A9" sqref="A9"/>
      <selection pane="bottomRight" activeCell="R9" sqref="R9:R31"/>
    </sheetView>
  </sheetViews>
  <sheetFormatPr defaultRowHeight="15"/>
  <cols>
    <col min="1" max="1" width="15" customWidth="1"/>
    <col min="2" max="2" width="10.140625" style="21" bestFit="1" customWidth="1"/>
    <col min="3" max="3" width="8.5703125" style="21" bestFit="1" customWidth="1"/>
    <col min="4" max="4" width="11.28515625" style="21" customWidth="1"/>
    <col min="5" max="5" width="11.28515625" style="21" bestFit="1" customWidth="1"/>
    <col min="6" max="6" width="10.140625" style="2" bestFit="1" customWidth="1"/>
    <col min="7" max="7" width="12.85546875" style="21" bestFit="1" customWidth="1"/>
    <col min="8" max="8" width="8.42578125" style="21" bestFit="1" customWidth="1"/>
    <col min="9" max="9" width="11.28515625" style="21" bestFit="1" customWidth="1"/>
    <col min="10" max="10" width="12.140625" style="21" bestFit="1" customWidth="1"/>
    <col min="11" max="11" width="12.85546875" style="2" bestFit="1" customWidth="1"/>
    <col min="12" max="12" width="14.28515625" style="21" customWidth="1"/>
    <col min="13" max="13" width="12" style="21" bestFit="1" customWidth="1"/>
    <col min="14" max="14" width="10.140625" style="21" bestFit="1" customWidth="1"/>
    <col min="15" max="15" width="10.140625" style="21" customWidth="1"/>
    <col min="16" max="16" width="12.85546875" style="21" bestFit="1" customWidth="1"/>
    <col min="17" max="17" width="16.7109375" style="2" customWidth="1"/>
    <col min="18" max="18" width="17.28515625" style="2" bestFit="1" customWidth="1"/>
  </cols>
  <sheetData>
    <row r="1" spans="1:18" ht="17.25">
      <c r="A1" s="97" t="s">
        <v>198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18">
      <c r="A2" s="98" t="s">
        <v>148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18">
      <c r="A3" s="98" t="s">
        <v>184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1:18" ht="15.75" thickBot="1"/>
    <row r="5" spans="1:18" s="1" customFormat="1" ht="18.75" customHeight="1">
      <c r="A5" s="124" t="s">
        <v>2</v>
      </c>
      <c r="B5" s="121" t="s">
        <v>6</v>
      </c>
      <c r="C5" s="121"/>
      <c r="D5" s="121"/>
      <c r="E5" s="121"/>
      <c r="F5" s="121"/>
      <c r="G5" s="121" t="s">
        <v>7</v>
      </c>
      <c r="H5" s="121"/>
      <c r="I5" s="121"/>
      <c r="J5" s="121"/>
      <c r="K5" s="121"/>
      <c r="L5" s="121" t="s">
        <v>8</v>
      </c>
      <c r="M5" s="121" t="s">
        <v>9</v>
      </c>
      <c r="N5" s="121" t="s">
        <v>10</v>
      </c>
      <c r="O5" s="121" t="s">
        <v>11</v>
      </c>
      <c r="P5" s="121" t="s">
        <v>12</v>
      </c>
      <c r="Q5" s="121" t="s">
        <v>5</v>
      </c>
      <c r="R5" s="122" t="s">
        <v>32</v>
      </c>
    </row>
    <row r="6" spans="1:18" s="3" customFormat="1" ht="24" customHeight="1">
      <c r="A6" s="125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23"/>
    </row>
    <row r="7" spans="1:18" s="3" customFormat="1">
      <c r="A7" s="125"/>
      <c r="B7" s="65" t="s">
        <v>4</v>
      </c>
      <c r="C7" s="65" t="s">
        <v>3</v>
      </c>
      <c r="D7" s="62" t="s">
        <v>5</v>
      </c>
      <c r="E7" s="65" t="s">
        <v>13</v>
      </c>
      <c r="F7" s="65" t="s">
        <v>5</v>
      </c>
      <c r="G7" s="65" t="s">
        <v>4</v>
      </c>
      <c r="H7" s="65" t="s">
        <v>3</v>
      </c>
      <c r="I7" s="62" t="s">
        <v>5</v>
      </c>
      <c r="J7" s="65" t="s">
        <v>14</v>
      </c>
      <c r="K7" s="65" t="s">
        <v>5</v>
      </c>
      <c r="L7" s="119"/>
      <c r="M7" s="119"/>
      <c r="N7" s="119"/>
      <c r="O7" s="119"/>
      <c r="P7" s="119"/>
      <c r="Q7" s="119"/>
      <c r="R7" s="123"/>
    </row>
    <row r="8" spans="1:18" s="5" customFormat="1" ht="30">
      <c r="A8" s="70">
        <v>1</v>
      </c>
      <c r="B8" s="64">
        <v>2</v>
      </c>
      <c r="C8" s="64">
        <v>3</v>
      </c>
      <c r="D8" s="64" t="s">
        <v>179</v>
      </c>
      <c r="E8" s="64">
        <v>5</v>
      </c>
      <c r="F8" s="64" t="s">
        <v>180</v>
      </c>
      <c r="G8" s="64">
        <v>7</v>
      </c>
      <c r="H8" s="64">
        <v>8</v>
      </c>
      <c r="I8" s="64" t="s">
        <v>181</v>
      </c>
      <c r="J8" s="64">
        <v>10</v>
      </c>
      <c r="K8" s="64" t="s">
        <v>182</v>
      </c>
      <c r="L8" s="64">
        <v>12</v>
      </c>
      <c r="M8" s="64">
        <v>13</v>
      </c>
      <c r="N8" s="64">
        <v>14</v>
      </c>
      <c r="O8" s="64">
        <v>15</v>
      </c>
      <c r="P8" s="64">
        <v>16</v>
      </c>
      <c r="Q8" s="64" t="s">
        <v>183</v>
      </c>
      <c r="R8" s="71">
        <v>18</v>
      </c>
    </row>
    <row r="9" spans="1:18">
      <c r="A9" s="12" t="s">
        <v>156</v>
      </c>
      <c r="B9" s="7"/>
      <c r="C9" s="13"/>
      <c r="D9" s="13">
        <f>Table31517182352223242526[[#This Row],[2]]+Table31517182352223242526[[#This Row],[3]]</f>
        <v>0</v>
      </c>
      <c r="E9" s="13"/>
      <c r="F9" s="8">
        <f>Table31517182352223242526[[#This Row],[Column1]]+Table31517182352223242526[[#This Row],[4]]</f>
        <v>0</v>
      </c>
      <c r="G9" s="7"/>
      <c r="H9" s="13"/>
      <c r="I9" s="13"/>
      <c r="J9" s="13"/>
      <c r="K9" s="8">
        <f t="shared" ref="K9:K10" si="0">SUM(G9:J9)</f>
        <v>0</v>
      </c>
      <c r="L9" s="13"/>
      <c r="M9" s="14"/>
      <c r="N9" s="13"/>
      <c r="O9" s="14"/>
      <c r="P9" s="13"/>
      <c r="Q9" s="11">
        <f t="shared" ref="Q9:Q32" si="1">F9+K9+L9+M9+N9+O9+P9</f>
        <v>0</v>
      </c>
      <c r="R9" s="16"/>
    </row>
    <row r="10" spans="1:18">
      <c r="A10" s="12" t="s">
        <v>31</v>
      </c>
      <c r="B10" s="7"/>
      <c r="C10" s="13"/>
      <c r="D10" s="13">
        <f>Table31517182352223242526[[#This Row],[2]]+Table31517182352223242526[[#This Row],[3]]</f>
        <v>0</v>
      </c>
      <c r="E10" s="13"/>
      <c r="F10" s="8">
        <f>Table31517182352223242526[[#This Row],[Column1]]+Table31517182352223242526[[#This Row],[4]]</f>
        <v>0</v>
      </c>
      <c r="G10" s="7"/>
      <c r="H10" s="13"/>
      <c r="I10" s="13"/>
      <c r="J10" s="13"/>
      <c r="K10" s="8">
        <f t="shared" si="0"/>
        <v>0</v>
      </c>
      <c r="L10" s="13"/>
      <c r="M10" s="14"/>
      <c r="N10" s="13"/>
      <c r="O10" s="14"/>
      <c r="P10" s="13"/>
      <c r="Q10" s="11">
        <f t="shared" si="1"/>
        <v>0</v>
      </c>
      <c r="R10" s="16"/>
    </row>
    <row r="11" spans="1:18">
      <c r="A11" s="12" t="s">
        <v>157</v>
      </c>
      <c r="B11" s="7"/>
      <c r="C11" s="13"/>
      <c r="D11" s="13">
        <f>Table31517182352223242526[[#This Row],[2]]+Table31517182352223242526[[#This Row],[3]]</f>
        <v>0</v>
      </c>
      <c r="E11" s="13"/>
      <c r="F11" s="8">
        <f>Table31517182352223242526[[#This Row],[Column1]]+Table31517182352223242526[[#This Row],[4]]</f>
        <v>0</v>
      </c>
      <c r="G11" s="7"/>
      <c r="H11" s="13"/>
      <c r="I11" s="13">
        <f>Table31517182352223242526[[#This Row],[6]]+Table31517182352223242526[[#This Row],[7]]</f>
        <v>0</v>
      </c>
      <c r="J11" s="13"/>
      <c r="K11" s="8">
        <f>Table31517182352223242526[[#This Row],[Column2]]+Table31517182352223242526[[#This Row],[8]]</f>
        <v>0</v>
      </c>
      <c r="L11" s="13"/>
      <c r="M11" s="14"/>
      <c r="N11" s="13"/>
      <c r="O11" s="14"/>
      <c r="P11" s="13"/>
      <c r="Q11" s="11">
        <f t="shared" si="1"/>
        <v>0</v>
      </c>
      <c r="R11" s="16"/>
    </row>
    <row r="12" spans="1:18">
      <c r="A12" s="12" t="s">
        <v>31</v>
      </c>
      <c r="B12" s="7"/>
      <c r="C12" s="13"/>
      <c r="D12" s="13">
        <f>Table31517182352223242526[[#This Row],[2]]+Table31517182352223242526[[#This Row],[3]]</f>
        <v>0</v>
      </c>
      <c r="E12" s="13"/>
      <c r="F12" s="8">
        <f>Table31517182352223242526[[#This Row],[Column1]]+Table31517182352223242526[[#This Row],[4]]</f>
        <v>0</v>
      </c>
      <c r="G12" s="7"/>
      <c r="H12" s="13"/>
      <c r="I12" s="13">
        <f>Table31517182352223242526[[#This Row],[6]]+Table31517182352223242526[[#This Row],[7]]</f>
        <v>0</v>
      </c>
      <c r="J12" s="13"/>
      <c r="K12" s="8">
        <f>Table31517182352223242526[[#This Row],[Column2]]+Table31517182352223242526[[#This Row],[8]]</f>
        <v>0</v>
      </c>
      <c r="L12" s="13"/>
      <c r="M12" s="14"/>
      <c r="N12" s="13"/>
      <c r="O12" s="14"/>
      <c r="P12" s="13"/>
      <c r="Q12" s="11">
        <f t="shared" si="1"/>
        <v>0</v>
      </c>
      <c r="R12" s="16"/>
    </row>
    <row r="13" spans="1:18">
      <c r="A13" s="12" t="s">
        <v>158</v>
      </c>
      <c r="B13" s="49"/>
      <c r="C13" s="50"/>
      <c r="D13" s="13">
        <f>Table31517182352223242526[[#This Row],[2]]+Table31517182352223242526[[#This Row],[3]]</f>
        <v>0</v>
      </c>
      <c r="E13" s="50"/>
      <c r="F13" s="8">
        <f>Table31517182352223242526[[#This Row],[Column1]]+Table31517182352223242526[[#This Row],[4]]</f>
        <v>0</v>
      </c>
      <c r="G13" s="49"/>
      <c r="H13" s="50"/>
      <c r="I13" s="13">
        <f>Table31517182352223242526[[#This Row],[6]]+Table31517182352223242526[[#This Row],[7]]</f>
        <v>0</v>
      </c>
      <c r="J13" s="13"/>
      <c r="K13" s="8">
        <f>Table31517182352223242526[[#This Row],[Column2]]+Table31517182352223242526[[#This Row],[8]]</f>
        <v>0</v>
      </c>
      <c r="L13" s="51"/>
      <c r="M13" s="38"/>
      <c r="N13" s="38"/>
      <c r="O13" s="38"/>
      <c r="P13" s="40"/>
      <c r="Q13" s="11">
        <f t="shared" si="1"/>
        <v>0</v>
      </c>
      <c r="R13" s="42"/>
    </row>
    <row r="14" spans="1:18">
      <c r="A14" s="12" t="s">
        <v>31</v>
      </c>
      <c r="B14" s="49"/>
      <c r="C14" s="50"/>
      <c r="D14" s="13">
        <f>Table31517182352223242526[[#This Row],[2]]+Table31517182352223242526[[#This Row],[3]]</f>
        <v>0</v>
      </c>
      <c r="E14" s="50"/>
      <c r="F14" s="8">
        <f>Table31517182352223242526[[#This Row],[Column1]]+Table31517182352223242526[[#This Row],[4]]</f>
        <v>0</v>
      </c>
      <c r="G14" s="49"/>
      <c r="H14" s="50"/>
      <c r="I14" s="13">
        <f>Table31517182352223242526[[#This Row],[6]]+Table31517182352223242526[[#This Row],[7]]</f>
        <v>0</v>
      </c>
      <c r="J14" s="13"/>
      <c r="K14" s="8">
        <f>Table31517182352223242526[[#This Row],[Column2]]+Table31517182352223242526[[#This Row],[8]]</f>
        <v>0</v>
      </c>
      <c r="L14" s="51"/>
      <c r="M14" s="38"/>
      <c r="N14" s="38"/>
      <c r="O14" s="38"/>
      <c r="P14" s="40"/>
      <c r="Q14" s="11">
        <f t="shared" si="1"/>
        <v>0</v>
      </c>
      <c r="R14" s="42"/>
    </row>
    <row r="15" spans="1:18">
      <c r="A15" s="12" t="s">
        <v>159</v>
      </c>
      <c r="B15" s="49"/>
      <c r="C15" s="50"/>
      <c r="D15" s="13">
        <f>Table31517182352223242526[[#This Row],[2]]+Table31517182352223242526[[#This Row],[3]]</f>
        <v>0</v>
      </c>
      <c r="E15" s="50"/>
      <c r="F15" s="8">
        <f>Table31517182352223242526[[#This Row],[Column1]]+Table31517182352223242526[[#This Row],[4]]</f>
        <v>0</v>
      </c>
      <c r="G15" s="49"/>
      <c r="H15" s="50"/>
      <c r="I15" s="13">
        <f>Table31517182352223242526[[#This Row],[6]]+Table31517182352223242526[[#This Row],[7]]</f>
        <v>0</v>
      </c>
      <c r="J15" s="13"/>
      <c r="K15" s="8">
        <f>Table31517182352223242526[[#This Row],[Column2]]+Table31517182352223242526[[#This Row],[8]]</f>
        <v>0</v>
      </c>
      <c r="L15" s="51"/>
      <c r="M15" s="38"/>
      <c r="N15" s="38"/>
      <c r="O15" s="38"/>
      <c r="P15" s="40"/>
      <c r="Q15" s="11">
        <f t="shared" si="1"/>
        <v>0</v>
      </c>
      <c r="R15" s="42"/>
    </row>
    <row r="16" spans="1:18">
      <c r="A16" s="12" t="s">
        <v>31</v>
      </c>
      <c r="B16" s="49"/>
      <c r="C16" s="50"/>
      <c r="D16" s="13">
        <f>Table31517182352223242526[[#This Row],[2]]+Table31517182352223242526[[#This Row],[3]]</f>
        <v>0</v>
      </c>
      <c r="E16" s="50"/>
      <c r="F16" s="8">
        <f>Table31517182352223242526[[#This Row],[Column1]]+Table31517182352223242526[[#This Row],[4]]</f>
        <v>0</v>
      </c>
      <c r="G16" s="49"/>
      <c r="H16" s="50"/>
      <c r="I16" s="13">
        <f>Table31517182352223242526[[#This Row],[6]]+Table31517182352223242526[[#This Row],[7]]</f>
        <v>0</v>
      </c>
      <c r="J16" s="13"/>
      <c r="K16" s="8">
        <f>Table31517182352223242526[[#This Row],[Column2]]+Table31517182352223242526[[#This Row],[8]]</f>
        <v>0</v>
      </c>
      <c r="L16" s="51"/>
      <c r="M16" s="38"/>
      <c r="N16" s="38"/>
      <c r="O16" s="38"/>
      <c r="P16" s="40"/>
      <c r="Q16" s="11">
        <f t="shared" si="1"/>
        <v>0</v>
      </c>
      <c r="R16" s="42"/>
    </row>
    <row r="17" spans="1:18">
      <c r="A17" s="12" t="s">
        <v>160</v>
      </c>
      <c r="B17" s="7"/>
      <c r="C17" s="13"/>
      <c r="D17" s="13">
        <f>Table31517182352223242526[[#This Row],[2]]+Table31517182352223242526[[#This Row],[3]]</f>
        <v>0</v>
      </c>
      <c r="E17" s="13"/>
      <c r="F17" s="8">
        <f>Table31517182352223242526[[#This Row],[Column1]]+Table31517182352223242526[[#This Row],[4]]</f>
        <v>0</v>
      </c>
      <c r="G17" s="7"/>
      <c r="H17" s="13"/>
      <c r="I17" s="13">
        <f>Table31517182352223242526[[#This Row],[6]]+Table31517182352223242526[[#This Row],[7]]</f>
        <v>0</v>
      </c>
      <c r="J17" s="13"/>
      <c r="K17" s="8">
        <f>Table31517182352223242526[[#This Row],[Column2]]+Table31517182352223242526[[#This Row],[8]]</f>
        <v>0</v>
      </c>
      <c r="L17" s="13"/>
      <c r="M17" s="14"/>
      <c r="N17" s="13"/>
      <c r="O17" s="14"/>
      <c r="P17" s="13"/>
      <c r="Q17" s="11">
        <f t="shared" si="1"/>
        <v>0</v>
      </c>
      <c r="R17" s="16"/>
    </row>
    <row r="18" spans="1:18">
      <c r="A18" s="12" t="s">
        <v>31</v>
      </c>
      <c r="B18" s="7"/>
      <c r="C18" s="13"/>
      <c r="D18" s="13">
        <f>Table31517182352223242526[[#This Row],[2]]+Table31517182352223242526[[#This Row],[3]]</f>
        <v>0</v>
      </c>
      <c r="E18" s="13"/>
      <c r="F18" s="8">
        <f>Table31517182352223242526[[#This Row],[Column1]]+Table31517182352223242526[[#This Row],[4]]</f>
        <v>0</v>
      </c>
      <c r="G18" s="7"/>
      <c r="H18" s="13"/>
      <c r="I18" s="13">
        <f>Table31517182352223242526[[#This Row],[6]]+Table31517182352223242526[[#This Row],[7]]</f>
        <v>0</v>
      </c>
      <c r="J18" s="13"/>
      <c r="K18" s="8">
        <f>Table31517182352223242526[[#This Row],[Column2]]+Table31517182352223242526[[#This Row],[8]]</f>
        <v>0</v>
      </c>
      <c r="L18" s="13"/>
      <c r="M18" s="14"/>
      <c r="N18" s="13"/>
      <c r="O18" s="14"/>
      <c r="P18" s="13"/>
      <c r="Q18" s="11">
        <f t="shared" si="1"/>
        <v>0</v>
      </c>
      <c r="R18" s="16"/>
    </row>
    <row r="19" spans="1:18">
      <c r="A19" s="12" t="s">
        <v>161</v>
      </c>
      <c r="B19" s="7"/>
      <c r="C19" s="13"/>
      <c r="D19" s="13">
        <f>Table31517182352223242526[[#This Row],[2]]+Table31517182352223242526[[#This Row],[3]]</f>
        <v>0</v>
      </c>
      <c r="E19" s="13"/>
      <c r="F19" s="8">
        <f>Table31517182352223242526[[#This Row],[Column1]]+Table31517182352223242526[[#This Row],[4]]</f>
        <v>0</v>
      </c>
      <c r="G19" s="7"/>
      <c r="H19" s="13"/>
      <c r="I19" s="13">
        <f>Table31517182352223242526[[#This Row],[6]]+Table31517182352223242526[[#This Row],[7]]</f>
        <v>0</v>
      </c>
      <c r="J19" s="13"/>
      <c r="K19" s="8">
        <f>Table31517182352223242526[[#This Row],[Column2]]+Table31517182352223242526[[#This Row],[8]]</f>
        <v>0</v>
      </c>
      <c r="L19" s="13"/>
      <c r="M19" s="14"/>
      <c r="N19" s="13"/>
      <c r="O19" s="14"/>
      <c r="P19" s="13"/>
      <c r="Q19" s="11">
        <f t="shared" si="1"/>
        <v>0</v>
      </c>
      <c r="R19" s="16"/>
    </row>
    <row r="20" spans="1:18">
      <c r="A20" s="12" t="s">
        <v>31</v>
      </c>
      <c r="B20" s="7"/>
      <c r="C20" s="13"/>
      <c r="D20" s="13">
        <f>Table31517182352223242526[[#This Row],[2]]+Table31517182352223242526[[#This Row],[3]]</f>
        <v>0</v>
      </c>
      <c r="E20" s="13"/>
      <c r="F20" s="8">
        <f>Table31517182352223242526[[#This Row],[Column1]]+Table31517182352223242526[[#This Row],[4]]</f>
        <v>0</v>
      </c>
      <c r="G20" s="7"/>
      <c r="H20" s="13"/>
      <c r="I20" s="13">
        <f>Table31517182352223242526[[#This Row],[6]]+Table31517182352223242526[[#This Row],[7]]</f>
        <v>0</v>
      </c>
      <c r="J20" s="13"/>
      <c r="K20" s="8">
        <f>Table31517182352223242526[[#This Row],[Column2]]+Table31517182352223242526[[#This Row],[8]]</f>
        <v>0</v>
      </c>
      <c r="L20" s="13"/>
      <c r="M20" s="14"/>
      <c r="N20" s="13"/>
      <c r="O20" s="14"/>
      <c r="P20" s="13"/>
      <c r="Q20" s="11">
        <f t="shared" si="1"/>
        <v>0</v>
      </c>
      <c r="R20" s="16"/>
    </row>
    <row r="21" spans="1:18">
      <c r="A21" s="12" t="s">
        <v>162</v>
      </c>
      <c r="B21" s="49"/>
      <c r="C21" s="50"/>
      <c r="D21" s="13">
        <f>Table31517182352223242526[[#This Row],[2]]+Table31517182352223242526[[#This Row],[3]]</f>
        <v>0</v>
      </c>
      <c r="E21" s="50"/>
      <c r="F21" s="8">
        <f>Table31517182352223242526[[#This Row],[Column1]]+Table31517182352223242526[[#This Row],[4]]</f>
        <v>0</v>
      </c>
      <c r="G21" s="49"/>
      <c r="H21" s="50"/>
      <c r="I21" s="13">
        <f>Table31517182352223242526[[#This Row],[6]]+Table31517182352223242526[[#This Row],[7]]</f>
        <v>0</v>
      </c>
      <c r="J21" s="13"/>
      <c r="K21" s="8">
        <f>Table31517182352223242526[[#This Row],[Column2]]+Table31517182352223242526[[#This Row],[8]]</f>
        <v>0</v>
      </c>
      <c r="L21" s="51"/>
      <c r="M21" s="38"/>
      <c r="N21" s="38"/>
      <c r="O21" s="38"/>
      <c r="P21" s="40"/>
      <c r="Q21" s="11">
        <f t="shared" si="1"/>
        <v>0</v>
      </c>
      <c r="R21" s="42"/>
    </row>
    <row r="22" spans="1:18">
      <c r="A22" s="12" t="s">
        <v>31</v>
      </c>
      <c r="B22" s="7"/>
      <c r="C22" s="13"/>
      <c r="D22" s="13">
        <f>Table31517182352223242526[[#This Row],[2]]+Table31517182352223242526[[#This Row],[3]]</f>
        <v>0</v>
      </c>
      <c r="E22" s="13"/>
      <c r="F22" s="8">
        <f>Table31517182352223242526[[#This Row],[Column1]]+Table31517182352223242526[[#This Row],[4]]</f>
        <v>0</v>
      </c>
      <c r="G22" s="7"/>
      <c r="H22" s="13"/>
      <c r="I22" s="13">
        <f>Table31517182352223242526[[#This Row],[6]]+Table31517182352223242526[[#This Row],[7]]</f>
        <v>0</v>
      </c>
      <c r="J22" s="13"/>
      <c r="K22" s="8">
        <f>Table31517182352223242526[[#This Row],[Column2]]+Table31517182352223242526[[#This Row],[8]]</f>
        <v>0</v>
      </c>
      <c r="L22" s="13"/>
      <c r="M22" s="14"/>
      <c r="N22" s="13"/>
      <c r="O22" s="14"/>
      <c r="P22" s="13"/>
      <c r="Q22" s="11">
        <f t="shared" si="1"/>
        <v>0</v>
      </c>
      <c r="R22" s="16"/>
    </row>
    <row r="23" spans="1:18">
      <c r="A23" s="12" t="s">
        <v>163</v>
      </c>
      <c r="B23" s="7"/>
      <c r="C23" s="13"/>
      <c r="D23" s="13">
        <f>Table31517182352223242526[[#This Row],[2]]+Table31517182352223242526[[#This Row],[3]]</f>
        <v>0</v>
      </c>
      <c r="E23" s="13"/>
      <c r="F23" s="8">
        <f>Table31517182352223242526[[#This Row],[Column1]]+Table31517182352223242526[[#This Row],[4]]</f>
        <v>0</v>
      </c>
      <c r="G23" s="7"/>
      <c r="H23" s="13"/>
      <c r="I23" s="13">
        <f>Table31517182352223242526[[#This Row],[6]]+Table31517182352223242526[[#This Row],[7]]</f>
        <v>0</v>
      </c>
      <c r="J23" s="13"/>
      <c r="K23" s="8">
        <f>Table31517182352223242526[[#This Row],[Column2]]+Table31517182352223242526[[#This Row],[8]]</f>
        <v>0</v>
      </c>
      <c r="L23" s="13"/>
      <c r="M23" s="14"/>
      <c r="N23" s="13"/>
      <c r="O23" s="14"/>
      <c r="P23" s="13"/>
      <c r="Q23" s="11">
        <f t="shared" si="1"/>
        <v>0</v>
      </c>
      <c r="R23" s="16"/>
    </row>
    <row r="24" spans="1:18">
      <c r="A24" s="12" t="s">
        <v>31</v>
      </c>
      <c r="B24" s="7"/>
      <c r="C24" s="13"/>
      <c r="D24" s="13">
        <f>Table31517182352223242526[[#This Row],[2]]+Table31517182352223242526[[#This Row],[3]]</f>
        <v>0</v>
      </c>
      <c r="E24" s="13"/>
      <c r="F24" s="8">
        <f>Table31517182352223242526[[#This Row],[Column1]]+Table31517182352223242526[[#This Row],[4]]</f>
        <v>0</v>
      </c>
      <c r="G24" s="7"/>
      <c r="H24" s="13"/>
      <c r="I24" s="13">
        <f>Table31517182352223242526[[#This Row],[6]]+Table31517182352223242526[[#This Row],[7]]</f>
        <v>0</v>
      </c>
      <c r="J24" s="13"/>
      <c r="K24" s="8">
        <f>Table31517182352223242526[[#This Row],[Column2]]+Table31517182352223242526[[#This Row],[8]]</f>
        <v>0</v>
      </c>
      <c r="L24" s="13"/>
      <c r="M24" s="14"/>
      <c r="N24" s="13"/>
      <c r="O24" s="14"/>
      <c r="P24" s="13"/>
      <c r="Q24" s="11">
        <f t="shared" si="1"/>
        <v>0</v>
      </c>
      <c r="R24" s="16"/>
    </row>
    <row r="25" spans="1:18">
      <c r="A25" s="12" t="s">
        <v>164</v>
      </c>
      <c r="B25" s="7"/>
      <c r="C25" s="13"/>
      <c r="D25" s="13">
        <f>Table31517182352223242526[[#This Row],[2]]+Table31517182352223242526[[#This Row],[3]]</f>
        <v>0</v>
      </c>
      <c r="E25" s="13"/>
      <c r="F25" s="8">
        <f>Table31517182352223242526[[#This Row],[Column1]]+Table31517182352223242526[[#This Row],[4]]</f>
        <v>0</v>
      </c>
      <c r="G25" s="7"/>
      <c r="H25" s="13"/>
      <c r="I25" s="13">
        <f>Table31517182352223242526[[#This Row],[6]]+Table31517182352223242526[[#This Row],[7]]</f>
        <v>0</v>
      </c>
      <c r="J25" s="13"/>
      <c r="K25" s="8">
        <f>Table31517182352223242526[[#This Row],[Column2]]+Table31517182352223242526[[#This Row],[8]]</f>
        <v>0</v>
      </c>
      <c r="L25" s="13"/>
      <c r="M25" s="14"/>
      <c r="N25" s="13"/>
      <c r="O25" s="14"/>
      <c r="P25" s="13"/>
      <c r="Q25" s="11">
        <f t="shared" si="1"/>
        <v>0</v>
      </c>
      <c r="R25" s="16"/>
    </row>
    <row r="26" spans="1:18">
      <c r="A26" s="12" t="s">
        <v>31</v>
      </c>
      <c r="B26" s="7"/>
      <c r="C26" s="13"/>
      <c r="D26" s="13">
        <f>Table31517182352223242526[[#This Row],[2]]+Table31517182352223242526[[#This Row],[3]]</f>
        <v>0</v>
      </c>
      <c r="E26" s="13"/>
      <c r="F26" s="8">
        <f>Table31517182352223242526[[#This Row],[Column1]]+Table31517182352223242526[[#This Row],[4]]</f>
        <v>0</v>
      </c>
      <c r="G26" s="7"/>
      <c r="H26" s="13"/>
      <c r="I26" s="13">
        <f>Table31517182352223242526[[#This Row],[6]]+Table31517182352223242526[[#This Row],[7]]</f>
        <v>0</v>
      </c>
      <c r="J26" s="13"/>
      <c r="K26" s="8">
        <f>Table31517182352223242526[[#This Row],[Column2]]+Table31517182352223242526[[#This Row],[8]]</f>
        <v>0</v>
      </c>
      <c r="L26" s="13"/>
      <c r="M26" s="14"/>
      <c r="N26" s="13"/>
      <c r="O26" s="14"/>
      <c r="P26" s="13"/>
      <c r="Q26" s="11">
        <f t="shared" si="1"/>
        <v>0</v>
      </c>
      <c r="R26" s="16"/>
    </row>
    <row r="27" spans="1:18">
      <c r="A27" s="12" t="s">
        <v>165</v>
      </c>
      <c r="B27" s="61"/>
      <c r="C27" s="13"/>
      <c r="D27" s="13">
        <f>Table31517182352223242526[[#This Row],[2]]+Table31517182352223242526[[#This Row],[3]]</f>
        <v>0</v>
      </c>
      <c r="E27" s="13"/>
      <c r="F27" s="8">
        <f>Table31517182352223242526[[#This Row],[Column1]]+Table31517182352223242526[[#This Row],[4]]</f>
        <v>0</v>
      </c>
      <c r="G27" s="7"/>
      <c r="H27" s="13"/>
      <c r="I27" s="13">
        <f>Table31517182352223242526[[#This Row],[6]]+Table31517182352223242526[[#This Row],[7]]</f>
        <v>0</v>
      </c>
      <c r="J27" s="13"/>
      <c r="K27" s="8">
        <f>Table31517182352223242526[[#This Row],[Column2]]+Table31517182352223242526[[#This Row],[8]]</f>
        <v>0</v>
      </c>
      <c r="L27" s="13"/>
      <c r="M27" s="14"/>
      <c r="N27" s="13"/>
      <c r="O27" s="14"/>
      <c r="P27" s="13"/>
      <c r="Q27" s="11">
        <f t="shared" si="1"/>
        <v>0</v>
      </c>
      <c r="R27" s="16"/>
    </row>
    <row r="28" spans="1:18">
      <c r="A28" s="12" t="s">
        <v>31</v>
      </c>
      <c r="B28" s="7"/>
      <c r="C28" s="13"/>
      <c r="D28" s="13">
        <f>Table31517182352223242526[[#This Row],[2]]+Table31517182352223242526[[#This Row],[3]]</f>
        <v>0</v>
      </c>
      <c r="E28" s="13"/>
      <c r="F28" s="8">
        <f>Table31517182352223242526[[#This Row],[Column1]]+Table31517182352223242526[[#This Row],[4]]</f>
        <v>0</v>
      </c>
      <c r="G28" s="7"/>
      <c r="H28" s="13"/>
      <c r="I28" s="13">
        <f>Table31517182352223242526[[#This Row],[6]]+Table31517182352223242526[[#This Row],[7]]</f>
        <v>0</v>
      </c>
      <c r="J28" s="13"/>
      <c r="K28" s="8">
        <f>Table31517182352223242526[[#This Row],[Column2]]+Table31517182352223242526[[#This Row],[8]]</f>
        <v>0</v>
      </c>
      <c r="L28" s="13"/>
      <c r="M28" s="14"/>
      <c r="N28" s="13"/>
      <c r="O28" s="14"/>
      <c r="P28" s="13"/>
      <c r="Q28" s="11">
        <f t="shared" si="1"/>
        <v>0</v>
      </c>
      <c r="R28" s="16"/>
    </row>
    <row r="29" spans="1:18">
      <c r="A29" s="12" t="s">
        <v>166</v>
      </c>
      <c r="B29" s="7"/>
      <c r="C29" s="13"/>
      <c r="D29" s="13">
        <f>Table31517182352223242526[[#This Row],[2]]+Table31517182352223242526[[#This Row],[3]]</f>
        <v>0</v>
      </c>
      <c r="E29" s="13"/>
      <c r="F29" s="8">
        <f>Table31517182352223242526[[#This Row],[Column1]]+Table31517182352223242526[[#This Row],[4]]</f>
        <v>0</v>
      </c>
      <c r="G29" s="7"/>
      <c r="H29" s="13"/>
      <c r="I29" s="13">
        <f>Table31517182352223242526[[#This Row],[6]]+Table31517182352223242526[[#This Row],[7]]</f>
        <v>0</v>
      </c>
      <c r="J29" s="13"/>
      <c r="K29" s="8">
        <f>Table31517182352223242526[[#This Row],[Column2]]+Table31517182352223242526[[#This Row],[8]]</f>
        <v>0</v>
      </c>
      <c r="L29" s="13"/>
      <c r="M29" s="14"/>
      <c r="N29" s="13"/>
      <c r="O29" s="14"/>
      <c r="P29" s="13"/>
      <c r="Q29" s="11">
        <f t="shared" si="1"/>
        <v>0</v>
      </c>
      <c r="R29" s="16"/>
    </row>
    <row r="30" spans="1:18">
      <c r="A30" s="12" t="s">
        <v>31</v>
      </c>
      <c r="B30" s="7"/>
      <c r="C30" s="13"/>
      <c r="D30" s="13">
        <f>Table31517182352223242526[[#This Row],[2]]+Table31517182352223242526[[#This Row],[3]]</f>
        <v>0</v>
      </c>
      <c r="E30" s="13"/>
      <c r="F30" s="8">
        <f>Table31517182352223242526[[#This Row],[Column1]]+Table31517182352223242526[[#This Row],[4]]</f>
        <v>0</v>
      </c>
      <c r="G30" s="7"/>
      <c r="H30" s="13"/>
      <c r="I30" s="13">
        <f>Table31517182352223242526[[#This Row],[6]]+Table31517182352223242526[[#This Row],[7]]</f>
        <v>0</v>
      </c>
      <c r="J30" s="13"/>
      <c r="K30" s="8">
        <f>Table31517182352223242526[[#This Row],[Column2]]+Table31517182352223242526[[#This Row],[8]]</f>
        <v>0</v>
      </c>
      <c r="L30" s="13"/>
      <c r="M30" s="14"/>
      <c r="N30" s="13"/>
      <c r="O30" s="14"/>
      <c r="P30" s="13"/>
      <c r="Q30" s="11">
        <f t="shared" si="1"/>
        <v>0</v>
      </c>
      <c r="R30" s="16"/>
    </row>
    <row r="31" spans="1:18">
      <c r="A31" s="12" t="s">
        <v>167</v>
      </c>
      <c r="B31" s="7"/>
      <c r="C31" s="13"/>
      <c r="D31" s="13">
        <f>Table31517182352223242526[[#This Row],[2]]+Table31517182352223242526[[#This Row],[3]]</f>
        <v>0</v>
      </c>
      <c r="E31" s="13"/>
      <c r="F31" s="8">
        <f>Table31517182352223242526[[#This Row],[Column1]]+Table31517182352223242526[[#This Row],[4]]</f>
        <v>0</v>
      </c>
      <c r="G31" s="7"/>
      <c r="H31" s="13"/>
      <c r="I31" s="13">
        <f>Table31517182352223242526[[#This Row],[6]]+Table31517182352223242526[[#This Row],[7]]</f>
        <v>0</v>
      </c>
      <c r="J31" s="13"/>
      <c r="K31" s="8">
        <f>Table31517182352223242526[[#This Row],[Column2]]+Table31517182352223242526[[#This Row],[8]]</f>
        <v>0</v>
      </c>
      <c r="L31" s="13"/>
      <c r="M31" s="14"/>
      <c r="N31" s="13"/>
      <c r="O31" s="14"/>
      <c r="P31" s="13"/>
      <c r="Q31" s="11">
        <f t="shared" si="1"/>
        <v>0</v>
      </c>
      <c r="R31" s="16"/>
    </row>
    <row r="32" spans="1:18">
      <c r="A32" s="12" t="s">
        <v>31</v>
      </c>
      <c r="B32" s="7"/>
      <c r="C32" s="13"/>
      <c r="D32" s="13">
        <f>Table31517182352223242526[[#This Row],[2]]+Table31517182352223242526[[#This Row],[3]]</f>
        <v>0</v>
      </c>
      <c r="E32" s="13"/>
      <c r="F32" s="8">
        <f>Table31517182352223242526[[#This Row],[Column1]]+Table31517182352223242526[[#This Row],[4]]</f>
        <v>0</v>
      </c>
      <c r="G32" s="7"/>
      <c r="H32" s="13"/>
      <c r="I32" s="13">
        <f>Table31517182352223242526[[#This Row],[6]]+Table31517182352223242526[[#This Row],[7]]</f>
        <v>0</v>
      </c>
      <c r="J32" s="13"/>
      <c r="K32" s="8">
        <f>Table31517182352223242526[[#This Row],[Column2]]+Table31517182352223242526[[#This Row],[8]]</f>
        <v>0</v>
      </c>
      <c r="L32" s="13"/>
      <c r="M32" s="14"/>
      <c r="N32" s="13"/>
      <c r="O32" s="14"/>
      <c r="P32" s="13"/>
      <c r="Q32" s="11">
        <f t="shared" si="1"/>
        <v>0</v>
      </c>
      <c r="R32" s="16"/>
    </row>
    <row r="33" spans="1:18">
      <c r="A33" s="72" t="s">
        <v>174</v>
      </c>
      <c r="B33" s="68">
        <f>B31+B29+B27+B25+B23+B21+B19+B17+B15+B13+B11+B9</f>
        <v>0</v>
      </c>
      <c r="C33" s="68">
        <f t="shared" ref="C33:R34" si="2">C31+C29+C27+C25+C23+C21+C19+C17+C15+C13+C11+C9</f>
        <v>0</v>
      </c>
      <c r="D33" s="68">
        <f t="shared" si="2"/>
        <v>0</v>
      </c>
      <c r="E33" s="68">
        <f t="shared" si="2"/>
        <v>0</v>
      </c>
      <c r="F33" s="68">
        <f t="shared" si="2"/>
        <v>0</v>
      </c>
      <c r="G33" s="68">
        <f t="shared" si="2"/>
        <v>0</v>
      </c>
      <c r="H33" s="68">
        <f t="shared" si="2"/>
        <v>0</v>
      </c>
      <c r="I33" s="68">
        <f t="shared" si="2"/>
        <v>0</v>
      </c>
      <c r="J33" s="68">
        <f t="shared" si="2"/>
        <v>0</v>
      </c>
      <c r="K33" s="68">
        <f t="shared" si="2"/>
        <v>0</v>
      </c>
      <c r="L33" s="68">
        <f t="shared" si="2"/>
        <v>0</v>
      </c>
      <c r="M33" s="68">
        <f t="shared" si="2"/>
        <v>0</v>
      </c>
      <c r="N33" s="68">
        <f t="shared" si="2"/>
        <v>0</v>
      </c>
      <c r="O33" s="68">
        <f t="shared" si="2"/>
        <v>0</v>
      </c>
      <c r="P33" s="68">
        <f t="shared" si="2"/>
        <v>0</v>
      </c>
      <c r="Q33" s="68">
        <f t="shared" si="2"/>
        <v>0</v>
      </c>
      <c r="R33" s="73">
        <f t="shared" si="2"/>
        <v>0</v>
      </c>
    </row>
    <row r="34" spans="1:18">
      <c r="A34" s="72" t="s">
        <v>176</v>
      </c>
      <c r="B34" s="68">
        <f>B32+B30+B28+B26+B24+B22+B20+B18+B16+B14+B12+B10</f>
        <v>0</v>
      </c>
      <c r="C34" s="68">
        <f t="shared" si="2"/>
        <v>0</v>
      </c>
      <c r="D34" s="68">
        <f t="shared" si="2"/>
        <v>0</v>
      </c>
      <c r="E34" s="68">
        <f t="shared" si="2"/>
        <v>0</v>
      </c>
      <c r="F34" s="68">
        <f t="shared" si="2"/>
        <v>0</v>
      </c>
      <c r="G34" s="68">
        <f t="shared" si="2"/>
        <v>0</v>
      </c>
      <c r="H34" s="68">
        <f t="shared" si="2"/>
        <v>0</v>
      </c>
      <c r="I34" s="68">
        <f t="shared" si="2"/>
        <v>0</v>
      </c>
      <c r="J34" s="68">
        <f t="shared" si="2"/>
        <v>0</v>
      </c>
      <c r="K34" s="68">
        <f t="shared" si="2"/>
        <v>0</v>
      </c>
      <c r="L34" s="68">
        <f t="shared" si="2"/>
        <v>0</v>
      </c>
      <c r="M34" s="68">
        <f t="shared" si="2"/>
        <v>0</v>
      </c>
      <c r="N34" s="68">
        <f t="shared" si="2"/>
        <v>0</v>
      </c>
      <c r="O34" s="68">
        <f t="shared" si="2"/>
        <v>0</v>
      </c>
      <c r="P34" s="68">
        <f t="shared" si="2"/>
        <v>0</v>
      </c>
      <c r="Q34" s="68">
        <f t="shared" si="2"/>
        <v>0</v>
      </c>
      <c r="R34" s="73">
        <f t="shared" si="2"/>
        <v>0</v>
      </c>
    </row>
    <row r="35" spans="1:18" ht="15.75" thickBot="1">
      <c r="A35" s="74" t="s">
        <v>177</v>
      </c>
      <c r="B35" s="75">
        <f>SUM(B33:B34)</f>
        <v>0</v>
      </c>
      <c r="C35" s="75">
        <f t="shared" ref="C35:R35" si="3">SUM(C33:C34)</f>
        <v>0</v>
      </c>
      <c r="D35" s="75">
        <f t="shared" si="3"/>
        <v>0</v>
      </c>
      <c r="E35" s="75">
        <f t="shared" si="3"/>
        <v>0</v>
      </c>
      <c r="F35" s="75">
        <f t="shared" si="3"/>
        <v>0</v>
      </c>
      <c r="G35" s="75">
        <f t="shared" si="3"/>
        <v>0</v>
      </c>
      <c r="H35" s="75">
        <f t="shared" si="3"/>
        <v>0</v>
      </c>
      <c r="I35" s="75">
        <f t="shared" si="3"/>
        <v>0</v>
      </c>
      <c r="J35" s="75">
        <f t="shared" si="3"/>
        <v>0</v>
      </c>
      <c r="K35" s="75">
        <f t="shared" si="3"/>
        <v>0</v>
      </c>
      <c r="L35" s="75">
        <f t="shared" si="3"/>
        <v>0</v>
      </c>
      <c r="M35" s="75">
        <f t="shared" si="3"/>
        <v>0</v>
      </c>
      <c r="N35" s="75">
        <f t="shared" si="3"/>
        <v>0</v>
      </c>
      <c r="O35" s="75">
        <f t="shared" si="3"/>
        <v>0</v>
      </c>
      <c r="P35" s="75">
        <f t="shared" si="3"/>
        <v>0</v>
      </c>
      <c r="Q35" s="75">
        <f t="shared" si="3"/>
        <v>0</v>
      </c>
      <c r="R35" s="76">
        <f t="shared" si="3"/>
        <v>0</v>
      </c>
    </row>
    <row r="36" spans="1:18">
      <c r="P36" s="21" t="s">
        <v>40</v>
      </c>
      <c r="Q36" s="2">
        <f>-(J35+E35)</f>
        <v>0</v>
      </c>
    </row>
    <row r="37" spans="1:18" ht="15.75" thickBot="1">
      <c r="P37" s="21" t="s">
        <v>41</v>
      </c>
    </row>
    <row r="38" spans="1:18" ht="15.75" thickBot="1">
      <c r="P38" s="22" t="s">
        <v>5</v>
      </c>
      <c r="Q38" s="23">
        <f>SUM(Q35:Q37)</f>
        <v>0</v>
      </c>
      <c r="R38" s="24">
        <f>R35-Q38</f>
        <v>0</v>
      </c>
    </row>
  </sheetData>
  <mergeCells count="13">
    <mergeCell ref="P5:P7"/>
    <mergeCell ref="Q5:Q7"/>
    <mergeCell ref="R5:R7"/>
    <mergeCell ref="A1:R1"/>
    <mergeCell ref="A2:R2"/>
    <mergeCell ref="A3:R3"/>
    <mergeCell ref="A5:A7"/>
    <mergeCell ref="B5:F6"/>
    <mergeCell ref="G5:K6"/>
    <mergeCell ref="L5:L7"/>
    <mergeCell ref="M5:M7"/>
    <mergeCell ref="N5:N7"/>
    <mergeCell ref="O5:O7"/>
  </mergeCells>
  <printOptions horizontalCentered="1"/>
  <pageMargins left="0.25" right="0.25" top="0.42" bottom="0.53" header="0.3" footer="0.3"/>
  <pageSetup paperSize="9" scale="64" orientation="landscape" horizontalDpi="120" verticalDpi="72" r:id="rId1"/>
  <headerFooter>
    <oddFooter>&amp;LFile: &amp;F&amp;CSheet: &amp;A&amp;RPage: &amp;P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R38"/>
  <sheetViews>
    <sheetView tabSelected="1" view="pageBreakPreview" zoomScale="80" zoomScaleSheetLayoutView="80" workbookViewId="0">
      <pane xSplit="1" ySplit="8" topLeftCell="B20" activePane="bottomRight" state="frozen"/>
      <selection pane="topRight" activeCell="B1" sqref="B1"/>
      <selection pane="bottomLeft" activeCell="A9" sqref="A9"/>
      <selection pane="bottomRight" activeCell="R9" sqref="R9:R32"/>
    </sheetView>
  </sheetViews>
  <sheetFormatPr defaultRowHeight="15"/>
  <cols>
    <col min="1" max="1" width="15" customWidth="1"/>
    <col min="2" max="2" width="10.140625" style="21" bestFit="1" customWidth="1"/>
    <col min="3" max="3" width="8.5703125" style="21" bestFit="1" customWidth="1"/>
    <col min="4" max="4" width="11.28515625" style="21" customWidth="1"/>
    <col min="5" max="5" width="11.28515625" style="21" bestFit="1" customWidth="1"/>
    <col min="6" max="6" width="10.140625" style="2" bestFit="1" customWidth="1"/>
    <col min="7" max="7" width="12.85546875" style="21" bestFit="1" customWidth="1"/>
    <col min="8" max="8" width="8.42578125" style="21" bestFit="1" customWidth="1"/>
    <col min="9" max="9" width="11.28515625" style="21" bestFit="1" customWidth="1"/>
    <col min="10" max="10" width="12.140625" style="21" bestFit="1" customWidth="1"/>
    <col min="11" max="11" width="12.85546875" style="2" bestFit="1" customWidth="1"/>
    <col min="12" max="12" width="14.28515625" style="21" customWidth="1"/>
    <col min="13" max="13" width="12" style="21" bestFit="1" customWidth="1"/>
    <col min="14" max="14" width="8.140625" style="21" customWidth="1"/>
    <col min="15" max="15" width="10.140625" style="21" customWidth="1"/>
    <col min="16" max="16" width="12.85546875" style="21" bestFit="1" customWidth="1"/>
    <col min="17" max="17" width="16.7109375" style="2" customWidth="1"/>
    <col min="18" max="18" width="17.28515625" style="2" bestFit="1" customWidth="1"/>
  </cols>
  <sheetData>
    <row r="1" spans="1:18" ht="17.25">
      <c r="A1" s="97" t="s">
        <v>198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18">
      <c r="A2" s="98" t="s">
        <v>148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18">
      <c r="A3" s="98" t="s">
        <v>185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1:18" ht="15.75" thickBot="1"/>
    <row r="5" spans="1:18" s="1" customFormat="1" ht="18.75" customHeight="1">
      <c r="A5" s="124" t="s">
        <v>2</v>
      </c>
      <c r="B5" s="121" t="s">
        <v>6</v>
      </c>
      <c r="C5" s="121"/>
      <c r="D5" s="121"/>
      <c r="E5" s="121"/>
      <c r="F5" s="121"/>
      <c r="G5" s="121" t="s">
        <v>7</v>
      </c>
      <c r="H5" s="121"/>
      <c r="I5" s="121"/>
      <c r="J5" s="121"/>
      <c r="K5" s="121"/>
      <c r="L5" s="121" t="s">
        <v>8</v>
      </c>
      <c r="M5" s="121" t="s">
        <v>9</v>
      </c>
      <c r="N5" s="121" t="s">
        <v>10</v>
      </c>
      <c r="O5" s="121" t="s">
        <v>11</v>
      </c>
      <c r="P5" s="121" t="s">
        <v>12</v>
      </c>
      <c r="Q5" s="121" t="s">
        <v>5</v>
      </c>
      <c r="R5" s="122" t="s">
        <v>32</v>
      </c>
    </row>
    <row r="6" spans="1:18" s="3" customFormat="1" ht="24" customHeight="1">
      <c r="A6" s="125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23"/>
    </row>
    <row r="7" spans="1:18" s="3" customFormat="1">
      <c r="A7" s="125"/>
      <c r="B7" s="65" t="s">
        <v>4</v>
      </c>
      <c r="C7" s="65" t="s">
        <v>3</v>
      </c>
      <c r="D7" s="62" t="s">
        <v>5</v>
      </c>
      <c r="E7" s="65" t="s">
        <v>13</v>
      </c>
      <c r="F7" s="65" t="s">
        <v>5</v>
      </c>
      <c r="G7" s="65" t="s">
        <v>4</v>
      </c>
      <c r="H7" s="65" t="s">
        <v>3</v>
      </c>
      <c r="I7" s="62" t="s">
        <v>5</v>
      </c>
      <c r="J7" s="65" t="s">
        <v>14</v>
      </c>
      <c r="K7" s="65" t="s">
        <v>5</v>
      </c>
      <c r="L7" s="119"/>
      <c r="M7" s="119"/>
      <c r="N7" s="119"/>
      <c r="O7" s="119"/>
      <c r="P7" s="119"/>
      <c r="Q7" s="119"/>
      <c r="R7" s="123"/>
    </row>
    <row r="8" spans="1:18" s="5" customFormat="1" ht="30">
      <c r="A8" s="70">
        <v>1</v>
      </c>
      <c r="B8" s="64">
        <v>2</v>
      </c>
      <c r="C8" s="64">
        <v>3</v>
      </c>
      <c r="D8" s="64" t="s">
        <v>179</v>
      </c>
      <c r="E8" s="64">
        <v>5</v>
      </c>
      <c r="F8" s="64" t="s">
        <v>180</v>
      </c>
      <c r="G8" s="64">
        <v>7</v>
      </c>
      <c r="H8" s="64">
        <v>8</v>
      </c>
      <c r="I8" s="64" t="s">
        <v>181</v>
      </c>
      <c r="J8" s="64">
        <v>10</v>
      </c>
      <c r="K8" s="64" t="s">
        <v>182</v>
      </c>
      <c r="L8" s="64">
        <v>12</v>
      </c>
      <c r="M8" s="64">
        <v>13</v>
      </c>
      <c r="N8" s="64">
        <v>14</v>
      </c>
      <c r="O8" s="64">
        <v>15</v>
      </c>
      <c r="P8" s="64">
        <v>16</v>
      </c>
      <c r="Q8" s="64" t="s">
        <v>183</v>
      </c>
      <c r="R8" s="71">
        <v>18</v>
      </c>
    </row>
    <row r="9" spans="1:18">
      <c r="A9" s="12" t="s">
        <v>156</v>
      </c>
      <c r="B9" s="7"/>
      <c r="C9" s="13"/>
      <c r="D9" s="13">
        <f>Table3151718235222324252627[[#This Row],[2]]+Table3151718235222324252627[[#This Row],[3]]</f>
        <v>0</v>
      </c>
      <c r="E9" s="13"/>
      <c r="F9" s="8">
        <f>Table3151718235222324252627[[#This Row],[Column1]]+Table3151718235222324252627[[#This Row],[4]]</f>
        <v>0</v>
      </c>
      <c r="G9" s="7"/>
      <c r="H9" s="13"/>
      <c r="I9" s="13"/>
      <c r="J9" s="13"/>
      <c r="K9" s="8">
        <f t="shared" ref="K9:K10" si="0">SUM(G9:J9)</f>
        <v>0</v>
      </c>
      <c r="L9" s="13"/>
      <c r="M9" s="14"/>
      <c r="N9" s="13"/>
      <c r="O9" s="14"/>
      <c r="P9" s="13"/>
      <c r="Q9" s="11">
        <f t="shared" ref="Q9:Q32" si="1">F9+K9+L9+M9+N9+O9+P9</f>
        <v>0</v>
      </c>
      <c r="R9" s="16"/>
    </row>
    <row r="10" spans="1:18">
      <c r="A10" s="12" t="s">
        <v>31</v>
      </c>
      <c r="B10" s="7"/>
      <c r="C10" s="13"/>
      <c r="D10" s="13">
        <f>Table3151718235222324252627[[#This Row],[2]]+Table3151718235222324252627[[#This Row],[3]]</f>
        <v>0</v>
      </c>
      <c r="E10" s="13"/>
      <c r="F10" s="8">
        <f>Table3151718235222324252627[[#This Row],[Column1]]+Table3151718235222324252627[[#This Row],[4]]</f>
        <v>0</v>
      </c>
      <c r="G10" s="7"/>
      <c r="H10" s="13"/>
      <c r="I10" s="13"/>
      <c r="J10" s="13"/>
      <c r="K10" s="8">
        <f t="shared" si="0"/>
        <v>0</v>
      </c>
      <c r="L10" s="13"/>
      <c r="M10" s="14"/>
      <c r="N10" s="13"/>
      <c r="O10" s="14"/>
      <c r="P10" s="13"/>
      <c r="Q10" s="11">
        <f t="shared" si="1"/>
        <v>0</v>
      </c>
      <c r="R10" s="16"/>
    </row>
    <row r="11" spans="1:18">
      <c r="A11" s="12" t="s">
        <v>157</v>
      </c>
      <c r="B11" s="7"/>
      <c r="C11" s="13"/>
      <c r="D11" s="13">
        <f>Table3151718235222324252627[[#This Row],[2]]+Table3151718235222324252627[[#This Row],[3]]</f>
        <v>0</v>
      </c>
      <c r="E11" s="13"/>
      <c r="F11" s="8">
        <f>Table3151718235222324252627[[#This Row],[Column1]]+Table3151718235222324252627[[#This Row],[4]]</f>
        <v>0</v>
      </c>
      <c r="G11" s="7"/>
      <c r="H11" s="13"/>
      <c r="I11" s="13">
        <f>Table3151718235222324252627[[#This Row],[6]]+Table3151718235222324252627[[#This Row],[7]]</f>
        <v>0</v>
      </c>
      <c r="J11" s="13"/>
      <c r="K11" s="8">
        <f>Table3151718235222324252627[[#This Row],[Column2]]+Table3151718235222324252627[[#This Row],[8]]</f>
        <v>0</v>
      </c>
      <c r="L11" s="13"/>
      <c r="M11" s="14"/>
      <c r="N11" s="13"/>
      <c r="O11" s="14"/>
      <c r="P11" s="13"/>
      <c r="Q11" s="11">
        <f t="shared" si="1"/>
        <v>0</v>
      </c>
      <c r="R11" s="16"/>
    </row>
    <row r="12" spans="1:18">
      <c r="A12" s="12" t="s">
        <v>31</v>
      </c>
      <c r="B12" s="7"/>
      <c r="C12" s="13"/>
      <c r="D12" s="13">
        <f>Table3151718235222324252627[[#This Row],[2]]+Table3151718235222324252627[[#This Row],[3]]</f>
        <v>0</v>
      </c>
      <c r="E12" s="13"/>
      <c r="F12" s="8">
        <f>Table3151718235222324252627[[#This Row],[Column1]]+Table3151718235222324252627[[#This Row],[4]]</f>
        <v>0</v>
      </c>
      <c r="G12" s="7"/>
      <c r="H12" s="13"/>
      <c r="I12" s="13">
        <f>Table3151718235222324252627[[#This Row],[6]]+Table3151718235222324252627[[#This Row],[7]]</f>
        <v>0</v>
      </c>
      <c r="J12" s="13"/>
      <c r="K12" s="8">
        <f>Table3151718235222324252627[[#This Row],[Column2]]+Table3151718235222324252627[[#This Row],[8]]</f>
        <v>0</v>
      </c>
      <c r="L12" s="13"/>
      <c r="M12" s="14"/>
      <c r="N12" s="13"/>
      <c r="O12" s="14"/>
      <c r="P12" s="13"/>
      <c r="Q12" s="11">
        <f t="shared" si="1"/>
        <v>0</v>
      </c>
      <c r="R12" s="16"/>
    </row>
    <row r="13" spans="1:18">
      <c r="A13" s="12" t="s">
        <v>158</v>
      </c>
      <c r="B13" s="49"/>
      <c r="C13" s="50"/>
      <c r="D13" s="13">
        <f>Table3151718235222324252627[[#This Row],[2]]+Table3151718235222324252627[[#This Row],[3]]</f>
        <v>0</v>
      </c>
      <c r="E13" s="50"/>
      <c r="F13" s="8">
        <f>Table3151718235222324252627[[#This Row],[Column1]]+Table3151718235222324252627[[#This Row],[4]]</f>
        <v>0</v>
      </c>
      <c r="G13" s="49"/>
      <c r="H13" s="50"/>
      <c r="I13" s="13">
        <f>Table3151718235222324252627[[#This Row],[6]]+Table3151718235222324252627[[#This Row],[7]]</f>
        <v>0</v>
      </c>
      <c r="J13" s="13"/>
      <c r="K13" s="8">
        <f>Table3151718235222324252627[[#This Row],[Column2]]+Table3151718235222324252627[[#This Row],[8]]</f>
        <v>0</v>
      </c>
      <c r="L13" s="51"/>
      <c r="M13" s="38"/>
      <c r="N13" s="38"/>
      <c r="O13" s="38"/>
      <c r="P13" s="40"/>
      <c r="Q13" s="11">
        <f t="shared" si="1"/>
        <v>0</v>
      </c>
      <c r="R13" s="42"/>
    </row>
    <row r="14" spans="1:18">
      <c r="A14" s="12" t="s">
        <v>31</v>
      </c>
      <c r="B14" s="49"/>
      <c r="C14" s="50"/>
      <c r="D14" s="13">
        <f>Table3151718235222324252627[[#This Row],[2]]+Table3151718235222324252627[[#This Row],[3]]</f>
        <v>0</v>
      </c>
      <c r="E14" s="50"/>
      <c r="F14" s="8">
        <f>Table3151718235222324252627[[#This Row],[Column1]]+Table3151718235222324252627[[#This Row],[4]]</f>
        <v>0</v>
      </c>
      <c r="G14" s="49"/>
      <c r="H14" s="50"/>
      <c r="I14" s="13">
        <f>Table3151718235222324252627[[#This Row],[6]]+Table3151718235222324252627[[#This Row],[7]]</f>
        <v>0</v>
      </c>
      <c r="J14" s="13"/>
      <c r="K14" s="8">
        <f>Table3151718235222324252627[[#This Row],[Column2]]+Table3151718235222324252627[[#This Row],[8]]</f>
        <v>0</v>
      </c>
      <c r="L14" s="51"/>
      <c r="M14" s="38"/>
      <c r="N14" s="38"/>
      <c r="O14" s="38"/>
      <c r="P14" s="40"/>
      <c r="Q14" s="11">
        <f t="shared" si="1"/>
        <v>0</v>
      </c>
      <c r="R14" s="42"/>
    </row>
    <row r="15" spans="1:18">
      <c r="A15" s="12" t="s">
        <v>159</v>
      </c>
      <c r="B15" s="49"/>
      <c r="C15" s="50"/>
      <c r="D15" s="13">
        <f>Table3151718235222324252627[[#This Row],[2]]+Table3151718235222324252627[[#This Row],[3]]</f>
        <v>0</v>
      </c>
      <c r="E15" s="50"/>
      <c r="F15" s="8">
        <f>Table3151718235222324252627[[#This Row],[Column1]]+Table3151718235222324252627[[#This Row],[4]]</f>
        <v>0</v>
      </c>
      <c r="G15" s="49"/>
      <c r="H15" s="50"/>
      <c r="I15" s="13">
        <f>Table3151718235222324252627[[#This Row],[6]]+Table3151718235222324252627[[#This Row],[7]]</f>
        <v>0</v>
      </c>
      <c r="J15" s="13"/>
      <c r="K15" s="8">
        <f>Table3151718235222324252627[[#This Row],[Column2]]+Table3151718235222324252627[[#This Row],[8]]</f>
        <v>0</v>
      </c>
      <c r="L15" s="51"/>
      <c r="M15" s="38"/>
      <c r="N15" s="38"/>
      <c r="O15" s="38"/>
      <c r="P15" s="40"/>
      <c r="Q15" s="11">
        <f t="shared" si="1"/>
        <v>0</v>
      </c>
      <c r="R15" s="42"/>
    </row>
    <row r="16" spans="1:18">
      <c r="A16" s="12" t="s">
        <v>31</v>
      </c>
      <c r="B16" s="49"/>
      <c r="C16" s="50"/>
      <c r="D16" s="13">
        <f>Table3151718235222324252627[[#This Row],[2]]+Table3151718235222324252627[[#This Row],[3]]</f>
        <v>0</v>
      </c>
      <c r="E16" s="50"/>
      <c r="F16" s="8">
        <f>Table3151718235222324252627[[#This Row],[Column1]]+Table3151718235222324252627[[#This Row],[4]]</f>
        <v>0</v>
      </c>
      <c r="G16" s="49"/>
      <c r="H16" s="50"/>
      <c r="I16" s="13">
        <f>Table3151718235222324252627[[#This Row],[6]]+Table3151718235222324252627[[#This Row],[7]]</f>
        <v>0</v>
      </c>
      <c r="J16" s="13"/>
      <c r="K16" s="8">
        <f>Table3151718235222324252627[[#This Row],[Column2]]+Table3151718235222324252627[[#This Row],[8]]</f>
        <v>0</v>
      </c>
      <c r="L16" s="51"/>
      <c r="M16" s="38"/>
      <c r="N16" s="38"/>
      <c r="O16" s="38"/>
      <c r="P16" s="40"/>
      <c r="Q16" s="11">
        <f t="shared" si="1"/>
        <v>0</v>
      </c>
      <c r="R16" s="42"/>
    </row>
    <row r="17" spans="1:18">
      <c r="A17" s="12" t="s">
        <v>160</v>
      </c>
      <c r="B17" s="7"/>
      <c r="C17" s="13"/>
      <c r="D17" s="13">
        <f>Table3151718235222324252627[[#This Row],[2]]+Table3151718235222324252627[[#This Row],[3]]</f>
        <v>0</v>
      </c>
      <c r="E17" s="13"/>
      <c r="F17" s="8">
        <f>Table3151718235222324252627[[#This Row],[Column1]]+Table3151718235222324252627[[#This Row],[4]]</f>
        <v>0</v>
      </c>
      <c r="G17" s="7"/>
      <c r="H17" s="13"/>
      <c r="I17" s="13">
        <f>Table3151718235222324252627[[#This Row],[6]]+Table3151718235222324252627[[#This Row],[7]]</f>
        <v>0</v>
      </c>
      <c r="J17" s="13"/>
      <c r="K17" s="8">
        <f>Table3151718235222324252627[[#This Row],[Column2]]+Table3151718235222324252627[[#This Row],[8]]</f>
        <v>0</v>
      </c>
      <c r="L17" s="13"/>
      <c r="M17" s="14"/>
      <c r="N17" s="13"/>
      <c r="O17" s="14"/>
      <c r="P17" s="13"/>
      <c r="Q17" s="11">
        <f t="shared" si="1"/>
        <v>0</v>
      </c>
      <c r="R17" s="16"/>
    </row>
    <row r="18" spans="1:18">
      <c r="A18" s="12" t="s">
        <v>31</v>
      </c>
      <c r="B18" s="7"/>
      <c r="C18" s="13"/>
      <c r="D18" s="13">
        <f>Table3151718235222324252627[[#This Row],[2]]+Table3151718235222324252627[[#This Row],[3]]</f>
        <v>0</v>
      </c>
      <c r="E18" s="13"/>
      <c r="F18" s="8">
        <f>Table3151718235222324252627[[#This Row],[Column1]]+Table3151718235222324252627[[#This Row],[4]]</f>
        <v>0</v>
      </c>
      <c r="G18" s="7"/>
      <c r="H18" s="13"/>
      <c r="I18" s="13">
        <f>Table3151718235222324252627[[#This Row],[6]]+Table3151718235222324252627[[#This Row],[7]]</f>
        <v>0</v>
      </c>
      <c r="J18" s="13"/>
      <c r="K18" s="8">
        <f>Table3151718235222324252627[[#This Row],[Column2]]+Table3151718235222324252627[[#This Row],[8]]</f>
        <v>0</v>
      </c>
      <c r="L18" s="13"/>
      <c r="M18" s="14"/>
      <c r="N18" s="13"/>
      <c r="O18" s="14"/>
      <c r="P18" s="13"/>
      <c r="Q18" s="11">
        <f t="shared" si="1"/>
        <v>0</v>
      </c>
      <c r="R18" s="16"/>
    </row>
    <row r="19" spans="1:18">
      <c r="A19" s="12" t="s">
        <v>161</v>
      </c>
      <c r="B19" s="7"/>
      <c r="C19" s="13"/>
      <c r="D19" s="13">
        <f>Table3151718235222324252627[[#This Row],[2]]+Table3151718235222324252627[[#This Row],[3]]</f>
        <v>0</v>
      </c>
      <c r="E19" s="13"/>
      <c r="F19" s="8">
        <f>Table3151718235222324252627[[#This Row],[Column1]]+Table3151718235222324252627[[#This Row],[4]]</f>
        <v>0</v>
      </c>
      <c r="G19" s="7"/>
      <c r="H19" s="13"/>
      <c r="I19" s="13">
        <f>Table3151718235222324252627[[#This Row],[6]]+Table3151718235222324252627[[#This Row],[7]]</f>
        <v>0</v>
      </c>
      <c r="J19" s="13"/>
      <c r="K19" s="8">
        <f>Table3151718235222324252627[[#This Row],[Column2]]+Table3151718235222324252627[[#This Row],[8]]</f>
        <v>0</v>
      </c>
      <c r="L19" s="13"/>
      <c r="M19" s="14"/>
      <c r="N19" s="13"/>
      <c r="O19" s="14"/>
      <c r="P19" s="13"/>
      <c r="Q19" s="11">
        <f t="shared" si="1"/>
        <v>0</v>
      </c>
      <c r="R19" s="16"/>
    </row>
    <row r="20" spans="1:18">
      <c r="A20" s="12" t="s">
        <v>31</v>
      </c>
      <c r="B20" s="7"/>
      <c r="C20" s="13"/>
      <c r="D20" s="13">
        <f>Table3151718235222324252627[[#This Row],[2]]+Table3151718235222324252627[[#This Row],[3]]</f>
        <v>0</v>
      </c>
      <c r="E20" s="13"/>
      <c r="F20" s="8">
        <f>Table3151718235222324252627[[#This Row],[Column1]]+Table3151718235222324252627[[#This Row],[4]]</f>
        <v>0</v>
      </c>
      <c r="G20" s="7"/>
      <c r="H20" s="13"/>
      <c r="I20" s="13">
        <f>Table3151718235222324252627[[#This Row],[6]]+Table3151718235222324252627[[#This Row],[7]]</f>
        <v>0</v>
      </c>
      <c r="J20" s="13"/>
      <c r="K20" s="8">
        <f>Table3151718235222324252627[[#This Row],[Column2]]+Table3151718235222324252627[[#This Row],[8]]</f>
        <v>0</v>
      </c>
      <c r="L20" s="13"/>
      <c r="M20" s="14"/>
      <c r="N20" s="13"/>
      <c r="O20" s="14"/>
      <c r="P20" s="13"/>
      <c r="Q20" s="11">
        <f t="shared" si="1"/>
        <v>0</v>
      </c>
      <c r="R20" s="16"/>
    </row>
    <row r="21" spans="1:18">
      <c r="A21" s="12" t="s">
        <v>162</v>
      </c>
      <c r="B21" s="49"/>
      <c r="C21" s="50"/>
      <c r="D21" s="13">
        <f>Table3151718235222324252627[[#This Row],[2]]+Table3151718235222324252627[[#This Row],[3]]</f>
        <v>0</v>
      </c>
      <c r="E21" s="50"/>
      <c r="F21" s="8">
        <f>Table3151718235222324252627[[#This Row],[Column1]]+Table3151718235222324252627[[#This Row],[4]]</f>
        <v>0</v>
      </c>
      <c r="G21" s="49"/>
      <c r="H21" s="50"/>
      <c r="I21" s="13">
        <f>Table3151718235222324252627[[#This Row],[6]]+Table3151718235222324252627[[#This Row],[7]]</f>
        <v>0</v>
      </c>
      <c r="J21" s="13"/>
      <c r="K21" s="8">
        <f>Table3151718235222324252627[[#This Row],[Column2]]+Table3151718235222324252627[[#This Row],[8]]</f>
        <v>0</v>
      </c>
      <c r="L21" s="51"/>
      <c r="M21" s="38"/>
      <c r="N21" s="38"/>
      <c r="O21" s="38"/>
      <c r="P21" s="40"/>
      <c r="Q21" s="11">
        <f t="shared" si="1"/>
        <v>0</v>
      </c>
      <c r="R21" s="42"/>
    </row>
    <row r="22" spans="1:18">
      <c r="A22" s="12" t="s">
        <v>31</v>
      </c>
      <c r="B22" s="7"/>
      <c r="C22" s="13"/>
      <c r="D22" s="13">
        <f>Table3151718235222324252627[[#This Row],[2]]+Table3151718235222324252627[[#This Row],[3]]</f>
        <v>0</v>
      </c>
      <c r="E22" s="13"/>
      <c r="F22" s="8">
        <f>Table3151718235222324252627[[#This Row],[Column1]]+Table3151718235222324252627[[#This Row],[4]]</f>
        <v>0</v>
      </c>
      <c r="G22" s="7"/>
      <c r="H22" s="13"/>
      <c r="I22" s="13">
        <f>Table3151718235222324252627[[#This Row],[6]]+Table3151718235222324252627[[#This Row],[7]]</f>
        <v>0</v>
      </c>
      <c r="J22" s="13"/>
      <c r="K22" s="8">
        <f>Table3151718235222324252627[[#This Row],[Column2]]+Table3151718235222324252627[[#This Row],[8]]</f>
        <v>0</v>
      </c>
      <c r="L22" s="13"/>
      <c r="M22" s="14"/>
      <c r="N22" s="13"/>
      <c r="O22" s="14"/>
      <c r="P22" s="13"/>
      <c r="Q22" s="11">
        <f t="shared" si="1"/>
        <v>0</v>
      </c>
      <c r="R22" s="16"/>
    </row>
    <row r="23" spans="1:18">
      <c r="A23" s="12" t="s">
        <v>163</v>
      </c>
      <c r="B23" s="7"/>
      <c r="C23" s="13"/>
      <c r="D23" s="13">
        <f>Table3151718235222324252627[[#This Row],[2]]+Table3151718235222324252627[[#This Row],[3]]</f>
        <v>0</v>
      </c>
      <c r="E23" s="13"/>
      <c r="F23" s="8">
        <f>Table3151718235222324252627[[#This Row],[Column1]]+Table3151718235222324252627[[#This Row],[4]]</f>
        <v>0</v>
      </c>
      <c r="G23" s="7"/>
      <c r="H23" s="13"/>
      <c r="I23" s="13">
        <f>Table3151718235222324252627[[#This Row],[6]]+Table3151718235222324252627[[#This Row],[7]]</f>
        <v>0</v>
      </c>
      <c r="J23" s="13"/>
      <c r="K23" s="8">
        <f>Table3151718235222324252627[[#This Row],[Column2]]+Table3151718235222324252627[[#This Row],[8]]</f>
        <v>0</v>
      </c>
      <c r="L23" s="13"/>
      <c r="M23" s="14"/>
      <c r="N23" s="13"/>
      <c r="O23" s="14"/>
      <c r="P23" s="13"/>
      <c r="Q23" s="11">
        <f t="shared" si="1"/>
        <v>0</v>
      </c>
      <c r="R23" s="16"/>
    </row>
    <row r="24" spans="1:18">
      <c r="A24" s="12" t="s">
        <v>31</v>
      </c>
      <c r="B24" s="7"/>
      <c r="C24" s="13"/>
      <c r="D24" s="13">
        <f>Table3151718235222324252627[[#This Row],[2]]+Table3151718235222324252627[[#This Row],[3]]</f>
        <v>0</v>
      </c>
      <c r="E24" s="13"/>
      <c r="F24" s="8">
        <f>Table3151718235222324252627[[#This Row],[Column1]]+Table3151718235222324252627[[#This Row],[4]]</f>
        <v>0</v>
      </c>
      <c r="G24" s="7"/>
      <c r="H24" s="13"/>
      <c r="I24" s="13">
        <f>Table3151718235222324252627[[#This Row],[6]]+Table3151718235222324252627[[#This Row],[7]]</f>
        <v>0</v>
      </c>
      <c r="J24" s="13"/>
      <c r="K24" s="8">
        <f>Table3151718235222324252627[[#This Row],[Column2]]+Table3151718235222324252627[[#This Row],[8]]</f>
        <v>0</v>
      </c>
      <c r="L24" s="13"/>
      <c r="M24" s="14"/>
      <c r="N24" s="13"/>
      <c r="O24" s="14"/>
      <c r="P24" s="13"/>
      <c r="Q24" s="11">
        <f t="shared" si="1"/>
        <v>0</v>
      </c>
      <c r="R24" s="16"/>
    </row>
    <row r="25" spans="1:18">
      <c r="A25" s="12" t="s">
        <v>164</v>
      </c>
      <c r="B25" s="7"/>
      <c r="C25" s="13"/>
      <c r="D25" s="13">
        <f>Table3151718235222324252627[[#This Row],[2]]+Table3151718235222324252627[[#This Row],[3]]</f>
        <v>0</v>
      </c>
      <c r="E25" s="13"/>
      <c r="F25" s="8">
        <f>Table3151718235222324252627[[#This Row],[Column1]]+Table3151718235222324252627[[#This Row],[4]]</f>
        <v>0</v>
      </c>
      <c r="G25" s="7"/>
      <c r="H25" s="13"/>
      <c r="I25" s="13">
        <f>Table3151718235222324252627[[#This Row],[6]]+Table3151718235222324252627[[#This Row],[7]]</f>
        <v>0</v>
      </c>
      <c r="J25" s="13"/>
      <c r="K25" s="8">
        <f>Table3151718235222324252627[[#This Row],[Column2]]+Table3151718235222324252627[[#This Row],[8]]</f>
        <v>0</v>
      </c>
      <c r="L25" s="13"/>
      <c r="M25" s="14"/>
      <c r="N25" s="13"/>
      <c r="O25" s="14"/>
      <c r="P25" s="13"/>
      <c r="Q25" s="11">
        <f t="shared" si="1"/>
        <v>0</v>
      </c>
      <c r="R25" s="16"/>
    </row>
    <row r="26" spans="1:18">
      <c r="A26" s="12" t="s">
        <v>31</v>
      </c>
      <c r="B26" s="7"/>
      <c r="C26" s="13"/>
      <c r="D26" s="13">
        <f>Table3151718235222324252627[[#This Row],[2]]+Table3151718235222324252627[[#This Row],[3]]</f>
        <v>0</v>
      </c>
      <c r="E26" s="13"/>
      <c r="F26" s="8">
        <f>Table3151718235222324252627[[#This Row],[Column1]]+Table3151718235222324252627[[#This Row],[4]]</f>
        <v>0</v>
      </c>
      <c r="G26" s="7"/>
      <c r="H26" s="13"/>
      <c r="I26" s="13">
        <f>Table3151718235222324252627[[#This Row],[6]]+Table3151718235222324252627[[#This Row],[7]]</f>
        <v>0</v>
      </c>
      <c r="J26" s="13"/>
      <c r="K26" s="8">
        <f>Table3151718235222324252627[[#This Row],[Column2]]+Table3151718235222324252627[[#This Row],[8]]</f>
        <v>0</v>
      </c>
      <c r="L26" s="13"/>
      <c r="M26" s="14"/>
      <c r="N26" s="13"/>
      <c r="O26" s="14"/>
      <c r="P26" s="13"/>
      <c r="Q26" s="11">
        <f t="shared" si="1"/>
        <v>0</v>
      </c>
      <c r="R26" s="16"/>
    </row>
    <row r="27" spans="1:18">
      <c r="A27" s="12" t="s">
        <v>165</v>
      </c>
      <c r="B27" s="61"/>
      <c r="C27" s="13"/>
      <c r="D27" s="13">
        <f>Table3151718235222324252627[[#This Row],[2]]+Table3151718235222324252627[[#This Row],[3]]</f>
        <v>0</v>
      </c>
      <c r="E27" s="13"/>
      <c r="F27" s="8">
        <f>Table3151718235222324252627[[#This Row],[Column1]]+Table3151718235222324252627[[#This Row],[4]]</f>
        <v>0</v>
      </c>
      <c r="G27" s="7"/>
      <c r="H27" s="13"/>
      <c r="I27" s="13">
        <f>Table3151718235222324252627[[#This Row],[6]]+Table3151718235222324252627[[#This Row],[7]]</f>
        <v>0</v>
      </c>
      <c r="J27" s="13"/>
      <c r="K27" s="8">
        <f>Table3151718235222324252627[[#This Row],[Column2]]+Table3151718235222324252627[[#This Row],[8]]</f>
        <v>0</v>
      </c>
      <c r="L27" s="13"/>
      <c r="M27" s="14"/>
      <c r="N27" s="13"/>
      <c r="O27" s="14"/>
      <c r="P27" s="13"/>
      <c r="Q27" s="11">
        <f t="shared" si="1"/>
        <v>0</v>
      </c>
      <c r="R27" s="16"/>
    </row>
    <row r="28" spans="1:18">
      <c r="A28" s="12" t="s">
        <v>31</v>
      </c>
      <c r="B28" s="7"/>
      <c r="C28" s="13"/>
      <c r="D28" s="13">
        <f>Table3151718235222324252627[[#This Row],[2]]+Table3151718235222324252627[[#This Row],[3]]</f>
        <v>0</v>
      </c>
      <c r="E28" s="13"/>
      <c r="F28" s="8">
        <f>Table3151718235222324252627[[#This Row],[Column1]]+Table3151718235222324252627[[#This Row],[4]]</f>
        <v>0</v>
      </c>
      <c r="G28" s="7"/>
      <c r="H28" s="13"/>
      <c r="I28" s="13">
        <f>Table3151718235222324252627[[#This Row],[6]]+Table3151718235222324252627[[#This Row],[7]]</f>
        <v>0</v>
      </c>
      <c r="J28" s="13"/>
      <c r="K28" s="8">
        <f>Table3151718235222324252627[[#This Row],[Column2]]+Table3151718235222324252627[[#This Row],[8]]</f>
        <v>0</v>
      </c>
      <c r="L28" s="13"/>
      <c r="M28" s="14"/>
      <c r="N28" s="13"/>
      <c r="O28" s="14"/>
      <c r="P28" s="13"/>
      <c r="Q28" s="11">
        <f t="shared" si="1"/>
        <v>0</v>
      </c>
      <c r="R28" s="16"/>
    </row>
    <row r="29" spans="1:18">
      <c r="A29" s="12" t="s">
        <v>166</v>
      </c>
      <c r="B29" s="7"/>
      <c r="C29" s="13"/>
      <c r="D29" s="13">
        <f>Table3151718235222324252627[[#This Row],[2]]+Table3151718235222324252627[[#This Row],[3]]</f>
        <v>0</v>
      </c>
      <c r="E29" s="13"/>
      <c r="F29" s="8">
        <f>Table3151718235222324252627[[#This Row],[Column1]]+Table3151718235222324252627[[#This Row],[4]]</f>
        <v>0</v>
      </c>
      <c r="G29" s="7"/>
      <c r="H29" s="13"/>
      <c r="I29" s="13">
        <f>Table3151718235222324252627[[#This Row],[6]]+Table3151718235222324252627[[#This Row],[7]]</f>
        <v>0</v>
      </c>
      <c r="J29" s="13"/>
      <c r="K29" s="8">
        <f>Table3151718235222324252627[[#This Row],[Column2]]+Table3151718235222324252627[[#This Row],[8]]</f>
        <v>0</v>
      </c>
      <c r="L29" s="13"/>
      <c r="M29" s="14"/>
      <c r="N29" s="13"/>
      <c r="O29" s="14"/>
      <c r="P29" s="13"/>
      <c r="Q29" s="11">
        <f t="shared" si="1"/>
        <v>0</v>
      </c>
      <c r="R29" s="16"/>
    </row>
    <row r="30" spans="1:18">
      <c r="A30" s="12" t="s">
        <v>31</v>
      </c>
      <c r="B30" s="7"/>
      <c r="C30" s="13"/>
      <c r="D30" s="13">
        <f>Table3151718235222324252627[[#This Row],[2]]+Table3151718235222324252627[[#This Row],[3]]</f>
        <v>0</v>
      </c>
      <c r="E30" s="13"/>
      <c r="F30" s="8">
        <f>Table3151718235222324252627[[#This Row],[Column1]]+Table3151718235222324252627[[#This Row],[4]]</f>
        <v>0</v>
      </c>
      <c r="G30" s="7"/>
      <c r="H30" s="13"/>
      <c r="I30" s="13">
        <f>Table3151718235222324252627[[#This Row],[6]]+Table3151718235222324252627[[#This Row],[7]]</f>
        <v>0</v>
      </c>
      <c r="J30" s="13"/>
      <c r="K30" s="8">
        <f>Table3151718235222324252627[[#This Row],[Column2]]+Table3151718235222324252627[[#This Row],[8]]</f>
        <v>0</v>
      </c>
      <c r="L30" s="13"/>
      <c r="M30" s="14"/>
      <c r="N30" s="13"/>
      <c r="O30" s="14"/>
      <c r="P30" s="13"/>
      <c r="Q30" s="11">
        <f t="shared" si="1"/>
        <v>0</v>
      </c>
      <c r="R30" s="16"/>
    </row>
    <row r="31" spans="1:18">
      <c r="A31" s="12" t="s">
        <v>167</v>
      </c>
      <c r="B31" s="7"/>
      <c r="C31" s="13"/>
      <c r="D31" s="13">
        <f>Table3151718235222324252627[[#This Row],[2]]+Table3151718235222324252627[[#This Row],[3]]</f>
        <v>0</v>
      </c>
      <c r="E31" s="13"/>
      <c r="F31" s="8">
        <f>Table3151718235222324252627[[#This Row],[Column1]]+Table3151718235222324252627[[#This Row],[4]]</f>
        <v>0</v>
      </c>
      <c r="G31" s="7"/>
      <c r="H31" s="13"/>
      <c r="I31" s="13">
        <f>Table3151718235222324252627[[#This Row],[6]]+Table3151718235222324252627[[#This Row],[7]]</f>
        <v>0</v>
      </c>
      <c r="J31" s="13"/>
      <c r="K31" s="8">
        <f>Table3151718235222324252627[[#This Row],[Column2]]+Table3151718235222324252627[[#This Row],[8]]</f>
        <v>0</v>
      </c>
      <c r="L31" s="13"/>
      <c r="M31" s="14"/>
      <c r="N31" s="13"/>
      <c r="O31" s="14"/>
      <c r="P31" s="13"/>
      <c r="Q31" s="11">
        <f t="shared" si="1"/>
        <v>0</v>
      </c>
      <c r="R31" s="16"/>
    </row>
    <row r="32" spans="1:18">
      <c r="A32" s="12" t="s">
        <v>31</v>
      </c>
      <c r="B32" s="7"/>
      <c r="C32" s="13"/>
      <c r="D32" s="13">
        <f>Table3151718235222324252627[[#This Row],[2]]+Table3151718235222324252627[[#This Row],[3]]</f>
        <v>0</v>
      </c>
      <c r="E32" s="13"/>
      <c r="F32" s="8">
        <f>Table3151718235222324252627[[#This Row],[Column1]]+Table3151718235222324252627[[#This Row],[4]]</f>
        <v>0</v>
      </c>
      <c r="G32" s="7"/>
      <c r="H32" s="13"/>
      <c r="I32" s="13">
        <f>Table3151718235222324252627[[#This Row],[6]]+Table3151718235222324252627[[#This Row],[7]]</f>
        <v>0</v>
      </c>
      <c r="J32" s="13"/>
      <c r="K32" s="8">
        <f>Table3151718235222324252627[[#This Row],[Column2]]+Table3151718235222324252627[[#This Row],[8]]</f>
        <v>0</v>
      </c>
      <c r="L32" s="13"/>
      <c r="M32" s="14"/>
      <c r="N32" s="13"/>
      <c r="O32" s="14"/>
      <c r="P32" s="13"/>
      <c r="Q32" s="11">
        <f t="shared" si="1"/>
        <v>0</v>
      </c>
      <c r="R32" s="16"/>
    </row>
    <row r="33" spans="1:18">
      <c r="A33" s="72" t="s">
        <v>174</v>
      </c>
      <c r="B33" s="68">
        <f>B31+B29+B27+B25+B23+B21+B19+B17+B15+B13+B11+B9</f>
        <v>0</v>
      </c>
      <c r="C33" s="68">
        <f t="shared" ref="C33:R34" si="2">C31+C29+C27+C25+C23+C21+C19+C17+C15+C13+C11+C9</f>
        <v>0</v>
      </c>
      <c r="D33" s="68">
        <f t="shared" si="2"/>
        <v>0</v>
      </c>
      <c r="E33" s="68">
        <f t="shared" si="2"/>
        <v>0</v>
      </c>
      <c r="F33" s="68">
        <f t="shared" si="2"/>
        <v>0</v>
      </c>
      <c r="G33" s="68">
        <f t="shared" si="2"/>
        <v>0</v>
      </c>
      <c r="H33" s="68">
        <f t="shared" si="2"/>
        <v>0</v>
      </c>
      <c r="I33" s="68">
        <f t="shared" si="2"/>
        <v>0</v>
      </c>
      <c r="J33" s="68">
        <f t="shared" si="2"/>
        <v>0</v>
      </c>
      <c r="K33" s="68">
        <f t="shared" si="2"/>
        <v>0</v>
      </c>
      <c r="L33" s="68">
        <f t="shared" si="2"/>
        <v>0</v>
      </c>
      <c r="M33" s="68">
        <f t="shared" si="2"/>
        <v>0</v>
      </c>
      <c r="N33" s="68">
        <f t="shared" si="2"/>
        <v>0</v>
      </c>
      <c r="O33" s="68">
        <f t="shared" si="2"/>
        <v>0</v>
      </c>
      <c r="P33" s="68">
        <f t="shared" si="2"/>
        <v>0</v>
      </c>
      <c r="Q33" s="68">
        <f t="shared" si="2"/>
        <v>0</v>
      </c>
      <c r="R33" s="73">
        <f t="shared" si="2"/>
        <v>0</v>
      </c>
    </row>
    <row r="34" spans="1:18">
      <c r="A34" s="72" t="s">
        <v>176</v>
      </c>
      <c r="B34" s="68">
        <f>B32+B30+B28+B26+B24+B22+B20+B18+B16+B14+B12+B10</f>
        <v>0</v>
      </c>
      <c r="C34" s="68">
        <f t="shared" si="2"/>
        <v>0</v>
      </c>
      <c r="D34" s="68">
        <f t="shared" si="2"/>
        <v>0</v>
      </c>
      <c r="E34" s="68">
        <f t="shared" si="2"/>
        <v>0</v>
      </c>
      <c r="F34" s="68">
        <f t="shared" si="2"/>
        <v>0</v>
      </c>
      <c r="G34" s="68">
        <f t="shared" si="2"/>
        <v>0</v>
      </c>
      <c r="H34" s="68">
        <f t="shared" si="2"/>
        <v>0</v>
      </c>
      <c r="I34" s="68">
        <f t="shared" si="2"/>
        <v>0</v>
      </c>
      <c r="J34" s="68">
        <f t="shared" si="2"/>
        <v>0</v>
      </c>
      <c r="K34" s="68">
        <f t="shared" si="2"/>
        <v>0</v>
      </c>
      <c r="L34" s="68">
        <f t="shared" si="2"/>
        <v>0</v>
      </c>
      <c r="M34" s="68">
        <f t="shared" si="2"/>
        <v>0</v>
      </c>
      <c r="N34" s="68">
        <f t="shared" si="2"/>
        <v>0</v>
      </c>
      <c r="O34" s="68">
        <f t="shared" si="2"/>
        <v>0</v>
      </c>
      <c r="P34" s="68">
        <f t="shared" si="2"/>
        <v>0</v>
      </c>
      <c r="Q34" s="68">
        <f t="shared" si="2"/>
        <v>0</v>
      </c>
      <c r="R34" s="73">
        <f t="shared" si="2"/>
        <v>0</v>
      </c>
    </row>
    <row r="35" spans="1:18" ht="15.75" thickBot="1">
      <c r="A35" s="74" t="s">
        <v>177</v>
      </c>
      <c r="B35" s="75">
        <f>SUM(B33:B34)</f>
        <v>0</v>
      </c>
      <c r="C35" s="75">
        <f t="shared" ref="C35:R35" si="3">SUM(C33:C34)</f>
        <v>0</v>
      </c>
      <c r="D35" s="75">
        <f t="shared" si="3"/>
        <v>0</v>
      </c>
      <c r="E35" s="75">
        <f t="shared" si="3"/>
        <v>0</v>
      </c>
      <c r="F35" s="75">
        <f t="shared" si="3"/>
        <v>0</v>
      </c>
      <c r="G35" s="75">
        <f t="shared" si="3"/>
        <v>0</v>
      </c>
      <c r="H35" s="75">
        <f t="shared" si="3"/>
        <v>0</v>
      </c>
      <c r="I35" s="75">
        <f t="shared" si="3"/>
        <v>0</v>
      </c>
      <c r="J35" s="75">
        <f t="shared" si="3"/>
        <v>0</v>
      </c>
      <c r="K35" s="75">
        <f t="shared" si="3"/>
        <v>0</v>
      </c>
      <c r="L35" s="75">
        <f t="shared" si="3"/>
        <v>0</v>
      </c>
      <c r="M35" s="75">
        <f t="shared" si="3"/>
        <v>0</v>
      </c>
      <c r="N35" s="75">
        <f t="shared" si="3"/>
        <v>0</v>
      </c>
      <c r="O35" s="75">
        <f t="shared" si="3"/>
        <v>0</v>
      </c>
      <c r="P35" s="75">
        <f t="shared" si="3"/>
        <v>0</v>
      </c>
      <c r="Q35" s="75">
        <f t="shared" si="3"/>
        <v>0</v>
      </c>
      <c r="R35" s="76">
        <f t="shared" si="3"/>
        <v>0</v>
      </c>
    </row>
    <row r="36" spans="1:18">
      <c r="P36" s="21" t="s">
        <v>40</v>
      </c>
      <c r="Q36" s="2">
        <f>-(J35+E35)</f>
        <v>0</v>
      </c>
    </row>
    <row r="37" spans="1:18" ht="15.75" thickBot="1">
      <c r="P37" s="21" t="s">
        <v>41</v>
      </c>
    </row>
    <row r="38" spans="1:18" ht="15.75" thickBot="1">
      <c r="P38" s="22" t="s">
        <v>5</v>
      </c>
      <c r="Q38" s="23">
        <f>SUM(Q35:Q37)</f>
        <v>0</v>
      </c>
      <c r="R38" s="24">
        <f>R35-Q38</f>
        <v>0</v>
      </c>
    </row>
  </sheetData>
  <mergeCells count="13">
    <mergeCell ref="P5:P7"/>
    <mergeCell ref="Q5:Q7"/>
    <mergeCell ref="R5:R7"/>
    <mergeCell ref="A1:R1"/>
    <mergeCell ref="A2:R2"/>
    <mergeCell ref="A3:R3"/>
    <mergeCell ref="A5:A7"/>
    <mergeCell ref="B5:F6"/>
    <mergeCell ref="G5:K6"/>
    <mergeCell ref="L5:L7"/>
    <mergeCell ref="M5:M7"/>
    <mergeCell ref="N5:N7"/>
    <mergeCell ref="O5:O7"/>
  </mergeCells>
  <printOptions horizontalCentered="1"/>
  <pageMargins left="0.25" right="0.25" top="0.42" bottom="0.53" header="0.3" footer="0.3"/>
  <pageSetup paperSize="9" scale="64" orientation="landscape" horizontalDpi="120" verticalDpi="72" r:id="rId1"/>
  <headerFooter>
    <oddFooter>&amp;LFile: &amp;F&amp;CSheet: &amp;A&amp;RPage: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Data list </vt:lpstr>
      <vt:lpstr>rm</vt:lpstr>
      <vt:lpstr>rm other</vt:lpstr>
      <vt:lpstr>paint</vt:lpstr>
      <vt:lpstr>Consumable</vt:lpstr>
      <vt:lpstr>trading</vt:lpstr>
      <vt:lpstr>Building &amp; Shed</vt:lpstr>
      <vt:lpstr>rep to machinery</vt:lpstr>
      <vt:lpstr>rep to electrical</vt:lpstr>
      <vt:lpstr>Annexture_J</vt:lpstr>
      <vt:lpstr>'Data list '!Print_Area</vt:lpstr>
    </vt:vector>
  </TitlesOfParts>
  <Company>SMFL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account4</dc:creator>
  <cp:lastModifiedBy>Rahul Bhalekar</cp:lastModifiedBy>
  <cp:lastPrinted>2014-01-14T12:50:52Z</cp:lastPrinted>
  <dcterms:created xsi:type="dcterms:W3CDTF">2011-11-29T12:07:17Z</dcterms:created>
  <dcterms:modified xsi:type="dcterms:W3CDTF">2014-01-16T04:06:06Z</dcterms:modified>
</cp:coreProperties>
</file>