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charts/chart1.xml" ContentType="application/vnd.openxmlformats-officedocument.drawingml.char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Default Extension="vml" ContentType="application/vnd.openxmlformats-officedocument.vmlDrawing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45" windowWidth="15135" windowHeight="8130"/>
  </bookViews>
  <sheets>
    <sheet name="Monthly" sheetId="1" r:id="rId1"/>
    <sheet name="Qtly" sheetId="2" r:id="rId2"/>
    <sheet name="Sheet3" sheetId="3" r:id="rId3"/>
  </sheets>
  <calcPr calcId="124519"/>
</workbook>
</file>

<file path=xl/calcChain.xml><?xml version="1.0" encoding="utf-8"?>
<calcChain xmlns="http://schemas.openxmlformats.org/spreadsheetml/2006/main">
  <c r="C75" i="1"/>
  <c r="C74"/>
  <c r="C73"/>
  <c r="C72"/>
  <c r="C71"/>
  <c r="C70"/>
  <c r="C69"/>
  <c r="C68"/>
  <c r="C67"/>
  <c r="D12" i="2"/>
  <c r="F57" i="1"/>
  <c r="E58"/>
  <c r="D56"/>
  <c r="D58" s="1"/>
  <c r="F55"/>
  <c r="D55"/>
  <c r="D54"/>
  <c r="F51"/>
  <c r="E51"/>
  <c r="F48"/>
  <c r="D49"/>
  <c r="D51" s="1"/>
  <c r="D48"/>
  <c r="D42"/>
  <c r="D47" s="1"/>
  <c r="D44"/>
  <c r="D17" i="2"/>
  <c r="E15"/>
  <c r="E14"/>
  <c r="E17" s="1"/>
  <c r="F13"/>
  <c r="E38" i="1"/>
  <c r="D35"/>
  <c r="D10" i="3"/>
  <c r="C10"/>
  <c r="D9"/>
  <c r="D8"/>
  <c r="D7"/>
  <c r="D6"/>
  <c r="D5"/>
  <c r="D4"/>
  <c r="D28" i="1"/>
  <c r="D29" s="1"/>
  <c r="F29"/>
  <c r="E29"/>
  <c r="F25"/>
  <c r="F11" i="2"/>
  <c r="F10"/>
  <c r="E11"/>
  <c r="D11"/>
  <c r="D24" i="1"/>
  <c r="F21"/>
  <c r="F19"/>
  <c r="E21"/>
  <c r="D19"/>
  <c r="D21" s="1"/>
  <c r="D16"/>
  <c r="D9"/>
  <c r="D11" s="1"/>
  <c r="D13" s="1"/>
  <c r="F11"/>
  <c r="F13" s="1"/>
  <c r="E13"/>
  <c r="E7"/>
  <c r="D7"/>
  <c r="F6"/>
  <c r="F7" s="1"/>
  <c r="F58" l="1"/>
  <c r="D61" s="1"/>
  <c r="D32"/>
  <c r="F33" s="1"/>
  <c r="F16" i="2"/>
  <c r="F17" l="1"/>
  <c r="D19"/>
  <c r="F38" i="1"/>
  <c r="D34"/>
  <c r="D38" s="1"/>
  <c r="E43" l="1"/>
  <c r="E44" s="1"/>
  <c r="D41"/>
  <c r="F42" s="1"/>
  <c r="F44" s="1"/>
</calcChain>
</file>

<file path=xl/comments1.xml><?xml version="1.0" encoding="utf-8"?>
<comments xmlns="http://schemas.openxmlformats.org/spreadsheetml/2006/main">
  <authors>
    <author>node</author>
    <author>My Computer</author>
  </authors>
  <commentList>
    <comment ref="D33" authorId="0">
      <text>
        <r>
          <rPr>
            <b/>
            <sz val="8"/>
            <color indexed="81"/>
            <rFont val="Tahoma"/>
            <charset val="1"/>
          </rPr>
          <t>node:</t>
        </r>
        <r>
          <rPr>
            <sz val="8"/>
            <color indexed="81"/>
            <rFont val="Tahoma"/>
            <charset val="1"/>
          </rPr>
          <t xml:space="preserve">
Dr.balance</t>
        </r>
      </text>
    </comment>
    <comment ref="D35" authorId="0">
      <text>
        <r>
          <rPr>
            <b/>
            <sz val="8"/>
            <color indexed="81"/>
            <rFont val="Tahoma"/>
            <charset val="1"/>
          </rPr>
          <t>node:</t>
        </r>
        <r>
          <rPr>
            <sz val="8"/>
            <color indexed="81"/>
            <rFont val="Tahoma"/>
            <charset val="1"/>
          </rPr>
          <t xml:space="preserve">
efect taken in 30.09.2010 in books but in return of july,2010</t>
        </r>
      </text>
    </comment>
    <comment ref="F43" authorId="1">
      <text>
        <r>
          <rPr>
            <b/>
            <sz val="8"/>
            <color indexed="81"/>
            <rFont val="Tahoma"/>
            <family val="2"/>
          </rPr>
          <t>My Computer:</t>
        </r>
        <r>
          <rPr>
            <sz val="8"/>
            <color indexed="81"/>
            <rFont val="Tahoma"/>
            <family val="2"/>
          </rPr>
          <t xml:space="preserve">
paid on 25.10.2010.</t>
        </r>
      </text>
    </comment>
  </commentList>
</comments>
</file>

<file path=xl/sharedStrings.xml><?xml version="1.0" encoding="utf-8"?>
<sst xmlns="http://schemas.openxmlformats.org/spreadsheetml/2006/main" count="118" uniqueCount="77">
  <si>
    <t>Particulars</t>
  </si>
  <si>
    <t>As per Vat A/c</t>
  </si>
  <si>
    <t>As Per Vatinout</t>
  </si>
  <si>
    <t>As per Return</t>
  </si>
  <si>
    <t>Month</t>
  </si>
  <si>
    <t>April'2010</t>
  </si>
  <si>
    <t xml:space="preserve">Balance </t>
  </si>
  <si>
    <t>Transfer entry on 1st april (Dr.)</t>
  </si>
  <si>
    <t>Depositd</t>
  </si>
  <si>
    <t>Excess Deposited</t>
  </si>
  <si>
    <t>Adjustement</t>
  </si>
  <si>
    <t>Add:-</t>
  </si>
  <si>
    <t>Less:-</t>
  </si>
  <si>
    <t>May'2010</t>
  </si>
  <si>
    <t>Balance</t>
  </si>
  <si>
    <t>Deposited</t>
  </si>
  <si>
    <t>Net ITC on 01.06.2010</t>
  </si>
  <si>
    <t>Net ITC On 01.05.2010</t>
  </si>
  <si>
    <t>June'10</t>
  </si>
  <si>
    <t>Revarsal of Stock Transfer to H.P</t>
  </si>
  <si>
    <t>Excess ITC</t>
  </si>
  <si>
    <t>Net ITC on 01.07.2010</t>
  </si>
  <si>
    <t>Quarter</t>
  </si>
  <si>
    <t>Vat Reconciliation Statement for the year ending 31.03.2011.</t>
  </si>
  <si>
    <t xml:space="preserve">1st </t>
  </si>
  <si>
    <t>Vat Deposited for April'2010.</t>
  </si>
  <si>
    <t>Vat Deposited for May'2010.</t>
  </si>
  <si>
    <t>Revarsal of stock transfer</t>
  </si>
  <si>
    <t>ITC till 1.04.2010.</t>
  </si>
  <si>
    <t>july'10</t>
  </si>
  <si>
    <t>Revarsal on stock transfer</t>
  </si>
  <si>
    <t xml:space="preserve">ITC </t>
  </si>
  <si>
    <t>Net ITC On 01.08.2010</t>
  </si>
  <si>
    <t>Aug'10</t>
  </si>
  <si>
    <t>Product</t>
  </si>
  <si>
    <t>Amount</t>
  </si>
  <si>
    <t>Vat</t>
  </si>
  <si>
    <t>S.No.</t>
  </si>
  <si>
    <t>Kinley Soda 300 ml</t>
  </si>
  <si>
    <t>Coke 300 ml</t>
  </si>
  <si>
    <t>Sprite 300 ml</t>
  </si>
  <si>
    <t>Coke 500 ml pet</t>
  </si>
  <si>
    <t>Fanta 2 lter</t>
  </si>
  <si>
    <t>Sprite 2 lter</t>
  </si>
  <si>
    <t>Total</t>
  </si>
  <si>
    <t>Reversal on stock transfer for the month of july'2010.</t>
  </si>
  <si>
    <t>ITC on 01.08.2010</t>
  </si>
  <si>
    <t>Nil</t>
  </si>
  <si>
    <t>Net ITC on 01.09.2010</t>
  </si>
  <si>
    <t>Sep'10</t>
  </si>
  <si>
    <t>ITC on 01.09.2010</t>
  </si>
  <si>
    <t>2nd</t>
  </si>
  <si>
    <t>Deposited for july'10</t>
  </si>
  <si>
    <t>ITC till 2nd qter</t>
  </si>
  <si>
    <t>Net ITC on 01.10.2010</t>
  </si>
  <si>
    <t>Oct'10</t>
  </si>
  <si>
    <t>ITC on 01.10.2010</t>
  </si>
  <si>
    <t>Nov'10</t>
  </si>
  <si>
    <t>Net ITC on 01.112010</t>
  </si>
  <si>
    <t>ITC on 01.11.2010</t>
  </si>
  <si>
    <t>Net ITC on 01.12.2010</t>
  </si>
  <si>
    <t>Net ITC</t>
  </si>
  <si>
    <t>rd</t>
  </si>
  <si>
    <t>Net ITC for 3rd Qtr</t>
  </si>
  <si>
    <t>ITC</t>
  </si>
  <si>
    <t>April</t>
  </si>
  <si>
    <t>May</t>
  </si>
  <si>
    <t>June</t>
  </si>
  <si>
    <t>July</t>
  </si>
  <si>
    <t>August</t>
  </si>
  <si>
    <t>September</t>
  </si>
  <si>
    <t>October</t>
  </si>
  <si>
    <t>November</t>
  </si>
  <si>
    <t>December</t>
  </si>
  <si>
    <t>January</t>
  </si>
  <si>
    <t>February</t>
  </si>
  <si>
    <t>March</t>
  </si>
</sst>
</file>

<file path=xl/styles.xml><?xml version="1.0" encoding="utf-8"?>
<styleSheet xmlns="http://schemas.openxmlformats.org/spreadsheetml/2006/main">
  <numFmts count="1">
    <numFmt numFmtId="43" formatCode="_(* #,##0.00_);_(* \(#,##0.00\);_(* &quot;-&quot;??_);_(@_)"/>
  </numFmts>
  <fonts count="1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8"/>
      <color indexed="81"/>
      <name val="Tahoma"/>
      <charset val="1"/>
    </font>
    <font>
      <b/>
      <sz val="8"/>
      <color indexed="81"/>
      <name val="Tahoma"/>
      <charset val="1"/>
    </font>
    <font>
      <sz val="8"/>
      <color indexed="81"/>
      <name val="Tahoma"/>
      <family val="2"/>
    </font>
    <font>
      <b/>
      <sz val="8"/>
      <color indexed="81"/>
      <name val="Tahoma"/>
      <family val="2"/>
    </font>
    <font>
      <b/>
      <sz val="16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00B050"/>
        <bgColor indexed="64"/>
      </patternFill>
    </fill>
  </fills>
  <borders count="18">
    <border>
      <left/>
      <right/>
      <top/>
      <bottom/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51">
    <xf numFmtId="0" fontId="0" fillId="0" borderId="0" xfId="0"/>
    <xf numFmtId="0" fontId="4" fillId="0" borderId="0" xfId="0" applyFont="1"/>
    <xf numFmtId="43" fontId="0" fillId="0" borderId="0" xfId="1" applyFont="1"/>
    <xf numFmtId="0" fontId="2" fillId="0" borderId="1" xfId="0" applyFont="1" applyBorder="1"/>
    <xf numFmtId="0" fontId="2" fillId="0" borderId="2" xfId="0" applyFont="1" applyBorder="1"/>
    <xf numFmtId="2" fontId="2" fillId="0" borderId="1" xfId="0" applyNumberFormat="1" applyFont="1" applyBorder="1"/>
    <xf numFmtId="0" fontId="0" fillId="0" borderId="6" xfId="0" applyBorder="1"/>
    <xf numFmtId="0" fontId="0" fillId="0" borderId="0" xfId="0" applyBorder="1"/>
    <xf numFmtId="0" fontId="0" fillId="0" borderId="7" xfId="0" applyBorder="1"/>
    <xf numFmtId="0" fontId="2" fillId="0" borderId="6" xfId="0" applyFont="1" applyBorder="1"/>
    <xf numFmtId="0" fontId="2" fillId="0" borderId="0" xfId="0" applyFont="1" applyBorder="1"/>
    <xf numFmtId="0" fontId="0" fillId="0" borderId="6" xfId="0" applyBorder="1" applyAlignment="1">
      <alignment horizontal="center"/>
    </xf>
    <xf numFmtId="2" fontId="0" fillId="0" borderId="0" xfId="0" applyNumberFormat="1" applyBorder="1"/>
    <xf numFmtId="0" fontId="0" fillId="0" borderId="8" xfId="0" applyBorder="1"/>
    <xf numFmtId="0" fontId="0" fillId="0" borderId="9" xfId="0" applyBorder="1"/>
    <xf numFmtId="0" fontId="0" fillId="0" borderId="10" xfId="0" applyBorder="1"/>
    <xf numFmtId="43" fontId="0" fillId="0" borderId="15" xfId="1" applyFont="1" applyBorder="1"/>
    <xf numFmtId="43" fontId="0" fillId="0" borderId="0" xfId="1" applyFont="1" applyBorder="1"/>
    <xf numFmtId="43" fontId="2" fillId="0" borderId="2" xfId="1" applyFont="1" applyBorder="1"/>
    <xf numFmtId="0" fontId="0" fillId="0" borderId="17" xfId="0" applyBorder="1"/>
    <xf numFmtId="0" fontId="0" fillId="0" borderId="2" xfId="0" applyBorder="1"/>
    <xf numFmtId="43" fontId="0" fillId="0" borderId="2" xfId="1" applyFont="1" applyBorder="1"/>
    <xf numFmtId="0" fontId="0" fillId="0" borderId="2" xfId="0" applyBorder="1" applyAlignment="1">
      <alignment horizontal="right"/>
    </xf>
    <xf numFmtId="0" fontId="0" fillId="2" borderId="2" xfId="0" applyFill="1" applyBorder="1"/>
    <xf numFmtId="43" fontId="0" fillId="2" borderId="2" xfId="1" applyFont="1" applyFill="1" applyBorder="1"/>
    <xf numFmtId="0" fontId="0" fillId="0" borderId="11" xfId="0" applyBorder="1"/>
    <xf numFmtId="43" fontId="0" fillId="0" borderId="11" xfId="1" applyFont="1" applyBorder="1"/>
    <xf numFmtId="0" fontId="2" fillId="0" borderId="17" xfId="0" applyFont="1" applyBorder="1"/>
    <xf numFmtId="43" fontId="2" fillId="0" borderId="17" xfId="1" applyFont="1" applyBorder="1"/>
    <xf numFmtId="43" fontId="0" fillId="0" borderId="17" xfId="1" applyFont="1" applyBorder="1"/>
    <xf numFmtId="0" fontId="0" fillId="0" borderId="11" xfId="0" applyBorder="1" applyAlignment="1">
      <alignment horizontal="right"/>
    </xf>
    <xf numFmtId="0" fontId="0" fillId="0" borderId="17" xfId="0" applyBorder="1" applyAlignment="1">
      <alignment horizontal="right"/>
    </xf>
    <xf numFmtId="0" fontId="3" fillId="0" borderId="12" xfId="0" applyFont="1" applyBorder="1"/>
    <xf numFmtId="0" fontId="3" fillId="0" borderId="13" xfId="0" applyFont="1" applyBorder="1"/>
    <xf numFmtId="0" fontId="3" fillId="0" borderId="14" xfId="0" applyFont="1" applyBorder="1"/>
    <xf numFmtId="0" fontId="0" fillId="2" borderId="0" xfId="0" applyFill="1"/>
    <xf numFmtId="0" fontId="0" fillId="0" borderId="2" xfId="0" applyBorder="1" applyAlignment="1">
      <alignment horizontal="center"/>
    </xf>
    <xf numFmtId="43" fontId="0" fillId="2" borderId="0" xfId="1" applyFont="1" applyFill="1"/>
    <xf numFmtId="43" fontId="2" fillId="0" borderId="2" xfId="1" applyFont="1" applyBorder="1" applyAlignment="1">
      <alignment horizontal="center"/>
    </xf>
    <xf numFmtId="43" fontId="0" fillId="0" borderId="2" xfId="1" applyFont="1" applyBorder="1" applyAlignment="1"/>
    <xf numFmtId="0" fontId="2" fillId="0" borderId="6" xfId="0" applyFont="1" applyBorder="1" applyAlignment="1">
      <alignment vertical="center"/>
    </xf>
    <xf numFmtId="0" fontId="2" fillId="0" borderId="11" xfId="0" applyFont="1" applyBorder="1" applyAlignment="1">
      <alignment vertical="center"/>
    </xf>
    <xf numFmtId="0" fontId="2" fillId="0" borderId="16" xfId="0" applyFont="1" applyBorder="1" applyAlignment="1">
      <alignment vertical="center"/>
    </xf>
    <xf numFmtId="0" fontId="2" fillId="0" borderId="17" xfId="0" applyFont="1" applyBorder="1" applyAlignment="1">
      <alignment vertical="center"/>
    </xf>
    <xf numFmtId="0" fontId="9" fillId="0" borderId="11" xfId="0" applyFont="1" applyBorder="1" applyAlignment="1">
      <alignment horizontal="center"/>
    </xf>
    <xf numFmtId="0" fontId="2" fillId="0" borderId="3" xfId="0" applyFont="1" applyBorder="1" applyAlignment="1">
      <alignment vertical="center"/>
    </xf>
    <xf numFmtId="0" fontId="10" fillId="0" borderId="2" xfId="0" applyFont="1" applyBorder="1" applyAlignment="1">
      <alignment horizontal="center"/>
    </xf>
    <xf numFmtId="0" fontId="2" fillId="0" borderId="2" xfId="0" applyFont="1" applyBorder="1" applyAlignment="1">
      <alignment vertical="center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5" xfId="0" applyFont="1" applyBorder="1" applyAlignment="1">
      <alignment horizontal="center"/>
    </xf>
  </cellXfs>
  <cellStyles count="2">
    <cellStyle name="Comma" xfId="1" builtinId="3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n-US"/>
  <c:chart>
    <c:title>
      <c:layout>
        <c:manualLayout>
          <c:xMode val="edge"/>
          <c:yMode val="edge"/>
          <c:x val="0.45161111111111119"/>
          <c:y val="2.7777777777777776E-2"/>
        </c:manualLayout>
      </c:layout>
    </c:title>
    <c:view3D>
      <c:rAngAx val="1"/>
    </c:view3D>
    <c:plotArea>
      <c:layout/>
      <c:bar3DChart>
        <c:barDir val="col"/>
        <c:grouping val="clustered"/>
        <c:ser>
          <c:idx val="0"/>
          <c:order val="0"/>
          <c:tx>
            <c:strRef>
              <c:f>Monthly!$C$66</c:f>
              <c:strCache>
                <c:ptCount val="1"/>
                <c:pt idx="0">
                  <c:v>ITC</c:v>
                </c:pt>
              </c:strCache>
            </c:strRef>
          </c:tx>
          <c:cat>
            <c:strRef>
              <c:f>Monthly!$B$67:$B$75</c:f>
              <c:strCache>
                <c:ptCount val="9"/>
                <c:pt idx="0">
                  <c:v>April</c:v>
                </c:pt>
                <c:pt idx="1">
                  <c:v>May</c:v>
                </c:pt>
                <c:pt idx="2">
                  <c:v>June</c:v>
                </c:pt>
                <c:pt idx="3">
                  <c:v>July</c:v>
                </c:pt>
                <c:pt idx="4">
                  <c:v>August</c:v>
                </c:pt>
                <c:pt idx="5">
                  <c:v>September</c:v>
                </c:pt>
                <c:pt idx="6">
                  <c:v>October</c:v>
                </c:pt>
                <c:pt idx="7">
                  <c:v>November</c:v>
                </c:pt>
                <c:pt idx="8">
                  <c:v>December</c:v>
                </c:pt>
              </c:strCache>
            </c:strRef>
          </c:cat>
          <c:val>
            <c:numRef>
              <c:f>Monthly!$C$67:$C$75</c:f>
              <c:numCache>
                <c:formatCode>_(* #,##0.00_);_(* \(#,##0.00\);_(* "-"??_);_(@_)</c:formatCode>
                <c:ptCount val="9"/>
                <c:pt idx="0">
                  <c:v>6756</c:v>
                </c:pt>
                <c:pt idx="1">
                  <c:v>6826.6499999999069</c:v>
                </c:pt>
                <c:pt idx="2">
                  <c:v>6917.8699999999953</c:v>
                </c:pt>
                <c:pt idx="3">
                  <c:v>55951.540000000037</c:v>
                </c:pt>
                <c:pt idx="4">
                  <c:v>55951.540000000037</c:v>
                </c:pt>
                <c:pt idx="5">
                  <c:v>310648.83000000007</c:v>
                </c:pt>
                <c:pt idx="6">
                  <c:v>6053.8999999999942</c:v>
                </c:pt>
                <c:pt idx="7">
                  <c:v>6054</c:v>
                </c:pt>
                <c:pt idx="8">
                  <c:v>24778.62</c:v>
                </c:pt>
              </c:numCache>
            </c:numRef>
          </c:val>
        </c:ser>
        <c:shape val="box"/>
        <c:axId val="74087040"/>
        <c:axId val="86512000"/>
        <c:axId val="0"/>
      </c:bar3DChart>
      <c:catAx>
        <c:axId val="74087040"/>
        <c:scaling>
          <c:orientation val="minMax"/>
        </c:scaling>
        <c:axPos val="b"/>
        <c:tickLblPos val="nextTo"/>
        <c:txPr>
          <a:bodyPr/>
          <a:lstStyle/>
          <a:p>
            <a:pPr>
              <a:defRPr baseline="0"/>
            </a:pPr>
            <a:endParaRPr lang="en-US"/>
          </a:p>
        </c:txPr>
        <c:crossAx val="86512000"/>
        <c:crosses val="autoZero"/>
        <c:auto val="1"/>
        <c:lblAlgn val="ctr"/>
        <c:lblOffset val="100"/>
      </c:catAx>
      <c:valAx>
        <c:axId val="86512000"/>
        <c:scaling>
          <c:orientation val="minMax"/>
        </c:scaling>
        <c:axPos val="l"/>
        <c:majorGridlines>
          <c:spPr>
            <a:ln w="9525"/>
            <a:effectLst>
              <a:outerShdw blurRad="50800" dist="38100" dir="5400000" algn="t" rotWithShape="0">
                <a:schemeClr val="accent2">
                  <a:lumMod val="75000"/>
                  <a:alpha val="40000"/>
                </a:schemeClr>
              </a:outerShdw>
            </a:effectLst>
          </c:spPr>
        </c:majorGridlines>
        <c:numFmt formatCode="_(* #,##0.00_);_(* \(#,##0.00\);_(* &quot;-&quot;??_);_(@_)" sourceLinked="1"/>
        <c:tickLblPos val="nextTo"/>
        <c:crossAx val="74087040"/>
        <c:crosses val="autoZero"/>
        <c:crossBetween val="between"/>
      </c:valAx>
    </c:plotArea>
    <c:plotVisOnly val="1"/>
  </c:chart>
  <c:spPr>
    <a:ln>
      <a:solidFill>
        <a:srgbClr val="C0504D">
          <a:lumMod val="75000"/>
          <a:alpha val="67000"/>
        </a:srgbClr>
      </a:solidFill>
    </a:ln>
    <a:effectLst>
      <a:outerShdw blurRad="50800" dist="50800" dir="5400000" algn="ctr" rotWithShape="0">
        <a:schemeClr val="accent2">
          <a:lumMod val="75000"/>
        </a:schemeClr>
      </a:outerShdw>
    </a:effectLst>
    <a:scene3d>
      <a:camera prst="orthographicFront"/>
      <a:lightRig rig="threePt" dir="t"/>
    </a:scene3d>
    <a:sp3d/>
  </c:spPr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381000</xdr:colOff>
      <xdr:row>64</xdr:row>
      <xdr:rowOff>9525</xdr:rowOff>
    </xdr:from>
    <xdr:to>
      <xdr:col>8</xdr:col>
      <xdr:colOff>390525</xdr:colOff>
      <xdr:row>78</xdr:row>
      <xdr:rowOff>85725</xdr:rowOff>
    </xdr:to>
    <xdr:graphicFrame macro="">
      <xdr:nvGraphicFramePr>
        <xdr:cNvPr id="5" name="Chart 4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F81"/>
  <sheetViews>
    <sheetView tabSelected="1" workbookViewId="0">
      <selection activeCell="C82" sqref="C82"/>
    </sheetView>
  </sheetViews>
  <sheetFormatPr defaultRowHeight="15"/>
  <cols>
    <col min="1" max="1" width="10.42578125" customWidth="1"/>
    <col min="2" max="2" width="13.85546875" customWidth="1"/>
    <col min="3" max="3" width="35.140625" customWidth="1"/>
    <col min="4" max="4" width="15.140625" customWidth="1"/>
    <col min="5" max="5" width="18" customWidth="1"/>
    <col min="6" max="6" width="17" customWidth="1"/>
  </cols>
  <sheetData>
    <row r="1" spans="1:6" s="1" customFormat="1" ht="28.5" customHeight="1" thickBot="1">
      <c r="A1" s="44" t="s">
        <v>23</v>
      </c>
      <c r="B1" s="44"/>
      <c r="C1" s="44"/>
      <c r="D1" s="44"/>
      <c r="E1" s="44"/>
      <c r="F1" s="44"/>
    </row>
    <row r="2" spans="1:6" ht="19.5" customHeight="1">
      <c r="A2" s="32" t="s">
        <v>4</v>
      </c>
      <c r="B2" s="33" t="s">
        <v>10</v>
      </c>
      <c r="C2" s="33" t="s">
        <v>0</v>
      </c>
      <c r="D2" s="33" t="s">
        <v>1</v>
      </c>
      <c r="E2" s="33" t="s">
        <v>2</v>
      </c>
      <c r="F2" s="34" t="s">
        <v>3</v>
      </c>
    </row>
    <row r="3" spans="1:6">
      <c r="A3" s="45" t="s">
        <v>5</v>
      </c>
      <c r="B3" s="20"/>
      <c r="C3" s="4" t="s">
        <v>6</v>
      </c>
      <c r="D3" s="18">
        <v>1672173.35</v>
      </c>
      <c r="E3" s="18">
        <v>1678929.35</v>
      </c>
      <c r="F3" s="21"/>
    </row>
    <row r="4" spans="1:6">
      <c r="A4" s="40"/>
      <c r="B4" s="22" t="s">
        <v>11</v>
      </c>
      <c r="C4" s="20" t="s">
        <v>7</v>
      </c>
      <c r="D4" s="21">
        <v>6756</v>
      </c>
      <c r="E4" s="21"/>
      <c r="F4" s="21"/>
    </row>
    <row r="5" spans="1:6">
      <c r="A5" s="40"/>
      <c r="B5" s="22"/>
      <c r="C5" s="20" t="s">
        <v>8</v>
      </c>
      <c r="D5" s="21"/>
      <c r="E5" s="21"/>
      <c r="F5" s="21">
        <v>1679000</v>
      </c>
    </row>
    <row r="6" spans="1:6">
      <c r="A6" s="40"/>
      <c r="B6" s="22" t="s">
        <v>12</v>
      </c>
      <c r="C6" s="20" t="s">
        <v>9</v>
      </c>
      <c r="D6" s="21"/>
      <c r="E6" s="21"/>
      <c r="F6" s="21">
        <f>F5-E3</f>
        <v>70.649999999906868</v>
      </c>
    </row>
    <row r="7" spans="1:6">
      <c r="A7" s="40"/>
      <c r="B7" s="20"/>
      <c r="C7" s="20"/>
      <c r="D7" s="18">
        <f>SUM(D3:D6)</f>
        <v>1678929.35</v>
      </c>
      <c r="E7" s="18">
        <f t="shared" ref="E7" si="0">SUM(E3:E6)</f>
        <v>1678929.35</v>
      </c>
      <c r="F7" s="18">
        <f>F5-F6</f>
        <v>1678929.35</v>
      </c>
    </row>
    <row r="8" spans="1:6">
      <c r="A8" s="40"/>
      <c r="B8" s="25"/>
      <c r="E8" s="26"/>
      <c r="F8" s="26"/>
    </row>
    <row r="9" spans="1:6">
      <c r="A9" s="20"/>
      <c r="B9" s="20"/>
      <c r="C9" s="23" t="s">
        <v>17</v>
      </c>
      <c r="D9" s="24">
        <f>F5-D3</f>
        <v>6826.6499999999069</v>
      </c>
      <c r="E9" s="21"/>
      <c r="F9" s="21"/>
    </row>
    <row r="10" spans="1:6">
      <c r="A10" s="40" t="s">
        <v>13</v>
      </c>
      <c r="B10" s="19"/>
      <c r="C10" s="27" t="s">
        <v>14</v>
      </c>
      <c r="D10" s="28">
        <v>528908.13</v>
      </c>
      <c r="E10" s="28">
        <v>535734.78</v>
      </c>
      <c r="F10" s="29"/>
    </row>
    <row r="11" spans="1:6">
      <c r="A11" s="40"/>
      <c r="B11" s="22" t="s">
        <v>11</v>
      </c>
      <c r="C11" s="20" t="s">
        <v>9</v>
      </c>
      <c r="D11" s="21">
        <f>D9</f>
        <v>6826.6499999999069</v>
      </c>
      <c r="E11" s="21"/>
      <c r="F11" s="21">
        <f>F12-E10</f>
        <v>91.21999999997206</v>
      </c>
    </row>
    <row r="12" spans="1:6">
      <c r="A12" s="40"/>
      <c r="B12" s="22"/>
      <c r="C12" s="20" t="s">
        <v>15</v>
      </c>
      <c r="D12" s="21"/>
      <c r="E12" s="21"/>
      <c r="F12" s="21">
        <v>535826</v>
      </c>
    </row>
    <row r="13" spans="1:6">
      <c r="A13" s="40"/>
      <c r="B13" s="22"/>
      <c r="C13" s="20"/>
      <c r="D13" s="18">
        <f>SUM(D9:D12)</f>
        <v>542561.42999999982</v>
      </c>
      <c r="E13" s="18">
        <f>SUM(E9:E12)</f>
        <v>535734.78</v>
      </c>
      <c r="F13" s="18">
        <f>F12-F11</f>
        <v>535734.78</v>
      </c>
    </row>
    <row r="14" spans="1:6">
      <c r="A14" s="40"/>
      <c r="B14" s="22"/>
      <c r="C14" s="20"/>
      <c r="D14" s="21"/>
      <c r="E14" s="21"/>
      <c r="F14" s="21"/>
    </row>
    <row r="15" spans="1:6">
      <c r="A15" s="40"/>
      <c r="B15" s="30"/>
      <c r="E15" s="26"/>
      <c r="F15" s="26"/>
    </row>
    <row r="16" spans="1:6">
      <c r="A16" s="20"/>
      <c r="B16" s="22"/>
      <c r="C16" s="23" t="s">
        <v>16</v>
      </c>
      <c r="D16" s="24">
        <f>F12-D10</f>
        <v>6917.8699999999953</v>
      </c>
      <c r="E16" s="21"/>
      <c r="F16" s="21"/>
    </row>
    <row r="17" spans="1:6">
      <c r="A17" s="40" t="s">
        <v>18</v>
      </c>
      <c r="B17" s="31"/>
      <c r="C17" s="27" t="s">
        <v>14</v>
      </c>
      <c r="D17" s="28">
        <v>1163325.46</v>
      </c>
      <c r="E17" s="28">
        <v>684023.46</v>
      </c>
      <c r="F17" s="29"/>
    </row>
    <row r="18" spans="1:6">
      <c r="A18" s="40"/>
      <c r="B18" s="22" t="s">
        <v>11</v>
      </c>
      <c r="C18" s="20" t="s">
        <v>19</v>
      </c>
      <c r="D18" s="21"/>
      <c r="E18" s="21">
        <v>486219.87</v>
      </c>
      <c r="F18" s="21"/>
    </row>
    <row r="19" spans="1:6">
      <c r="A19" s="40"/>
      <c r="B19" s="22" t="s">
        <v>11</v>
      </c>
      <c r="C19" s="20" t="s">
        <v>20</v>
      </c>
      <c r="D19" s="21">
        <f>D16</f>
        <v>6917.8699999999953</v>
      </c>
      <c r="E19" s="21"/>
      <c r="F19" s="21">
        <f>F20-E21</f>
        <v>49033.669999999925</v>
      </c>
    </row>
    <row r="20" spans="1:6">
      <c r="A20" s="40"/>
      <c r="B20" s="22"/>
      <c r="C20" s="20" t="s">
        <v>15</v>
      </c>
      <c r="D20" s="21"/>
      <c r="E20" s="21"/>
      <c r="F20" s="21">
        <v>1219277</v>
      </c>
    </row>
    <row r="21" spans="1:6">
      <c r="A21" s="40"/>
      <c r="B21" s="20"/>
      <c r="C21" s="20"/>
      <c r="D21" s="18">
        <f>SUM(D17:D20)</f>
        <v>1170243.33</v>
      </c>
      <c r="E21" s="18">
        <f>SUM(E17:E20)</f>
        <v>1170243.33</v>
      </c>
      <c r="F21" s="18">
        <f>F20-F19</f>
        <v>1170243.33</v>
      </c>
    </row>
    <row r="22" spans="1:6">
      <c r="A22" s="40"/>
      <c r="B22" s="20"/>
      <c r="C22" s="20"/>
      <c r="D22" s="21"/>
      <c r="E22" s="21"/>
      <c r="F22" s="21"/>
    </row>
    <row r="23" spans="1:6">
      <c r="A23" s="40"/>
      <c r="B23" s="25"/>
      <c r="E23" s="26"/>
      <c r="F23" s="26"/>
    </row>
    <row r="24" spans="1:6">
      <c r="A24" s="20"/>
      <c r="B24" s="20"/>
      <c r="C24" s="23" t="s">
        <v>21</v>
      </c>
      <c r="D24" s="24">
        <f>F20-D17</f>
        <v>55951.540000000037</v>
      </c>
      <c r="E24" s="21"/>
      <c r="F24" s="21"/>
    </row>
    <row r="25" spans="1:6">
      <c r="A25" s="40" t="s">
        <v>29</v>
      </c>
      <c r="B25" s="19"/>
      <c r="C25" s="27" t="s">
        <v>14</v>
      </c>
      <c r="D25" s="28">
        <v>329782.83</v>
      </c>
      <c r="E25" s="28">
        <v>385734.37</v>
      </c>
      <c r="F25" s="28">
        <f>D24</f>
        <v>55951.540000000037</v>
      </c>
    </row>
    <row r="26" spans="1:6">
      <c r="A26" s="40"/>
      <c r="B26" s="20"/>
      <c r="C26" s="20" t="s">
        <v>15</v>
      </c>
      <c r="D26" s="21"/>
      <c r="E26" s="20"/>
      <c r="F26" s="21">
        <v>394011</v>
      </c>
    </row>
    <row r="27" spans="1:6">
      <c r="A27" s="40"/>
      <c r="B27" s="22" t="s">
        <v>11</v>
      </c>
      <c r="C27" s="20" t="s">
        <v>30</v>
      </c>
      <c r="D27" s="21">
        <v>8276.9599999999991</v>
      </c>
      <c r="E27" s="21">
        <v>8276.9599999999991</v>
      </c>
      <c r="F27" s="21"/>
    </row>
    <row r="28" spans="1:6">
      <c r="A28" s="40"/>
      <c r="B28" s="22" t="s">
        <v>11</v>
      </c>
      <c r="C28" s="20" t="s">
        <v>31</v>
      </c>
      <c r="D28" s="21">
        <f>D24</f>
        <v>55951.540000000037</v>
      </c>
      <c r="E28" s="21"/>
      <c r="F28" s="21"/>
    </row>
    <row r="29" spans="1:6">
      <c r="A29" s="40"/>
      <c r="B29" s="20"/>
      <c r="C29" s="20"/>
      <c r="D29" s="18">
        <f>SUM(D25:D28)</f>
        <v>394011.33000000007</v>
      </c>
      <c r="E29" s="18">
        <f>SUM(E25:E28)</f>
        <v>394011.33</v>
      </c>
      <c r="F29" s="18">
        <f>F26</f>
        <v>394011</v>
      </c>
    </row>
    <row r="30" spans="1:6">
      <c r="A30" s="40"/>
      <c r="B30" s="20"/>
      <c r="C30" s="20"/>
      <c r="D30" s="21"/>
      <c r="E30" s="21"/>
      <c r="F30" s="21"/>
    </row>
    <row r="31" spans="1:6">
      <c r="A31" s="40"/>
      <c r="B31" s="25"/>
      <c r="E31" s="26"/>
      <c r="F31" s="26"/>
    </row>
    <row r="32" spans="1:6">
      <c r="A32" s="20"/>
      <c r="B32" s="20"/>
      <c r="C32" s="23" t="s">
        <v>32</v>
      </c>
      <c r="D32" s="24">
        <f>D28</f>
        <v>55951.540000000037</v>
      </c>
      <c r="E32" s="21"/>
      <c r="F32" s="21"/>
    </row>
    <row r="33" spans="1:6">
      <c r="A33" s="40" t="s">
        <v>33</v>
      </c>
      <c r="B33" s="19"/>
      <c r="C33" s="27" t="s">
        <v>14</v>
      </c>
      <c r="D33" s="28">
        <v>318925.46000000002</v>
      </c>
      <c r="E33" s="28">
        <v>254697.29</v>
      </c>
      <c r="F33" s="28">
        <f>D32</f>
        <v>55951.540000000037</v>
      </c>
    </row>
    <row r="34" spans="1:6">
      <c r="A34" s="40"/>
      <c r="B34" s="22" t="s">
        <v>12</v>
      </c>
      <c r="C34" s="20" t="s">
        <v>46</v>
      </c>
      <c r="D34" s="21">
        <f>F33</f>
        <v>55951.540000000037</v>
      </c>
      <c r="E34" s="21"/>
      <c r="F34" s="21"/>
    </row>
    <row r="35" spans="1:6">
      <c r="A35" s="40"/>
      <c r="B35" s="22" t="s">
        <v>12</v>
      </c>
      <c r="C35" s="20" t="s">
        <v>30</v>
      </c>
      <c r="D35" s="21">
        <f>D27</f>
        <v>8276.9599999999991</v>
      </c>
      <c r="E35" s="21"/>
      <c r="F35" s="21"/>
    </row>
    <row r="36" spans="1:6">
      <c r="A36" s="40"/>
      <c r="B36" s="20"/>
      <c r="C36" s="20" t="s">
        <v>15</v>
      </c>
      <c r="D36" s="21"/>
      <c r="E36" s="21"/>
      <c r="F36" s="21" t="s">
        <v>47</v>
      </c>
    </row>
    <row r="37" spans="1:6">
      <c r="A37" s="40"/>
      <c r="B37" s="20"/>
      <c r="C37" s="20"/>
      <c r="D37" s="21"/>
      <c r="E37" s="21"/>
      <c r="F37" s="21"/>
    </row>
    <row r="38" spans="1:6">
      <c r="A38" s="40"/>
      <c r="B38" s="20"/>
      <c r="C38" s="20"/>
      <c r="D38" s="18">
        <f>D33-D34-D35</f>
        <v>254696.95999999999</v>
      </c>
      <c r="E38" s="18">
        <f>E33</f>
        <v>254697.29</v>
      </c>
      <c r="F38" s="18">
        <f>E33+F33</f>
        <v>310648.83000000007</v>
      </c>
    </row>
    <row r="39" spans="1:6">
      <c r="A39" s="40"/>
      <c r="B39" s="20"/>
      <c r="C39" s="20"/>
      <c r="D39" s="21"/>
      <c r="E39" s="21"/>
      <c r="F39" s="21"/>
    </row>
    <row r="40" spans="1:6">
      <c r="A40" s="40"/>
      <c r="B40" s="25"/>
      <c r="E40" s="26"/>
      <c r="F40" s="26"/>
    </row>
    <row r="41" spans="1:6">
      <c r="A41" s="20"/>
      <c r="B41" s="20"/>
      <c r="C41" s="23" t="s">
        <v>48</v>
      </c>
      <c r="D41" s="24">
        <f>F38</f>
        <v>310648.83000000007</v>
      </c>
      <c r="E41" s="21"/>
      <c r="F41" s="21"/>
    </row>
    <row r="42" spans="1:6">
      <c r="A42" s="40" t="s">
        <v>49</v>
      </c>
      <c r="B42" s="19"/>
      <c r="C42" s="19" t="s">
        <v>14</v>
      </c>
      <c r="D42" s="29">
        <f>96909.72+48157.38</f>
        <v>145067.1</v>
      </c>
      <c r="E42" s="29">
        <v>455715.6</v>
      </c>
      <c r="F42" s="29">
        <f>D41</f>
        <v>310648.83000000007</v>
      </c>
    </row>
    <row r="43" spans="1:6">
      <c r="A43" s="40"/>
      <c r="B43" s="22" t="s">
        <v>11</v>
      </c>
      <c r="C43" s="20" t="s">
        <v>50</v>
      </c>
      <c r="D43" s="20"/>
      <c r="E43" s="21">
        <f>F38</f>
        <v>310648.83000000007</v>
      </c>
      <c r="F43" s="21">
        <v>151121</v>
      </c>
    </row>
    <row r="44" spans="1:6">
      <c r="A44" s="40"/>
      <c r="B44" s="20"/>
      <c r="C44" s="20"/>
      <c r="D44" s="18">
        <f>SUM(D42:D43)</f>
        <v>145067.1</v>
      </c>
      <c r="E44" s="18">
        <f>E42-E43</f>
        <v>145066.7699999999</v>
      </c>
      <c r="F44" s="18">
        <f>E42-F42</f>
        <v>145066.7699999999</v>
      </c>
    </row>
    <row r="45" spans="1:6">
      <c r="A45" s="40"/>
      <c r="B45" s="20"/>
      <c r="C45" s="20"/>
      <c r="D45" s="21"/>
      <c r="E45" s="21"/>
      <c r="F45" s="21"/>
    </row>
    <row r="46" spans="1:6">
      <c r="A46" s="40"/>
      <c r="B46" s="25"/>
      <c r="E46" s="26"/>
      <c r="F46" s="26"/>
    </row>
    <row r="47" spans="1:6">
      <c r="A47" s="20"/>
      <c r="B47" s="20"/>
      <c r="C47" s="23" t="s">
        <v>54</v>
      </c>
      <c r="D47" s="24">
        <f>F43-D42</f>
        <v>6053.8999999999942</v>
      </c>
      <c r="E47" s="21"/>
      <c r="F47" s="21"/>
    </row>
    <row r="48" spans="1:6">
      <c r="A48" s="41" t="s">
        <v>55</v>
      </c>
      <c r="B48" s="19"/>
      <c r="C48" s="19" t="s">
        <v>14</v>
      </c>
      <c r="D48" s="29">
        <f>905186.07+91122.93</f>
        <v>996309</v>
      </c>
      <c r="E48" s="29">
        <v>1002362.9</v>
      </c>
      <c r="F48" s="29">
        <f>D47</f>
        <v>6053.8999999999942</v>
      </c>
    </row>
    <row r="49" spans="1:6">
      <c r="A49" s="42"/>
      <c r="B49" s="22" t="s">
        <v>11</v>
      </c>
      <c r="C49" s="20" t="s">
        <v>56</v>
      </c>
      <c r="D49" s="21">
        <f>D47</f>
        <v>6053.8999999999942</v>
      </c>
      <c r="E49" s="21"/>
      <c r="F49" s="21"/>
    </row>
    <row r="50" spans="1:6">
      <c r="A50" s="42"/>
      <c r="B50" s="20"/>
      <c r="C50" s="20" t="s">
        <v>15</v>
      </c>
      <c r="D50" s="21"/>
      <c r="E50" s="21"/>
      <c r="F50" s="21">
        <v>1002363</v>
      </c>
    </row>
    <row r="51" spans="1:6">
      <c r="A51" s="42"/>
      <c r="B51" s="20"/>
      <c r="C51" s="20"/>
      <c r="D51" s="18">
        <f>SUM(D48:D50)</f>
        <v>1002362.9</v>
      </c>
      <c r="E51" s="18">
        <f t="shared" ref="E51" si="1">SUM(E48:E50)</f>
        <v>1002362.9</v>
      </c>
      <c r="F51" s="18">
        <f>F50</f>
        <v>1002363</v>
      </c>
    </row>
    <row r="52" spans="1:6">
      <c r="A52" s="42"/>
      <c r="B52" s="20"/>
      <c r="C52" s="20"/>
      <c r="D52" s="21"/>
      <c r="E52" s="21"/>
      <c r="F52" s="21"/>
    </row>
    <row r="53" spans="1:6">
      <c r="A53" s="43"/>
      <c r="B53" s="25"/>
      <c r="E53" s="26"/>
      <c r="F53" s="26"/>
    </row>
    <row r="54" spans="1:6">
      <c r="A54" s="20"/>
      <c r="B54" s="20"/>
      <c r="C54" s="23" t="s">
        <v>58</v>
      </c>
      <c r="D54" s="24">
        <f>F50-D48</f>
        <v>6054</v>
      </c>
      <c r="E54" s="21"/>
      <c r="F54" s="21"/>
    </row>
    <row r="55" spans="1:6">
      <c r="A55" s="40" t="s">
        <v>57</v>
      </c>
      <c r="B55" s="19"/>
      <c r="C55" s="19" t="s">
        <v>14</v>
      </c>
      <c r="D55" s="29">
        <f>23075.39+1703.23</f>
        <v>24778.62</v>
      </c>
      <c r="E55" s="29">
        <v>18724.62</v>
      </c>
      <c r="F55" s="29">
        <f>D54</f>
        <v>6054</v>
      </c>
    </row>
    <row r="56" spans="1:6">
      <c r="A56" s="40"/>
      <c r="B56" s="22" t="s">
        <v>12</v>
      </c>
      <c r="C56" s="20" t="s">
        <v>59</v>
      </c>
      <c r="D56" s="21">
        <f>D54</f>
        <v>6054</v>
      </c>
      <c r="E56" s="21"/>
      <c r="F56" s="21"/>
    </row>
    <row r="57" spans="1:6">
      <c r="A57" s="40"/>
      <c r="B57" s="20"/>
      <c r="C57" s="20"/>
      <c r="D57" s="21"/>
      <c r="E57" s="21"/>
      <c r="F57" s="21">
        <f>E55</f>
        <v>18724.62</v>
      </c>
    </row>
    <row r="58" spans="1:6">
      <c r="A58" s="40"/>
      <c r="B58" s="20"/>
      <c r="C58" s="20"/>
      <c r="D58" s="18">
        <f>D55-D56</f>
        <v>18724.62</v>
      </c>
      <c r="E58" s="18">
        <f>SUM(E55:E57)</f>
        <v>18724.62</v>
      </c>
      <c r="F58" s="18">
        <f t="shared" ref="F58" si="2">SUM(F55:F57)</f>
        <v>24778.62</v>
      </c>
    </row>
    <row r="59" spans="1:6">
      <c r="A59" s="42"/>
      <c r="B59" s="7"/>
      <c r="C59" s="7"/>
      <c r="D59" s="17"/>
      <c r="E59" s="17"/>
      <c r="F59" s="16"/>
    </row>
    <row r="60" spans="1:6">
      <c r="A60" s="42"/>
      <c r="B60" s="7"/>
      <c r="E60" s="17"/>
      <c r="F60" s="16"/>
    </row>
    <row r="61" spans="1:6">
      <c r="A61" s="20"/>
      <c r="B61" s="20"/>
      <c r="C61" s="23" t="s">
        <v>60</v>
      </c>
      <c r="D61" s="24">
        <f>F58</f>
        <v>24778.62</v>
      </c>
      <c r="E61" s="21"/>
      <c r="F61" s="21"/>
    </row>
    <row r="62" spans="1:6">
      <c r="D62" s="2"/>
      <c r="E62" s="2"/>
      <c r="F62" s="2"/>
    </row>
    <row r="63" spans="1:6">
      <c r="D63" s="2"/>
      <c r="E63" s="2"/>
      <c r="F63" s="2"/>
    </row>
    <row r="64" spans="1:6">
      <c r="D64" s="2"/>
      <c r="E64" s="2"/>
      <c r="F64" s="2"/>
    </row>
    <row r="65" spans="1:6">
      <c r="D65" s="2"/>
      <c r="E65" s="2"/>
      <c r="F65" s="2"/>
    </row>
    <row r="66" spans="1:6">
      <c r="A66" s="4" t="s">
        <v>37</v>
      </c>
      <c r="B66" s="4" t="s">
        <v>4</v>
      </c>
      <c r="C66" s="38" t="s">
        <v>64</v>
      </c>
      <c r="E66" s="2"/>
      <c r="F66" s="2"/>
    </row>
    <row r="67" spans="1:6">
      <c r="A67" s="36">
        <v>1</v>
      </c>
      <c r="B67" s="36" t="s">
        <v>65</v>
      </c>
      <c r="C67" s="39">
        <f>D4</f>
        <v>6756</v>
      </c>
      <c r="E67" s="2"/>
      <c r="F67" s="2"/>
    </row>
    <row r="68" spans="1:6">
      <c r="A68" s="36">
        <v>2</v>
      </c>
      <c r="B68" s="36" t="s">
        <v>66</v>
      </c>
      <c r="C68" s="39">
        <f>D9</f>
        <v>6826.6499999999069</v>
      </c>
      <c r="E68" s="2"/>
      <c r="F68" s="2"/>
    </row>
    <row r="69" spans="1:6">
      <c r="A69" s="36">
        <v>3</v>
      </c>
      <c r="B69" s="36" t="s">
        <v>67</v>
      </c>
      <c r="C69" s="39">
        <f>D16</f>
        <v>6917.8699999999953</v>
      </c>
      <c r="E69" s="2"/>
      <c r="F69" s="2"/>
    </row>
    <row r="70" spans="1:6">
      <c r="A70" s="36">
        <v>4</v>
      </c>
      <c r="B70" s="36" t="s">
        <v>68</v>
      </c>
      <c r="C70" s="39">
        <f>D24</f>
        <v>55951.540000000037</v>
      </c>
      <c r="E70" s="2"/>
      <c r="F70" s="2"/>
    </row>
    <row r="71" spans="1:6">
      <c r="A71" s="36">
        <v>5</v>
      </c>
      <c r="B71" s="36" t="s">
        <v>69</v>
      </c>
      <c r="C71" s="39">
        <f>D32</f>
        <v>55951.540000000037</v>
      </c>
      <c r="E71" s="2"/>
      <c r="F71" s="2"/>
    </row>
    <row r="72" spans="1:6">
      <c r="A72" s="36">
        <v>6</v>
      </c>
      <c r="B72" s="36" t="s">
        <v>70</v>
      </c>
      <c r="C72" s="39">
        <f>D41</f>
        <v>310648.83000000007</v>
      </c>
      <c r="E72" s="2"/>
      <c r="F72" s="2"/>
    </row>
    <row r="73" spans="1:6">
      <c r="A73" s="36">
        <v>7</v>
      </c>
      <c r="B73" s="36" t="s">
        <v>71</v>
      </c>
      <c r="C73" s="39">
        <f>D47</f>
        <v>6053.8999999999942</v>
      </c>
      <c r="E73" s="2"/>
      <c r="F73" s="2"/>
    </row>
    <row r="74" spans="1:6">
      <c r="A74" s="36">
        <v>8</v>
      </c>
      <c r="B74" s="36" t="s">
        <v>72</v>
      </c>
      <c r="C74" s="39">
        <f>D54</f>
        <v>6054</v>
      </c>
      <c r="E74" s="2"/>
      <c r="F74" s="2"/>
    </row>
    <row r="75" spans="1:6">
      <c r="A75" s="36">
        <v>9</v>
      </c>
      <c r="B75" s="36" t="s">
        <v>73</v>
      </c>
      <c r="C75" s="39">
        <f>D61</f>
        <v>24778.62</v>
      </c>
      <c r="E75" s="2"/>
      <c r="F75" s="2"/>
    </row>
    <row r="76" spans="1:6">
      <c r="A76" s="36">
        <v>10</v>
      </c>
      <c r="B76" s="36" t="s">
        <v>74</v>
      </c>
      <c r="C76" s="39"/>
      <c r="E76" s="2"/>
      <c r="F76" s="2"/>
    </row>
    <row r="77" spans="1:6">
      <c r="A77" s="36">
        <v>11</v>
      </c>
      <c r="B77" s="36" t="s">
        <v>75</v>
      </c>
      <c r="C77" s="39"/>
      <c r="E77" s="2"/>
      <c r="F77" s="2"/>
    </row>
    <row r="78" spans="1:6">
      <c r="A78" s="36">
        <v>12</v>
      </c>
      <c r="B78" s="36" t="s">
        <v>76</v>
      </c>
      <c r="C78" s="39"/>
      <c r="E78" s="2"/>
      <c r="F78" s="2"/>
    </row>
    <row r="79" spans="1:6">
      <c r="D79" s="2"/>
      <c r="E79" s="2"/>
      <c r="F79" s="2"/>
    </row>
    <row r="80" spans="1:6">
      <c r="D80" s="2"/>
      <c r="E80" s="2"/>
      <c r="F80" s="2"/>
    </row>
    <row r="81" spans="4:6">
      <c r="D81" s="2"/>
      <c r="E81" s="2"/>
      <c r="F81" s="2"/>
    </row>
  </sheetData>
  <mergeCells count="9">
    <mergeCell ref="A33:A40"/>
    <mergeCell ref="A42:A46"/>
    <mergeCell ref="A48:A53"/>
    <mergeCell ref="A55:A60"/>
    <mergeCell ref="A1:F1"/>
    <mergeCell ref="A3:A8"/>
    <mergeCell ref="A10:A15"/>
    <mergeCell ref="A17:A23"/>
    <mergeCell ref="A25:A31"/>
  </mergeCells>
  <printOptions horizontalCentered="1"/>
  <pageMargins left="0.21" right="0.16" top="0.36" bottom="0.19" header="0.3" footer="0.15"/>
  <pageSetup scale="83" orientation="portrait" r:id="rId1"/>
  <drawing r:id="rId2"/>
  <legacyDrawing r:id="rId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44"/>
  <sheetViews>
    <sheetView zoomScaleSheetLayoutView="85" workbookViewId="0">
      <selection activeCell="C22" sqref="C22"/>
    </sheetView>
  </sheetViews>
  <sheetFormatPr defaultRowHeight="15"/>
  <cols>
    <col min="1" max="1" width="9.140625" customWidth="1"/>
    <col min="2" max="2" width="13.42578125" customWidth="1"/>
    <col min="3" max="3" width="36.5703125" customWidth="1"/>
    <col min="4" max="4" width="25.140625" customWidth="1"/>
    <col min="5" max="5" width="23.7109375" customWidth="1"/>
    <col min="6" max="6" width="24.42578125" customWidth="1"/>
  </cols>
  <sheetData>
    <row r="1" spans="1:6" ht="18.75">
      <c r="A1" s="46" t="s">
        <v>23</v>
      </c>
      <c r="B1" s="46"/>
      <c r="C1" s="46"/>
      <c r="D1" s="46"/>
      <c r="E1" s="46"/>
      <c r="F1" s="46"/>
    </row>
    <row r="2" spans="1:6">
      <c r="A2" s="4" t="s">
        <v>22</v>
      </c>
      <c r="B2" s="4" t="s">
        <v>10</v>
      </c>
      <c r="C2" s="4" t="s">
        <v>0</v>
      </c>
      <c r="D2" s="4" t="s">
        <v>1</v>
      </c>
      <c r="E2" s="4" t="s">
        <v>2</v>
      </c>
      <c r="F2" s="4" t="s">
        <v>3</v>
      </c>
    </row>
    <row r="3" spans="1:6">
      <c r="A3" s="20"/>
      <c r="B3" s="20"/>
      <c r="C3" s="20"/>
      <c r="D3" s="20"/>
      <c r="E3" s="20"/>
      <c r="F3" s="20"/>
    </row>
    <row r="4" spans="1:6">
      <c r="A4" s="47" t="s">
        <v>24</v>
      </c>
      <c r="B4" s="20"/>
      <c r="C4" s="4" t="s">
        <v>14</v>
      </c>
      <c r="D4" s="18">
        <v>1163325.46</v>
      </c>
      <c r="E4" s="18">
        <v>2898687.59</v>
      </c>
      <c r="F4" s="18">
        <v>6756</v>
      </c>
    </row>
    <row r="5" spans="1:6">
      <c r="A5" s="47"/>
      <c r="B5" s="36" t="s">
        <v>12</v>
      </c>
      <c r="C5" s="20" t="s">
        <v>25</v>
      </c>
      <c r="D5" s="21"/>
      <c r="E5" s="21">
        <v>1679000</v>
      </c>
      <c r="F5" s="21">
        <v>70.650000000000006</v>
      </c>
    </row>
    <row r="6" spans="1:6">
      <c r="A6" s="47"/>
      <c r="B6" s="36" t="s">
        <v>12</v>
      </c>
      <c r="C6" s="20" t="s">
        <v>26</v>
      </c>
      <c r="D6" s="21"/>
      <c r="E6" s="21">
        <v>535826</v>
      </c>
      <c r="F6" s="21">
        <v>91.22</v>
      </c>
    </row>
    <row r="7" spans="1:6">
      <c r="A7" s="47"/>
      <c r="B7" s="36" t="s">
        <v>11</v>
      </c>
      <c r="C7" s="20" t="s">
        <v>27</v>
      </c>
      <c r="D7" s="21"/>
      <c r="E7" s="21">
        <v>486219.87</v>
      </c>
      <c r="F7" s="21"/>
    </row>
    <row r="8" spans="1:6">
      <c r="A8" s="47"/>
      <c r="B8" s="36" t="s">
        <v>11</v>
      </c>
      <c r="C8" s="20" t="s">
        <v>28</v>
      </c>
      <c r="D8" s="21">
        <v>6756</v>
      </c>
      <c r="E8" s="21"/>
      <c r="F8" s="21"/>
    </row>
    <row r="9" spans="1:6">
      <c r="A9" s="47"/>
      <c r="B9" s="36"/>
      <c r="C9" s="20" t="s">
        <v>15</v>
      </c>
      <c r="D9" s="21"/>
      <c r="E9" s="21"/>
      <c r="F9" s="21">
        <v>1219277</v>
      </c>
    </row>
    <row r="10" spans="1:6">
      <c r="A10" s="47"/>
      <c r="B10" s="36"/>
      <c r="C10" s="20"/>
      <c r="D10" s="21"/>
      <c r="E10" s="21"/>
      <c r="F10" s="21">
        <f>F9-D4</f>
        <v>55951.540000000037</v>
      </c>
    </row>
    <row r="11" spans="1:6">
      <c r="A11" s="47"/>
      <c r="B11" s="36"/>
      <c r="C11" s="20"/>
      <c r="D11" s="18">
        <f>SUM(D4:D8)</f>
        <v>1170081.46</v>
      </c>
      <c r="E11" s="18">
        <f>E4+E7-SUM(E5:E6)</f>
        <v>1170081.46</v>
      </c>
      <c r="F11" s="18">
        <f>F9-F10+F4</f>
        <v>1170081.46</v>
      </c>
    </row>
    <row r="12" spans="1:6">
      <c r="A12" s="20"/>
      <c r="B12" s="36"/>
      <c r="C12" s="23" t="s">
        <v>61</v>
      </c>
      <c r="D12" s="24">
        <f>F10</f>
        <v>55951.540000000037</v>
      </c>
      <c r="E12" s="21"/>
      <c r="F12" s="21"/>
    </row>
    <row r="13" spans="1:6">
      <c r="A13" s="47" t="s">
        <v>51</v>
      </c>
      <c r="B13" s="36"/>
      <c r="C13" s="20" t="s">
        <v>14</v>
      </c>
      <c r="D13" s="21">
        <v>145067.1</v>
      </c>
      <c r="E13" s="21">
        <v>586752.68000000005</v>
      </c>
      <c r="F13" s="21">
        <f>F10</f>
        <v>55951.540000000037</v>
      </c>
    </row>
    <row r="14" spans="1:6">
      <c r="A14" s="47"/>
      <c r="B14" s="36" t="s">
        <v>12</v>
      </c>
      <c r="C14" s="20" t="s">
        <v>52</v>
      </c>
      <c r="D14" s="21"/>
      <c r="E14" s="21">
        <f>Monthly!F26</f>
        <v>394011</v>
      </c>
      <c r="F14" s="21">
        <v>151121</v>
      </c>
    </row>
    <row r="15" spans="1:6">
      <c r="A15" s="47"/>
      <c r="B15" s="36" t="s">
        <v>12</v>
      </c>
      <c r="C15" s="20" t="s">
        <v>53</v>
      </c>
      <c r="D15" s="21"/>
      <c r="E15" s="21">
        <f>F13</f>
        <v>55951.540000000037</v>
      </c>
      <c r="F15" s="21"/>
    </row>
    <row r="16" spans="1:6">
      <c r="A16" s="47"/>
      <c r="B16" s="36" t="s">
        <v>11</v>
      </c>
      <c r="C16" s="20" t="s">
        <v>27</v>
      </c>
      <c r="D16" s="21"/>
      <c r="E16" s="21">
        <v>8276.9599999999991</v>
      </c>
      <c r="F16" s="18">
        <f>F14-E17</f>
        <v>6053.9000000000233</v>
      </c>
    </row>
    <row r="17" spans="1:6">
      <c r="A17" s="47"/>
      <c r="B17" s="36"/>
      <c r="C17" s="20"/>
      <c r="D17" s="18">
        <f>SUM(D13:D16)</f>
        <v>145067.1</v>
      </c>
      <c r="E17" s="18">
        <f>E13+E16-E14-E15</f>
        <v>145067.09999999998</v>
      </c>
      <c r="F17" s="18">
        <f>F14-F16</f>
        <v>145067.09999999998</v>
      </c>
    </row>
    <row r="18" spans="1:6">
      <c r="D18" s="2"/>
      <c r="E18" s="2"/>
      <c r="F18" s="2"/>
    </row>
    <row r="19" spans="1:6">
      <c r="C19" s="35" t="s">
        <v>63</v>
      </c>
      <c r="D19" s="37">
        <f>F16</f>
        <v>6053.9000000000233</v>
      </c>
      <c r="E19" s="2"/>
      <c r="F19" s="2"/>
    </row>
    <row r="44" spans="3:3">
      <c r="C44" t="s">
        <v>62</v>
      </c>
    </row>
  </sheetData>
  <mergeCells count="3">
    <mergeCell ref="A1:F1"/>
    <mergeCell ref="A4:A11"/>
    <mergeCell ref="A13:A17"/>
  </mergeCells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E11"/>
  <sheetViews>
    <sheetView topLeftCell="A13" workbookViewId="0">
      <selection sqref="A1:E11"/>
    </sheetView>
  </sheetViews>
  <sheetFormatPr defaultRowHeight="15"/>
  <cols>
    <col min="2" max="2" width="18.42578125" customWidth="1"/>
    <col min="3" max="4" width="9.5703125" bestFit="1" customWidth="1"/>
  </cols>
  <sheetData>
    <row r="1" spans="1:5">
      <c r="A1" s="48" t="s">
        <v>45</v>
      </c>
      <c r="B1" s="49"/>
      <c r="C1" s="49"/>
      <c r="D1" s="49"/>
      <c r="E1" s="50"/>
    </row>
    <row r="2" spans="1:5">
      <c r="A2" s="6"/>
      <c r="B2" s="7"/>
      <c r="C2" s="7"/>
      <c r="D2" s="7"/>
      <c r="E2" s="8"/>
    </row>
    <row r="3" spans="1:5">
      <c r="A3" s="9" t="s">
        <v>37</v>
      </c>
      <c r="B3" s="10" t="s">
        <v>34</v>
      </c>
      <c r="C3" s="10" t="s">
        <v>35</v>
      </c>
      <c r="D3" s="10" t="s">
        <v>36</v>
      </c>
      <c r="E3" s="8"/>
    </row>
    <row r="4" spans="1:5">
      <c r="A4" s="11">
        <v>1</v>
      </c>
      <c r="B4" s="7" t="s">
        <v>38</v>
      </c>
      <c r="C4" s="7">
        <v>29204.639999999999</v>
      </c>
      <c r="D4" s="12">
        <f>C4*4/100</f>
        <v>1168.1856</v>
      </c>
      <c r="E4" s="8"/>
    </row>
    <row r="5" spans="1:5">
      <c r="A5" s="11">
        <v>2</v>
      </c>
      <c r="B5" s="7" t="s">
        <v>39</v>
      </c>
      <c r="C5" s="7">
        <v>51119.360000000001</v>
      </c>
      <c r="D5" s="12">
        <f t="shared" ref="D5:D9" si="0">C5*4/100</f>
        <v>2044.7744</v>
      </c>
      <c r="E5" s="8"/>
    </row>
    <row r="6" spans="1:5">
      <c r="A6" s="11">
        <v>3</v>
      </c>
      <c r="B6" s="7" t="s">
        <v>40</v>
      </c>
      <c r="C6" s="7">
        <v>31949.599999999999</v>
      </c>
      <c r="D6" s="12">
        <f t="shared" si="0"/>
        <v>1277.9839999999999</v>
      </c>
      <c r="E6" s="8"/>
    </row>
    <row r="7" spans="1:5">
      <c r="A7" s="11">
        <v>4</v>
      </c>
      <c r="B7" s="7" t="s">
        <v>41</v>
      </c>
      <c r="C7" s="7">
        <v>46144.56</v>
      </c>
      <c r="D7" s="12">
        <f t="shared" si="0"/>
        <v>1845.7823999999998</v>
      </c>
      <c r="E7" s="8"/>
    </row>
    <row r="8" spans="1:5">
      <c r="A8" s="11">
        <v>5</v>
      </c>
      <c r="B8" s="7" t="s">
        <v>42</v>
      </c>
      <c r="C8" s="7">
        <v>32337.19</v>
      </c>
      <c r="D8" s="12">
        <f t="shared" si="0"/>
        <v>1293.4875999999999</v>
      </c>
      <c r="E8" s="8"/>
    </row>
    <row r="9" spans="1:5">
      <c r="A9" s="11">
        <v>6</v>
      </c>
      <c r="B9" s="7" t="s">
        <v>43</v>
      </c>
      <c r="C9" s="12">
        <v>16168.6</v>
      </c>
      <c r="D9" s="12">
        <f t="shared" si="0"/>
        <v>646.74400000000003</v>
      </c>
      <c r="E9" s="8"/>
    </row>
    <row r="10" spans="1:5" ht="15.75" thickBot="1">
      <c r="A10" s="6"/>
      <c r="B10" s="3" t="s">
        <v>44</v>
      </c>
      <c r="C10" s="5">
        <f>SUM(C4:C9)</f>
        <v>206923.95</v>
      </c>
      <c r="D10" s="5">
        <f>SUM(D4:D9)</f>
        <v>8276.9580000000005</v>
      </c>
      <c r="E10" s="8"/>
    </row>
    <row r="11" spans="1:5" ht="15.75" thickTop="1">
      <c r="A11" s="13"/>
      <c r="B11" s="14"/>
      <c r="C11" s="14"/>
      <c r="D11" s="14"/>
      <c r="E11" s="15"/>
    </row>
  </sheetData>
  <mergeCells count="1">
    <mergeCell ref="A1:E1"/>
  </mergeCells>
  <pageMargins left="1.33" right="0.7" top="1.18" bottom="0.75" header="0.3" footer="0.3"/>
  <pageSetup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Monthly</vt:lpstr>
      <vt:lpstr>Qtly</vt:lpstr>
      <vt:lpstr>Sheet3</vt:lpstr>
    </vt:vector>
  </TitlesOfParts>
  <Company>NONE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My Computer</dc:creator>
  <cp:lastModifiedBy>My Computer</cp:lastModifiedBy>
  <cp:lastPrinted>2011-01-05T07:29:47Z</cp:lastPrinted>
  <dcterms:created xsi:type="dcterms:W3CDTF">2011-01-04T04:48:40Z</dcterms:created>
  <dcterms:modified xsi:type="dcterms:W3CDTF">2011-01-06T09:23:29Z</dcterms:modified>
</cp:coreProperties>
</file>