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7" i="1"/>
  <c r="C28"/>
  <c r="C23"/>
  <c r="E10"/>
  <c r="D10"/>
  <c r="C10"/>
  <c r="E8"/>
  <c r="C26" s="1"/>
  <c r="D7"/>
  <c r="D6"/>
  <c r="D5"/>
  <c r="E5"/>
  <c r="E6" s="1"/>
  <c r="C30" s="1"/>
  <c r="C5"/>
  <c r="C6" s="1"/>
  <c r="C29" l="1"/>
  <c r="D11"/>
  <c r="E11"/>
  <c r="C11"/>
  <c r="C31" l="1"/>
  <c r="C54"/>
  <c r="C56" s="1"/>
  <c r="C65" s="1"/>
  <c r="C15"/>
  <c r="C16" s="1"/>
  <c r="C17" s="1"/>
  <c r="C40" l="1"/>
</calcChain>
</file>

<file path=xl/sharedStrings.xml><?xml version="1.0" encoding="utf-8"?>
<sst xmlns="http://schemas.openxmlformats.org/spreadsheetml/2006/main" count="52" uniqueCount="51">
  <si>
    <t>working note-1</t>
  </si>
  <si>
    <t>2011-12</t>
  </si>
  <si>
    <t>2012-13</t>
  </si>
  <si>
    <t>2013-14</t>
  </si>
  <si>
    <t>Profit After Tax</t>
  </si>
  <si>
    <t>Add:Tax Expense</t>
  </si>
  <si>
    <t>Profit Before Tax</t>
  </si>
  <si>
    <t>Less:Non Recurring Transaction</t>
  </si>
  <si>
    <t>Add:Revaluation Of Debtors</t>
  </si>
  <si>
    <t>Less:Provision For Liability</t>
  </si>
  <si>
    <t>Add:Debenture Interest</t>
  </si>
  <si>
    <t>CALCULATION OF FUTURE MAINTAINABLE PROFITS</t>
  </si>
  <si>
    <t>Particulars</t>
  </si>
  <si>
    <t>Adjusted Profits</t>
  </si>
  <si>
    <t>Since there is no increasing/decreasing trend in adjusted profits,simple average method shall be used</t>
  </si>
  <si>
    <t>Less:Tax expense @35%</t>
  </si>
  <si>
    <t>Average adjusted profits(After tax)</t>
  </si>
  <si>
    <t>Average adjusted profits(Before tax)</t>
  </si>
  <si>
    <t>Calculation of capital employed</t>
  </si>
  <si>
    <t>Inventories</t>
  </si>
  <si>
    <t>Current Liabilties</t>
  </si>
  <si>
    <t>Average Capital Employed</t>
  </si>
  <si>
    <t>Calculation Of goodwill</t>
  </si>
  <si>
    <t>Super profit method</t>
  </si>
  <si>
    <t>=(FMP-AVERAGE CAPITAL EMPLOYED*NRR)</t>
  </si>
  <si>
    <t>=Super profits*3</t>
  </si>
  <si>
    <t>GOODWILL</t>
  </si>
  <si>
    <t>Working Note-2</t>
  </si>
  <si>
    <t>Working Note-3</t>
  </si>
  <si>
    <t>Land And Building</t>
  </si>
  <si>
    <t>Plant And Machinery</t>
  </si>
  <si>
    <t>Trade Receivables</t>
  </si>
  <si>
    <t>Cash And Bank Balance</t>
  </si>
  <si>
    <t>Closing Capital Employed</t>
  </si>
  <si>
    <t>Less:1/2 of Rectified PAT</t>
  </si>
  <si>
    <t>ASSUMPTIONS:</t>
  </si>
  <si>
    <t>1.Profits given are after considering tax effects</t>
  </si>
  <si>
    <t>2.Preference Divident fpor current year already paid.</t>
  </si>
  <si>
    <t>3.Compensation claim not accounted in books is treated as error in books</t>
  </si>
  <si>
    <t>4.Increase in profit @20% is before tax effect.</t>
  </si>
  <si>
    <t>Calculation of net assets</t>
  </si>
  <si>
    <t>Clsoing Capital employed</t>
  </si>
  <si>
    <t>Less:8% Preference share capital</t>
  </si>
  <si>
    <t>MAIN SOLUTION</t>
  </si>
  <si>
    <t>CALCULATION OF PURCHASE CONSIDERATION</t>
  </si>
  <si>
    <t>TO</t>
  </si>
  <si>
    <t>IN</t>
  </si>
  <si>
    <t>EQUITY SHAREHOLDERS</t>
  </si>
  <si>
    <t>EQUITY SHARES OF PURCHASING COMPANY</t>
  </si>
  <si>
    <t>Amount</t>
  </si>
  <si>
    <t>Net Assets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</si>
</sst>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5" formatCode="_ * #,##0_ ;_ * \-#,##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165" fontId="0" fillId="0" borderId="1" xfId="1" applyNumberFormat="1" applyFont="1" applyBorder="1"/>
    <xf numFmtId="0" fontId="0" fillId="0" borderId="2" xfId="0" applyBorder="1"/>
    <xf numFmtId="165" fontId="0" fillId="0" borderId="3" xfId="1" applyNumberFormat="1" applyFont="1" applyBorder="1"/>
    <xf numFmtId="0" fontId="0" fillId="0" borderId="7" xfId="0" applyBorder="1"/>
    <xf numFmtId="165" fontId="0" fillId="0" borderId="8" xfId="1" applyNumberFormat="1" applyFont="1" applyBorder="1"/>
    <xf numFmtId="165" fontId="0" fillId="0" borderId="9" xfId="1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165" fontId="2" fillId="0" borderId="5" xfId="1" applyNumberFormat="1" applyFont="1" applyBorder="1"/>
    <xf numFmtId="165" fontId="2" fillId="0" borderId="6" xfId="1" applyNumberFormat="1" applyFont="1" applyBorder="1"/>
    <xf numFmtId="165" fontId="2" fillId="0" borderId="0" xfId="1" applyNumberFormat="1" applyFont="1"/>
    <xf numFmtId="0" fontId="5" fillId="0" borderId="0" xfId="0" applyFont="1"/>
    <xf numFmtId="165" fontId="5" fillId="0" borderId="13" xfId="1" applyNumberFormat="1" applyFont="1" applyBorder="1"/>
    <xf numFmtId="165" fontId="0" fillId="0" borderId="0" xfId="0" applyNumberFormat="1"/>
    <xf numFmtId="49" fontId="0" fillId="0" borderId="0" xfId="0" applyNumberFormat="1"/>
    <xf numFmtId="0" fontId="6" fillId="0" borderId="0" xfId="0" applyFont="1" applyAlignment="1"/>
    <xf numFmtId="0" fontId="6" fillId="0" borderId="0" xfId="0" applyFont="1"/>
    <xf numFmtId="0" fontId="0" fillId="0" borderId="1" xfId="0" applyBorder="1" applyAlignment="1">
      <alignment wrapText="1"/>
    </xf>
    <xf numFmtId="165" fontId="2" fillId="0" borderId="1" xfId="0" applyNumberFormat="1" applyFont="1" applyBorder="1"/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showGridLines="0" tabSelected="1" topLeftCell="A13" workbookViewId="0">
      <selection activeCell="A58" sqref="A58"/>
    </sheetView>
  </sheetViews>
  <sheetFormatPr defaultRowHeight="15"/>
  <cols>
    <col min="1" max="1" width="28.7109375" customWidth="1"/>
    <col min="2" max="2" width="34.7109375" customWidth="1"/>
    <col min="3" max="3" width="12.5703125" bestFit="1" customWidth="1"/>
    <col min="4" max="5" width="9" bestFit="1" customWidth="1"/>
    <col min="6" max="6" width="11.5703125" bestFit="1" customWidth="1"/>
  </cols>
  <sheetData>
    <row r="1" spans="1:5" ht="18.75">
      <c r="A1" s="3" t="s">
        <v>0</v>
      </c>
    </row>
    <row r="2" spans="1:5" ht="15.75" thickBot="1">
      <c r="A2" s="24" t="s">
        <v>11</v>
      </c>
    </row>
    <row r="3" spans="1:5" ht="15.75" thickBot="1">
      <c r="A3" s="4"/>
      <c r="B3" s="14" t="s">
        <v>12</v>
      </c>
      <c r="C3" s="12" t="s">
        <v>1</v>
      </c>
      <c r="D3" s="12" t="s">
        <v>2</v>
      </c>
      <c r="E3" s="13" t="s">
        <v>3</v>
      </c>
    </row>
    <row r="4" spans="1:5">
      <c r="B4" s="9" t="s">
        <v>4</v>
      </c>
      <c r="C4" s="10">
        <v>325000</v>
      </c>
      <c r="D4" s="10">
        <v>499000</v>
      </c>
      <c r="E4" s="11">
        <v>295000</v>
      </c>
    </row>
    <row r="5" spans="1:5">
      <c r="B5" s="7" t="s">
        <v>5</v>
      </c>
      <c r="C5" s="6">
        <f>C4/0.65*0.35</f>
        <v>175000</v>
      </c>
      <c r="D5" s="6">
        <f t="shared" ref="D5:E5" si="0">D4/0.65*0.35</f>
        <v>268692.30769230763</v>
      </c>
      <c r="E5" s="8">
        <f t="shared" si="0"/>
        <v>158846.15384615381</v>
      </c>
    </row>
    <row r="6" spans="1:5">
      <c r="B6" s="7" t="s">
        <v>6</v>
      </c>
      <c r="C6" s="6">
        <f>C4+C5</f>
        <v>500000</v>
      </c>
      <c r="D6" s="6">
        <f t="shared" ref="D6:E6" si="1">D4+D5</f>
        <v>767692.30769230763</v>
      </c>
      <c r="E6" s="8">
        <f t="shared" si="1"/>
        <v>453846.15384615381</v>
      </c>
    </row>
    <row r="7" spans="1:5">
      <c r="B7" s="7" t="s">
        <v>7</v>
      </c>
      <c r="C7" s="6"/>
      <c r="D7" s="6">
        <f>D4*20%</f>
        <v>99800</v>
      </c>
      <c r="E7" s="8"/>
    </row>
    <row r="8" spans="1:5">
      <c r="B8" s="7" t="s">
        <v>8</v>
      </c>
      <c r="C8" s="6"/>
      <c r="D8" s="6"/>
      <c r="E8" s="8">
        <f>425620/0.92*0.08</f>
        <v>37010.434782608696</v>
      </c>
    </row>
    <row r="9" spans="1:5">
      <c r="B9" s="7" t="s">
        <v>9</v>
      </c>
      <c r="C9" s="6"/>
      <c r="D9" s="6"/>
      <c r="E9" s="8">
        <v>25000</v>
      </c>
    </row>
    <row r="10" spans="1:5">
      <c r="B10" s="7" t="s">
        <v>10</v>
      </c>
      <c r="C10" s="6">
        <f>560000*9%</f>
        <v>50400</v>
      </c>
      <c r="D10" s="6">
        <f t="shared" ref="D10:E10" si="2">560000*9%</f>
        <v>50400</v>
      </c>
      <c r="E10" s="8">
        <f t="shared" si="2"/>
        <v>50400</v>
      </c>
    </row>
    <row r="11" spans="1:5" s="15" customFormat="1" ht="15.75" thickBot="1">
      <c r="B11" s="16" t="s">
        <v>13</v>
      </c>
      <c r="C11" s="17">
        <f>C4+C5+C10</f>
        <v>550400</v>
      </c>
      <c r="D11" s="17">
        <f>D4+D5-D7+D10</f>
        <v>718292.30769230763</v>
      </c>
      <c r="E11" s="18">
        <f>E4+E5+E8-E9+E10</f>
        <v>516256.58862876252</v>
      </c>
    </row>
    <row r="13" spans="1:5">
      <c r="B13" t="s">
        <v>14</v>
      </c>
    </row>
    <row r="15" spans="1:5">
      <c r="B15" t="s">
        <v>17</v>
      </c>
      <c r="C15" s="1">
        <f>(C11+D11+E11)/3</f>
        <v>594982.96544035664</v>
      </c>
    </row>
    <row r="16" spans="1:5">
      <c r="B16" t="s">
        <v>15</v>
      </c>
      <c r="C16" s="1">
        <f>C15*0.35</f>
        <v>208244.03790412482</v>
      </c>
    </row>
    <row r="17" spans="1:3" ht="16.5" thickBot="1">
      <c r="B17" s="20" t="s">
        <v>16</v>
      </c>
      <c r="C17" s="21">
        <f>C15-C16</f>
        <v>386738.92753623181</v>
      </c>
    </row>
    <row r="18" spans="1:3" ht="15.75" thickTop="1"/>
    <row r="19" spans="1:3" ht="18.75">
      <c r="A19" s="3" t="s">
        <v>27</v>
      </c>
    </row>
    <row r="20" spans="1:3">
      <c r="A20" s="24" t="s">
        <v>18</v>
      </c>
    </row>
    <row r="23" spans="1:3">
      <c r="B23" t="s">
        <v>29</v>
      </c>
      <c r="C23" s="1">
        <f>62400/8%</f>
        <v>780000</v>
      </c>
    </row>
    <row r="24" spans="1:3">
      <c r="B24" t="s">
        <v>30</v>
      </c>
      <c r="C24" s="1">
        <v>455000</v>
      </c>
    </row>
    <row r="25" spans="1:3">
      <c r="B25" t="s">
        <v>19</v>
      </c>
      <c r="C25" s="1">
        <v>380000</v>
      </c>
    </row>
    <row r="26" spans="1:3">
      <c r="B26" t="s">
        <v>31</v>
      </c>
      <c r="C26" s="1">
        <f>425620+E8</f>
        <v>462630.4347826087</v>
      </c>
    </row>
    <row r="27" spans="1:3">
      <c r="B27" t="s">
        <v>32</v>
      </c>
      <c r="C27" s="1">
        <f>520520+495200-560000*0.75</f>
        <v>595720</v>
      </c>
    </row>
    <row r="28" spans="1:3">
      <c r="B28" t="s">
        <v>20</v>
      </c>
      <c r="C28" s="1">
        <f>325640+E9</f>
        <v>350640</v>
      </c>
    </row>
    <row r="29" spans="1:3">
      <c r="B29" t="s">
        <v>33</v>
      </c>
      <c r="C29" s="19">
        <f>SUM(C23:C27)-C28</f>
        <v>2322710.4347826084</v>
      </c>
    </row>
    <row r="30" spans="1:3">
      <c r="B30" t="s">
        <v>34</v>
      </c>
      <c r="C30" s="1">
        <f>(E6-E9)*65%</f>
        <v>278750</v>
      </c>
    </row>
    <row r="31" spans="1:3" ht="16.5" thickBot="1">
      <c r="B31" s="20" t="s">
        <v>21</v>
      </c>
      <c r="C31" s="21">
        <f>C29-C30</f>
        <v>2043960.4347826084</v>
      </c>
    </row>
    <row r="32" spans="1:3" ht="15.75" thickTop="1"/>
    <row r="33" spans="1:3" ht="18.75">
      <c r="A33" s="3" t="s">
        <v>28</v>
      </c>
    </row>
    <row r="34" spans="1:3">
      <c r="A34" s="24" t="s">
        <v>22</v>
      </c>
    </row>
    <row r="36" spans="1:3">
      <c r="B36" s="2" t="s">
        <v>23</v>
      </c>
      <c r="C36" s="23" t="s">
        <v>25</v>
      </c>
    </row>
    <row r="37" spans="1:3" ht="6.75" customHeight="1"/>
    <row r="38" spans="1:3">
      <c r="C38" s="23" t="s">
        <v>24</v>
      </c>
    </row>
    <row r="39" spans="1:3" ht="7.5" customHeight="1"/>
    <row r="40" spans="1:3" ht="16.5" thickBot="1">
      <c r="B40" s="20" t="s">
        <v>26</v>
      </c>
      <c r="C40" s="21">
        <f>(C17-C31*10%)*3</f>
        <v>547028.65217391285</v>
      </c>
    </row>
    <row r="41" spans="1:3" ht="15.75" thickTop="1"/>
    <row r="44" spans="1:3">
      <c r="A44" s="25" t="s">
        <v>35</v>
      </c>
    </row>
    <row r="45" spans="1:3">
      <c r="A45" t="s">
        <v>36</v>
      </c>
    </row>
    <row r="46" spans="1:3">
      <c r="A46" t="s">
        <v>37</v>
      </c>
    </row>
    <row r="47" spans="1:3">
      <c r="A47" t="s">
        <v>38</v>
      </c>
    </row>
    <row r="48" spans="1:3">
      <c r="A48" t="s">
        <v>39</v>
      </c>
    </row>
    <row r="51" spans="1:3" ht="18.75">
      <c r="A51" s="3" t="s">
        <v>28</v>
      </c>
    </row>
    <row r="52" spans="1:3">
      <c r="A52" t="s">
        <v>40</v>
      </c>
    </row>
    <row r="54" spans="1:3">
      <c r="B54" t="s">
        <v>41</v>
      </c>
      <c r="C54" s="22">
        <f>C29</f>
        <v>2322710.4347826084</v>
      </c>
    </row>
    <row r="55" spans="1:3">
      <c r="B55" t="s">
        <v>42</v>
      </c>
      <c r="C55" s="22">
        <v>225000</v>
      </c>
    </row>
    <row r="56" spans="1:3" ht="16.5" thickBot="1">
      <c r="B56" s="20" t="s">
        <v>50</v>
      </c>
      <c r="C56" s="21">
        <f>C54-C55</f>
        <v>2097710.4347826084</v>
      </c>
    </row>
    <row r="57" spans="1:3" ht="15.75" thickTop="1"/>
    <row r="58" spans="1:3">
      <c r="A58" s="25" t="s">
        <v>43</v>
      </c>
    </row>
    <row r="61" spans="1:3">
      <c r="A61" s="15" t="s">
        <v>44</v>
      </c>
    </row>
    <row r="64" spans="1:3">
      <c r="A64" s="5" t="s">
        <v>45</v>
      </c>
      <c r="B64" s="5" t="s">
        <v>46</v>
      </c>
      <c r="C64" s="5" t="s">
        <v>49</v>
      </c>
    </row>
    <row r="65" spans="1:3" ht="30">
      <c r="A65" s="28" t="s">
        <v>47</v>
      </c>
      <c r="B65" s="26" t="s">
        <v>48</v>
      </c>
      <c r="C65" s="27">
        <f>C56</f>
        <v>2097710.4347826084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Ankush</dc:creator>
  <cp:lastModifiedBy>Ankush</cp:lastModifiedBy>
  <dcterms:created xsi:type="dcterms:W3CDTF">2014-06-03T10:13:30Z</dcterms:created>
  <dcterms:modified xsi:type="dcterms:W3CDTF">2014-06-03T11:24:11Z</dcterms:modified>
</cp:coreProperties>
</file>