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Derivatives" sheetId="1" r:id="rId1"/>
  </sheets>
  <calcPr calcId="144525"/>
</workbook>
</file>

<file path=xl/calcChain.xml><?xml version="1.0" encoding="utf-8"?>
<calcChain xmlns="http://schemas.openxmlformats.org/spreadsheetml/2006/main">
  <c r="G31" i="1" l="1"/>
  <c r="H31" i="1" s="1"/>
  <c r="D31" i="1"/>
  <c r="I31" i="1" s="1"/>
  <c r="G30" i="1"/>
  <c r="H30" i="1" s="1"/>
  <c r="D30" i="1"/>
  <c r="I30" i="1" s="1"/>
  <c r="G29" i="1"/>
  <c r="H29" i="1" s="1"/>
  <c r="D29" i="1"/>
  <c r="I29" i="1" s="1"/>
  <c r="G28" i="1"/>
  <c r="H28" i="1" s="1"/>
  <c r="D28" i="1"/>
  <c r="I28" i="1" s="1"/>
  <c r="G27" i="1"/>
  <c r="H27" i="1" s="1"/>
  <c r="D27" i="1"/>
  <c r="I27" i="1" s="1"/>
  <c r="J26" i="1"/>
  <c r="G26" i="1"/>
  <c r="H26" i="1" s="1"/>
  <c r="F26" i="1"/>
  <c r="D26" i="1"/>
  <c r="I26" i="1" s="1"/>
  <c r="G25" i="1"/>
  <c r="H25" i="1" s="1"/>
  <c r="F25" i="1"/>
  <c r="D25" i="1"/>
  <c r="I25" i="1" s="1"/>
  <c r="H24" i="1"/>
  <c r="D24" i="1"/>
  <c r="I24" i="1" s="1"/>
  <c r="I23" i="1"/>
  <c r="H23" i="1"/>
  <c r="D23" i="1"/>
  <c r="I22" i="1"/>
  <c r="H22" i="1"/>
  <c r="D22" i="1"/>
  <c r="I21" i="1"/>
  <c r="H21" i="1"/>
  <c r="D21" i="1"/>
  <c r="H20" i="1"/>
  <c r="D20" i="1"/>
  <c r="I20" i="1" s="1"/>
  <c r="H19" i="1"/>
  <c r="D19" i="1"/>
  <c r="I19" i="1" s="1"/>
  <c r="I18" i="1"/>
  <c r="H18" i="1"/>
  <c r="F18" i="1"/>
  <c r="D18" i="1"/>
  <c r="I17" i="1"/>
  <c r="G17" i="1"/>
  <c r="H17" i="1" s="1"/>
  <c r="D17" i="1"/>
  <c r="G16" i="1"/>
  <c r="H16" i="1" s="1"/>
  <c r="D16" i="1"/>
  <c r="I16" i="1" s="1"/>
  <c r="G15" i="1"/>
  <c r="H15" i="1" s="1"/>
  <c r="D15" i="1"/>
  <c r="I15" i="1" s="1"/>
  <c r="I14" i="1"/>
  <c r="G14" i="1"/>
  <c r="H14" i="1" s="1"/>
  <c r="D14" i="1"/>
  <c r="I13" i="1"/>
  <c r="G13" i="1"/>
  <c r="H13" i="1" s="1"/>
  <c r="D13" i="1"/>
  <c r="G12" i="1"/>
  <c r="H12" i="1" s="1"/>
  <c r="D12" i="1"/>
  <c r="I12" i="1" s="1"/>
  <c r="I11" i="1"/>
  <c r="G11" i="1"/>
  <c r="H11" i="1" s="1"/>
  <c r="F11" i="1"/>
  <c r="D11" i="1"/>
  <c r="I10" i="1"/>
  <c r="H10" i="1"/>
  <c r="D10" i="1"/>
  <c r="H9" i="1"/>
  <c r="D9" i="1"/>
  <c r="I9" i="1" s="1"/>
  <c r="H8" i="1"/>
  <c r="D8" i="1"/>
  <c r="I8" i="1" s="1"/>
  <c r="H7" i="1"/>
  <c r="D7" i="1"/>
  <c r="I7" i="1" s="1"/>
  <c r="I6" i="1"/>
  <c r="H6" i="1"/>
  <c r="F6" i="1"/>
  <c r="D6" i="1"/>
  <c r="I5" i="1"/>
  <c r="H5" i="1"/>
  <c r="F5" i="1"/>
  <c r="D5" i="1"/>
  <c r="I4" i="1"/>
  <c r="H4" i="1"/>
  <c r="D4" i="1"/>
  <c r="M3" i="1"/>
  <c r="K3" i="1"/>
  <c r="L3" i="1" s="1"/>
  <c r="L18" i="1" s="1"/>
  <c r="J3" i="1"/>
  <c r="M12" i="1" l="1"/>
  <c r="J4" i="1"/>
  <c r="L6" i="1"/>
  <c r="K20" i="1"/>
  <c r="L25" i="1"/>
  <c r="M25" i="1"/>
  <c r="J25" i="1"/>
  <c r="N3" i="1"/>
  <c r="K4" i="1"/>
  <c r="J5" i="1"/>
  <c r="J6" i="1"/>
  <c r="J11" i="1"/>
  <c r="M11" i="1"/>
  <c r="K18" i="1"/>
  <c r="M18" i="1"/>
  <c r="L4" i="1"/>
  <c r="L5" i="1"/>
  <c r="F13" i="1"/>
  <c r="M13" i="1" s="1"/>
  <c r="F27" i="1"/>
  <c r="J27" i="1" s="1"/>
  <c r="K6" i="1"/>
  <c r="F7" i="1"/>
  <c r="K11" i="1"/>
  <c r="J18" i="1"/>
  <c r="F20" i="1"/>
  <c r="L20" i="1" s="1"/>
  <c r="L26" i="1"/>
  <c r="M26" i="1"/>
  <c r="K26" i="1"/>
  <c r="K5" i="1"/>
  <c r="N6" i="1"/>
  <c r="H32" i="1"/>
  <c r="M4" i="1"/>
  <c r="M5" i="1"/>
  <c r="M6" i="1"/>
  <c r="L11" i="1"/>
  <c r="K25" i="1"/>
  <c r="L27" i="1"/>
  <c r="F19" i="1"/>
  <c r="K19" i="1" s="1"/>
  <c r="F12" i="1"/>
  <c r="J12" i="1" s="1"/>
  <c r="F14" i="1" l="1"/>
  <c r="F28" i="1"/>
  <c r="F8" i="1"/>
  <c r="F21" i="1"/>
  <c r="J7" i="1"/>
  <c r="L7" i="1"/>
  <c r="O3" i="1"/>
  <c r="N28" i="1"/>
  <c r="N18" i="1"/>
  <c r="K13" i="1"/>
  <c r="M19" i="1"/>
  <c r="L19" i="1"/>
  <c r="N27" i="1"/>
  <c r="K27" i="1"/>
  <c r="J13" i="1"/>
  <c r="M20" i="1"/>
  <c r="N7" i="1"/>
  <c r="N25" i="1"/>
  <c r="N19" i="1"/>
  <c r="N21" i="1"/>
  <c r="M27" i="1"/>
  <c r="N13" i="1"/>
  <c r="N5" i="1"/>
  <c r="N8" i="1"/>
  <c r="N20" i="1"/>
  <c r="L13" i="1"/>
  <c r="N14" i="1"/>
  <c r="L12" i="1"/>
  <c r="K12" i="1"/>
  <c r="J19" i="1"/>
  <c r="N26" i="1"/>
  <c r="M7" i="1"/>
  <c r="J20" i="1"/>
  <c r="N11" i="1"/>
  <c r="K7" i="1"/>
  <c r="N4" i="1"/>
  <c r="N12" i="1"/>
  <c r="K21" i="1" l="1"/>
  <c r="J21" i="1"/>
  <c r="M21" i="1"/>
  <c r="L21" i="1"/>
  <c r="F22" i="1"/>
  <c r="F15" i="1"/>
  <c r="J8" i="1"/>
  <c r="F29" i="1"/>
  <c r="F9" i="1"/>
  <c r="M8" i="1"/>
  <c r="L8" i="1"/>
  <c r="K8" i="1"/>
  <c r="O21" i="1"/>
  <c r="P3" i="1"/>
  <c r="O11" i="1"/>
  <c r="O8" i="1"/>
  <c r="O28" i="1"/>
  <c r="O27" i="1"/>
  <c r="O29" i="1"/>
  <c r="O5" i="1"/>
  <c r="O9" i="1"/>
  <c r="O15" i="1"/>
  <c r="O25" i="1"/>
  <c r="O6" i="1"/>
  <c r="O18" i="1"/>
  <c r="O20" i="1"/>
  <c r="O13" i="1"/>
  <c r="O4" i="1"/>
  <c r="O14" i="1"/>
  <c r="O22" i="1"/>
  <c r="O19" i="1"/>
  <c r="O12" i="1"/>
  <c r="O7" i="1"/>
  <c r="O26" i="1"/>
  <c r="K28" i="1"/>
  <c r="M28" i="1"/>
  <c r="L28" i="1"/>
  <c r="J28" i="1"/>
  <c r="M14" i="1"/>
  <c r="L14" i="1"/>
  <c r="J14" i="1"/>
  <c r="K14" i="1"/>
  <c r="J15" i="1" l="1"/>
  <c r="L15" i="1"/>
  <c r="M15" i="1"/>
  <c r="K15" i="1"/>
  <c r="N15" i="1"/>
  <c r="F23" i="1"/>
  <c r="F16" i="1"/>
  <c r="F30" i="1"/>
  <c r="F10" i="1"/>
  <c r="K9" i="1"/>
  <c r="J9" i="1"/>
  <c r="M9" i="1"/>
  <c r="L9" i="1"/>
  <c r="N9" i="1"/>
  <c r="J22" i="1"/>
  <c r="M22" i="1"/>
  <c r="K22" i="1"/>
  <c r="L22" i="1"/>
  <c r="N22" i="1"/>
  <c r="P7" i="1"/>
  <c r="Q3" i="1"/>
  <c r="P21" i="1"/>
  <c r="P15" i="1"/>
  <c r="P11" i="1"/>
  <c r="P28" i="1"/>
  <c r="P6" i="1"/>
  <c r="P14" i="1"/>
  <c r="P4" i="1"/>
  <c r="P9" i="1"/>
  <c r="P18" i="1"/>
  <c r="P13" i="1"/>
  <c r="P29" i="1"/>
  <c r="P19" i="1"/>
  <c r="P12" i="1"/>
  <c r="P8" i="1"/>
  <c r="P23" i="1"/>
  <c r="P27" i="1"/>
  <c r="P16" i="1"/>
  <c r="P25" i="1"/>
  <c r="P5" i="1"/>
  <c r="P20" i="1"/>
  <c r="P22" i="1"/>
  <c r="P26" i="1"/>
  <c r="M29" i="1"/>
  <c r="K29" i="1"/>
  <c r="J29" i="1"/>
  <c r="L29" i="1"/>
  <c r="N29" i="1"/>
  <c r="F17" i="1" l="1"/>
  <c r="F31" i="1"/>
  <c r="K10" i="1"/>
  <c r="F24" i="1"/>
  <c r="J10" i="1"/>
  <c r="N10" i="1"/>
  <c r="M10" i="1"/>
  <c r="L10" i="1"/>
  <c r="O10" i="1"/>
  <c r="P10" i="1"/>
  <c r="M30" i="1"/>
  <c r="N30" i="1"/>
  <c r="K30" i="1"/>
  <c r="L30" i="1"/>
  <c r="J30" i="1"/>
  <c r="O30" i="1"/>
  <c r="P30" i="1"/>
  <c r="M16" i="1"/>
  <c r="J16" i="1"/>
  <c r="K16" i="1"/>
  <c r="L16" i="1"/>
  <c r="N16" i="1"/>
  <c r="O16" i="1"/>
  <c r="Q10" i="1"/>
  <c r="Q7" i="1"/>
  <c r="R3" i="1"/>
  <c r="Q23" i="1"/>
  <c r="Q8" i="1"/>
  <c r="Q17" i="1"/>
  <c r="Q13" i="1"/>
  <c r="Q19" i="1"/>
  <c r="Q12" i="1"/>
  <c r="Q14" i="1"/>
  <c r="Q9" i="1"/>
  <c r="Q27" i="1"/>
  <c r="Q29" i="1"/>
  <c r="Q16" i="1"/>
  <c r="Q25" i="1"/>
  <c r="Q20" i="1"/>
  <c r="Q4" i="1"/>
  <c r="Q26" i="1"/>
  <c r="Q21" i="1"/>
  <c r="Q5" i="1"/>
  <c r="Q15" i="1"/>
  <c r="Q22" i="1"/>
  <c r="Q6" i="1"/>
  <c r="Q24" i="1"/>
  <c r="Q28" i="1"/>
  <c r="Q11" i="1"/>
  <c r="Q18" i="1"/>
  <c r="Q30" i="1"/>
  <c r="J23" i="1"/>
  <c r="K23" i="1"/>
  <c r="M23" i="1"/>
  <c r="L23" i="1"/>
  <c r="N23" i="1"/>
  <c r="O23" i="1"/>
  <c r="R28" i="1" l="1"/>
  <c r="R24" i="1"/>
  <c r="R26" i="1"/>
  <c r="R31" i="1"/>
  <c r="R27" i="1"/>
  <c r="S3" i="1"/>
  <c r="R16" i="1"/>
  <c r="R19" i="1"/>
  <c r="R14" i="1"/>
  <c r="R7" i="1"/>
  <c r="R13" i="1"/>
  <c r="R6" i="1"/>
  <c r="R9" i="1"/>
  <c r="R23" i="1"/>
  <c r="R5" i="1"/>
  <c r="R30" i="1"/>
  <c r="R22" i="1"/>
  <c r="R10" i="1"/>
  <c r="R21" i="1"/>
  <c r="R12" i="1"/>
  <c r="R15" i="1"/>
  <c r="R4" i="1"/>
  <c r="R25" i="1"/>
  <c r="R11" i="1"/>
  <c r="R18" i="1"/>
  <c r="R20" i="1"/>
  <c r="R8" i="1"/>
  <c r="R17" i="1"/>
  <c r="R29" i="1"/>
  <c r="J31" i="1"/>
  <c r="L31" i="1"/>
  <c r="M31" i="1"/>
  <c r="K31" i="1"/>
  <c r="N31" i="1"/>
  <c r="N33" i="1" s="1"/>
  <c r="O31" i="1"/>
  <c r="P31" i="1"/>
  <c r="Q31" i="1"/>
  <c r="J33" i="1"/>
  <c r="L17" i="1"/>
  <c r="J17" i="1"/>
  <c r="K17" i="1"/>
  <c r="M17" i="1"/>
  <c r="N17" i="1"/>
  <c r="O17" i="1"/>
  <c r="P17" i="1"/>
  <c r="K33" i="1"/>
  <c r="Q33" i="1"/>
  <c r="K24" i="1"/>
  <c r="M24" i="1"/>
  <c r="L24" i="1"/>
  <c r="J24" i="1"/>
  <c r="N24" i="1"/>
  <c r="O24" i="1"/>
  <c r="O33" i="1" s="1"/>
  <c r="P24" i="1"/>
  <c r="P33" i="1" l="1"/>
  <c r="R33" i="1"/>
  <c r="T3" i="1"/>
  <c r="S21" i="1"/>
  <c r="S20" i="1"/>
  <c r="S10" i="1"/>
  <c r="S26" i="1"/>
  <c r="S18" i="1"/>
  <c r="S25" i="1"/>
  <c r="S8" i="1"/>
  <c r="S6" i="1"/>
  <c r="S4" i="1"/>
  <c r="S27" i="1"/>
  <c r="S31" i="1"/>
  <c r="S30" i="1"/>
  <c r="S22" i="1"/>
  <c r="S24" i="1"/>
  <c r="S28" i="1"/>
  <c r="S19" i="1"/>
  <c r="S12" i="1"/>
  <c r="S15" i="1"/>
  <c r="S7" i="1"/>
  <c r="S11" i="1"/>
  <c r="S23" i="1"/>
  <c r="S5" i="1"/>
  <c r="S9" i="1"/>
  <c r="S17" i="1"/>
  <c r="S29" i="1"/>
  <c r="S16" i="1"/>
  <c r="S14" i="1"/>
  <c r="S13" i="1"/>
  <c r="L33" i="1"/>
  <c r="M33" i="1"/>
  <c r="S33" i="1" l="1"/>
  <c r="T11" i="1"/>
  <c r="T21" i="1"/>
  <c r="T12" i="1"/>
  <c r="T15" i="1"/>
  <c r="T6" i="1"/>
  <c r="T30" i="1"/>
  <c r="T29" i="1"/>
  <c r="T24" i="1"/>
  <c r="T16" i="1"/>
  <c r="T19" i="1"/>
  <c r="T7" i="1"/>
  <c r="T8" i="1"/>
  <c r="T14" i="1"/>
  <c r="T23" i="1"/>
  <c r="T22" i="1"/>
  <c r="T27" i="1"/>
  <c r="T31" i="1"/>
  <c r="T25" i="1"/>
  <c r="T13" i="1"/>
  <c r="T17" i="1"/>
  <c r="T20" i="1"/>
  <c r="T26" i="1"/>
  <c r="T5" i="1"/>
  <c r="T9" i="1"/>
  <c r="T10" i="1"/>
  <c r="T4" i="1"/>
  <c r="T18" i="1"/>
  <c r="T28" i="1"/>
  <c r="T33" i="1" l="1"/>
</calcChain>
</file>

<file path=xl/comments1.xml><?xml version="1.0" encoding="utf-8"?>
<comments xmlns="http://schemas.openxmlformats.org/spreadsheetml/2006/main">
  <authors>
    <author>SOnI</author>
    <author>SONI</author>
  </authors>
  <commentList>
    <comment ref="I1" authorId="0">
      <text>
        <r>
          <rPr>
            <b/>
            <sz val="10"/>
            <color indexed="81"/>
            <rFont val="Tahoma"/>
            <family val="2"/>
          </rPr>
          <t>Enter Current Market Price</t>
        </r>
      </text>
    </comment>
    <comment ref="E4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5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6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7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8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9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10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11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12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13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14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15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16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17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18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19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20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21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22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23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24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25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26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27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28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29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30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  <comment ref="E31" authorId="1">
      <text>
        <r>
          <rPr>
            <b/>
            <sz val="9"/>
            <color indexed="81"/>
            <rFont val="Tahoma"/>
            <family val="2"/>
          </rPr>
          <t>SONI: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Enter your Lots to BUY</t>
        </r>
      </text>
    </comment>
  </commentList>
</comments>
</file>

<file path=xl/sharedStrings.xml><?xml version="1.0" encoding="utf-8"?>
<sst xmlns="http://schemas.openxmlformats.org/spreadsheetml/2006/main" count="72" uniqueCount="20">
  <si>
    <t>Call Strategies</t>
  </si>
  <si>
    <t xml:space="preserve">       Planning for best Hedging stratigies with Maximization of Profit and minimization of Loss</t>
  </si>
  <si>
    <t>Current Market Price of Share</t>
  </si>
  <si>
    <t>S.No.</t>
  </si>
  <si>
    <t>Options</t>
  </si>
  <si>
    <t>Buy/Sell</t>
  </si>
  <si>
    <t>Strategy</t>
  </si>
  <si>
    <t>No. of options</t>
  </si>
  <si>
    <t>Stike Price of Option</t>
  </si>
  <si>
    <t>Premium per option</t>
  </si>
  <si>
    <t>C.P.O</t>
  </si>
  <si>
    <t>Right/Obligation</t>
  </si>
  <si>
    <t>Expected market prices</t>
  </si>
  <si>
    <t>call</t>
  </si>
  <si>
    <t>buy</t>
  </si>
  <si>
    <t>sell</t>
  </si>
  <si>
    <t>Put</t>
  </si>
  <si>
    <t xml:space="preserve"> (Maximum Loss)&amp;Total Investment*50</t>
  </si>
  <si>
    <t>Total Profit/Loss*50</t>
  </si>
  <si>
    <t>For Example: The Above you See is Butterfly Strategic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</si>
</sst>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Rs.&quot;\ * #,##0.00_ ;_ &quot;Rs.&quot;\ * \-#,##0.00_ ;_ &quot;Rs.&quot;\ * &quot;-&quot;??_ ;_ @_ "/>
    <numFmt numFmtId="43" formatCode="_ * #,##0.00_ ;_ * \-#,##0.00_ ;_ * &quot;-&quot;??_ ;_ @_ "/>
    <numFmt numFmtId="164" formatCode="_ [$₹-4009]\ * #,##0.00_ ;_ [$₹-4009]\ * \-#,##0.00_ ;_ [$₹-4009]\ * &quot;-&quot;??_ ;_ @_ "/>
    <numFmt numFmtId="165" formatCode="_ * #,##0_ ;_ * \-#,##0_ ;_ * &quot;-&quot;??_ ;_ @_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omic Sans MS"/>
      <family val="4"/>
    </font>
    <font>
      <sz val="9"/>
      <color theme="1"/>
      <name val="Comic Sans MS"/>
      <family val="4"/>
    </font>
    <font>
      <b/>
      <i/>
      <sz val="9"/>
      <color theme="1"/>
      <name val="Cambria"/>
      <family val="1"/>
      <scheme val="maj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i/>
      <sz val="12"/>
      <color theme="1"/>
      <name val="Calibri"/>
      <family val="2"/>
      <scheme val="minor"/>
    </font>
    <font>
      <sz val="10"/>
      <color theme="1"/>
      <name val="Arial Rounded MT Bold"/>
      <family val="2"/>
    </font>
    <font>
      <b/>
      <u/>
      <sz val="10"/>
      <color theme="1"/>
      <name val="Cambria"/>
      <family val="1"/>
      <scheme val="major"/>
    </font>
    <font>
      <b/>
      <sz val="10"/>
      <color theme="1"/>
      <name val="Comic Sans MS"/>
      <family val="4"/>
    </font>
    <font>
      <sz val="10"/>
      <color theme="1"/>
      <name val="Comic Sans MS"/>
      <family val="4"/>
    </font>
    <font>
      <sz val="11"/>
      <color theme="1"/>
      <name val="Elephant"/>
      <family val="1"/>
    </font>
    <font>
      <sz val="11"/>
      <color theme="1"/>
      <name val="Cambria"/>
      <family val="1"/>
      <scheme val="major"/>
    </font>
    <font>
      <b/>
      <sz val="10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u/>
      <sz val="14"/>
      <color theme="1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7" fillId="3" borderId="1" xfId="0" applyFont="1" applyFill="1" applyBorder="1"/>
    <xf numFmtId="0" fontId="4" fillId="3" borderId="0" xfId="0" applyFont="1" applyFill="1"/>
    <xf numFmtId="0" fontId="4" fillId="3" borderId="2" xfId="0" applyFont="1" applyFill="1" applyBorder="1"/>
    <xf numFmtId="164" fontId="8" fillId="4" borderId="3" xfId="2" applyNumberFormat="1" applyFont="1" applyFill="1" applyBorder="1"/>
    <xf numFmtId="0" fontId="4" fillId="0" borderId="0" xfId="0" applyFont="1"/>
    <xf numFmtId="0" fontId="9" fillId="0" borderId="0" xfId="0" applyFont="1"/>
    <xf numFmtId="43" fontId="10" fillId="6" borderId="4" xfId="1" applyFont="1" applyFill="1" applyBorder="1"/>
    <xf numFmtId="0" fontId="10" fillId="0" borderId="0" xfId="0" applyFont="1"/>
    <xf numFmtId="43" fontId="0" fillId="4" borderId="4" xfId="1" applyFont="1" applyFill="1" applyBorder="1" applyAlignment="1">
      <alignment horizontal="center"/>
    </xf>
    <xf numFmtId="0" fontId="0" fillId="9" borderId="4" xfId="0" applyFill="1" applyBorder="1"/>
    <xf numFmtId="2" fontId="0" fillId="9" borderId="4" xfId="0" applyNumberFormat="1" applyFill="1" applyBorder="1"/>
    <xf numFmtId="43" fontId="0" fillId="7" borderId="4" xfId="1" applyNumberFormat="1" applyFont="1" applyFill="1" applyBorder="1"/>
    <xf numFmtId="165" fontId="0" fillId="7" borderId="4" xfId="1" applyNumberFormat="1" applyFont="1" applyFill="1" applyBorder="1"/>
    <xf numFmtId="43" fontId="0" fillId="7" borderId="4" xfId="1" applyFont="1" applyFill="1" applyBorder="1"/>
    <xf numFmtId="0" fontId="0" fillId="10" borderId="4" xfId="0" applyFill="1" applyBorder="1"/>
    <xf numFmtId="2" fontId="0" fillId="10" borderId="4" xfId="0" applyNumberFormat="1" applyFill="1" applyBorder="1"/>
    <xf numFmtId="43" fontId="0" fillId="8" borderId="4" xfId="1" applyNumberFormat="1" applyFont="1" applyFill="1" applyBorder="1"/>
    <xf numFmtId="165" fontId="0" fillId="8" borderId="4" xfId="1" applyNumberFormat="1" applyFont="1" applyFill="1" applyBorder="1"/>
    <xf numFmtId="43" fontId="0" fillId="8" borderId="4" xfId="1" applyFont="1" applyFill="1" applyBorder="1"/>
    <xf numFmtId="0" fontId="0" fillId="11" borderId="4" xfId="0" applyFill="1" applyBorder="1"/>
    <xf numFmtId="2" fontId="0" fillId="11" borderId="4" xfId="0" applyNumberFormat="1" applyFill="1" applyBorder="1"/>
    <xf numFmtId="43" fontId="0" fillId="6" borderId="4" xfId="1" applyNumberFormat="1" applyFont="1" applyFill="1" applyBorder="1"/>
    <xf numFmtId="165" fontId="0" fillId="6" borderId="4" xfId="1" applyNumberFormat="1" applyFont="1" applyFill="1" applyBorder="1"/>
    <xf numFmtId="43" fontId="0" fillId="6" borderId="4" xfId="1" applyFont="1" applyFill="1" applyBorder="1"/>
    <xf numFmtId="0" fontId="0" fillId="13" borderId="4" xfId="0" applyFill="1" applyBorder="1"/>
    <xf numFmtId="2" fontId="0" fillId="13" borderId="4" xfId="0" applyNumberFormat="1" applyFill="1" applyBorder="1"/>
    <xf numFmtId="43" fontId="0" fillId="12" borderId="4" xfId="1" applyNumberFormat="1" applyFont="1" applyFill="1" applyBorder="1"/>
    <xf numFmtId="165" fontId="0" fillId="12" borderId="4" xfId="1" applyNumberFormat="1" applyFont="1" applyFill="1" applyBorder="1"/>
    <xf numFmtId="43" fontId="0" fillId="12" borderId="4" xfId="1" applyFont="1" applyFill="1" applyBorder="1"/>
    <xf numFmtId="0" fontId="12" fillId="6" borderId="0" xfId="0" applyFont="1" applyFill="1" applyAlignment="1">
      <alignment horizontal="left"/>
    </xf>
    <xf numFmtId="0" fontId="0" fillId="6" borderId="0" xfId="0" applyFill="1"/>
    <xf numFmtId="0" fontId="10" fillId="6" borderId="0" xfId="0" applyFont="1" applyFill="1"/>
    <xf numFmtId="0" fontId="0" fillId="6" borderId="0" xfId="0" applyFill="1" applyAlignment="1">
      <alignment horizontal="center"/>
    </xf>
    <xf numFmtId="0" fontId="13" fillId="14" borderId="7" xfId="0" applyFont="1" applyFill="1" applyBorder="1" applyAlignment="1"/>
    <xf numFmtId="43" fontId="14" fillId="5" borderId="0" xfId="0" applyNumberFormat="1" applyFont="1" applyFill="1"/>
    <xf numFmtId="165" fontId="0" fillId="6" borderId="0" xfId="0" applyNumberFormat="1" applyFill="1"/>
    <xf numFmtId="43" fontId="0" fillId="6" borderId="0" xfId="0" applyNumberFormat="1" applyFill="1"/>
    <xf numFmtId="0" fontId="0" fillId="0" borderId="0" xfId="0" applyAlignment="1">
      <alignment horizontal="center"/>
    </xf>
    <xf numFmtId="0" fontId="2" fillId="0" borderId="0" xfId="0" applyFont="1"/>
    <xf numFmtId="0" fontId="15" fillId="0" borderId="0" xfId="0" applyFont="1"/>
    <xf numFmtId="0" fontId="16" fillId="15" borderId="0" xfId="0" applyFont="1" applyFill="1"/>
    <xf numFmtId="2" fontId="0" fillId="16" borderId="8" xfId="0" applyNumberFormat="1" applyFill="1" applyBorder="1"/>
    <xf numFmtId="0" fontId="10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0" xfId="0" applyFont="1"/>
    <xf numFmtId="2" fontId="20" fillId="0" borderId="0" xfId="0" applyNumberFormat="1" applyFont="1" applyAlignment="1">
      <alignment horizontal="center"/>
    </xf>
    <xf numFmtId="2" fontId="0" fillId="0" borderId="0" xfId="0" applyNumberFormat="1"/>
    <xf numFmtId="0" fontId="20" fillId="0" borderId="0" xfId="0" applyFont="1" applyAlignment="1">
      <alignment horizontal="center"/>
    </xf>
    <xf numFmtId="0" fontId="24" fillId="0" borderId="0" xfId="0" applyFont="1"/>
    <xf numFmtId="0" fontId="2" fillId="5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0" fillId="9" borderId="4" xfId="0" applyFill="1" applyBorder="1" applyAlignment="1">
      <alignment horizontal="center"/>
    </xf>
    <xf numFmtId="0" fontId="11" fillId="9" borderId="4" xfId="0" applyFont="1" applyFill="1" applyBorder="1"/>
    <xf numFmtId="0" fontId="0" fillId="13" borderId="4" xfId="0" applyFill="1" applyBorder="1" applyAlignment="1">
      <alignment horizontal="center"/>
    </xf>
    <xf numFmtId="0" fontId="11" fillId="13" borderId="4" xfId="0" applyFont="1" applyFill="1" applyBorder="1"/>
    <xf numFmtId="0" fontId="0" fillId="10" borderId="4" xfId="0" applyFill="1" applyBorder="1" applyAlignment="1">
      <alignment horizontal="center"/>
    </xf>
    <xf numFmtId="0" fontId="11" fillId="10" borderId="4" xfId="0" applyFont="1" applyFill="1" applyBorder="1"/>
    <xf numFmtId="0" fontId="0" fillId="17" borderId="4" xfId="0" applyFill="1" applyBorder="1" applyAlignment="1">
      <alignment horizontal="center"/>
    </xf>
    <xf numFmtId="0" fontId="0" fillId="17" borderId="4" xfId="0" applyFill="1" applyBorder="1"/>
    <xf numFmtId="0" fontId="11" fillId="17" borderId="4" xfId="0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0"/>
  <sheetViews>
    <sheetView tabSelected="1" zoomScale="80" zoomScaleNormal="80" workbookViewId="0">
      <selection activeCell="L20" sqref="L20"/>
    </sheetView>
  </sheetViews>
  <sheetFormatPr defaultRowHeight="15" x14ac:dyDescent="0.25"/>
  <cols>
    <col min="1" max="1" width="3.140625" style="43" customWidth="1"/>
    <col min="2" max="2" width="8" hidden="1" customWidth="1"/>
    <col min="3" max="3" width="5.140625" hidden="1" customWidth="1"/>
    <col min="4" max="4" width="9.7109375" customWidth="1"/>
    <col min="5" max="5" width="7.5703125" style="43" customWidth="1"/>
    <col min="6" max="6" width="6" customWidth="1"/>
    <col min="7" max="7" width="8.85546875" customWidth="1"/>
    <col min="8" max="8" width="12.85546875" customWidth="1"/>
    <col min="9" max="9" width="22.5703125" customWidth="1"/>
    <col min="10" max="12" width="11.5703125" bestFit="1" customWidth="1"/>
    <col min="13" max="13" width="10.42578125" bestFit="1" customWidth="1"/>
    <col min="14" max="14" width="10.28515625" bestFit="1" customWidth="1"/>
    <col min="15" max="15" width="10.42578125" bestFit="1" customWidth="1"/>
    <col min="16" max="19" width="11.140625" bestFit="1" customWidth="1"/>
    <col min="20" max="20" width="10.85546875" bestFit="1" customWidth="1"/>
  </cols>
  <sheetData>
    <row r="1" spans="1:20" s="10" customFormat="1" thickBot="1" x14ac:dyDescent="0.35">
      <c r="A1" s="1" t="s">
        <v>0</v>
      </c>
      <c r="B1" s="2"/>
      <c r="C1" s="3" t="s">
        <v>1</v>
      </c>
      <c r="D1" s="4"/>
      <c r="E1" s="5"/>
      <c r="F1" s="6" t="s">
        <v>2</v>
      </c>
      <c r="G1" s="7"/>
      <c r="H1" s="8"/>
      <c r="I1" s="9">
        <v>5904.1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s="11" customFormat="1" ht="12.75" customHeight="1" x14ac:dyDescent="0.2">
      <c r="A2" s="57" t="s">
        <v>3</v>
      </c>
      <c r="B2" s="57" t="s">
        <v>4</v>
      </c>
      <c r="C2" s="57" t="s">
        <v>5</v>
      </c>
      <c r="D2" s="57" t="s">
        <v>6</v>
      </c>
      <c r="E2" s="57" t="s">
        <v>7</v>
      </c>
      <c r="F2" s="57" t="s">
        <v>8</v>
      </c>
      <c r="G2" s="57" t="s">
        <v>9</v>
      </c>
      <c r="H2" s="57" t="s">
        <v>10</v>
      </c>
      <c r="I2" s="57" t="s">
        <v>11</v>
      </c>
      <c r="J2" s="59" t="s">
        <v>12</v>
      </c>
      <c r="K2" s="60"/>
      <c r="L2" s="60"/>
      <c r="M2" s="60"/>
      <c r="N2" s="60"/>
      <c r="O2" s="60"/>
      <c r="P2" s="60"/>
      <c r="Q2" s="60"/>
      <c r="R2" s="60"/>
      <c r="S2" s="60"/>
      <c r="T2" s="60"/>
    </row>
    <row r="3" spans="1:20" s="13" customFormat="1" ht="12.75" customHeight="1" x14ac:dyDescent="0.2">
      <c r="A3" s="57"/>
      <c r="B3" s="58"/>
      <c r="C3" s="57"/>
      <c r="D3" s="57"/>
      <c r="E3" s="57"/>
      <c r="F3" s="58"/>
      <c r="G3" s="57"/>
      <c r="H3" s="58"/>
      <c r="I3" s="57"/>
      <c r="J3" s="12">
        <f>F4-200</f>
        <v>5300</v>
      </c>
      <c r="K3" s="12">
        <f>J3+100</f>
        <v>5400</v>
      </c>
      <c r="L3" s="12">
        <f t="shared" ref="L3:T3" si="0">K3+100</f>
        <v>5500</v>
      </c>
      <c r="M3" s="12">
        <f t="shared" si="0"/>
        <v>5600</v>
      </c>
      <c r="N3" s="12">
        <f t="shared" si="0"/>
        <v>5700</v>
      </c>
      <c r="O3" s="12">
        <f t="shared" si="0"/>
        <v>5800</v>
      </c>
      <c r="P3" s="12">
        <f t="shared" si="0"/>
        <v>5900</v>
      </c>
      <c r="Q3" s="12">
        <f t="shared" si="0"/>
        <v>6000</v>
      </c>
      <c r="R3" s="12">
        <f t="shared" si="0"/>
        <v>6100</v>
      </c>
      <c r="S3" s="12">
        <f t="shared" si="0"/>
        <v>6200</v>
      </c>
      <c r="T3" s="12">
        <f t="shared" si="0"/>
        <v>6300</v>
      </c>
    </row>
    <row r="4" spans="1:20" x14ac:dyDescent="0.25">
      <c r="A4" s="61">
        <v>1</v>
      </c>
      <c r="B4" s="15" t="s">
        <v>13</v>
      </c>
      <c r="C4" s="15" t="s">
        <v>14</v>
      </c>
      <c r="D4" s="62" t="str">
        <f t="shared" ref="D4:D31" si="1">B4 &amp; C4</f>
        <v>callbuy</v>
      </c>
      <c r="E4" s="14">
        <v>0</v>
      </c>
      <c r="F4" s="15">
        <v>5500</v>
      </c>
      <c r="G4" s="16">
        <v>412.75</v>
      </c>
      <c r="H4" s="17">
        <f t="shared" ref="H4:H31" si="2">IF(ISERROR(FIND("buy",C4)),(E4*G4),(G4*E4*(-1)))</f>
        <v>0</v>
      </c>
      <c r="I4" s="18" t="str">
        <f t="shared" ref="I4:I17" si="3">IF(ISERROR(FIND("callbuy",D4)),"Obligation to sell","Right to purchase")</f>
        <v>Right to purchase</v>
      </c>
      <c r="J4" s="19" t="str">
        <f>IF(AND(FIND("Right to purchase",$I4),J$3&gt;$F4),((J$3-$F4)*$E4),"-")</f>
        <v>-</v>
      </c>
      <c r="K4" s="19" t="str">
        <f t="shared" ref="K4:T10" si="4">IF(AND(FIND("Right to purchase",$I4),K$3&gt;$F4),((K$3-$F4)*$E4),"NIL")</f>
        <v>NIL</v>
      </c>
      <c r="L4" s="19" t="str">
        <f t="shared" si="4"/>
        <v>NIL</v>
      </c>
      <c r="M4" s="19">
        <f t="shared" si="4"/>
        <v>0</v>
      </c>
      <c r="N4" s="19">
        <f t="shared" si="4"/>
        <v>0</v>
      </c>
      <c r="O4" s="19">
        <f t="shared" si="4"/>
        <v>0</v>
      </c>
      <c r="P4" s="19">
        <f t="shared" si="4"/>
        <v>0</v>
      </c>
      <c r="Q4" s="19">
        <f t="shared" si="4"/>
        <v>0</v>
      </c>
      <c r="R4" s="19">
        <f t="shared" si="4"/>
        <v>0</v>
      </c>
      <c r="S4" s="19">
        <f t="shared" si="4"/>
        <v>0</v>
      </c>
      <c r="T4" s="19">
        <f t="shared" si="4"/>
        <v>0</v>
      </c>
    </row>
    <row r="5" spans="1:20" x14ac:dyDescent="0.25">
      <c r="A5" s="61">
        <v>1</v>
      </c>
      <c r="B5" s="15" t="s">
        <v>13</v>
      </c>
      <c r="C5" s="15" t="s">
        <v>14</v>
      </c>
      <c r="D5" s="62" t="str">
        <f t="shared" si="1"/>
        <v>callbuy</v>
      </c>
      <c r="E5" s="14">
        <v>0</v>
      </c>
      <c r="F5" s="15">
        <f>F4+100</f>
        <v>5600</v>
      </c>
      <c r="G5" s="16">
        <v>321.8</v>
      </c>
      <c r="H5" s="17">
        <f t="shared" si="2"/>
        <v>0</v>
      </c>
      <c r="I5" s="18" t="str">
        <f t="shared" si="3"/>
        <v>Right to purchase</v>
      </c>
      <c r="J5" s="19" t="str">
        <f t="shared" ref="J5:J10" si="5">IF(AND(FIND("Right to purchase",$I5),J$3&gt;$F5),((J$3-$F5)*$E5),"NIL")</f>
        <v>NIL</v>
      </c>
      <c r="K5" s="19" t="str">
        <f t="shared" si="4"/>
        <v>NIL</v>
      </c>
      <c r="L5" s="19" t="str">
        <f t="shared" si="4"/>
        <v>NIL</v>
      </c>
      <c r="M5" s="19" t="str">
        <f t="shared" si="4"/>
        <v>NIL</v>
      </c>
      <c r="N5" s="19">
        <f t="shared" si="4"/>
        <v>0</v>
      </c>
      <c r="O5" s="19">
        <f t="shared" si="4"/>
        <v>0</v>
      </c>
      <c r="P5" s="19">
        <f t="shared" si="4"/>
        <v>0</v>
      </c>
      <c r="Q5" s="19">
        <f t="shared" si="4"/>
        <v>0</v>
      </c>
      <c r="R5" s="19">
        <f t="shared" si="4"/>
        <v>0</v>
      </c>
      <c r="S5" s="19">
        <f t="shared" si="4"/>
        <v>0</v>
      </c>
      <c r="T5" s="19">
        <f t="shared" si="4"/>
        <v>0</v>
      </c>
    </row>
    <row r="6" spans="1:20" x14ac:dyDescent="0.25">
      <c r="A6" s="61">
        <v>1</v>
      </c>
      <c r="B6" s="15" t="s">
        <v>13</v>
      </c>
      <c r="C6" s="15" t="s">
        <v>14</v>
      </c>
      <c r="D6" s="62" t="str">
        <f t="shared" si="1"/>
        <v>callbuy</v>
      </c>
      <c r="E6" s="14">
        <v>1</v>
      </c>
      <c r="F6" s="15">
        <f>F5+100</f>
        <v>5700</v>
      </c>
      <c r="G6" s="16">
        <v>159</v>
      </c>
      <c r="H6" s="17">
        <f t="shared" si="2"/>
        <v>-159</v>
      </c>
      <c r="I6" s="18" t="str">
        <f t="shared" si="3"/>
        <v>Right to purchase</v>
      </c>
      <c r="J6" s="19" t="str">
        <f t="shared" si="5"/>
        <v>NIL</v>
      </c>
      <c r="K6" s="19" t="str">
        <f t="shared" si="4"/>
        <v>NIL</v>
      </c>
      <c r="L6" s="19" t="str">
        <f t="shared" si="4"/>
        <v>NIL</v>
      </c>
      <c r="M6" s="19" t="str">
        <f t="shared" si="4"/>
        <v>NIL</v>
      </c>
      <c r="N6" s="19" t="str">
        <f t="shared" si="4"/>
        <v>NIL</v>
      </c>
      <c r="O6" s="19">
        <f t="shared" si="4"/>
        <v>100</v>
      </c>
      <c r="P6" s="19">
        <f t="shared" si="4"/>
        <v>200</v>
      </c>
      <c r="Q6" s="19">
        <f t="shared" si="4"/>
        <v>300</v>
      </c>
      <c r="R6" s="19">
        <f t="shared" si="4"/>
        <v>400</v>
      </c>
      <c r="S6" s="19">
        <f t="shared" si="4"/>
        <v>500</v>
      </c>
      <c r="T6" s="19">
        <f t="shared" si="4"/>
        <v>600</v>
      </c>
    </row>
    <row r="7" spans="1:20" x14ac:dyDescent="0.25">
      <c r="A7" s="61">
        <v>1</v>
      </c>
      <c r="B7" s="15" t="s">
        <v>13</v>
      </c>
      <c r="C7" s="15" t="s">
        <v>14</v>
      </c>
      <c r="D7" s="62" t="str">
        <f t="shared" si="1"/>
        <v>callbuy</v>
      </c>
      <c r="E7" s="14">
        <v>0</v>
      </c>
      <c r="F7" s="15">
        <f>F6+100</f>
        <v>5800</v>
      </c>
      <c r="G7" s="16">
        <v>97.5</v>
      </c>
      <c r="H7" s="17">
        <f t="shared" si="2"/>
        <v>0</v>
      </c>
      <c r="I7" s="18" t="str">
        <f t="shared" si="3"/>
        <v>Right to purchase</v>
      </c>
      <c r="J7" s="19" t="str">
        <f t="shared" si="5"/>
        <v>NIL</v>
      </c>
      <c r="K7" s="19" t="str">
        <f t="shared" si="4"/>
        <v>NIL</v>
      </c>
      <c r="L7" s="19" t="str">
        <f t="shared" si="4"/>
        <v>NIL</v>
      </c>
      <c r="M7" s="19" t="str">
        <f t="shared" si="4"/>
        <v>NIL</v>
      </c>
      <c r="N7" s="19" t="str">
        <f t="shared" si="4"/>
        <v>NIL</v>
      </c>
      <c r="O7" s="19" t="str">
        <f t="shared" si="4"/>
        <v>NIL</v>
      </c>
      <c r="P7" s="19">
        <f t="shared" si="4"/>
        <v>0</v>
      </c>
      <c r="Q7" s="19">
        <f t="shared" si="4"/>
        <v>0</v>
      </c>
      <c r="R7" s="19">
        <f t="shared" si="4"/>
        <v>0</v>
      </c>
      <c r="S7" s="19">
        <f t="shared" si="4"/>
        <v>0</v>
      </c>
      <c r="T7" s="19">
        <f t="shared" si="4"/>
        <v>0</v>
      </c>
    </row>
    <row r="8" spans="1:20" x14ac:dyDescent="0.25">
      <c r="A8" s="61">
        <v>1</v>
      </c>
      <c r="B8" s="15" t="s">
        <v>13</v>
      </c>
      <c r="C8" s="15" t="s">
        <v>14</v>
      </c>
      <c r="D8" s="62" t="str">
        <f t="shared" si="1"/>
        <v>callbuy</v>
      </c>
      <c r="E8" s="14">
        <v>1</v>
      </c>
      <c r="F8" s="15">
        <f t="shared" ref="F8:F10" si="6">F7+100</f>
        <v>5900</v>
      </c>
      <c r="G8" s="16">
        <v>52.7</v>
      </c>
      <c r="H8" s="17">
        <f t="shared" si="2"/>
        <v>-52.7</v>
      </c>
      <c r="I8" s="18" t="str">
        <f t="shared" si="3"/>
        <v>Right to purchase</v>
      </c>
      <c r="J8" s="19" t="str">
        <f t="shared" si="5"/>
        <v>NIL</v>
      </c>
      <c r="K8" s="19" t="str">
        <f t="shared" si="4"/>
        <v>NIL</v>
      </c>
      <c r="L8" s="19" t="str">
        <f t="shared" si="4"/>
        <v>NIL</v>
      </c>
      <c r="M8" s="19" t="str">
        <f t="shared" si="4"/>
        <v>NIL</v>
      </c>
      <c r="N8" s="19" t="str">
        <f t="shared" si="4"/>
        <v>NIL</v>
      </c>
      <c r="O8" s="19" t="str">
        <f t="shared" si="4"/>
        <v>NIL</v>
      </c>
      <c r="P8" s="19" t="str">
        <f t="shared" si="4"/>
        <v>NIL</v>
      </c>
      <c r="Q8" s="19">
        <f t="shared" si="4"/>
        <v>100</v>
      </c>
      <c r="R8" s="19">
        <f t="shared" si="4"/>
        <v>200</v>
      </c>
      <c r="S8" s="19">
        <f t="shared" si="4"/>
        <v>300</v>
      </c>
      <c r="T8" s="19">
        <f t="shared" si="4"/>
        <v>400</v>
      </c>
    </row>
    <row r="9" spans="1:20" x14ac:dyDescent="0.25">
      <c r="A9" s="61">
        <v>1</v>
      </c>
      <c r="B9" s="15" t="s">
        <v>13</v>
      </c>
      <c r="C9" s="15" t="s">
        <v>14</v>
      </c>
      <c r="D9" s="62" t="str">
        <f t="shared" si="1"/>
        <v>callbuy</v>
      </c>
      <c r="E9" s="14">
        <v>0</v>
      </c>
      <c r="F9" s="15">
        <f t="shared" si="6"/>
        <v>6000</v>
      </c>
      <c r="G9" s="16">
        <v>25.3</v>
      </c>
      <c r="H9" s="17">
        <f t="shared" si="2"/>
        <v>0</v>
      </c>
      <c r="I9" s="18" t="str">
        <f t="shared" si="3"/>
        <v>Right to purchase</v>
      </c>
      <c r="J9" s="19" t="str">
        <f t="shared" si="5"/>
        <v>NIL</v>
      </c>
      <c r="K9" s="19" t="str">
        <f t="shared" si="4"/>
        <v>NIL</v>
      </c>
      <c r="L9" s="19" t="str">
        <f t="shared" si="4"/>
        <v>NIL</v>
      </c>
      <c r="M9" s="19" t="str">
        <f t="shared" si="4"/>
        <v>NIL</v>
      </c>
      <c r="N9" s="19" t="str">
        <f t="shared" si="4"/>
        <v>NIL</v>
      </c>
      <c r="O9" s="19" t="str">
        <f t="shared" si="4"/>
        <v>NIL</v>
      </c>
      <c r="P9" s="19" t="str">
        <f t="shared" si="4"/>
        <v>NIL</v>
      </c>
      <c r="Q9" s="19" t="str">
        <f t="shared" si="4"/>
        <v>NIL</v>
      </c>
      <c r="R9" s="19">
        <f t="shared" si="4"/>
        <v>0</v>
      </c>
      <c r="S9" s="19">
        <f t="shared" si="4"/>
        <v>0</v>
      </c>
      <c r="T9" s="19">
        <f t="shared" si="4"/>
        <v>0</v>
      </c>
    </row>
    <row r="10" spans="1:20" x14ac:dyDescent="0.25">
      <c r="A10" s="61">
        <v>1</v>
      </c>
      <c r="B10" s="15" t="s">
        <v>13</v>
      </c>
      <c r="C10" s="15" t="s">
        <v>14</v>
      </c>
      <c r="D10" s="62" t="str">
        <f t="shared" si="1"/>
        <v>callbuy</v>
      </c>
      <c r="E10" s="14">
        <v>0</v>
      </c>
      <c r="F10" s="15">
        <f t="shared" si="6"/>
        <v>6100</v>
      </c>
      <c r="G10" s="16">
        <v>10.5</v>
      </c>
      <c r="H10" s="17">
        <f t="shared" si="2"/>
        <v>0</v>
      </c>
      <c r="I10" s="18" t="str">
        <f t="shared" si="3"/>
        <v>Right to purchase</v>
      </c>
      <c r="J10" s="19" t="str">
        <f t="shared" si="5"/>
        <v>NIL</v>
      </c>
      <c r="K10" s="19" t="str">
        <f t="shared" si="4"/>
        <v>NIL</v>
      </c>
      <c r="L10" s="19" t="str">
        <f t="shared" si="4"/>
        <v>NIL</v>
      </c>
      <c r="M10" s="19" t="str">
        <f t="shared" si="4"/>
        <v>NIL</v>
      </c>
      <c r="N10" s="19" t="str">
        <f t="shared" si="4"/>
        <v>NIL</v>
      </c>
      <c r="O10" s="19" t="str">
        <f t="shared" si="4"/>
        <v>NIL</v>
      </c>
      <c r="P10" s="19" t="str">
        <f t="shared" si="4"/>
        <v>NIL</v>
      </c>
      <c r="Q10" s="19" t="str">
        <f t="shared" si="4"/>
        <v>NIL</v>
      </c>
      <c r="R10" s="19" t="str">
        <f t="shared" si="4"/>
        <v>NIL</v>
      </c>
      <c r="S10" s="19">
        <f t="shared" si="4"/>
        <v>0</v>
      </c>
      <c r="T10" s="19">
        <f t="shared" si="4"/>
        <v>0</v>
      </c>
    </row>
    <row r="11" spans="1:20" x14ac:dyDescent="0.25">
      <c r="A11" s="65">
        <v>2</v>
      </c>
      <c r="B11" s="20" t="s">
        <v>13</v>
      </c>
      <c r="C11" s="20" t="s">
        <v>15</v>
      </c>
      <c r="D11" s="66" t="str">
        <f t="shared" si="1"/>
        <v>callsell</v>
      </c>
      <c r="E11" s="14">
        <v>0</v>
      </c>
      <c r="F11" s="20">
        <f>F4</f>
        <v>5500</v>
      </c>
      <c r="G11" s="21">
        <f>G4</f>
        <v>412.75</v>
      </c>
      <c r="H11" s="22">
        <f t="shared" si="2"/>
        <v>0</v>
      </c>
      <c r="I11" s="23" t="str">
        <f t="shared" si="3"/>
        <v>Obligation to sell</v>
      </c>
      <c r="J11" s="24" t="str">
        <f t="shared" ref="J11:T17" si="7">IF(AND(ISERROR(FIND("Right to purchase",$I11)),J$3&gt;$F11),($F11-J$3)*$E11,"NIL")</f>
        <v>NIL</v>
      </c>
      <c r="K11" s="24" t="str">
        <f t="shared" si="7"/>
        <v>NIL</v>
      </c>
      <c r="L11" s="24" t="str">
        <f t="shared" si="7"/>
        <v>NIL</v>
      </c>
      <c r="M11" s="24">
        <f t="shared" si="7"/>
        <v>0</v>
      </c>
      <c r="N11" s="24">
        <f t="shared" si="7"/>
        <v>0</v>
      </c>
      <c r="O11" s="24">
        <f t="shared" si="7"/>
        <v>0</v>
      </c>
      <c r="P11" s="24">
        <f t="shared" si="7"/>
        <v>0</v>
      </c>
      <c r="Q11" s="24">
        <f t="shared" si="7"/>
        <v>0</v>
      </c>
      <c r="R11" s="24">
        <f t="shared" si="7"/>
        <v>0</v>
      </c>
      <c r="S11" s="24">
        <f t="shared" si="7"/>
        <v>0</v>
      </c>
      <c r="T11" s="24">
        <f t="shared" si="7"/>
        <v>0</v>
      </c>
    </row>
    <row r="12" spans="1:20" x14ac:dyDescent="0.25">
      <c r="A12" s="65">
        <v>2</v>
      </c>
      <c r="B12" s="20" t="s">
        <v>13</v>
      </c>
      <c r="C12" s="20" t="s">
        <v>15</v>
      </c>
      <c r="D12" s="66" t="str">
        <f t="shared" si="1"/>
        <v>callsell</v>
      </c>
      <c r="E12" s="14">
        <v>0</v>
      </c>
      <c r="F12" s="20">
        <f t="shared" ref="F12:G17" si="8">F5</f>
        <v>5600</v>
      </c>
      <c r="G12" s="21">
        <f t="shared" si="8"/>
        <v>321.8</v>
      </c>
      <c r="H12" s="22">
        <f t="shared" si="2"/>
        <v>0</v>
      </c>
      <c r="I12" s="23" t="str">
        <f t="shared" si="3"/>
        <v>Obligation to sell</v>
      </c>
      <c r="J12" s="24" t="str">
        <f t="shared" si="7"/>
        <v>NIL</v>
      </c>
      <c r="K12" s="24" t="str">
        <f t="shared" si="7"/>
        <v>NIL</v>
      </c>
      <c r="L12" s="24" t="str">
        <f t="shared" si="7"/>
        <v>NIL</v>
      </c>
      <c r="M12" s="24" t="str">
        <f t="shared" si="7"/>
        <v>NIL</v>
      </c>
      <c r="N12" s="24">
        <f t="shared" si="7"/>
        <v>0</v>
      </c>
      <c r="O12" s="24">
        <f t="shared" si="7"/>
        <v>0</v>
      </c>
      <c r="P12" s="24">
        <f t="shared" si="7"/>
        <v>0</v>
      </c>
      <c r="Q12" s="24">
        <f t="shared" si="7"/>
        <v>0</v>
      </c>
      <c r="R12" s="24">
        <f t="shared" si="7"/>
        <v>0</v>
      </c>
      <c r="S12" s="24">
        <f t="shared" si="7"/>
        <v>0</v>
      </c>
      <c r="T12" s="24">
        <f t="shared" si="7"/>
        <v>0</v>
      </c>
    </row>
    <row r="13" spans="1:20" x14ac:dyDescent="0.25">
      <c r="A13" s="65">
        <v>2</v>
      </c>
      <c r="B13" s="20" t="s">
        <v>13</v>
      </c>
      <c r="C13" s="20" t="s">
        <v>15</v>
      </c>
      <c r="D13" s="66" t="str">
        <f t="shared" si="1"/>
        <v>callsell</v>
      </c>
      <c r="E13" s="14">
        <v>0</v>
      </c>
      <c r="F13" s="20">
        <f t="shared" si="8"/>
        <v>5700</v>
      </c>
      <c r="G13" s="21">
        <f t="shared" si="8"/>
        <v>159</v>
      </c>
      <c r="H13" s="22">
        <f t="shared" si="2"/>
        <v>0</v>
      </c>
      <c r="I13" s="23" t="str">
        <f t="shared" si="3"/>
        <v>Obligation to sell</v>
      </c>
      <c r="J13" s="24" t="str">
        <f t="shared" si="7"/>
        <v>NIL</v>
      </c>
      <c r="K13" s="24" t="str">
        <f t="shared" si="7"/>
        <v>NIL</v>
      </c>
      <c r="L13" s="24" t="str">
        <f t="shared" si="7"/>
        <v>NIL</v>
      </c>
      <c r="M13" s="24" t="str">
        <f t="shared" si="7"/>
        <v>NIL</v>
      </c>
      <c r="N13" s="24" t="str">
        <f t="shared" si="7"/>
        <v>NIL</v>
      </c>
      <c r="O13" s="24">
        <f t="shared" si="7"/>
        <v>0</v>
      </c>
      <c r="P13" s="24">
        <f t="shared" si="7"/>
        <v>0</v>
      </c>
      <c r="Q13" s="24">
        <f t="shared" si="7"/>
        <v>0</v>
      </c>
      <c r="R13" s="24">
        <f t="shared" si="7"/>
        <v>0</v>
      </c>
      <c r="S13" s="24">
        <f t="shared" si="7"/>
        <v>0</v>
      </c>
      <c r="T13" s="24">
        <f t="shared" si="7"/>
        <v>0</v>
      </c>
    </row>
    <row r="14" spans="1:20" x14ac:dyDescent="0.25">
      <c r="A14" s="65">
        <v>2</v>
      </c>
      <c r="B14" s="20" t="s">
        <v>13</v>
      </c>
      <c r="C14" s="20" t="s">
        <v>15</v>
      </c>
      <c r="D14" s="66" t="str">
        <f t="shared" si="1"/>
        <v>callsell</v>
      </c>
      <c r="E14" s="14">
        <v>2</v>
      </c>
      <c r="F14" s="20">
        <f t="shared" si="8"/>
        <v>5800</v>
      </c>
      <c r="G14" s="21">
        <f t="shared" si="8"/>
        <v>97.5</v>
      </c>
      <c r="H14" s="22">
        <f t="shared" si="2"/>
        <v>195</v>
      </c>
      <c r="I14" s="23" t="str">
        <f t="shared" si="3"/>
        <v>Obligation to sell</v>
      </c>
      <c r="J14" s="24" t="str">
        <f t="shared" si="7"/>
        <v>NIL</v>
      </c>
      <c r="K14" s="24" t="str">
        <f t="shared" si="7"/>
        <v>NIL</v>
      </c>
      <c r="L14" s="24" t="str">
        <f t="shared" si="7"/>
        <v>NIL</v>
      </c>
      <c r="M14" s="24" t="str">
        <f t="shared" si="7"/>
        <v>NIL</v>
      </c>
      <c r="N14" s="24" t="str">
        <f t="shared" si="7"/>
        <v>NIL</v>
      </c>
      <c r="O14" s="24" t="str">
        <f t="shared" si="7"/>
        <v>NIL</v>
      </c>
      <c r="P14" s="24">
        <f t="shared" si="7"/>
        <v>-200</v>
      </c>
      <c r="Q14" s="24">
        <f t="shared" si="7"/>
        <v>-400</v>
      </c>
      <c r="R14" s="24">
        <f t="shared" si="7"/>
        <v>-600</v>
      </c>
      <c r="S14" s="24">
        <f t="shared" si="7"/>
        <v>-800</v>
      </c>
      <c r="T14" s="24">
        <f t="shared" si="7"/>
        <v>-1000</v>
      </c>
    </row>
    <row r="15" spans="1:20" x14ac:dyDescent="0.25">
      <c r="A15" s="65">
        <v>2</v>
      </c>
      <c r="B15" s="20" t="s">
        <v>13</v>
      </c>
      <c r="C15" s="20" t="s">
        <v>15</v>
      </c>
      <c r="D15" s="66" t="str">
        <f t="shared" si="1"/>
        <v>callsell</v>
      </c>
      <c r="E15" s="14">
        <v>0</v>
      </c>
      <c r="F15" s="20">
        <f t="shared" si="8"/>
        <v>5900</v>
      </c>
      <c r="G15" s="21">
        <f t="shared" si="8"/>
        <v>52.7</v>
      </c>
      <c r="H15" s="22">
        <f t="shared" si="2"/>
        <v>0</v>
      </c>
      <c r="I15" s="23" t="str">
        <f t="shared" si="3"/>
        <v>Obligation to sell</v>
      </c>
      <c r="J15" s="24" t="str">
        <f t="shared" si="7"/>
        <v>NIL</v>
      </c>
      <c r="K15" s="24" t="str">
        <f t="shared" si="7"/>
        <v>NIL</v>
      </c>
      <c r="L15" s="24" t="str">
        <f t="shared" si="7"/>
        <v>NIL</v>
      </c>
      <c r="M15" s="24" t="str">
        <f t="shared" si="7"/>
        <v>NIL</v>
      </c>
      <c r="N15" s="24" t="str">
        <f t="shared" si="7"/>
        <v>NIL</v>
      </c>
      <c r="O15" s="24" t="str">
        <f t="shared" si="7"/>
        <v>NIL</v>
      </c>
      <c r="P15" s="24" t="str">
        <f t="shared" si="7"/>
        <v>NIL</v>
      </c>
      <c r="Q15" s="24">
        <f t="shared" si="7"/>
        <v>0</v>
      </c>
      <c r="R15" s="24">
        <f t="shared" si="7"/>
        <v>0</v>
      </c>
      <c r="S15" s="24">
        <f t="shared" si="7"/>
        <v>0</v>
      </c>
      <c r="T15" s="24">
        <f t="shared" si="7"/>
        <v>0</v>
      </c>
    </row>
    <row r="16" spans="1:20" x14ac:dyDescent="0.25">
      <c r="A16" s="65">
        <v>2</v>
      </c>
      <c r="B16" s="20" t="s">
        <v>13</v>
      </c>
      <c r="C16" s="20" t="s">
        <v>15</v>
      </c>
      <c r="D16" s="66" t="str">
        <f t="shared" si="1"/>
        <v>callsell</v>
      </c>
      <c r="E16" s="14">
        <v>0</v>
      </c>
      <c r="F16" s="20">
        <f t="shared" si="8"/>
        <v>6000</v>
      </c>
      <c r="G16" s="21">
        <f t="shared" si="8"/>
        <v>25.3</v>
      </c>
      <c r="H16" s="22">
        <f t="shared" si="2"/>
        <v>0</v>
      </c>
      <c r="I16" s="23" t="str">
        <f t="shared" si="3"/>
        <v>Obligation to sell</v>
      </c>
      <c r="J16" s="24" t="str">
        <f t="shared" si="7"/>
        <v>NIL</v>
      </c>
      <c r="K16" s="24" t="str">
        <f t="shared" si="7"/>
        <v>NIL</v>
      </c>
      <c r="L16" s="24" t="str">
        <f t="shared" si="7"/>
        <v>NIL</v>
      </c>
      <c r="M16" s="24" t="str">
        <f t="shared" si="7"/>
        <v>NIL</v>
      </c>
      <c r="N16" s="24" t="str">
        <f t="shared" si="7"/>
        <v>NIL</v>
      </c>
      <c r="O16" s="24" t="str">
        <f t="shared" si="7"/>
        <v>NIL</v>
      </c>
      <c r="P16" s="24" t="str">
        <f t="shared" si="7"/>
        <v>NIL</v>
      </c>
      <c r="Q16" s="24" t="str">
        <f t="shared" si="7"/>
        <v>NIL</v>
      </c>
      <c r="R16" s="24">
        <f t="shared" si="7"/>
        <v>0</v>
      </c>
      <c r="S16" s="24">
        <f t="shared" si="7"/>
        <v>0</v>
      </c>
      <c r="T16" s="24">
        <f t="shared" si="7"/>
        <v>0</v>
      </c>
    </row>
    <row r="17" spans="1:20" x14ac:dyDescent="0.25">
      <c r="A17" s="65">
        <v>2</v>
      </c>
      <c r="B17" s="20" t="s">
        <v>13</v>
      </c>
      <c r="C17" s="20" t="s">
        <v>15</v>
      </c>
      <c r="D17" s="66" t="str">
        <f t="shared" si="1"/>
        <v>callsell</v>
      </c>
      <c r="E17" s="14">
        <v>0</v>
      </c>
      <c r="F17" s="20">
        <f t="shared" si="8"/>
        <v>6100</v>
      </c>
      <c r="G17" s="21">
        <f t="shared" si="8"/>
        <v>10.5</v>
      </c>
      <c r="H17" s="22">
        <f t="shared" si="2"/>
        <v>0</v>
      </c>
      <c r="I17" s="23" t="str">
        <f t="shared" si="3"/>
        <v>Obligation to sell</v>
      </c>
      <c r="J17" s="24" t="str">
        <f>IF(AND(ISERROR(FIND("Right to purchase",$I17)),J$3&gt;$F17),($F17-J$3)*$E17,"NIL")</f>
        <v>NIL</v>
      </c>
      <c r="K17" s="24" t="str">
        <f t="shared" si="7"/>
        <v>NIL</v>
      </c>
      <c r="L17" s="24" t="str">
        <f t="shared" si="7"/>
        <v>NIL</v>
      </c>
      <c r="M17" s="24" t="str">
        <f t="shared" si="7"/>
        <v>NIL</v>
      </c>
      <c r="N17" s="24" t="str">
        <f t="shared" si="7"/>
        <v>NIL</v>
      </c>
      <c r="O17" s="24" t="str">
        <f t="shared" si="7"/>
        <v>NIL</v>
      </c>
      <c r="P17" s="24" t="str">
        <f t="shared" si="7"/>
        <v>NIL</v>
      </c>
      <c r="Q17" s="24" t="str">
        <f t="shared" si="7"/>
        <v>NIL</v>
      </c>
      <c r="R17" s="24" t="str">
        <f t="shared" si="7"/>
        <v>NIL</v>
      </c>
      <c r="S17" s="24">
        <f t="shared" si="7"/>
        <v>0</v>
      </c>
      <c r="T17" s="24">
        <f t="shared" si="7"/>
        <v>0</v>
      </c>
    </row>
    <row r="18" spans="1:20" x14ac:dyDescent="0.25">
      <c r="A18" s="67">
        <v>3</v>
      </c>
      <c r="B18" s="68" t="s">
        <v>16</v>
      </c>
      <c r="C18" s="68" t="s">
        <v>14</v>
      </c>
      <c r="D18" s="69" t="str">
        <f t="shared" si="1"/>
        <v>Putbuy</v>
      </c>
      <c r="E18" s="14">
        <v>0</v>
      </c>
      <c r="F18" s="25">
        <f t="shared" ref="F18:F24" si="9">F4</f>
        <v>5500</v>
      </c>
      <c r="G18" s="26">
        <v>7.85</v>
      </c>
      <c r="H18" s="27">
        <f t="shared" si="2"/>
        <v>0</v>
      </c>
      <c r="I18" s="28" t="str">
        <f t="shared" ref="I18:I31" si="10">IF(ISERROR(FIND("Putbuy",D18)),"Obligation to purchase","Right to sell")</f>
        <v>Right to sell</v>
      </c>
      <c r="J18" s="29">
        <f t="shared" ref="J18:T24" si="11">IF(AND(FIND("Right to sell",$I18),J$3&lt;$F18),(($F18-J$3)*$E18),"NIL")</f>
        <v>0</v>
      </c>
      <c r="K18" s="29">
        <f t="shared" si="11"/>
        <v>0</v>
      </c>
      <c r="L18" s="29" t="str">
        <f t="shared" si="11"/>
        <v>NIL</v>
      </c>
      <c r="M18" s="29" t="str">
        <f t="shared" si="11"/>
        <v>NIL</v>
      </c>
      <c r="N18" s="29" t="str">
        <f t="shared" si="11"/>
        <v>NIL</v>
      </c>
      <c r="O18" s="29" t="str">
        <f t="shared" si="11"/>
        <v>NIL</v>
      </c>
      <c r="P18" s="29" t="str">
        <f t="shared" si="11"/>
        <v>NIL</v>
      </c>
      <c r="Q18" s="29" t="str">
        <f t="shared" si="11"/>
        <v>NIL</v>
      </c>
      <c r="R18" s="29" t="str">
        <f t="shared" si="11"/>
        <v>NIL</v>
      </c>
      <c r="S18" s="29" t="str">
        <f t="shared" si="11"/>
        <v>NIL</v>
      </c>
      <c r="T18" s="29" t="str">
        <f t="shared" si="11"/>
        <v>NIL</v>
      </c>
    </row>
    <row r="19" spans="1:20" x14ac:dyDescent="0.25">
      <c r="A19" s="67">
        <v>3</v>
      </c>
      <c r="B19" s="68" t="s">
        <v>16</v>
      </c>
      <c r="C19" s="68" t="s">
        <v>14</v>
      </c>
      <c r="D19" s="69" t="str">
        <f t="shared" si="1"/>
        <v>Putbuy</v>
      </c>
      <c r="E19" s="14">
        <v>0</v>
      </c>
      <c r="F19" s="25">
        <f t="shared" si="9"/>
        <v>5600</v>
      </c>
      <c r="G19" s="26">
        <v>14.75</v>
      </c>
      <c r="H19" s="27">
        <f t="shared" si="2"/>
        <v>0</v>
      </c>
      <c r="I19" s="28" t="str">
        <f t="shared" si="10"/>
        <v>Right to sell</v>
      </c>
      <c r="J19" s="29">
        <f t="shared" si="11"/>
        <v>0</v>
      </c>
      <c r="K19" s="29">
        <f t="shared" si="11"/>
        <v>0</v>
      </c>
      <c r="L19" s="29">
        <f t="shared" si="11"/>
        <v>0</v>
      </c>
      <c r="M19" s="29" t="str">
        <f t="shared" si="11"/>
        <v>NIL</v>
      </c>
      <c r="N19" s="29" t="str">
        <f t="shared" si="11"/>
        <v>NIL</v>
      </c>
      <c r="O19" s="29" t="str">
        <f t="shared" si="11"/>
        <v>NIL</v>
      </c>
      <c r="P19" s="29" t="str">
        <f t="shared" si="11"/>
        <v>NIL</v>
      </c>
      <c r="Q19" s="29" t="str">
        <f t="shared" si="11"/>
        <v>NIL</v>
      </c>
      <c r="R19" s="29" t="str">
        <f t="shared" si="11"/>
        <v>NIL</v>
      </c>
      <c r="S19" s="29" t="str">
        <f t="shared" si="11"/>
        <v>NIL</v>
      </c>
      <c r="T19" s="29" t="str">
        <f t="shared" si="11"/>
        <v>NIL</v>
      </c>
    </row>
    <row r="20" spans="1:20" x14ac:dyDescent="0.25">
      <c r="A20" s="67">
        <v>3</v>
      </c>
      <c r="B20" s="68" t="s">
        <v>16</v>
      </c>
      <c r="C20" s="68" t="s">
        <v>14</v>
      </c>
      <c r="D20" s="69" t="str">
        <f t="shared" si="1"/>
        <v>Putbuy</v>
      </c>
      <c r="E20" s="14">
        <v>0</v>
      </c>
      <c r="F20" s="25">
        <f t="shared" si="9"/>
        <v>5700</v>
      </c>
      <c r="G20" s="26">
        <v>27</v>
      </c>
      <c r="H20" s="27">
        <f t="shared" si="2"/>
        <v>0</v>
      </c>
      <c r="I20" s="28" t="str">
        <f t="shared" si="10"/>
        <v>Right to sell</v>
      </c>
      <c r="J20" s="29">
        <f t="shared" si="11"/>
        <v>0</v>
      </c>
      <c r="K20" s="29">
        <f t="shared" si="11"/>
        <v>0</v>
      </c>
      <c r="L20" s="29">
        <f t="shared" si="11"/>
        <v>0</v>
      </c>
      <c r="M20" s="29">
        <f t="shared" si="11"/>
        <v>0</v>
      </c>
      <c r="N20" s="29" t="str">
        <f t="shared" si="11"/>
        <v>NIL</v>
      </c>
      <c r="O20" s="29" t="str">
        <f t="shared" si="11"/>
        <v>NIL</v>
      </c>
      <c r="P20" s="29" t="str">
        <f t="shared" si="11"/>
        <v>NIL</v>
      </c>
      <c r="Q20" s="29" t="str">
        <f t="shared" si="11"/>
        <v>NIL</v>
      </c>
      <c r="R20" s="29" t="str">
        <f t="shared" si="11"/>
        <v>NIL</v>
      </c>
      <c r="S20" s="29" t="str">
        <f t="shared" si="11"/>
        <v>NIL</v>
      </c>
      <c r="T20" s="29" t="str">
        <f t="shared" si="11"/>
        <v>NIL</v>
      </c>
    </row>
    <row r="21" spans="1:20" x14ac:dyDescent="0.25">
      <c r="A21" s="67">
        <v>3</v>
      </c>
      <c r="B21" s="68" t="s">
        <v>16</v>
      </c>
      <c r="C21" s="68" t="s">
        <v>14</v>
      </c>
      <c r="D21" s="69" t="str">
        <f t="shared" si="1"/>
        <v>Putbuy</v>
      </c>
      <c r="E21" s="14">
        <v>0</v>
      </c>
      <c r="F21" s="25">
        <f t="shared" si="9"/>
        <v>5800</v>
      </c>
      <c r="G21" s="26">
        <v>49</v>
      </c>
      <c r="H21" s="27">
        <f t="shared" si="2"/>
        <v>0</v>
      </c>
      <c r="I21" s="28" t="str">
        <f t="shared" si="10"/>
        <v>Right to sell</v>
      </c>
      <c r="J21" s="29">
        <f t="shared" si="11"/>
        <v>0</v>
      </c>
      <c r="K21" s="29">
        <f t="shared" si="11"/>
        <v>0</v>
      </c>
      <c r="L21" s="29">
        <f t="shared" si="11"/>
        <v>0</v>
      </c>
      <c r="M21" s="29">
        <f t="shared" si="11"/>
        <v>0</v>
      </c>
      <c r="N21" s="29">
        <f t="shared" si="11"/>
        <v>0</v>
      </c>
      <c r="O21" s="29" t="str">
        <f t="shared" si="11"/>
        <v>NIL</v>
      </c>
      <c r="P21" s="29" t="str">
        <f t="shared" si="11"/>
        <v>NIL</v>
      </c>
      <c r="Q21" s="29" t="str">
        <f t="shared" si="11"/>
        <v>NIL</v>
      </c>
      <c r="R21" s="29" t="str">
        <f t="shared" si="11"/>
        <v>NIL</v>
      </c>
      <c r="S21" s="29" t="str">
        <f t="shared" si="11"/>
        <v>NIL</v>
      </c>
      <c r="T21" s="29" t="str">
        <f t="shared" si="11"/>
        <v>NIL</v>
      </c>
    </row>
    <row r="22" spans="1:20" x14ac:dyDescent="0.25">
      <c r="A22" s="67">
        <v>3</v>
      </c>
      <c r="B22" s="68" t="s">
        <v>16</v>
      </c>
      <c r="C22" s="68" t="s">
        <v>14</v>
      </c>
      <c r="D22" s="69" t="str">
        <f t="shared" si="1"/>
        <v>Putbuy</v>
      </c>
      <c r="E22" s="14">
        <v>0</v>
      </c>
      <c r="F22" s="25">
        <f t="shared" si="9"/>
        <v>5900</v>
      </c>
      <c r="G22" s="26">
        <v>84.35</v>
      </c>
      <c r="H22" s="27">
        <f t="shared" si="2"/>
        <v>0</v>
      </c>
      <c r="I22" s="28" t="str">
        <f t="shared" si="10"/>
        <v>Right to sell</v>
      </c>
      <c r="J22" s="29">
        <f t="shared" si="11"/>
        <v>0</v>
      </c>
      <c r="K22" s="29">
        <f t="shared" si="11"/>
        <v>0</v>
      </c>
      <c r="L22" s="29">
        <f t="shared" si="11"/>
        <v>0</v>
      </c>
      <c r="M22" s="29">
        <f t="shared" si="11"/>
        <v>0</v>
      </c>
      <c r="N22" s="29">
        <f t="shared" si="11"/>
        <v>0</v>
      </c>
      <c r="O22" s="29">
        <f t="shared" si="11"/>
        <v>0</v>
      </c>
      <c r="P22" s="29" t="str">
        <f t="shared" si="11"/>
        <v>NIL</v>
      </c>
      <c r="Q22" s="29" t="str">
        <f t="shared" si="11"/>
        <v>NIL</v>
      </c>
      <c r="R22" s="29" t="str">
        <f t="shared" si="11"/>
        <v>NIL</v>
      </c>
      <c r="S22" s="29" t="str">
        <f t="shared" si="11"/>
        <v>NIL</v>
      </c>
      <c r="T22" s="29" t="str">
        <f t="shared" si="11"/>
        <v>NIL</v>
      </c>
    </row>
    <row r="23" spans="1:20" x14ac:dyDescent="0.25">
      <c r="A23" s="67">
        <v>3</v>
      </c>
      <c r="B23" s="68" t="s">
        <v>16</v>
      </c>
      <c r="C23" s="68" t="s">
        <v>14</v>
      </c>
      <c r="D23" s="69" t="str">
        <f t="shared" si="1"/>
        <v>Putbuy</v>
      </c>
      <c r="E23" s="14">
        <v>0</v>
      </c>
      <c r="F23" s="25">
        <f t="shared" si="9"/>
        <v>6000</v>
      </c>
      <c r="G23" s="26">
        <v>137</v>
      </c>
      <c r="H23" s="27">
        <f t="shared" si="2"/>
        <v>0</v>
      </c>
      <c r="I23" s="28" t="str">
        <f t="shared" si="10"/>
        <v>Right to sell</v>
      </c>
      <c r="J23" s="29">
        <f t="shared" si="11"/>
        <v>0</v>
      </c>
      <c r="K23" s="29">
        <f t="shared" si="11"/>
        <v>0</v>
      </c>
      <c r="L23" s="29">
        <f t="shared" si="11"/>
        <v>0</v>
      </c>
      <c r="M23" s="29">
        <f t="shared" si="11"/>
        <v>0</v>
      </c>
      <c r="N23" s="29">
        <f t="shared" si="11"/>
        <v>0</v>
      </c>
      <c r="O23" s="29">
        <f t="shared" si="11"/>
        <v>0</v>
      </c>
      <c r="P23" s="29">
        <f t="shared" si="11"/>
        <v>0</v>
      </c>
      <c r="Q23" s="29" t="str">
        <f t="shared" si="11"/>
        <v>NIL</v>
      </c>
      <c r="R23" s="29" t="str">
        <f t="shared" si="11"/>
        <v>NIL</v>
      </c>
      <c r="S23" s="29" t="str">
        <f t="shared" si="11"/>
        <v>NIL</v>
      </c>
      <c r="T23" s="29" t="str">
        <f t="shared" si="11"/>
        <v>NIL</v>
      </c>
    </row>
    <row r="24" spans="1:20" x14ac:dyDescent="0.25">
      <c r="A24" s="67">
        <v>3</v>
      </c>
      <c r="B24" s="68" t="s">
        <v>16</v>
      </c>
      <c r="C24" s="68" t="s">
        <v>14</v>
      </c>
      <c r="D24" s="69" t="str">
        <f t="shared" si="1"/>
        <v>Putbuy</v>
      </c>
      <c r="E24" s="14">
        <v>0</v>
      </c>
      <c r="F24" s="25">
        <f t="shared" si="9"/>
        <v>6100</v>
      </c>
      <c r="G24" s="26">
        <v>208</v>
      </c>
      <c r="H24" s="27">
        <f t="shared" si="2"/>
        <v>0</v>
      </c>
      <c r="I24" s="28" t="str">
        <f t="shared" si="10"/>
        <v>Right to sell</v>
      </c>
      <c r="J24" s="29">
        <f t="shared" si="11"/>
        <v>0</v>
      </c>
      <c r="K24" s="29">
        <f t="shared" si="11"/>
        <v>0</v>
      </c>
      <c r="L24" s="29">
        <f t="shared" si="11"/>
        <v>0</v>
      </c>
      <c r="M24" s="29">
        <f t="shared" si="11"/>
        <v>0</v>
      </c>
      <c r="N24" s="29">
        <f t="shared" si="11"/>
        <v>0</v>
      </c>
      <c r="O24" s="29">
        <f t="shared" si="11"/>
        <v>0</v>
      </c>
      <c r="P24" s="29">
        <f t="shared" si="11"/>
        <v>0</v>
      </c>
      <c r="Q24" s="29">
        <f t="shared" si="11"/>
        <v>0</v>
      </c>
      <c r="R24" s="29" t="str">
        <f t="shared" si="11"/>
        <v>NIL</v>
      </c>
      <c r="S24" s="29" t="str">
        <f t="shared" si="11"/>
        <v>NIL</v>
      </c>
      <c r="T24" s="29" t="str">
        <f t="shared" si="11"/>
        <v>NIL</v>
      </c>
    </row>
    <row r="25" spans="1:20" x14ac:dyDescent="0.25">
      <c r="A25" s="63">
        <v>4</v>
      </c>
      <c r="B25" s="30" t="s">
        <v>16</v>
      </c>
      <c r="C25" s="30" t="s">
        <v>15</v>
      </c>
      <c r="D25" s="64" t="str">
        <f t="shared" si="1"/>
        <v>Putsell</v>
      </c>
      <c r="E25" s="14">
        <v>0</v>
      </c>
      <c r="F25" s="30">
        <f t="shared" ref="F25:F31" si="12">F4</f>
        <v>5500</v>
      </c>
      <c r="G25" s="31">
        <f>G18</f>
        <v>7.85</v>
      </c>
      <c r="H25" s="32">
        <f t="shared" si="2"/>
        <v>0</v>
      </c>
      <c r="I25" s="33" t="str">
        <f t="shared" si="10"/>
        <v>Obligation to purchase</v>
      </c>
      <c r="J25" s="34">
        <f t="shared" ref="J25:T31" si="13">IF(AND(ISERROR(FIND("Right to sell",$I25)),J$3&lt;$F25),(J$3-$F25)*$E25,"NIL")</f>
        <v>0</v>
      </c>
      <c r="K25" s="34">
        <f t="shared" si="13"/>
        <v>0</v>
      </c>
      <c r="L25" s="34" t="str">
        <f t="shared" si="13"/>
        <v>NIL</v>
      </c>
      <c r="M25" s="34" t="str">
        <f t="shared" si="13"/>
        <v>NIL</v>
      </c>
      <c r="N25" s="34" t="str">
        <f t="shared" si="13"/>
        <v>NIL</v>
      </c>
      <c r="O25" s="34" t="str">
        <f t="shared" si="13"/>
        <v>NIL</v>
      </c>
      <c r="P25" s="34" t="str">
        <f t="shared" si="13"/>
        <v>NIL</v>
      </c>
      <c r="Q25" s="34" t="str">
        <f t="shared" si="13"/>
        <v>NIL</v>
      </c>
      <c r="R25" s="34" t="str">
        <f t="shared" si="13"/>
        <v>NIL</v>
      </c>
      <c r="S25" s="34" t="str">
        <f t="shared" si="13"/>
        <v>NIL</v>
      </c>
      <c r="T25" s="34" t="str">
        <f t="shared" si="13"/>
        <v>NIL</v>
      </c>
    </row>
    <row r="26" spans="1:20" x14ac:dyDescent="0.25">
      <c r="A26" s="63">
        <v>4</v>
      </c>
      <c r="B26" s="30" t="s">
        <v>16</v>
      </c>
      <c r="C26" s="30" t="s">
        <v>15</v>
      </c>
      <c r="D26" s="64" t="str">
        <f t="shared" si="1"/>
        <v>Putsell</v>
      </c>
      <c r="E26" s="14">
        <v>0</v>
      </c>
      <c r="F26" s="30">
        <f t="shared" si="12"/>
        <v>5600</v>
      </c>
      <c r="G26" s="31">
        <f t="shared" ref="G26:G31" si="14">G19</f>
        <v>14.75</v>
      </c>
      <c r="H26" s="32">
        <f t="shared" si="2"/>
        <v>0</v>
      </c>
      <c r="I26" s="33" t="str">
        <f t="shared" si="10"/>
        <v>Obligation to purchase</v>
      </c>
      <c r="J26" s="34">
        <f t="shared" si="13"/>
        <v>0</v>
      </c>
      <c r="K26" s="34">
        <f t="shared" si="13"/>
        <v>0</v>
      </c>
      <c r="L26" s="34">
        <f t="shared" si="13"/>
        <v>0</v>
      </c>
      <c r="M26" s="34" t="str">
        <f t="shared" si="13"/>
        <v>NIL</v>
      </c>
      <c r="N26" s="34" t="str">
        <f t="shared" si="13"/>
        <v>NIL</v>
      </c>
      <c r="O26" s="34" t="str">
        <f t="shared" si="13"/>
        <v>NIL</v>
      </c>
      <c r="P26" s="34" t="str">
        <f t="shared" si="13"/>
        <v>NIL</v>
      </c>
      <c r="Q26" s="34" t="str">
        <f t="shared" si="13"/>
        <v>NIL</v>
      </c>
      <c r="R26" s="34" t="str">
        <f t="shared" si="13"/>
        <v>NIL</v>
      </c>
      <c r="S26" s="34" t="str">
        <f t="shared" si="13"/>
        <v>NIL</v>
      </c>
      <c r="T26" s="34" t="str">
        <f t="shared" si="13"/>
        <v>NIL</v>
      </c>
    </row>
    <row r="27" spans="1:20" x14ac:dyDescent="0.25">
      <c r="A27" s="63">
        <v>4</v>
      </c>
      <c r="B27" s="30" t="s">
        <v>16</v>
      </c>
      <c r="C27" s="30" t="s">
        <v>15</v>
      </c>
      <c r="D27" s="64" t="str">
        <f t="shared" si="1"/>
        <v>Putsell</v>
      </c>
      <c r="E27" s="14">
        <v>0</v>
      </c>
      <c r="F27" s="30">
        <f t="shared" si="12"/>
        <v>5700</v>
      </c>
      <c r="G27" s="31">
        <f t="shared" si="14"/>
        <v>27</v>
      </c>
      <c r="H27" s="32">
        <f t="shared" si="2"/>
        <v>0</v>
      </c>
      <c r="I27" s="33" t="str">
        <f t="shared" si="10"/>
        <v>Obligation to purchase</v>
      </c>
      <c r="J27" s="34">
        <f t="shared" si="13"/>
        <v>0</v>
      </c>
      <c r="K27" s="34">
        <f t="shared" si="13"/>
        <v>0</v>
      </c>
      <c r="L27" s="34">
        <f t="shared" si="13"/>
        <v>0</v>
      </c>
      <c r="M27" s="34">
        <f t="shared" si="13"/>
        <v>0</v>
      </c>
      <c r="N27" s="34" t="str">
        <f t="shared" si="13"/>
        <v>NIL</v>
      </c>
      <c r="O27" s="34" t="str">
        <f t="shared" si="13"/>
        <v>NIL</v>
      </c>
      <c r="P27" s="34" t="str">
        <f t="shared" si="13"/>
        <v>NIL</v>
      </c>
      <c r="Q27" s="34" t="str">
        <f t="shared" si="13"/>
        <v>NIL</v>
      </c>
      <c r="R27" s="34" t="str">
        <f t="shared" si="13"/>
        <v>NIL</v>
      </c>
      <c r="S27" s="34" t="str">
        <f t="shared" si="13"/>
        <v>NIL</v>
      </c>
      <c r="T27" s="34" t="str">
        <f t="shared" si="13"/>
        <v>NIL</v>
      </c>
    </row>
    <row r="28" spans="1:20" x14ac:dyDescent="0.25">
      <c r="A28" s="63">
        <v>4</v>
      </c>
      <c r="B28" s="30" t="s">
        <v>16</v>
      </c>
      <c r="C28" s="30" t="s">
        <v>15</v>
      </c>
      <c r="D28" s="64" t="str">
        <f t="shared" si="1"/>
        <v>Putsell</v>
      </c>
      <c r="E28" s="14">
        <v>0</v>
      </c>
      <c r="F28" s="30">
        <f t="shared" si="12"/>
        <v>5800</v>
      </c>
      <c r="G28" s="31">
        <f t="shared" si="14"/>
        <v>49</v>
      </c>
      <c r="H28" s="32">
        <f t="shared" si="2"/>
        <v>0</v>
      </c>
      <c r="I28" s="33" t="str">
        <f t="shared" si="10"/>
        <v>Obligation to purchase</v>
      </c>
      <c r="J28" s="34">
        <f t="shared" si="13"/>
        <v>0</v>
      </c>
      <c r="K28" s="34">
        <f t="shared" si="13"/>
        <v>0</v>
      </c>
      <c r="L28" s="34">
        <f t="shared" si="13"/>
        <v>0</v>
      </c>
      <c r="M28" s="34">
        <f t="shared" si="13"/>
        <v>0</v>
      </c>
      <c r="N28" s="34">
        <f t="shared" si="13"/>
        <v>0</v>
      </c>
      <c r="O28" s="34" t="str">
        <f t="shared" si="13"/>
        <v>NIL</v>
      </c>
      <c r="P28" s="34" t="str">
        <f t="shared" si="13"/>
        <v>NIL</v>
      </c>
      <c r="Q28" s="34" t="str">
        <f t="shared" si="13"/>
        <v>NIL</v>
      </c>
      <c r="R28" s="34" t="str">
        <f t="shared" si="13"/>
        <v>NIL</v>
      </c>
      <c r="S28" s="34" t="str">
        <f t="shared" si="13"/>
        <v>NIL</v>
      </c>
      <c r="T28" s="34" t="str">
        <f t="shared" si="13"/>
        <v>NIL</v>
      </c>
    </row>
    <row r="29" spans="1:20" x14ac:dyDescent="0.25">
      <c r="A29" s="63">
        <v>4</v>
      </c>
      <c r="B29" s="30" t="s">
        <v>16</v>
      </c>
      <c r="C29" s="30" t="s">
        <v>15</v>
      </c>
      <c r="D29" s="64" t="str">
        <f t="shared" si="1"/>
        <v>Putsell</v>
      </c>
      <c r="E29" s="14">
        <v>0</v>
      </c>
      <c r="F29" s="30">
        <f t="shared" si="12"/>
        <v>5900</v>
      </c>
      <c r="G29" s="31">
        <f t="shared" si="14"/>
        <v>84.35</v>
      </c>
      <c r="H29" s="32">
        <f t="shared" si="2"/>
        <v>0</v>
      </c>
      <c r="I29" s="33" t="str">
        <f t="shared" si="10"/>
        <v>Obligation to purchase</v>
      </c>
      <c r="J29" s="34">
        <f t="shared" si="13"/>
        <v>0</v>
      </c>
      <c r="K29" s="34">
        <f t="shared" si="13"/>
        <v>0</v>
      </c>
      <c r="L29" s="34">
        <f t="shared" si="13"/>
        <v>0</v>
      </c>
      <c r="M29" s="34">
        <f t="shared" si="13"/>
        <v>0</v>
      </c>
      <c r="N29" s="34">
        <f t="shared" si="13"/>
        <v>0</v>
      </c>
      <c r="O29" s="34">
        <f t="shared" si="13"/>
        <v>0</v>
      </c>
      <c r="P29" s="34" t="str">
        <f t="shared" si="13"/>
        <v>NIL</v>
      </c>
      <c r="Q29" s="34" t="str">
        <f t="shared" si="13"/>
        <v>NIL</v>
      </c>
      <c r="R29" s="34" t="str">
        <f t="shared" si="13"/>
        <v>NIL</v>
      </c>
      <c r="S29" s="34" t="str">
        <f t="shared" si="13"/>
        <v>NIL</v>
      </c>
      <c r="T29" s="34" t="str">
        <f t="shared" si="13"/>
        <v>NIL</v>
      </c>
    </row>
    <row r="30" spans="1:20" x14ac:dyDescent="0.25">
      <c r="A30" s="63">
        <v>4</v>
      </c>
      <c r="B30" s="30" t="s">
        <v>16</v>
      </c>
      <c r="C30" s="30" t="s">
        <v>15</v>
      </c>
      <c r="D30" s="64" t="str">
        <f t="shared" si="1"/>
        <v>Putsell</v>
      </c>
      <c r="E30" s="14">
        <v>0</v>
      </c>
      <c r="F30" s="30">
        <f t="shared" si="12"/>
        <v>6000</v>
      </c>
      <c r="G30" s="31">
        <f t="shared" si="14"/>
        <v>137</v>
      </c>
      <c r="H30" s="32">
        <f t="shared" si="2"/>
        <v>0</v>
      </c>
      <c r="I30" s="33" t="str">
        <f t="shared" si="10"/>
        <v>Obligation to purchase</v>
      </c>
      <c r="J30" s="34">
        <f t="shared" si="13"/>
        <v>0</v>
      </c>
      <c r="K30" s="34">
        <f t="shared" si="13"/>
        <v>0</v>
      </c>
      <c r="L30" s="34">
        <f t="shared" si="13"/>
        <v>0</v>
      </c>
      <c r="M30" s="34">
        <f t="shared" si="13"/>
        <v>0</v>
      </c>
      <c r="N30" s="34">
        <f t="shared" si="13"/>
        <v>0</v>
      </c>
      <c r="O30" s="34">
        <f t="shared" si="13"/>
        <v>0</v>
      </c>
      <c r="P30" s="34">
        <f t="shared" si="13"/>
        <v>0</v>
      </c>
      <c r="Q30" s="34" t="str">
        <f t="shared" si="13"/>
        <v>NIL</v>
      </c>
      <c r="R30" s="34" t="str">
        <f t="shared" si="13"/>
        <v>NIL</v>
      </c>
      <c r="S30" s="34" t="str">
        <f t="shared" si="13"/>
        <v>NIL</v>
      </c>
      <c r="T30" s="34" t="str">
        <f t="shared" si="13"/>
        <v>NIL</v>
      </c>
    </row>
    <row r="31" spans="1:20" x14ac:dyDescent="0.25">
      <c r="A31" s="63">
        <v>4</v>
      </c>
      <c r="B31" s="30" t="s">
        <v>16</v>
      </c>
      <c r="C31" s="30" t="s">
        <v>15</v>
      </c>
      <c r="D31" s="64" t="str">
        <f t="shared" si="1"/>
        <v>Putsell</v>
      </c>
      <c r="E31" s="14">
        <v>0</v>
      </c>
      <c r="F31" s="30">
        <f t="shared" si="12"/>
        <v>6100</v>
      </c>
      <c r="G31" s="31">
        <f t="shared" si="14"/>
        <v>208</v>
      </c>
      <c r="H31" s="32">
        <f t="shared" si="2"/>
        <v>0</v>
      </c>
      <c r="I31" s="33" t="str">
        <f t="shared" si="10"/>
        <v>Obligation to purchase</v>
      </c>
      <c r="J31" s="34">
        <f t="shared" si="13"/>
        <v>0</v>
      </c>
      <c r="K31" s="34">
        <f t="shared" si="13"/>
        <v>0</v>
      </c>
      <c r="L31" s="34">
        <f t="shared" si="13"/>
        <v>0</v>
      </c>
      <c r="M31" s="34">
        <f t="shared" si="13"/>
        <v>0</v>
      </c>
      <c r="N31" s="34">
        <f t="shared" si="13"/>
        <v>0</v>
      </c>
      <c r="O31" s="34">
        <f t="shared" si="13"/>
        <v>0</v>
      </c>
      <c r="P31" s="34">
        <f t="shared" si="13"/>
        <v>0</v>
      </c>
      <c r="Q31" s="34">
        <f t="shared" si="13"/>
        <v>0</v>
      </c>
      <c r="R31" s="34" t="str">
        <f t="shared" si="13"/>
        <v>NIL</v>
      </c>
      <c r="S31" s="34" t="str">
        <f t="shared" si="13"/>
        <v>NIL</v>
      </c>
      <c r="T31" s="34" t="str">
        <f t="shared" si="13"/>
        <v>NIL</v>
      </c>
    </row>
    <row r="32" spans="1:20" ht="15.75" x14ac:dyDescent="0.25">
      <c r="A32" s="35" t="s">
        <v>17</v>
      </c>
      <c r="B32" s="36"/>
      <c r="C32" s="36"/>
      <c r="D32" s="37"/>
      <c r="E32" s="38"/>
      <c r="F32" s="39"/>
      <c r="G32" s="39"/>
      <c r="H32" s="40">
        <f>SUM(H4:H31)*50</f>
        <v>-834.99999999999943</v>
      </c>
      <c r="I32" s="41"/>
      <c r="J32" s="42"/>
      <c r="K32" s="36"/>
      <c r="L32" s="36"/>
      <c r="M32" s="36"/>
      <c r="N32" s="36"/>
      <c r="O32" s="36"/>
      <c r="P32" s="36"/>
      <c r="Q32" s="36"/>
      <c r="R32" s="36"/>
      <c r="S32" s="36"/>
      <c r="T32" s="36"/>
    </row>
    <row r="33" spans="1:20" ht="15.75" thickBot="1" x14ac:dyDescent="0.3">
      <c r="E33" s="44"/>
      <c r="H33" s="45"/>
      <c r="I33" s="46" t="s">
        <v>18</v>
      </c>
      <c r="J33" s="47">
        <f>SUM(J4:J31)*50</f>
        <v>0</v>
      </c>
      <c r="K33" s="47">
        <f t="shared" ref="K33:T33" si="15">SUM(K4:K31)*50</f>
        <v>0</v>
      </c>
      <c r="L33" s="47">
        <f t="shared" si="15"/>
        <v>0</v>
      </c>
      <c r="M33" s="47">
        <f t="shared" si="15"/>
        <v>0</v>
      </c>
      <c r="N33" s="47">
        <f t="shared" si="15"/>
        <v>0</v>
      </c>
      <c r="O33" s="47">
        <f t="shared" si="15"/>
        <v>5000</v>
      </c>
      <c r="P33" s="47">
        <f t="shared" si="15"/>
        <v>0</v>
      </c>
      <c r="Q33" s="47">
        <f t="shared" si="15"/>
        <v>0</v>
      </c>
      <c r="R33" s="47">
        <f t="shared" si="15"/>
        <v>0</v>
      </c>
      <c r="S33" s="47">
        <f t="shared" si="15"/>
        <v>0</v>
      </c>
      <c r="T33" s="47">
        <f t="shared" si="15"/>
        <v>0</v>
      </c>
    </row>
    <row r="34" spans="1:20" ht="18.75" x14ac:dyDescent="0.3">
      <c r="F34" s="56" t="s">
        <v>19</v>
      </c>
    </row>
    <row r="36" spans="1:20" s="13" customFormat="1" ht="16.5" x14ac:dyDescent="0.35">
      <c r="A36" s="48"/>
      <c r="B36" s="49"/>
      <c r="C36" s="50"/>
      <c r="D36" s="50"/>
      <c r="E36" s="51"/>
    </row>
    <row r="37" spans="1:20" ht="15.75" x14ac:dyDescent="0.3">
      <c r="I37" s="52"/>
    </row>
    <row r="38" spans="1:20" x14ac:dyDescent="0.25">
      <c r="F38" s="53"/>
      <c r="G38" s="53"/>
      <c r="H38" s="54"/>
    </row>
    <row r="39" spans="1:20" x14ac:dyDescent="0.25">
      <c r="F39" s="55"/>
      <c r="G39" s="55"/>
    </row>
    <row r="40" spans="1:20" x14ac:dyDescent="0.25">
      <c r="F40" s="55"/>
      <c r="G40" s="55"/>
    </row>
  </sheetData>
  <mergeCells count="10">
    <mergeCell ref="G2:G3"/>
    <mergeCell ref="H2:H3"/>
    <mergeCell ref="I2:I3"/>
    <mergeCell ref="J2:T2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Derivatives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</dc:creator>
  <cp:lastModifiedBy>SONI</cp:lastModifiedBy>
  <dcterms:created xsi:type="dcterms:W3CDTF">2013-11-26T14:29:58Z</dcterms:created>
  <dcterms:modified xsi:type="dcterms:W3CDTF">2013-11-26T14:34:26Z</dcterms:modified>
</cp:coreProperties>
</file>