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10515" windowHeight="4935" tabRatio="828"/>
  </bookViews>
  <sheets>
    <sheet name="Bull Spread (Calls)" sheetId="1" r:id="rId1"/>
    <sheet name="Bull Spread (Put)" sheetId="7" r:id="rId2"/>
    <sheet name="Bear Spread (Calls)" sheetId="6" r:id="rId3"/>
    <sheet name="Bear Spread (Put)" sheetId="4" r:id="rId4"/>
    <sheet name="Butterfly Spread (Call-Buy)" sheetId="5" r:id="rId5"/>
    <sheet name="Butterfly Spread (Call-Sell)" sheetId="8" r:id="rId6"/>
    <sheet name="Butterfly Spread (Put-Sell)" sheetId="9" r:id="rId7"/>
    <sheet name="Butterfly Spread (Put-Buy)" sheetId="10" r:id="rId8"/>
    <sheet name="Long Straddle" sheetId="11" r:id="rId9"/>
    <sheet name="Short Straddle" sheetId="12" r:id="rId10"/>
    <sheet name="Strip" sheetId="13" r:id="rId11"/>
    <sheet name="Strap" sheetId="14" r:id="rId12"/>
  </sheets>
  <calcPr calcId="125725"/>
</workbook>
</file>

<file path=xl/calcChain.xml><?xml version="1.0" encoding="utf-8"?>
<calcChain xmlns="http://schemas.openxmlformats.org/spreadsheetml/2006/main">
  <c r="G8" i="1"/>
  <c r="G7"/>
  <c r="G6"/>
  <c r="G5"/>
  <c r="G4"/>
  <c r="G8" i="7"/>
  <c r="G7"/>
  <c r="G6"/>
  <c r="G5"/>
  <c r="G4"/>
  <c r="G8" i="6"/>
  <c r="G7"/>
  <c r="G6"/>
  <c r="G5"/>
  <c r="G4"/>
  <c r="G8" i="4"/>
  <c r="G7"/>
  <c r="G6"/>
  <c r="G5"/>
  <c r="G4"/>
  <c r="G8" i="5"/>
  <c r="G7"/>
  <c r="G6"/>
  <c r="G5"/>
  <c r="G4"/>
  <c r="G8" i="8"/>
  <c r="G7"/>
  <c r="G6"/>
  <c r="G5"/>
  <c r="G4"/>
  <c r="G8" i="9"/>
  <c r="G7"/>
  <c r="G6"/>
  <c r="G5"/>
  <c r="G4"/>
  <c r="G8" i="10"/>
  <c r="G7"/>
  <c r="G6"/>
  <c r="G5"/>
  <c r="G4"/>
  <c r="G8" i="11"/>
  <c r="G7"/>
  <c r="G6"/>
  <c r="G5"/>
  <c r="G4"/>
  <c r="G8" i="12"/>
  <c r="G7"/>
  <c r="G6"/>
  <c r="G5"/>
  <c r="G4"/>
  <c r="G8" i="13"/>
  <c r="G7"/>
  <c r="G6"/>
  <c r="G5"/>
  <c r="G4"/>
  <c r="G8" i="14"/>
  <c r="G7"/>
  <c r="G6"/>
  <c r="G4"/>
  <c r="G5"/>
  <c r="E11"/>
  <c r="A8"/>
  <c r="H8" s="1"/>
  <c r="I8" s="1"/>
  <c r="A7"/>
  <c r="H7" s="1"/>
  <c r="I7" s="1"/>
  <c r="A6"/>
  <c r="H6" s="1"/>
  <c r="I6" s="1"/>
  <c r="A5"/>
  <c r="H5" s="1"/>
  <c r="I5" s="1"/>
  <c r="A4"/>
  <c r="H4" s="1"/>
  <c r="I4" s="1"/>
  <c r="E11" i="13"/>
  <c r="A8"/>
  <c r="H8" s="1"/>
  <c r="I8" s="1"/>
  <c r="A7"/>
  <c r="H7" s="1"/>
  <c r="I7" s="1"/>
  <c r="A6"/>
  <c r="H6" s="1"/>
  <c r="I6" s="1"/>
  <c r="J6" s="1"/>
  <c r="A5"/>
  <c r="H5" s="1"/>
  <c r="I5" s="1"/>
  <c r="J5" s="1"/>
  <c r="A4"/>
  <c r="H4" s="1"/>
  <c r="I4" s="1"/>
  <c r="E11" i="12"/>
  <c r="A8"/>
  <c r="H8" s="1"/>
  <c r="I8" s="1"/>
  <c r="J8" s="1"/>
  <c r="A7"/>
  <c r="H7" s="1"/>
  <c r="I7" s="1"/>
  <c r="J7" s="1"/>
  <c r="A6"/>
  <c r="H6" s="1"/>
  <c r="I6" s="1"/>
  <c r="J6" s="1"/>
  <c r="A5"/>
  <c r="H5" s="1"/>
  <c r="I5" s="1"/>
  <c r="A4"/>
  <c r="H4" s="1"/>
  <c r="I4" s="1"/>
  <c r="E11" i="11"/>
  <c r="A8"/>
  <c r="H8" s="1"/>
  <c r="I8" s="1"/>
  <c r="A7"/>
  <c r="H7" s="1"/>
  <c r="I7" s="1"/>
  <c r="J7" s="1"/>
  <c r="A6"/>
  <c r="H6" s="1"/>
  <c r="I6" s="1"/>
  <c r="A5"/>
  <c r="H5" s="1"/>
  <c r="I5" s="1"/>
  <c r="A4"/>
  <c r="H4" s="1"/>
  <c r="I4" s="1"/>
  <c r="E11" i="10"/>
  <c r="A8"/>
  <c r="H8" s="1"/>
  <c r="I8" s="1"/>
  <c r="A7"/>
  <c r="H7" s="1"/>
  <c r="I7" s="1"/>
  <c r="A6"/>
  <c r="H6" s="1"/>
  <c r="I6" s="1"/>
  <c r="A5"/>
  <c r="H5" s="1"/>
  <c r="I5" s="1"/>
  <c r="J5" s="1"/>
  <c r="A4"/>
  <c r="H4" s="1"/>
  <c r="I4" s="1"/>
  <c r="E11" i="9"/>
  <c r="A8"/>
  <c r="H8" s="1"/>
  <c r="I8" s="1"/>
  <c r="A7"/>
  <c r="H7" s="1"/>
  <c r="I7" s="1"/>
  <c r="A6"/>
  <c r="H6" s="1"/>
  <c r="I6" s="1"/>
  <c r="A5"/>
  <c r="H5" s="1"/>
  <c r="I5" s="1"/>
  <c r="A4"/>
  <c r="H4" s="1"/>
  <c r="I4" s="1"/>
  <c r="E11" i="8"/>
  <c r="A8"/>
  <c r="H8" s="1"/>
  <c r="I8" s="1"/>
  <c r="J8" s="1"/>
  <c r="A7"/>
  <c r="H7" s="1"/>
  <c r="I7" s="1"/>
  <c r="J7" s="1"/>
  <c r="A6"/>
  <c r="H6" s="1"/>
  <c r="I6" s="1"/>
  <c r="J6" s="1"/>
  <c r="A5"/>
  <c r="H5" s="1"/>
  <c r="I5" s="1"/>
  <c r="J5" s="1"/>
  <c r="A4"/>
  <c r="H4" s="1"/>
  <c r="I4" s="1"/>
  <c r="E11" i="7"/>
  <c r="A8"/>
  <c r="H8" s="1"/>
  <c r="I8" s="1"/>
  <c r="J8" s="1"/>
  <c r="A7"/>
  <c r="H7" s="1"/>
  <c r="I7" s="1"/>
  <c r="J7" s="1"/>
  <c r="A6"/>
  <c r="H6" s="1"/>
  <c r="I6" s="1"/>
  <c r="J6" s="1"/>
  <c r="A5"/>
  <c r="H5" s="1"/>
  <c r="I5" s="1"/>
  <c r="A4"/>
  <c r="H4" s="1"/>
  <c r="I4" s="1"/>
  <c r="E11" i="6"/>
  <c r="A8"/>
  <c r="H8" s="1"/>
  <c r="I8" s="1"/>
  <c r="J8" s="1"/>
  <c r="A7"/>
  <c r="H7" s="1"/>
  <c r="I7" s="1"/>
  <c r="J7" s="1"/>
  <c r="A6"/>
  <c r="H6" s="1"/>
  <c r="I6" s="1"/>
  <c r="J6" s="1"/>
  <c r="A5"/>
  <c r="H5" s="1"/>
  <c r="I5" s="1"/>
  <c r="A4"/>
  <c r="H4" s="1"/>
  <c r="I4" s="1"/>
  <c r="E11" i="5"/>
  <c r="A8"/>
  <c r="H8" s="1"/>
  <c r="I8" s="1"/>
  <c r="A7"/>
  <c r="H7" s="1"/>
  <c r="I7" s="1"/>
  <c r="A6"/>
  <c r="H6" s="1"/>
  <c r="I6" s="1"/>
  <c r="A5"/>
  <c r="H5" s="1"/>
  <c r="I5" s="1"/>
  <c r="J5" s="1"/>
  <c r="A4"/>
  <c r="H4" s="1"/>
  <c r="I4" s="1"/>
  <c r="E11" i="4"/>
  <c r="A8"/>
  <c r="H8" s="1"/>
  <c r="I8" s="1"/>
  <c r="J8" s="1"/>
  <c r="A7"/>
  <c r="H7" s="1"/>
  <c r="I7" s="1"/>
  <c r="J7" s="1"/>
  <c r="A6"/>
  <c r="H6" s="1"/>
  <c r="I6" s="1"/>
  <c r="A5"/>
  <c r="H5" s="1"/>
  <c r="I5" s="1"/>
  <c r="A4"/>
  <c r="H4" s="1"/>
  <c r="I4" s="1"/>
  <c r="E11" i="1"/>
  <c r="A8"/>
  <c r="H8" s="1"/>
  <c r="I8" s="1"/>
  <c r="A7"/>
  <c r="H7" s="1"/>
  <c r="I7" s="1"/>
  <c r="A6"/>
  <c r="H6" s="1"/>
  <c r="A5"/>
  <c r="A4"/>
  <c r="H4" s="1"/>
  <c r="I4" s="1"/>
  <c r="G9" i="7" l="1"/>
  <c r="J5"/>
  <c r="J8" i="5"/>
  <c r="J7"/>
  <c r="J7" i="9"/>
  <c r="J8"/>
  <c r="J8" i="10"/>
  <c r="J7"/>
  <c r="J5" i="11"/>
  <c r="J8"/>
  <c r="J8" i="13"/>
  <c r="J7"/>
  <c r="J5" i="14"/>
  <c r="J6"/>
  <c r="J7"/>
  <c r="J8"/>
  <c r="G9"/>
  <c r="I9"/>
  <c r="J4"/>
  <c r="G9" i="13"/>
  <c r="I9"/>
  <c r="J4"/>
  <c r="J5" i="12"/>
  <c r="G9"/>
  <c r="I9"/>
  <c r="J4"/>
  <c r="G9" i="11"/>
  <c r="J6"/>
  <c r="I9"/>
  <c r="J4"/>
  <c r="J6" i="10"/>
  <c r="G9"/>
  <c r="I9"/>
  <c r="J4"/>
  <c r="G9" i="8"/>
  <c r="J5" i="9"/>
  <c r="J6"/>
  <c r="G9"/>
  <c r="I9"/>
  <c r="J4"/>
  <c r="I9" i="8"/>
  <c r="J9" s="1"/>
  <c r="C12" s="1"/>
  <c r="J4"/>
  <c r="G9" i="5"/>
  <c r="J6"/>
  <c r="I9" i="7"/>
  <c r="J4"/>
  <c r="J5" i="6"/>
  <c r="G9"/>
  <c r="I9"/>
  <c r="J4"/>
  <c r="G9" i="4"/>
  <c r="J5"/>
  <c r="J6"/>
  <c r="I9" i="5"/>
  <c r="J4"/>
  <c r="I9" i="4"/>
  <c r="J4"/>
  <c r="I6" i="1"/>
  <c r="J6" s="1"/>
  <c r="J8"/>
  <c r="J7"/>
  <c r="J4"/>
  <c r="G9"/>
  <c r="H5"/>
  <c r="J9" i="7" l="1"/>
  <c r="C12" s="1"/>
  <c r="J9" i="5"/>
  <c r="C12" s="1"/>
  <c r="J9" i="14"/>
  <c r="C12" s="1"/>
  <c r="J9" i="13"/>
  <c r="C12" s="1"/>
  <c r="J9" i="12"/>
  <c r="C12" s="1"/>
  <c r="J9" i="11"/>
  <c r="C12" s="1"/>
  <c r="J9" i="10"/>
  <c r="C12" s="1"/>
  <c r="J9" i="9"/>
  <c r="C12" s="1"/>
  <c r="J9" i="6"/>
  <c r="C12" s="1"/>
  <c r="J9" i="4"/>
  <c r="C12" s="1"/>
  <c r="I5" i="1"/>
  <c r="I9" s="1"/>
  <c r="J9" s="1"/>
  <c r="C12" s="1"/>
  <c r="J5" l="1"/>
</calcChain>
</file>

<file path=xl/sharedStrings.xml><?xml version="1.0" encoding="utf-8"?>
<sst xmlns="http://schemas.openxmlformats.org/spreadsheetml/2006/main" count="236" uniqueCount="27">
  <si>
    <t>Exercise Price</t>
  </si>
  <si>
    <t>M1</t>
  </si>
  <si>
    <t>Type</t>
  </si>
  <si>
    <t>Call</t>
  </si>
  <si>
    <t>Put</t>
  </si>
  <si>
    <t>Action</t>
  </si>
  <si>
    <t>Gain/Loss</t>
  </si>
  <si>
    <t>Net Gain/Loss</t>
  </si>
  <si>
    <t>Write</t>
  </si>
  <si>
    <t>Buy</t>
  </si>
  <si>
    <t>(Net)</t>
  </si>
  <si>
    <t>What</t>
  </si>
  <si>
    <t>Weight</t>
  </si>
  <si>
    <t>Premium per unit</t>
  </si>
  <si>
    <t>Total Premium</t>
  </si>
  <si>
    <t>What If?</t>
  </si>
  <si>
    <t>MP</t>
  </si>
  <si>
    <t>Profit</t>
  </si>
  <si>
    <t>Bull Spread (Calls)</t>
  </si>
  <si>
    <t>Bear Spread (Put)</t>
  </si>
  <si>
    <t>Bear Spread (Calls)</t>
  </si>
  <si>
    <t>Butterfly Spread (Put-Sell)</t>
  </si>
  <si>
    <t>Butterfly Spread (Call-Sell)</t>
  </si>
  <si>
    <t>Butterfly Spread (Call-Buy)</t>
  </si>
  <si>
    <t>Butterfly Spread (Put-Buy)</t>
  </si>
  <si>
    <t>Short Straddle</t>
  </si>
  <si>
    <t>Long Straddle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</si>
</sst>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0" fillId="2" borderId="1" xfId="0" applyFill="1" applyBorder="1"/>
    <xf numFmtId="0" fontId="2" fillId="2" borderId="1" xfId="0" applyFont="1" applyFill="1" applyBorder="1"/>
    <xf numFmtId="0" fontId="2" fillId="2" borderId="1" xfId="0" applyNumberFormat="1" applyFont="1" applyFill="1" applyBorder="1"/>
    <xf numFmtId="0" fontId="0" fillId="3" borderId="1" xfId="0" applyFill="1" applyBorder="1"/>
    <xf numFmtId="0" fontId="0" fillId="3" borderId="1" xfId="0" applyNumberFormat="1" applyFill="1" applyBorder="1"/>
    <xf numFmtId="0" fontId="3" fillId="0" borderId="0" xfId="0" applyFont="1"/>
    <xf numFmtId="0" fontId="4" fillId="0" borderId="0" xfId="0" applyFont="1"/>
    <xf numFmtId="0" fontId="0" fillId="4" borderId="1" xfId="0" applyFill="1" applyBorder="1"/>
    <xf numFmtId="0" fontId="0" fillId="5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style val="4"/>
  <c:chart>
    <c:plotArea>
      <c:layout/>
      <c:lineChart>
        <c:grouping val="standard"/>
        <c:ser>
          <c:idx val="0"/>
          <c:order val="0"/>
          <c:marker>
            <c:symbol val="none"/>
          </c:marker>
          <c:cat>
            <c:numRef>
              <c:f>'Bull Spread (Calls)'!$B$13:$B$25</c:f>
              <c:numCache>
                <c:formatCode>General</c:formatCode>
                <c:ptCount val="13"/>
                <c:pt idx="0">
                  <c:v>50</c:v>
                </c:pt>
                <c:pt idx="1">
                  <c:v>54</c:v>
                </c:pt>
                <c:pt idx="2">
                  <c:v>58</c:v>
                </c:pt>
                <c:pt idx="3">
                  <c:v>62</c:v>
                </c:pt>
                <c:pt idx="4">
                  <c:v>66</c:v>
                </c:pt>
                <c:pt idx="5">
                  <c:v>70</c:v>
                </c:pt>
                <c:pt idx="6">
                  <c:v>74</c:v>
                </c:pt>
                <c:pt idx="7">
                  <c:v>78</c:v>
                </c:pt>
                <c:pt idx="8">
                  <c:v>82</c:v>
                </c:pt>
                <c:pt idx="9">
                  <c:v>86</c:v>
                </c:pt>
                <c:pt idx="10">
                  <c:v>90</c:v>
                </c:pt>
                <c:pt idx="11">
                  <c:v>94</c:v>
                </c:pt>
                <c:pt idx="12">
                  <c:v>98</c:v>
                </c:pt>
              </c:numCache>
            </c:numRef>
          </c:cat>
          <c:val>
            <c:numRef>
              <c:f>'Bull Spread (Calls)'!$C$13:$C$25</c:f>
              <c:numCache>
                <c:formatCode>General</c:formatCode>
                <c:ptCount val="13"/>
                <c:pt idx="0">
                  <c:v>-5</c:v>
                </c:pt>
                <c:pt idx="1">
                  <c:v>-5</c:v>
                </c:pt>
                <c:pt idx="2">
                  <c:v>-5</c:v>
                </c:pt>
                <c:pt idx="3">
                  <c:v>-3</c:v>
                </c:pt>
                <c:pt idx="4">
                  <c:v>1</c:v>
                </c:pt>
                <c:pt idx="5">
                  <c:v>5</c:v>
                </c:pt>
                <c:pt idx="6">
                  <c:v>9</c:v>
                </c:pt>
                <c:pt idx="7">
                  <c:v>13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</c:numCache>
            </c:numRef>
          </c:val>
        </c:ser>
        <c:marker val="1"/>
        <c:axId val="87153280"/>
        <c:axId val="87159168"/>
      </c:lineChart>
      <c:catAx>
        <c:axId val="87153280"/>
        <c:scaling>
          <c:orientation val="minMax"/>
        </c:scaling>
        <c:axPos val="b"/>
        <c:numFmt formatCode="General" sourceLinked="1"/>
        <c:tickLblPos val="nextTo"/>
        <c:crossAx val="87159168"/>
        <c:crosses val="autoZero"/>
        <c:auto val="1"/>
        <c:lblAlgn val="ctr"/>
        <c:lblOffset val="100"/>
      </c:catAx>
      <c:valAx>
        <c:axId val="87159168"/>
        <c:scaling>
          <c:orientation val="minMax"/>
        </c:scaling>
        <c:axPos val="l"/>
        <c:majorGridlines/>
        <c:numFmt formatCode="General" sourceLinked="1"/>
        <c:tickLblPos val="nextTo"/>
        <c:crossAx val="8715328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style val="4"/>
  <c:chart>
    <c:plotArea>
      <c:layout/>
      <c:lineChart>
        <c:grouping val="standard"/>
        <c:ser>
          <c:idx val="0"/>
          <c:order val="0"/>
          <c:marker>
            <c:symbol val="none"/>
          </c:marker>
          <c:cat>
            <c:numRef>
              <c:f>'Short Straddle'!$B$13:$B$25</c:f>
              <c:numCache>
                <c:formatCode>General</c:formatCode>
                <c:ptCount val="13"/>
                <c:pt idx="0">
                  <c:v>60</c:v>
                </c:pt>
                <c:pt idx="1">
                  <c:v>62</c:v>
                </c:pt>
                <c:pt idx="2">
                  <c:v>64</c:v>
                </c:pt>
                <c:pt idx="3">
                  <c:v>66</c:v>
                </c:pt>
                <c:pt idx="4">
                  <c:v>68</c:v>
                </c:pt>
                <c:pt idx="5">
                  <c:v>70</c:v>
                </c:pt>
                <c:pt idx="6">
                  <c:v>72</c:v>
                </c:pt>
                <c:pt idx="7">
                  <c:v>74</c:v>
                </c:pt>
                <c:pt idx="8">
                  <c:v>76</c:v>
                </c:pt>
                <c:pt idx="9">
                  <c:v>78</c:v>
                </c:pt>
                <c:pt idx="10">
                  <c:v>80</c:v>
                </c:pt>
                <c:pt idx="11">
                  <c:v>82</c:v>
                </c:pt>
                <c:pt idx="12">
                  <c:v>84</c:v>
                </c:pt>
              </c:numCache>
            </c:numRef>
          </c:cat>
          <c:val>
            <c:numRef>
              <c:f>'Short Straddle'!$C$13:$C$25</c:f>
              <c:numCache>
                <c:formatCode>General</c:formatCode>
                <c:ptCount val="13"/>
                <c:pt idx="0">
                  <c:v>4</c:v>
                </c:pt>
                <c:pt idx="1">
                  <c:v>6</c:v>
                </c:pt>
                <c:pt idx="2">
                  <c:v>8</c:v>
                </c:pt>
                <c:pt idx="3">
                  <c:v>10</c:v>
                </c:pt>
                <c:pt idx="4">
                  <c:v>12</c:v>
                </c:pt>
                <c:pt idx="5">
                  <c:v>14</c:v>
                </c:pt>
                <c:pt idx="6">
                  <c:v>12</c:v>
                </c:pt>
                <c:pt idx="7">
                  <c:v>10</c:v>
                </c:pt>
                <c:pt idx="8">
                  <c:v>8</c:v>
                </c:pt>
                <c:pt idx="9">
                  <c:v>6</c:v>
                </c:pt>
                <c:pt idx="10">
                  <c:v>4</c:v>
                </c:pt>
                <c:pt idx="11">
                  <c:v>2</c:v>
                </c:pt>
                <c:pt idx="12">
                  <c:v>0</c:v>
                </c:pt>
              </c:numCache>
            </c:numRef>
          </c:val>
        </c:ser>
        <c:marker val="1"/>
        <c:axId val="141084160"/>
        <c:axId val="141085696"/>
      </c:lineChart>
      <c:catAx>
        <c:axId val="141084160"/>
        <c:scaling>
          <c:orientation val="minMax"/>
        </c:scaling>
        <c:axPos val="b"/>
        <c:numFmt formatCode="General" sourceLinked="1"/>
        <c:tickLblPos val="nextTo"/>
        <c:crossAx val="141085696"/>
        <c:crosses val="autoZero"/>
        <c:auto val="1"/>
        <c:lblAlgn val="ctr"/>
        <c:lblOffset val="100"/>
      </c:catAx>
      <c:valAx>
        <c:axId val="141085696"/>
        <c:scaling>
          <c:orientation val="minMax"/>
        </c:scaling>
        <c:axPos val="l"/>
        <c:majorGridlines/>
        <c:numFmt formatCode="General" sourceLinked="1"/>
        <c:tickLblPos val="nextTo"/>
        <c:crossAx val="14108416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style val="4"/>
  <c:chart>
    <c:plotArea>
      <c:layout/>
      <c:lineChart>
        <c:grouping val="standard"/>
        <c:ser>
          <c:idx val="0"/>
          <c:order val="0"/>
          <c:marker>
            <c:symbol val="none"/>
          </c:marker>
          <c:cat>
            <c:numRef>
              <c:f>Strip!$B$13:$B$25</c:f>
              <c:numCache>
                <c:formatCode>General</c:formatCode>
                <c:ptCount val="13"/>
                <c:pt idx="0">
                  <c:v>50</c:v>
                </c:pt>
                <c:pt idx="1">
                  <c:v>52</c:v>
                </c:pt>
                <c:pt idx="2">
                  <c:v>54</c:v>
                </c:pt>
                <c:pt idx="3">
                  <c:v>56</c:v>
                </c:pt>
                <c:pt idx="4">
                  <c:v>58</c:v>
                </c:pt>
                <c:pt idx="5">
                  <c:v>60</c:v>
                </c:pt>
                <c:pt idx="6">
                  <c:v>62</c:v>
                </c:pt>
                <c:pt idx="7">
                  <c:v>64</c:v>
                </c:pt>
                <c:pt idx="8">
                  <c:v>66</c:v>
                </c:pt>
                <c:pt idx="9">
                  <c:v>68</c:v>
                </c:pt>
                <c:pt idx="10">
                  <c:v>70</c:v>
                </c:pt>
                <c:pt idx="11">
                  <c:v>72</c:v>
                </c:pt>
                <c:pt idx="12">
                  <c:v>74</c:v>
                </c:pt>
              </c:numCache>
            </c:numRef>
          </c:cat>
          <c:val>
            <c:numRef>
              <c:f>Strip!$C$13:$C$25</c:f>
              <c:numCache>
                <c:formatCode>General</c:formatCode>
                <c:ptCount val="13"/>
                <c:pt idx="0">
                  <c:v>20</c:v>
                </c:pt>
                <c:pt idx="1">
                  <c:v>8</c:v>
                </c:pt>
                <c:pt idx="2">
                  <c:v>-4</c:v>
                </c:pt>
                <c:pt idx="3">
                  <c:v>-16</c:v>
                </c:pt>
                <c:pt idx="4">
                  <c:v>-28</c:v>
                </c:pt>
                <c:pt idx="5">
                  <c:v>-40</c:v>
                </c:pt>
                <c:pt idx="6">
                  <c:v>-38</c:v>
                </c:pt>
                <c:pt idx="7">
                  <c:v>-36</c:v>
                </c:pt>
                <c:pt idx="8">
                  <c:v>-34</c:v>
                </c:pt>
                <c:pt idx="9">
                  <c:v>-32</c:v>
                </c:pt>
                <c:pt idx="10">
                  <c:v>-30</c:v>
                </c:pt>
                <c:pt idx="11">
                  <c:v>-28</c:v>
                </c:pt>
                <c:pt idx="12">
                  <c:v>-26</c:v>
                </c:pt>
              </c:numCache>
            </c:numRef>
          </c:val>
        </c:ser>
        <c:marker val="1"/>
        <c:axId val="140505856"/>
        <c:axId val="140507392"/>
      </c:lineChart>
      <c:catAx>
        <c:axId val="140505856"/>
        <c:scaling>
          <c:orientation val="minMax"/>
        </c:scaling>
        <c:axPos val="b"/>
        <c:numFmt formatCode="General" sourceLinked="1"/>
        <c:tickLblPos val="nextTo"/>
        <c:crossAx val="140507392"/>
        <c:crosses val="autoZero"/>
        <c:auto val="1"/>
        <c:lblAlgn val="ctr"/>
        <c:lblOffset val="100"/>
      </c:catAx>
      <c:valAx>
        <c:axId val="140507392"/>
        <c:scaling>
          <c:orientation val="minMax"/>
        </c:scaling>
        <c:axPos val="l"/>
        <c:majorGridlines/>
        <c:numFmt formatCode="General" sourceLinked="1"/>
        <c:tickLblPos val="nextTo"/>
        <c:crossAx val="14050585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style val="4"/>
  <c:chart>
    <c:plotArea>
      <c:layout/>
      <c:lineChart>
        <c:grouping val="standard"/>
        <c:ser>
          <c:idx val="0"/>
          <c:order val="0"/>
          <c:marker>
            <c:symbol val="none"/>
          </c:marker>
          <c:cat>
            <c:numRef>
              <c:f>Strap!$B$13:$B$25</c:f>
              <c:numCache>
                <c:formatCode>General</c:formatCode>
                <c:ptCount val="13"/>
                <c:pt idx="0">
                  <c:v>50</c:v>
                </c:pt>
                <c:pt idx="1">
                  <c:v>52</c:v>
                </c:pt>
                <c:pt idx="2">
                  <c:v>54</c:v>
                </c:pt>
                <c:pt idx="3">
                  <c:v>56</c:v>
                </c:pt>
                <c:pt idx="4">
                  <c:v>58</c:v>
                </c:pt>
                <c:pt idx="5">
                  <c:v>60</c:v>
                </c:pt>
                <c:pt idx="6">
                  <c:v>62</c:v>
                </c:pt>
                <c:pt idx="7">
                  <c:v>64</c:v>
                </c:pt>
                <c:pt idx="8">
                  <c:v>66</c:v>
                </c:pt>
                <c:pt idx="9">
                  <c:v>68</c:v>
                </c:pt>
                <c:pt idx="10">
                  <c:v>70</c:v>
                </c:pt>
                <c:pt idx="11">
                  <c:v>72</c:v>
                </c:pt>
                <c:pt idx="12">
                  <c:v>74</c:v>
                </c:pt>
              </c:numCache>
            </c:numRef>
          </c:cat>
          <c:val>
            <c:numRef>
              <c:f>Strap!$C$13:$C$25</c:f>
              <c:numCache>
                <c:formatCode>General</c:formatCode>
                <c:ptCount val="13"/>
                <c:pt idx="0">
                  <c:v>-20</c:v>
                </c:pt>
                <c:pt idx="1">
                  <c:v>-22</c:v>
                </c:pt>
                <c:pt idx="2">
                  <c:v>-24</c:v>
                </c:pt>
                <c:pt idx="3">
                  <c:v>-26</c:v>
                </c:pt>
                <c:pt idx="4">
                  <c:v>-28</c:v>
                </c:pt>
                <c:pt idx="5">
                  <c:v>-30</c:v>
                </c:pt>
                <c:pt idx="6">
                  <c:v>-18</c:v>
                </c:pt>
                <c:pt idx="7">
                  <c:v>-6</c:v>
                </c:pt>
                <c:pt idx="8">
                  <c:v>6</c:v>
                </c:pt>
                <c:pt idx="9">
                  <c:v>18</c:v>
                </c:pt>
                <c:pt idx="10">
                  <c:v>30</c:v>
                </c:pt>
                <c:pt idx="11">
                  <c:v>42</c:v>
                </c:pt>
                <c:pt idx="12">
                  <c:v>54</c:v>
                </c:pt>
              </c:numCache>
            </c:numRef>
          </c:val>
        </c:ser>
        <c:marker val="1"/>
        <c:axId val="140788864"/>
        <c:axId val="140790400"/>
      </c:lineChart>
      <c:catAx>
        <c:axId val="140788864"/>
        <c:scaling>
          <c:orientation val="minMax"/>
        </c:scaling>
        <c:axPos val="b"/>
        <c:numFmt formatCode="General" sourceLinked="1"/>
        <c:tickLblPos val="nextTo"/>
        <c:crossAx val="140790400"/>
        <c:crosses val="autoZero"/>
        <c:auto val="1"/>
        <c:lblAlgn val="ctr"/>
        <c:lblOffset val="100"/>
      </c:catAx>
      <c:valAx>
        <c:axId val="140790400"/>
        <c:scaling>
          <c:orientation val="minMax"/>
        </c:scaling>
        <c:axPos val="l"/>
        <c:majorGridlines/>
        <c:numFmt formatCode="General" sourceLinked="1"/>
        <c:tickLblPos val="nextTo"/>
        <c:crossAx val="14078886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style val="4"/>
  <c:chart>
    <c:plotArea>
      <c:layout/>
      <c:lineChart>
        <c:grouping val="standard"/>
        <c:ser>
          <c:idx val="0"/>
          <c:order val="0"/>
          <c:marker>
            <c:symbol val="none"/>
          </c:marker>
          <c:cat>
            <c:numRef>
              <c:f>'Bull Spread (Put)'!$B$13:$B$25</c:f>
              <c:numCache>
                <c:formatCode>General</c:formatCode>
                <c:ptCount val="13"/>
                <c:pt idx="0">
                  <c:v>40</c:v>
                </c:pt>
                <c:pt idx="1">
                  <c:v>43</c:v>
                </c:pt>
                <c:pt idx="2">
                  <c:v>46</c:v>
                </c:pt>
                <c:pt idx="3">
                  <c:v>49</c:v>
                </c:pt>
                <c:pt idx="4">
                  <c:v>52</c:v>
                </c:pt>
                <c:pt idx="5">
                  <c:v>55</c:v>
                </c:pt>
                <c:pt idx="6">
                  <c:v>58</c:v>
                </c:pt>
                <c:pt idx="7">
                  <c:v>61</c:v>
                </c:pt>
                <c:pt idx="8">
                  <c:v>64</c:v>
                </c:pt>
                <c:pt idx="9">
                  <c:v>67</c:v>
                </c:pt>
                <c:pt idx="10">
                  <c:v>70</c:v>
                </c:pt>
                <c:pt idx="11">
                  <c:v>73</c:v>
                </c:pt>
                <c:pt idx="12">
                  <c:v>76</c:v>
                </c:pt>
              </c:numCache>
            </c:numRef>
          </c:cat>
          <c:val>
            <c:numRef>
              <c:f>'Bull Spread (Put)'!$C$13:$C$25</c:f>
              <c:numCache>
                <c:formatCode>General</c:formatCode>
                <c:ptCount val="13"/>
                <c:pt idx="0">
                  <c:v>-5</c:v>
                </c:pt>
                <c:pt idx="1">
                  <c:v>-5</c:v>
                </c:pt>
                <c:pt idx="2">
                  <c:v>-5</c:v>
                </c:pt>
                <c:pt idx="3">
                  <c:v>-5</c:v>
                </c:pt>
                <c:pt idx="4">
                  <c:v>-3</c:v>
                </c:pt>
                <c:pt idx="5">
                  <c:v>0</c:v>
                </c:pt>
                <c:pt idx="6">
                  <c:v>3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</c:numCache>
            </c:numRef>
          </c:val>
        </c:ser>
        <c:marker val="1"/>
        <c:axId val="147780736"/>
        <c:axId val="147782272"/>
      </c:lineChart>
      <c:catAx>
        <c:axId val="147780736"/>
        <c:scaling>
          <c:orientation val="minMax"/>
        </c:scaling>
        <c:axPos val="b"/>
        <c:numFmt formatCode="General" sourceLinked="1"/>
        <c:tickLblPos val="nextTo"/>
        <c:crossAx val="147782272"/>
        <c:crosses val="autoZero"/>
        <c:auto val="1"/>
        <c:lblAlgn val="ctr"/>
        <c:lblOffset val="100"/>
      </c:catAx>
      <c:valAx>
        <c:axId val="147782272"/>
        <c:scaling>
          <c:orientation val="minMax"/>
        </c:scaling>
        <c:axPos val="l"/>
        <c:majorGridlines/>
        <c:numFmt formatCode="General" sourceLinked="1"/>
        <c:tickLblPos val="nextTo"/>
        <c:crossAx val="14778073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style val="4"/>
  <c:chart>
    <c:plotArea>
      <c:layout/>
      <c:lineChart>
        <c:grouping val="standard"/>
        <c:ser>
          <c:idx val="0"/>
          <c:order val="0"/>
          <c:marker>
            <c:symbol val="none"/>
          </c:marker>
          <c:cat>
            <c:numRef>
              <c:f>'Bear Spread (Calls)'!$B$13:$B$25</c:f>
              <c:numCache>
                <c:formatCode>General</c:formatCode>
                <c:ptCount val="13"/>
                <c:pt idx="0">
                  <c:v>50</c:v>
                </c:pt>
                <c:pt idx="1">
                  <c:v>54</c:v>
                </c:pt>
                <c:pt idx="2">
                  <c:v>58</c:v>
                </c:pt>
                <c:pt idx="3">
                  <c:v>62</c:v>
                </c:pt>
                <c:pt idx="4">
                  <c:v>66</c:v>
                </c:pt>
                <c:pt idx="5">
                  <c:v>70</c:v>
                </c:pt>
                <c:pt idx="6">
                  <c:v>74</c:v>
                </c:pt>
                <c:pt idx="7">
                  <c:v>78</c:v>
                </c:pt>
                <c:pt idx="8">
                  <c:v>82</c:v>
                </c:pt>
                <c:pt idx="9">
                  <c:v>86</c:v>
                </c:pt>
                <c:pt idx="10">
                  <c:v>90</c:v>
                </c:pt>
                <c:pt idx="11">
                  <c:v>94</c:v>
                </c:pt>
                <c:pt idx="12">
                  <c:v>98</c:v>
                </c:pt>
              </c:numCache>
            </c:numRef>
          </c:cat>
          <c:val>
            <c:numRef>
              <c:f>'Bear Spread (Calls)'!$C$13:$C$25</c:f>
              <c:numCache>
                <c:formatCode>General</c:formatCode>
                <c:ptCount val="13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3</c:v>
                </c:pt>
                <c:pt idx="4">
                  <c:v>-1</c:v>
                </c:pt>
                <c:pt idx="5">
                  <c:v>-5</c:v>
                </c:pt>
                <c:pt idx="6">
                  <c:v>-9</c:v>
                </c:pt>
                <c:pt idx="7">
                  <c:v>-13</c:v>
                </c:pt>
                <c:pt idx="8">
                  <c:v>-15</c:v>
                </c:pt>
                <c:pt idx="9">
                  <c:v>-15</c:v>
                </c:pt>
                <c:pt idx="10">
                  <c:v>-15</c:v>
                </c:pt>
                <c:pt idx="11">
                  <c:v>-15</c:v>
                </c:pt>
                <c:pt idx="12">
                  <c:v>-15</c:v>
                </c:pt>
              </c:numCache>
            </c:numRef>
          </c:val>
        </c:ser>
        <c:marker val="1"/>
        <c:axId val="147326464"/>
        <c:axId val="147328000"/>
      </c:lineChart>
      <c:catAx>
        <c:axId val="147326464"/>
        <c:scaling>
          <c:orientation val="minMax"/>
        </c:scaling>
        <c:axPos val="b"/>
        <c:numFmt formatCode="General" sourceLinked="1"/>
        <c:tickLblPos val="nextTo"/>
        <c:crossAx val="147328000"/>
        <c:crosses val="autoZero"/>
        <c:auto val="1"/>
        <c:lblAlgn val="ctr"/>
        <c:lblOffset val="100"/>
      </c:catAx>
      <c:valAx>
        <c:axId val="147328000"/>
        <c:scaling>
          <c:orientation val="minMax"/>
        </c:scaling>
        <c:axPos val="l"/>
        <c:majorGridlines/>
        <c:numFmt formatCode="General" sourceLinked="1"/>
        <c:tickLblPos val="nextTo"/>
        <c:crossAx val="14732646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style val="4"/>
  <c:chart>
    <c:plotArea>
      <c:layout/>
      <c:lineChart>
        <c:grouping val="standard"/>
        <c:ser>
          <c:idx val="0"/>
          <c:order val="0"/>
          <c:marker>
            <c:symbol val="none"/>
          </c:marker>
          <c:cat>
            <c:numRef>
              <c:f>'Bear Spread (Put)'!$B$13:$B$25</c:f>
              <c:numCache>
                <c:formatCode>General</c:formatCode>
                <c:ptCount val="13"/>
                <c:pt idx="0">
                  <c:v>40</c:v>
                </c:pt>
                <c:pt idx="1">
                  <c:v>43</c:v>
                </c:pt>
                <c:pt idx="2">
                  <c:v>46</c:v>
                </c:pt>
                <c:pt idx="3">
                  <c:v>49</c:v>
                </c:pt>
                <c:pt idx="4">
                  <c:v>52</c:v>
                </c:pt>
                <c:pt idx="5">
                  <c:v>55</c:v>
                </c:pt>
                <c:pt idx="6">
                  <c:v>58</c:v>
                </c:pt>
                <c:pt idx="7">
                  <c:v>61</c:v>
                </c:pt>
                <c:pt idx="8">
                  <c:v>64</c:v>
                </c:pt>
                <c:pt idx="9">
                  <c:v>67</c:v>
                </c:pt>
                <c:pt idx="10">
                  <c:v>70</c:v>
                </c:pt>
                <c:pt idx="11">
                  <c:v>73</c:v>
                </c:pt>
                <c:pt idx="12">
                  <c:v>76</c:v>
                </c:pt>
              </c:numCache>
            </c:numRef>
          </c:cat>
          <c:val>
            <c:numRef>
              <c:f>'Bear Spread (Put)'!$C$13:$C$25</c:f>
              <c:numCache>
                <c:formatCode>General</c:formatCode>
                <c:ptCount val="13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3</c:v>
                </c:pt>
                <c:pt idx="5">
                  <c:v>0</c:v>
                </c:pt>
                <c:pt idx="6">
                  <c:v>-3</c:v>
                </c:pt>
                <c:pt idx="7">
                  <c:v>-5</c:v>
                </c:pt>
                <c:pt idx="8">
                  <c:v>-5</c:v>
                </c:pt>
                <c:pt idx="9">
                  <c:v>-5</c:v>
                </c:pt>
                <c:pt idx="10">
                  <c:v>-5</c:v>
                </c:pt>
                <c:pt idx="11">
                  <c:v>-5</c:v>
                </c:pt>
                <c:pt idx="12">
                  <c:v>-5</c:v>
                </c:pt>
              </c:numCache>
            </c:numRef>
          </c:val>
        </c:ser>
        <c:marker val="1"/>
        <c:axId val="113468928"/>
        <c:axId val="49037312"/>
      </c:lineChart>
      <c:catAx>
        <c:axId val="113468928"/>
        <c:scaling>
          <c:orientation val="minMax"/>
        </c:scaling>
        <c:axPos val="b"/>
        <c:numFmt formatCode="General" sourceLinked="1"/>
        <c:tickLblPos val="nextTo"/>
        <c:crossAx val="49037312"/>
        <c:crosses val="autoZero"/>
        <c:auto val="1"/>
        <c:lblAlgn val="ctr"/>
        <c:lblOffset val="100"/>
      </c:catAx>
      <c:valAx>
        <c:axId val="49037312"/>
        <c:scaling>
          <c:orientation val="minMax"/>
        </c:scaling>
        <c:axPos val="l"/>
        <c:majorGridlines/>
        <c:numFmt formatCode="General" sourceLinked="1"/>
        <c:tickLblPos val="nextTo"/>
        <c:crossAx val="11346892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style val="4"/>
  <c:chart>
    <c:plotArea>
      <c:layout/>
      <c:lineChart>
        <c:grouping val="standard"/>
        <c:ser>
          <c:idx val="0"/>
          <c:order val="0"/>
          <c:marker>
            <c:symbol val="none"/>
          </c:marker>
          <c:cat>
            <c:numRef>
              <c:f>'Butterfly Spread (Call-Buy)'!$B$13:$B$25</c:f>
              <c:numCache>
                <c:formatCode>General</c:formatCode>
                <c:ptCount val="13"/>
                <c:pt idx="0">
                  <c:v>45</c:v>
                </c:pt>
                <c:pt idx="1">
                  <c:v>48</c:v>
                </c:pt>
                <c:pt idx="2">
                  <c:v>51</c:v>
                </c:pt>
                <c:pt idx="3">
                  <c:v>54</c:v>
                </c:pt>
                <c:pt idx="4">
                  <c:v>57</c:v>
                </c:pt>
                <c:pt idx="5">
                  <c:v>60</c:v>
                </c:pt>
                <c:pt idx="6">
                  <c:v>63</c:v>
                </c:pt>
                <c:pt idx="7">
                  <c:v>66</c:v>
                </c:pt>
                <c:pt idx="8">
                  <c:v>69</c:v>
                </c:pt>
                <c:pt idx="9">
                  <c:v>72</c:v>
                </c:pt>
                <c:pt idx="10">
                  <c:v>75</c:v>
                </c:pt>
                <c:pt idx="11">
                  <c:v>78</c:v>
                </c:pt>
                <c:pt idx="12">
                  <c:v>81</c:v>
                </c:pt>
              </c:numCache>
            </c:numRef>
          </c:cat>
          <c:val>
            <c:numRef>
              <c:f>'Butterfly Spread (Call-Buy)'!$C$13:$C$25</c:f>
              <c:numCache>
                <c:formatCode>General</c:formatCode>
                <c:ptCount val="13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1</c:v>
                </c:pt>
                <c:pt idx="5">
                  <c:v>4</c:v>
                </c:pt>
                <c:pt idx="6">
                  <c:v>1</c:v>
                </c:pt>
                <c:pt idx="7">
                  <c:v>-1</c:v>
                </c:pt>
                <c:pt idx="8">
                  <c:v>-1</c:v>
                </c:pt>
                <c:pt idx="9">
                  <c:v>-1</c:v>
                </c:pt>
                <c:pt idx="10">
                  <c:v>-1</c:v>
                </c:pt>
                <c:pt idx="11">
                  <c:v>-1</c:v>
                </c:pt>
                <c:pt idx="12">
                  <c:v>-1</c:v>
                </c:pt>
              </c:numCache>
            </c:numRef>
          </c:val>
        </c:ser>
        <c:marker val="1"/>
        <c:axId val="103946496"/>
        <c:axId val="103948288"/>
      </c:lineChart>
      <c:catAx>
        <c:axId val="103946496"/>
        <c:scaling>
          <c:orientation val="minMax"/>
        </c:scaling>
        <c:axPos val="b"/>
        <c:numFmt formatCode="General" sourceLinked="1"/>
        <c:tickLblPos val="nextTo"/>
        <c:crossAx val="103948288"/>
        <c:crosses val="autoZero"/>
        <c:auto val="1"/>
        <c:lblAlgn val="ctr"/>
        <c:lblOffset val="100"/>
      </c:catAx>
      <c:valAx>
        <c:axId val="103948288"/>
        <c:scaling>
          <c:orientation val="minMax"/>
        </c:scaling>
        <c:axPos val="l"/>
        <c:majorGridlines/>
        <c:numFmt formatCode="General" sourceLinked="1"/>
        <c:tickLblPos val="nextTo"/>
        <c:crossAx val="10394649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style val="4"/>
  <c:chart>
    <c:plotArea>
      <c:layout/>
      <c:lineChart>
        <c:grouping val="standard"/>
        <c:ser>
          <c:idx val="0"/>
          <c:order val="0"/>
          <c:marker>
            <c:symbol val="none"/>
          </c:marker>
          <c:cat>
            <c:numRef>
              <c:f>'Butterfly Spread (Call-Sell)'!$B$13:$B$25</c:f>
              <c:numCache>
                <c:formatCode>General</c:formatCode>
                <c:ptCount val="13"/>
                <c:pt idx="0">
                  <c:v>45</c:v>
                </c:pt>
                <c:pt idx="1">
                  <c:v>48</c:v>
                </c:pt>
                <c:pt idx="2">
                  <c:v>51</c:v>
                </c:pt>
                <c:pt idx="3">
                  <c:v>54</c:v>
                </c:pt>
                <c:pt idx="4">
                  <c:v>57</c:v>
                </c:pt>
                <c:pt idx="5">
                  <c:v>60</c:v>
                </c:pt>
                <c:pt idx="6">
                  <c:v>63</c:v>
                </c:pt>
                <c:pt idx="7">
                  <c:v>66</c:v>
                </c:pt>
                <c:pt idx="8">
                  <c:v>69</c:v>
                </c:pt>
                <c:pt idx="9">
                  <c:v>72</c:v>
                </c:pt>
                <c:pt idx="10">
                  <c:v>75</c:v>
                </c:pt>
                <c:pt idx="11">
                  <c:v>78</c:v>
                </c:pt>
                <c:pt idx="12">
                  <c:v>81</c:v>
                </c:pt>
              </c:numCache>
            </c:numRef>
          </c:cat>
          <c:val>
            <c:numRef>
              <c:f>'Butterfly Spread (Call-Sell)'!$C$13:$C$25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-4</c:v>
                </c:pt>
                <c:pt idx="6">
                  <c:v>-1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</c:ser>
        <c:marker val="1"/>
        <c:axId val="63506304"/>
        <c:axId val="63507840"/>
      </c:lineChart>
      <c:catAx>
        <c:axId val="63506304"/>
        <c:scaling>
          <c:orientation val="minMax"/>
        </c:scaling>
        <c:axPos val="b"/>
        <c:numFmt formatCode="General" sourceLinked="1"/>
        <c:tickLblPos val="nextTo"/>
        <c:crossAx val="63507840"/>
        <c:crosses val="autoZero"/>
        <c:auto val="1"/>
        <c:lblAlgn val="ctr"/>
        <c:lblOffset val="100"/>
      </c:catAx>
      <c:valAx>
        <c:axId val="63507840"/>
        <c:scaling>
          <c:orientation val="minMax"/>
        </c:scaling>
        <c:axPos val="l"/>
        <c:majorGridlines/>
        <c:numFmt formatCode="General" sourceLinked="1"/>
        <c:tickLblPos val="nextTo"/>
        <c:crossAx val="6350630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style val="4"/>
  <c:chart>
    <c:plotArea>
      <c:layout/>
      <c:lineChart>
        <c:grouping val="standard"/>
        <c:ser>
          <c:idx val="0"/>
          <c:order val="0"/>
          <c:marker>
            <c:symbol val="none"/>
          </c:marker>
          <c:cat>
            <c:numRef>
              <c:f>'Butterfly Spread (Put-Sell)'!$B$13:$B$25</c:f>
              <c:numCache>
                <c:formatCode>General</c:formatCode>
                <c:ptCount val="13"/>
                <c:pt idx="0">
                  <c:v>45</c:v>
                </c:pt>
                <c:pt idx="1">
                  <c:v>48</c:v>
                </c:pt>
                <c:pt idx="2">
                  <c:v>51</c:v>
                </c:pt>
                <c:pt idx="3">
                  <c:v>54</c:v>
                </c:pt>
                <c:pt idx="4">
                  <c:v>57</c:v>
                </c:pt>
                <c:pt idx="5">
                  <c:v>60</c:v>
                </c:pt>
                <c:pt idx="6">
                  <c:v>63</c:v>
                </c:pt>
                <c:pt idx="7">
                  <c:v>66</c:v>
                </c:pt>
                <c:pt idx="8">
                  <c:v>69</c:v>
                </c:pt>
                <c:pt idx="9">
                  <c:v>72</c:v>
                </c:pt>
                <c:pt idx="10">
                  <c:v>75</c:v>
                </c:pt>
                <c:pt idx="11">
                  <c:v>78</c:v>
                </c:pt>
                <c:pt idx="12">
                  <c:v>81</c:v>
                </c:pt>
              </c:numCache>
            </c:numRef>
          </c:cat>
          <c:val>
            <c:numRef>
              <c:f>'Butterfly Spread (Put-Sell)'!$C$13:$C$25</c:f>
              <c:numCache>
                <c:formatCode>General</c:formatCode>
                <c:ptCount val="13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-3</c:v>
                </c:pt>
                <c:pt idx="5">
                  <c:v>-6</c:v>
                </c:pt>
                <c:pt idx="6">
                  <c:v>-3</c:v>
                </c:pt>
                <c:pt idx="7">
                  <c:v>-1</c:v>
                </c:pt>
                <c:pt idx="8">
                  <c:v>-1</c:v>
                </c:pt>
                <c:pt idx="9">
                  <c:v>-1</c:v>
                </c:pt>
                <c:pt idx="10">
                  <c:v>-1</c:v>
                </c:pt>
                <c:pt idx="11">
                  <c:v>-1</c:v>
                </c:pt>
                <c:pt idx="12">
                  <c:v>-1</c:v>
                </c:pt>
              </c:numCache>
            </c:numRef>
          </c:val>
        </c:ser>
        <c:marker val="1"/>
        <c:axId val="141695616"/>
        <c:axId val="141713792"/>
      </c:lineChart>
      <c:catAx>
        <c:axId val="141695616"/>
        <c:scaling>
          <c:orientation val="minMax"/>
        </c:scaling>
        <c:axPos val="b"/>
        <c:numFmt formatCode="General" sourceLinked="1"/>
        <c:tickLblPos val="nextTo"/>
        <c:crossAx val="141713792"/>
        <c:crosses val="autoZero"/>
        <c:auto val="1"/>
        <c:lblAlgn val="ctr"/>
        <c:lblOffset val="100"/>
      </c:catAx>
      <c:valAx>
        <c:axId val="141713792"/>
        <c:scaling>
          <c:orientation val="minMax"/>
        </c:scaling>
        <c:axPos val="l"/>
        <c:majorGridlines/>
        <c:numFmt formatCode="General" sourceLinked="1"/>
        <c:tickLblPos val="nextTo"/>
        <c:crossAx val="14169561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style val="4"/>
  <c:chart>
    <c:plotArea>
      <c:layout/>
      <c:lineChart>
        <c:grouping val="standard"/>
        <c:ser>
          <c:idx val="0"/>
          <c:order val="0"/>
          <c:marker>
            <c:symbol val="none"/>
          </c:marker>
          <c:cat>
            <c:numRef>
              <c:f>'Butterfly Spread (Put-Buy)'!$B$13:$B$25</c:f>
              <c:numCache>
                <c:formatCode>General</c:formatCode>
                <c:ptCount val="13"/>
                <c:pt idx="0">
                  <c:v>45</c:v>
                </c:pt>
                <c:pt idx="1">
                  <c:v>48</c:v>
                </c:pt>
                <c:pt idx="2">
                  <c:v>51</c:v>
                </c:pt>
                <c:pt idx="3">
                  <c:v>54</c:v>
                </c:pt>
                <c:pt idx="4">
                  <c:v>57</c:v>
                </c:pt>
                <c:pt idx="5">
                  <c:v>60</c:v>
                </c:pt>
                <c:pt idx="6">
                  <c:v>63</c:v>
                </c:pt>
                <c:pt idx="7">
                  <c:v>66</c:v>
                </c:pt>
                <c:pt idx="8">
                  <c:v>69</c:v>
                </c:pt>
                <c:pt idx="9">
                  <c:v>72</c:v>
                </c:pt>
                <c:pt idx="10">
                  <c:v>75</c:v>
                </c:pt>
                <c:pt idx="11">
                  <c:v>78</c:v>
                </c:pt>
                <c:pt idx="12">
                  <c:v>81</c:v>
                </c:pt>
              </c:numCache>
            </c:numRef>
          </c:cat>
          <c:val>
            <c:numRef>
              <c:f>'Butterfly Spread (Put-Buy)'!$C$13:$C$25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6</c:v>
                </c:pt>
                <c:pt idx="6">
                  <c:v>3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</c:ser>
        <c:marker val="1"/>
        <c:axId val="141838208"/>
        <c:axId val="141839744"/>
      </c:lineChart>
      <c:catAx>
        <c:axId val="141838208"/>
        <c:scaling>
          <c:orientation val="minMax"/>
        </c:scaling>
        <c:axPos val="b"/>
        <c:numFmt formatCode="General" sourceLinked="1"/>
        <c:tickLblPos val="nextTo"/>
        <c:crossAx val="141839744"/>
        <c:crosses val="autoZero"/>
        <c:auto val="1"/>
        <c:lblAlgn val="ctr"/>
        <c:lblOffset val="100"/>
      </c:catAx>
      <c:valAx>
        <c:axId val="141839744"/>
        <c:scaling>
          <c:orientation val="minMax"/>
        </c:scaling>
        <c:axPos val="l"/>
        <c:majorGridlines/>
        <c:numFmt formatCode="General" sourceLinked="1"/>
        <c:tickLblPos val="nextTo"/>
        <c:crossAx val="14183820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style val="4"/>
  <c:chart>
    <c:plotArea>
      <c:layout/>
      <c:lineChart>
        <c:grouping val="standard"/>
        <c:ser>
          <c:idx val="0"/>
          <c:order val="0"/>
          <c:marker>
            <c:symbol val="none"/>
          </c:marker>
          <c:cat>
            <c:numRef>
              <c:f>'Long Straddle'!$B$13:$B$25</c:f>
              <c:numCache>
                <c:formatCode>General</c:formatCode>
                <c:ptCount val="13"/>
                <c:pt idx="0">
                  <c:v>50</c:v>
                </c:pt>
                <c:pt idx="1">
                  <c:v>54</c:v>
                </c:pt>
                <c:pt idx="2">
                  <c:v>58</c:v>
                </c:pt>
                <c:pt idx="3">
                  <c:v>62</c:v>
                </c:pt>
                <c:pt idx="4">
                  <c:v>66</c:v>
                </c:pt>
                <c:pt idx="5">
                  <c:v>70</c:v>
                </c:pt>
                <c:pt idx="6">
                  <c:v>74</c:v>
                </c:pt>
                <c:pt idx="7">
                  <c:v>78</c:v>
                </c:pt>
                <c:pt idx="8">
                  <c:v>82</c:v>
                </c:pt>
                <c:pt idx="9">
                  <c:v>86</c:v>
                </c:pt>
                <c:pt idx="10">
                  <c:v>90</c:v>
                </c:pt>
                <c:pt idx="11">
                  <c:v>94</c:v>
                </c:pt>
                <c:pt idx="12">
                  <c:v>98</c:v>
                </c:pt>
              </c:numCache>
            </c:numRef>
          </c:cat>
          <c:val>
            <c:numRef>
              <c:f>'Long Straddle'!$C$13:$C$25</c:f>
              <c:numCache>
                <c:formatCode>General</c:formatCode>
                <c:ptCount val="13"/>
                <c:pt idx="0">
                  <c:v>8</c:v>
                </c:pt>
                <c:pt idx="1">
                  <c:v>4</c:v>
                </c:pt>
                <c:pt idx="2">
                  <c:v>0</c:v>
                </c:pt>
                <c:pt idx="3">
                  <c:v>-4</c:v>
                </c:pt>
                <c:pt idx="4">
                  <c:v>-8</c:v>
                </c:pt>
                <c:pt idx="5">
                  <c:v>-12</c:v>
                </c:pt>
                <c:pt idx="6">
                  <c:v>-8</c:v>
                </c:pt>
                <c:pt idx="7">
                  <c:v>-4</c:v>
                </c:pt>
                <c:pt idx="8">
                  <c:v>0</c:v>
                </c:pt>
                <c:pt idx="9">
                  <c:v>4</c:v>
                </c:pt>
                <c:pt idx="10">
                  <c:v>8</c:v>
                </c:pt>
                <c:pt idx="11">
                  <c:v>12</c:v>
                </c:pt>
                <c:pt idx="12">
                  <c:v>16</c:v>
                </c:pt>
              </c:numCache>
            </c:numRef>
          </c:val>
        </c:ser>
        <c:marker val="1"/>
        <c:axId val="142350976"/>
        <c:axId val="142373248"/>
      </c:lineChart>
      <c:catAx>
        <c:axId val="142350976"/>
        <c:scaling>
          <c:orientation val="minMax"/>
        </c:scaling>
        <c:axPos val="b"/>
        <c:numFmt formatCode="General" sourceLinked="1"/>
        <c:tickLblPos val="nextTo"/>
        <c:crossAx val="142373248"/>
        <c:crosses val="autoZero"/>
        <c:auto val="1"/>
        <c:lblAlgn val="ctr"/>
        <c:lblOffset val="100"/>
      </c:catAx>
      <c:valAx>
        <c:axId val="142373248"/>
        <c:scaling>
          <c:orientation val="minMax"/>
        </c:scaling>
        <c:axPos val="l"/>
        <c:majorGridlines/>
        <c:numFmt formatCode="General" sourceLinked="1"/>
        <c:tickLblPos val="nextTo"/>
        <c:crossAx val="14235097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9</xdr:row>
      <xdr:rowOff>114300</xdr:rowOff>
    </xdr:from>
    <xdr:to>
      <xdr:col>11</xdr:col>
      <xdr:colOff>514350</xdr:colOff>
      <xdr:row>23</xdr:row>
      <xdr:rowOff>142875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9</xdr:row>
      <xdr:rowOff>114300</xdr:rowOff>
    </xdr:from>
    <xdr:to>
      <xdr:col>11</xdr:col>
      <xdr:colOff>514350</xdr:colOff>
      <xdr:row>23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9</xdr:row>
      <xdr:rowOff>114300</xdr:rowOff>
    </xdr:from>
    <xdr:to>
      <xdr:col>11</xdr:col>
      <xdr:colOff>514350</xdr:colOff>
      <xdr:row>23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9</xdr:row>
      <xdr:rowOff>114300</xdr:rowOff>
    </xdr:from>
    <xdr:to>
      <xdr:col>11</xdr:col>
      <xdr:colOff>514350</xdr:colOff>
      <xdr:row>23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9</xdr:row>
      <xdr:rowOff>114300</xdr:rowOff>
    </xdr:from>
    <xdr:to>
      <xdr:col>11</xdr:col>
      <xdr:colOff>514350</xdr:colOff>
      <xdr:row>23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9</xdr:row>
      <xdr:rowOff>114300</xdr:rowOff>
    </xdr:from>
    <xdr:to>
      <xdr:col>11</xdr:col>
      <xdr:colOff>514350</xdr:colOff>
      <xdr:row>23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9</xdr:row>
      <xdr:rowOff>114300</xdr:rowOff>
    </xdr:from>
    <xdr:to>
      <xdr:col>11</xdr:col>
      <xdr:colOff>514350</xdr:colOff>
      <xdr:row>23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9</xdr:row>
      <xdr:rowOff>114300</xdr:rowOff>
    </xdr:from>
    <xdr:to>
      <xdr:col>11</xdr:col>
      <xdr:colOff>514350</xdr:colOff>
      <xdr:row>23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9</xdr:row>
      <xdr:rowOff>114300</xdr:rowOff>
    </xdr:from>
    <xdr:to>
      <xdr:col>11</xdr:col>
      <xdr:colOff>514350</xdr:colOff>
      <xdr:row>23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9</xdr:row>
      <xdr:rowOff>114300</xdr:rowOff>
    </xdr:from>
    <xdr:to>
      <xdr:col>11</xdr:col>
      <xdr:colOff>514350</xdr:colOff>
      <xdr:row>23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9</xdr:row>
      <xdr:rowOff>114300</xdr:rowOff>
    </xdr:from>
    <xdr:to>
      <xdr:col>11</xdr:col>
      <xdr:colOff>514350</xdr:colOff>
      <xdr:row>23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9</xdr:row>
      <xdr:rowOff>114300</xdr:rowOff>
    </xdr:from>
    <xdr:to>
      <xdr:col>11</xdr:col>
      <xdr:colOff>514350</xdr:colOff>
      <xdr:row>23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5"/>
  <sheetViews>
    <sheetView tabSelected="1" workbookViewId="0">
      <selection activeCell="B21" sqref="B21"/>
    </sheetView>
  </sheetViews>
  <sheetFormatPr defaultRowHeight="15"/>
  <cols>
    <col min="4" max="4" width="13.28515625" bestFit="1" customWidth="1"/>
    <col min="5" max="5" width="12.85546875" bestFit="1" customWidth="1"/>
    <col min="6" max="6" width="16.7109375" customWidth="1"/>
    <col min="7" max="7" width="14.140625" bestFit="1" customWidth="1"/>
    <col min="9" max="9" width="9.7109375" bestFit="1" customWidth="1"/>
    <col min="10" max="10" width="13.5703125" bestFit="1" customWidth="1"/>
  </cols>
  <sheetData>
    <row r="1" spans="1:11" ht="15.75">
      <c r="A1" s="7" t="s">
        <v>18</v>
      </c>
    </row>
    <row r="3" spans="1:11">
      <c r="A3" s="3" t="s">
        <v>1</v>
      </c>
      <c r="B3" s="3" t="s">
        <v>2</v>
      </c>
      <c r="C3" s="3" t="s">
        <v>11</v>
      </c>
      <c r="D3" s="3" t="s">
        <v>0</v>
      </c>
      <c r="E3" s="4" t="s">
        <v>12</v>
      </c>
      <c r="F3" s="3" t="s">
        <v>13</v>
      </c>
      <c r="G3" s="3" t="s">
        <v>14</v>
      </c>
      <c r="H3" s="3" t="s">
        <v>5</v>
      </c>
      <c r="I3" s="3" t="s">
        <v>6</v>
      </c>
      <c r="J3" s="3" t="s">
        <v>7</v>
      </c>
    </row>
    <row r="4" spans="1:11">
      <c r="A4" s="2">
        <f>$B$12</f>
        <v>0</v>
      </c>
      <c r="B4" s="5" t="s">
        <v>3</v>
      </c>
      <c r="C4" s="5" t="s">
        <v>9</v>
      </c>
      <c r="D4" s="5">
        <v>60</v>
      </c>
      <c r="E4" s="6">
        <v>1</v>
      </c>
      <c r="F4" s="5">
        <v>9</v>
      </c>
      <c r="G4" s="2">
        <f t="shared" ref="G4" si="0">IF(C4="Buy",1,-1)*E4*F4*-1</f>
        <v>-9</v>
      </c>
      <c r="H4" s="2" t="str">
        <f>IF(IF(B4="Call",1,-1)*(A4-D4)&gt;=0,"Exercise","Lapse")</f>
        <v>Lapse</v>
      </c>
      <c r="I4" s="2">
        <f>IF(H4="Exercise",IF(B4="Call",1,-1)*IF(C4="Buy",1,-1)*(D4-A4)*E4,0)*-1</f>
        <v>0</v>
      </c>
      <c r="J4" s="2">
        <f>I4+G4</f>
        <v>-9</v>
      </c>
    </row>
    <row r="5" spans="1:11">
      <c r="A5" s="2">
        <f>$B$12</f>
        <v>0</v>
      </c>
      <c r="B5" s="5" t="s">
        <v>3</v>
      </c>
      <c r="C5" s="5" t="s">
        <v>8</v>
      </c>
      <c r="D5" s="5">
        <v>80</v>
      </c>
      <c r="E5" s="6">
        <v>1</v>
      </c>
      <c r="F5" s="5">
        <v>4</v>
      </c>
      <c r="G5" s="2">
        <f>IF(C5="Buy",1,-1)*E5*F5*-1</f>
        <v>4</v>
      </c>
      <c r="H5" s="2" t="str">
        <f>IF(IF(B5="Call",1,-1)*(A5-D5)&gt;=0,"Exercise","Lapse")</f>
        <v>Lapse</v>
      </c>
      <c r="I5" s="2">
        <f>IF(H5="Exercise",IF(B5="Call",1,-1)*IF(C5="Buy",1,-1)*(D5-A5)*E5,0)*-1</f>
        <v>0</v>
      </c>
      <c r="J5" s="2">
        <f>I5+G5</f>
        <v>4</v>
      </c>
    </row>
    <row r="6" spans="1:11">
      <c r="A6" s="2">
        <f>$B$12</f>
        <v>0</v>
      </c>
      <c r="B6" s="5"/>
      <c r="C6" s="5"/>
      <c r="D6" s="5"/>
      <c r="E6" s="6"/>
      <c r="F6" s="5"/>
      <c r="G6" s="2">
        <f t="shared" ref="G6:G8" si="1">IF(C6="Buy",1,-1)*E6*F6*-1</f>
        <v>0</v>
      </c>
      <c r="H6" s="2" t="str">
        <f>IF(IF(B6="Call",1,-1)*(A6-D6)&gt;=0,"Exercise","Lapse")</f>
        <v>Exercise</v>
      </c>
      <c r="I6" s="2">
        <f>IF(H6="Exercise",IF(B6="Call",1,-1)*IF(C6="Buy",1,-1)*(D6-A6)*E6,0)*-1</f>
        <v>0</v>
      </c>
      <c r="J6" s="2">
        <f>I6+G6</f>
        <v>0</v>
      </c>
    </row>
    <row r="7" spans="1:11">
      <c r="A7" s="2">
        <f>$B$12</f>
        <v>0</v>
      </c>
      <c r="B7" s="5"/>
      <c r="C7" s="5"/>
      <c r="D7" s="5"/>
      <c r="E7" s="6"/>
      <c r="F7" s="5"/>
      <c r="G7" s="2">
        <f t="shared" si="1"/>
        <v>0</v>
      </c>
      <c r="H7" s="2" t="str">
        <f>IF(IF(B7="Call",1,-1)*(A7-D7)&gt;=0,"Exercise","Lapse")</f>
        <v>Exercise</v>
      </c>
      <c r="I7" s="2">
        <f>IF(H7="Exercise",IF(B7="Call",1,-1)*IF(C7="Buy",1,-1)*(D7-A7)*E7,0)*-1</f>
        <v>0</v>
      </c>
      <c r="J7" s="2">
        <f>I7+G7</f>
        <v>0</v>
      </c>
    </row>
    <row r="8" spans="1:11">
      <c r="A8" s="2">
        <f>$B$12</f>
        <v>0</v>
      </c>
      <c r="B8" s="5"/>
      <c r="C8" s="5"/>
      <c r="D8" s="5"/>
      <c r="E8" s="6"/>
      <c r="F8" s="5"/>
      <c r="G8" s="2">
        <f t="shared" si="1"/>
        <v>0</v>
      </c>
      <c r="H8" s="2" t="str">
        <f>IF(IF(B8="Call",1,-1)*(A8-D8)&gt;=0,"Exercise","Lapse")</f>
        <v>Exercise</v>
      </c>
      <c r="I8" s="2">
        <f>IF(H8="Exercise",IF(B8="Call",1,-1)*IF(C8="Buy",1,-1)*(D8-A8)*E8,0)*-1</f>
        <v>0</v>
      </c>
      <c r="J8" s="2">
        <f>I8+G8</f>
        <v>0</v>
      </c>
    </row>
    <row r="9" spans="1:11">
      <c r="G9">
        <f>SUM(G4:G8)</f>
        <v>-5</v>
      </c>
      <c r="I9">
        <f>SUM(I4:I8)</f>
        <v>0</v>
      </c>
      <c r="J9" s="3">
        <f>I9+G9</f>
        <v>-5</v>
      </c>
      <c r="K9" t="s">
        <v>10</v>
      </c>
    </row>
    <row r="10" spans="1:11" ht="18.75">
      <c r="A10" s="8" t="s">
        <v>15</v>
      </c>
    </row>
    <row r="11" spans="1:11">
      <c r="B11" s="1" t="s">
        <v>16</v>
      </c>
      <c r="C11" s="1" t="s">
        <v>17</v>
      </c>
      <c r="E11">
        <f>AVERAGE(C13:C25)</f>
        <v>6.5384615384615383</v>
      </c>
    </row>
    <row r="12" spans="1:11">
      <c r="B12" s="10">
        <v>0</v>
      </c>
      <c r="C12" s="9">
        <f>J9</f>
        <v>-5</v>
      </c>
    </row>
    <row r="13" spans="1:11">
      <c r="B13">
        <v>50</v>
      </c>
      <c r="C13">
        <f t="dataTable" ref="C13:C25" dt2D="0" dtr="0" r1="B12"/>
        <v>-5</v>
      </c>
    </row>
    <row r="14" spans="1:11">
      <c r="B14">
        <v>54</v>
      </c>
      <c r="C14">
        <v>-5</v>
      </c>
    </row>
    <row r="15" spans="1:11">
      <c r="B15">
        <v>58</v>
      </c>
      <c r="C15">
        <v>-5</v>
      </c>
    </row>
    <row r="16" spans="1:11">
      <c r="B16">
        <v>62</v>
      </c>
      <c r="C16">
        <v>-3</v>
      </c>
    </row>
    <row r="17" spans="2:3">
      <c r="B17">
        <v>66</v>
      </c>
      <c r="C17">
        <v>1</v>
      </c>
    </row>
    <row r="18" spans="2:3">
      <c r="B18">
        <v>70</v>
      </c>
      <c r="C18">
        <v>5</v>
      </c>
    </row>
    <row r="19" spans="2:3">
      <c r="B19">
        <v>74</v>
      </c>
      <c r="C19">
        <v>9</v>
      </c>
    </row>
    <row r="20" spans="2:3">
      <c r="B20">
        <v>78</v>
      </c>
      <c r="C20">
        <v>13</v>
      </c>
    </row>
    <row r="21" spans="2:3">
      <c r="B21">
        <v>82</v>
      </c>
      <c r="C21">
        <v>15</v>
      </c>
    </row>
    <row r="22" spans="2:3">
      <c r="B22">
        <v>86</v>
      </c>
      <c r="C22">
        <v>15</v>
      </c>
    </row>
    <row r="23" spans="2:3">
      <c r="B23">
        <v>90</v>
      </c>
      <c r="C23">
        <v>15</v>
      </c>
    </row>
    <row r="24" spans="2:3">
      <c r="B24">
        <v>94</v>
      </c>
      <c r="C24">
        <v>15</v>
      </c>
    </row>
    <row r="25" spans="2:3">
      <c r="B25">
        <v>98</v>
      </c>
      <c r="C25">
        <v>15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25"/>
  <sheetViews>
    <sheetView workbookViewId="0">
      <selection activeCell="C11" sqref="C11"/>
    </sheetView>
  </sheetViews>
  <sheetFormatPr defaultRowHeight="15"/>
  <cols>
    <col min="4" max="4" width="13.28515625" bestFit="1" customWidth="1"/>
    <col min="5" max="5" width="12.85546875" bestFit="1" customWidth="1"/>
    <col min="6" max="6" width="16.7109375" customWidth="1"/>
    <col min="7" max="7" width="14.140625" bestFit="1" customWidth="1"/>
    <col min="9" max="9" width="9.7109375" bestFit="1" customWidth="1"/>
    <col min="10" max="10" width="13.5703125" bestFit="1" customWidth="1"/>
  </cols>
  <sheetData>
    <row r="1" spans="1:11" ht="15.75">
      <c r="A1" s="7" t="s">
        <v>25</v>
      </c>
    </row>
    <row r="3" spans="1:11">
      <c r="A3" s="3" t="s">
        <v>1</v>
      </c>
      <c r="B3" s="3" t="s">
        <v>2</v>
      </c>
      <c r="C3" s="3" t="s">
        <v>11</v>
      </c>
      <c r="D3" s="3" t="s">
        <v>0</v>
      </c>
      <c r="E3" s="4" t="s">
        <v>12</v>
      </c>
      <c r="F3" s="3" t="s">
        <v>13</v>
      </c>
      <c r="G3" s="3" t="s">
        <v>14</v>
      </c>
      <c r="H3" s="3" t="s">
        <v>5</v>
      </c>
      <c r="I3" s="3" t="s">
        <v>6</v>
      </c>
      <c r="J3" s="3" t="s">
        <v>7</v>
      </c>
    </row>
    <row r="4" spans="1:11">
      <c r="A4" s="2">
        <f>$B$12</f>
        <v>61</v>
      </c>
      <c r="B4" s="5" t="s">
        <v>3</v>
      </c>
      <c r="C4" s="5" t="s">
        <v>8</v>
      </c>
      <c r="D4" s="5">
        <v>70</v>
      </c>
      <c r="E4" s="6">
        <v>1</v>
      </c>
      <c r="F4" s="5">
        <v>8</v>
      </c>
      <c r="G4" s="2">
        <f t="shared" ref="G4" si="0">IF(C4="Buy",1,-1)*E4*F4*-1</f>
        <v>8</v>
      </c>
      <c r="H4" s="2" t="str">
        <f>IF(IF(B4="Call",1,-1)*(A4-D4)&gt;=0,"Exercise","Lapse")</f>
        <v>Lapse</v>
      </c>
      <c r="I4" s="2">
        <f>IF(H4="Exercise",IF(B4="Call",1,-1)*IF(C4="Buy",1,-1)*(D4-A4)*E4,0)*-1</f>
        <v>0</v>
      </c>
      <c r="J4" s="2">
        <f>I4+G4</f>
        <v>8</v>
      </c>
    </row>
    <row r="5" spans="1:11">
      <c r="A5" s="2">
        <f>$B$12</f>
        <v>61</v>
      </c>
      <c r="B5" s="5" t="s">
        <v>4</v>
      </c>
      <c r="C5" s="5" t="s">
        <v>8</v>
      </c>
      <c r="D5" s="5">
        <v>70</v>
      </c>
      <c r="E5" s="6">
        <v>1</v>
      </c>
      <c r="F5" s="5">
        <v>6</v>
      </c>
      <c r="G5" s="2">
        <f>IF(C5="Buy",1,-1)*E5*F5*-1</f>
        <v>6</v>
      </c>
      <c r="H5" s="2" t="str">
        <f>IF(IF(B5="Call",1,-1)*(A5-D5)&gt;=0,"Exercise","Lapse")</f>
        <v>Exercise</v>
      </c>
      <c r="I5" s="2">
        <f>IF(H5="Exercise",IF(B5="Call",1,-1)*IF(C5="Buy",1,-1)*(D5-A5)*E5,0)*-1</f>
        <v>-9</v>
      </c>
      <c r="J5" s="2">
        <f>I5+G5</f>
        <v>-3</v>
      </c>
    </row>
    <row r="6" spans="1:11">
      <c r="A6" s="2">
        <f>$B$12</f>
        <v>61</v>
      </c>
      <c r="B6" s="5"/>
      <c r="C6" s="5"/>
      <c r="D6" s="5"/>
      <c r="E6" s="6"/>
      <c r="F6" s="5"/>
      <c r="G6" s="2">
        <f t="shared" ref="G6:G8" si="1">IF(C6="Buy",1,-1)*E6*F6*-1</f>
        <v>0</v>
      </c>
      <c r="H6" s="2" t="str">
        <f>IF(IF(B6="Call",1,-1)*(A6-D6)&gt;=0,"Exercise","Lapse")</f>
        <v>Lapse</v>
      </c>
      <c r="I6" s="2">
        <f>IF(H6="Exercise",IF(B6="Call",1,-1)*IF(C6="Buy",1,-1)*(D6-A6)*E6,0)*-1</f>
        <v>0</v>
      </c>
      <c r="J6" s="2">
        <f>I6+G6</f>
        <v>0</v>
      </c>
    </row>
    <row r="7" spans="1:11">
      <c r="A7" s="2">
        <f>$B$12</f>
        <v>61</v>
      </c>
      <c r="B7" s="5"/>
      <c r="C7" s="5"/>
      <c r="D7" s="5"/>
      <c r="E7" s="6"/>
      <c r="F7" s="5"/>
      <c r="G7" s="2">
        <f t="shared" si="1"/>
        <v>0</v>
      </c>
      <c r="H7" s="2" t="str">
        <f>IF(IF(B7="Call",1,-1)*(A7-D7)&gt;=0,"Exercise","Lapse")</f>
        <v>Lapse</v>
      </c>
      <c r="I7" s="2">
        <f>IF(H7="Exercise",IF(B7="Call",1,-1)*IF(C7="Buy",1,-1)*(D7-A7)*E7,0)*-1</f>
        <v>0</v>
      </c>
      <c r="J7" s="2">
        <f>I7+G7</f>
        <v>0</v>
      </c>
    </row>
    <row r="8" spans="1:11">
      <c r="A8" s="2">
        <f>$B$12</f>
        <v>61</v>
      </c>
      <c r="B8" s="5"/>
      <c r="C8" s="5"/>
      <c r="D8" s="5"/>
      <c r="E8" s="6"/>
      <c r="F8" s="5"/>
      <c r="G8" s="2">
        <f t="shared" si="1"/>
        <v>0</v>
      </c>
      <c r="H8" s="2" t="str">
        <f>IF(IF(B8="Call",1,-1)*(A8-D8)&gt;=0,"Exercise","Lapse")</f>
        <v>Lapse</v>
      </c>
      <c r="I8" s="2">
        <f>IF(H8="Exercise",IF(B8="Call",1,-1)*IF(C8="Buy",1,-1)*(D8-A8)*E8,0)*-1</f>
        <v>0</v>
      </c>
      <c r="J8" s="2">
        <f>I8+G8</f>
        <v>0</v>
      </c>
    </row>
    <row r="9" spans="1:11">
      <c r="G9">
        <f>SUM(G4:G8)</f>
        <v>14</v>
      </c>
      <c r="I9">
        <f>SUM(I4:I8)</f>
        <v>-9</v>
      </c>
      <c r="J9" s="3">
        <f>I9+G9</f>
        <v>5</v>
      </c>
      <c r="K9" t="s">
        <v>10</v>
      </c>
    </row>
    <row r="10" spans="1:11" ht="18.75">
      <c r="A10" s="8" t="s">
        <v>15</v>
      </c>
    </row>
    <row r="11" spans="1:11">
      <c r="B11" s="1" t="s">
        <v>16</v>
      </c>
      <c r="C11" s="1" t="s">
        <v>17</v>
      </c>
      <c r="E11">
        <f>AVERAGE(C13:C25)</f>
        <v>7.384615384615385</v>
      </c>
    </row>
    <row r="12" spans="1:11">
      <c r="B12" s="10">
        <v>61</v>
      </c>
      <c r="C12" s="9">
        <f>J9</f>
        <v>5</v>
      </c>
    </row>
    <row r="13" spans="1:11">
      <c r="B13">
        <v>60</v>
      </c>
      <c r="C13">
        <f t="dataTable" ref="C13:C25" dt2D="0" dtr="0" r1="B12"/>
        <v>4</v>
      </c>
    </row>
    <row r="14" spans="1:11">
      <c r="B14">
        <v>62</v>
      </c>
      <c r="C14">
        <v>6</v>
      </c>
    </row>
    <row r="15" spans="1:11">
      <c r="B15">
        <v>64</v>
      </c>
      <c r="C15">
        <v>8</v>
      </c>
    </row>
    <row r="16" spans="1:11">
      <c r="B16">
        <v>66</v>
      </c>
      <c r="C16">
        <v>10</v>
      </c>
    </row>
    <row r="17" spans="2:3">
      <c r="B17">
        <v>68</v>
      </c>
      <c r="C17">
        <v>12</v>
      </c>
    </row>
    <row r="18" spans="2:3">
      <c r="B18">
        <v>70</v>
      </c>
      <c r="C18">
        <v>14</v>
      </c>
    </row>
    <row r="19" spans="2:3">
      <c r="B19">
        <v>72</v>
      </c>
      <c r="C19">
        <v>12</v>
      </c>
    </row>
    <row r="20" spans="2:3">
      <c r="B20">
        <v>74</v>
      </c>
      <c r="C20">
        <v>10</v>
      </c>
    </row>
    <row r="21" spans="2:3">
      <c r="B21">
        <v>76</v>
      </c>
      <c r="C21">
        <v>8</v>
      </c>
    </row>
    <row r="22" spans="2:3">
      <c r="B22">
        <v>78</v>
      </c>
      <c r="C22">
        <v>6</v>
      </c>
    </row>
    <row r="23" spans="2:3">
      <c r="B23">
        <v>80</v>
      </c>
      <c r="C23">
        <v>4</v>
      </c>
    </row>
    <row r="24" spans="2:3">
      <c r="B24">
        <v>82</v>
      </c>
      <c r="C24">
        <v>2</v>
      </c>
    </row>
    <row r="25" spans="2:3">
      <c r="B25">
        <v>84</v>
      </c>
      <c r="C25">
        <v>0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K25"/>
  <sheetViews>
    <sheetView topLeftCell="A2" workbookViewId="0">
      <selection activeCell="G4" sqref="G4:G8"/>
    </sheetView>
  </sheetViews>
  <sheetFormatPr defaultRowHeight="15"/>
  <cols>
    <col min="4" max="4" width="13.28515625" bestFit="1" customWidth="1"/>
    <col min="5" max="5" width="12.85546875" bestFit="1" customWidth="1"/>
    <col min="6" max="6" width="16.7109375" customWidth="1"/>
    <col min="7" max="7" width="14.140625" bestFit="1" customWidth="1"/>
    <col min="9" max="9" width="9.7109375" bestFit="1" customWidth="1"/>
    <col min="10" max="10" width="13.5703125" bestFit="1" customWidth="1"/>
  </cols>
  <sheetData>
    <row r="1" spans="1:11" ht="15.75">
      <c r="A1" s="7" t="s">
        <v>25</v>
      </c>
    </row>
    <row r="3" spans="1:11">
      <c r="A3" s="3" t="s">
        <v>1</v>
      </c>
      <c r="B3" s="3" t="s">
        <v>2</v>
      </c>
      <c r="C3" s="3" t="s">
        <v>11</v>
      </c>
      <c r="D3" s="3" t="s">
        <v>0</v>
      </c>
      <c r="E3" s="4" t="s">
        <v>12</v>
      </c>
      <c r="F3" s="3" t="s">
        <v>13</v>
      </c>
      <c r="G3" s="3" t="s">
        <v>14</v>
      </c>
      <c r="H3" s="3" t="s">
        <v>5</v>
      </c>
      <c r="I3" s="3" t="s">
        <v>6</v>
      </c>
      <c r="J3" s="3" t="s">
        <v>7</v>
      </c>
    </row>
    <row r="4" spans="1:11">
      <c r="A4" s="2">
        <f>$B$12</f>
        <v>61</v>
      </c>
      <c r="B4" s="5" t="s">
        <v>3</v>
      </c>
      <c r="C4" s="5" t="s">
        <v>9</v>
      </c>
      <c r="D4" s="5">
        <v>60</v>
      </c>
      <c r="E4" s="6">
        <v>1</v>
      </c>
      <c r="F4" s="5">
        <v>4</v>
      </c>
      <c r="G4" s="2">
        <f t="shared" ref="G4" si="0">IF(C4="Buy",1,-1)*E4*F4*-1</f>
        <v>-4</v>
      </c>
      <c r="H4" s="2" t="str">
        <f>IF(IF(B4="Call",1,-1)*(A4-D4)&gt;=0,"Exercise","Lapse")</f>
        <v>Exercise</v>
      </c>
      <c r="I4" s="2">
        <f>IF(H4="Exercise",IF(B4="Call",1,-1)*IF(C4="Buy",1,-1)*(D4-A4)*E4,0)*-1</f>
        <v>1</v>
      </c>
      <c r="J4" s="2">
        <f>I4+G4</f>
        <v>-3</v>
      </c>
    </row>
    <row r="5" spans="1:11">
      <c r="A5" s="2">
        <f>$B$12</f>
        <v>61</v>
      </c>
      <c r="B5" s="5" t="s">
        <v>4</v>
      </c>
      <c r="C5" s="5" t="s">
        <v>9</v>
      </c>
      <c r="D5" s="5">
        <v>60</v>
      </c>
      <c r="E5" s="6">
        <v>6</v>
      </c>
      <c r="F5" s="5">
        <v>6</v>
      </c>
      <c r="G5" s="2">
        <f>IF(C5="Buy",1,-1)*E5*F5*-1</f>
        <v>-36</v>
      </c>
      <c r="H5" s="2" t="str">
        <f>IF(IF(B5="Call",1,-1)*(A5-D5)&gt;=0,"Exercise","Lapse")</f>
        <v>Lapse</v>
      </c>
      <c r="I5" s="2">
        <f>IF(H5="Exercise",IF(B5="Call",1,-1)*IF(C5="Buy",1,-1)*(D5-A5)*E5,0)*-1</f>
        <v>0</v>
      </c>
      <c r="J5" s="2">
        <f>I5+G5</f>
        <v>-36</v>
      </c>
    </row>
    <row r="6" spans="1:11">
      <c r="A6" s="2">
        <f>$B$12</f>
        <v>61</v>
      </c>
      <c r="B6" s="5"/>
      <c r="C6" s="5"/>
      <c r="D6" s="5"/>
      <c r="E6" s="6"/>
      <c r="F6" s="5"/>
      <c r="G6" s="2">
        <f t="shared" ref="G6:G8" si="1">IF(C6="Buy",1,-1)*E6*F6*-1</f>
        <v>0</v>
      </c>
      <c r="H6" s="2" t="str">
        <f>IF(IF(B6="Call",1,-1)*(A6-D6)&gt;=0,"Exercise","Lapse")</f>
        <v>Lapse</v>
      </c>
      <c r="I6" s="2">
        <f>IF(H6="Exercise",IF(B6="Call",1,-1)*IF(C6="Buy",1,-1)*(D6-A6)*E6,0)*-1</f>
        <v>0</v>
      </c>
      <c r="J6" s="2">
        <f>I6+G6</f>
        <v>0</v>
      </c>
    </row>
    <row r="7" spans="1:11">
      <c r="A7" s="2">
        <f>$B$12</f>
        <v>61</v>
      </c>
      <c r="B7" s="5"/>
      <c r="C7" s="5"/>
      <c r="D7" s="5"/>
      <c r="E7" s="6"/>
      <c r="F7" s="5"/>
      <c r="G7" s="2">
        <f t="shared" si="1"/>
        <v>0</v>
      </c>
      <c r="H7" s="2" t="str">
        <f>IF(IF(B7="Call",1,-1)*(A7-D7)&gt;=0,"Exercise","Lapse")</f>
        <v>Lapse</v>
      </c>
      <c r="I7" s="2">
        <f>IF(H7="Exercise",IF(B7="Call",1,-1)*IF(C7="Buy",1,-1)*(D7-A7)*E7,0)*-1</f>
        <v>0</v>
      </c>
      <c r="J7" s="2">
        <f>I7+G7</f>
        <v>0</v>
      </c>
    </row>
    <row r="8" spans="1:11">
      <c r="A8" s="2">
        <f>$B$12</f>
        <v>61</v>
      </c>
      <c r="B8" s="5"/>
      <c r="C8" s="5"/>
      <c r="D8" s="5"/>
      <c r="E8" s="6"/>
      <c r="F8" s="5"/>
      <c r="G8" s="2">
        <f t="shared" si="1"/>
        <v>0</v>
      </c>
      <c r="H8" s="2" t="str">
        <f>IF(IF(B8="Call",1,-1)*(A8-D8)&gt;=0,"Exercise","Lapse")</f>
        <v>Lapse</v>
      </c>
      <c r="I8" s="2">
        <f>IF(H8="Exercise",IF(B8="Call",1,-1)*IF(C8="Buy",1,-1)*(D8-A8)*E8,0)*-1</f>
        <v>0</v>
      </c>
      <c r="J8" s="2">
        <f>I8+G8</f>
        <v>0</v>
      </c>
    </row>
    <row r="9" spans="1:11">
      <c r="G9">
        <f>SUM(G4:G8)</f>
        <v>-40</v>
      </c>
      <c r="I9">
        <f>SUM(I4:I8)</f>
        <v>1</v>
      </c>
      <c r="J9" s="3">
        <f>I9+G9</f>
        <v>-39</v>
      </c>
      <c r="K9" t="s">
        <v>10</v>
      </c>
    </row>
    <row r="10" spans="1:11" ht="18.75">
      <c r="A10" s="8" t="s">
        <v>15</v>
      </c>
    </row>
    <row r="11" spans="1:11">
      <c r="B11" s="1" t="s">
        <v>16</v>
      </c>
      <c r="C11" s="1" t="s">
        <v>17</v>
      </c>
      <c r="E11">
        <f>AVERAGE(C13:C25)</f>
        <v>-21.846153846153847</v>
      </c>
    </row>
    <row r="12" spans="1:11">
      <c r="B12" s="10">
        <v>61</v>
      </c>
      <c r="C12" s="9">
        <f>J9</f>
        <v>-39</v>
      </c>
    </row>
    <row r="13" spans="1:11">
      <c r="B13">
        <v>50</v>
      </c>
      <c r="C13">
        <f t="dataTable" ref="C13:C25" dt2D="0" dtr="0" r1="B12"/>
        <v>20</v>
      </c>
    </row>
    <row r="14" spans="1:11">
      <c r="B14">
        <v>52</v>
      </c>
      <c r="C14">
        <v>8</v>
      </c>
    </row>
    <row r="15" spans="1:11">
      <c r="B15">
        <v>54</v>
      </c>
      <c r="C15">
        <v>-4</v>
      </c>
    </row>
    <row r="16" spans="1:11">
      <c r="B16">
        <v>56</v>
      </c>
      <c r="C16">
        <v>-16</v>
      </c>
    </row>
    <row r="17" spans="2:3">
      <c r="B17">
        <v>58</v>
      </c>
      <c r="C17">
        <v>-28</v>
      </c>
    </row>
    <row r="18" spans="2:3">
      <c r="B18">
        <v>60</v>
      </c>
      <c r="C18">
        <v>-40</v>
      </c>
    </row>
    <row r="19" spans="2:3">
      <c r="B19">
        <v>62</v>
      </c>
      <c r="C19">
        <v>-38</v>
      </c>
    </row>
    <row r="20" spans="2:3">
      <c r="B20">
        <v>64</v>
      </c>
      <c r="C20">
        <v>-36</v>
      </c>
    </row>
    <row r="21" spans="2:3">
      <c r="B21">
        <v>66</v>
      </c>
      <c r="C21">
        <v>-34</v>
      </c>
    </row>
    <row r="22" spans="2:3">
      <c r="B22">
        <v>68</v>
      </c>
      <c r="C22">
        <v>-32</v>
      </c>
    </row>
    <row r="23" spans="2:3">
      <c r="B23">
        <v>70</v>
      </c>
      <c r="C23">
        <v>-30</v>
      </c>
    </row>
    <row r="24" spans="2:3">
      <c r="B24">
        <v>72</v>
      </c>
      <c r="C24">
        <v>-28</v>
      </c>
    </row>
    <row r="25" spans="2:3">
      <c r="B25">
        <v>74</v>
      </c>
      <c r="C25">
        <v>-26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25"/>
  <sheetViews>
    <sheetView topLeftCell="A2" workbookViewId="0">
      <selection activeCell="E4" sqref="E4"/>
    </sheetView>
  </sheetViews>
  <sheetFormatPr defaultRowHeight="15"/>
  <cols>
    <col min="4" max="4" width="13.28515625" bestFit="1" customWidth="1"/>
    <col min="5" max="5" width="12.85546875" bestFit="1" customWidth="1"/>
    <col min="6" max="6" width="16.7109375" customWidth="1"/>
    <col min="7" max="7" width="14.140625" bestFit="1" customWidth="1"/>
    <col min="9" max="9" width="9.7109375" bestFit="1" customWidth="1"/>
    <col min="10" max="10" width="13.5703125" bestFit="1" customWidth="1"/>
  </cols>
  <sheetData>
    <row r="1" spans="1:11" ht="15.75">
      <c r="A1" s="7" t="s">
        <v>25</v>
      </c>
    </row>
    <row r="3" spans="1:11">
      <c r="A3" s="3" t="s">
        <v>1</v>
      </c>
      <c r="B3" s="3" t="s">
        <v>2</v>
      </c>
      <c r="C3" s="3" t="s">
        <v>11</v>
      </c>
      <c r="D3" s="3" t="s">
        <v>0</v>
      </c>
      <c r="E3" s="4" t="s">
        <v>12</v>
      </c>
      <c r="F3" s="3" t="s">
        <v>13</v>
      </c>
      <c r="G3" s="3" t="s">
        <v>14</v>
      </c>
      <c r="H3" s="3" t="s">
        <v>5</v>
      </c>
      <c r="I3" s="3" t="s">
        <v>6</v>
      </c>
      <c r="J3" s="3" t="s">
        <v>7</v>
      </c>
    </row>
    <row r="4" spans="1:11">
      <c r="A4" s="2">
        <f>$B$12</f>
        <v>61</v>
      </c>
      <c r="B4" s="5" t="s">
        <v>3</v>
      </c>
      <c r="C4" s="5" t="s">
        <v>9</v>
      </c>
      <c r="D4" s="5">
        <v>60</v>
      </c>
      <c r="E4" s="6">
        <v>6</v>
      </c>
      <c r="F4" s="5">
        <v>4</v>
      </c>
      <c r="G4" s="2">
        <f t="shared" ref="G4" si="0">IF(C4="Buy",1,-1)*E4*F4*-1</f>
        <v>-24</v>
      </c>
      <c r="H4" s="2" t="str">
        <f>IF(IF(B4="Call",1,-1)*(A4-D4)&gt;=0,"Exercise","Lapse")</f>
        <v>Exercise</v>
      </c>
      <c r="I4" s="2">
        <f>IF(H4="Exercise",IF(B4="Call",1,-1)*IF(C4="Buy",1,-1)*(D4-A4)*E4,0)*-1</f>
        <v>6</v>
      </c>
      <c r="J4" s="2">
        <f>I4+G4</f>
        <v>-18</v>
      </c>
    </row>
    <row r="5" spans="1:11">
      <c r="A5" s="2">
        <f>$B$12</f>
        <v>61</v>
      </c>
      <c r="B5" s="5" t="s">
        <v>4</v>
      </c>
      <c r="C5" s="5" t="s">
        <v>9</v>
      </c>
      <c r="D5" s="5">
        <v>60</v>
      </c>
      <c r="E5" s="6">
        <v>1</v>
      </c>
      <c r="F5" s="5">
        <v>6</v>
      </c>
      <c r="G5" s="2">
        <f>IF(C5="Buy",1,-1)*E5*F5*-1</f>
        <v>-6</v>
      </c>
      <c r="H5" s="2" t="str">
        <f>IF(IF(B5="Call",1,-1)*(A5-D5)&gt;=0,"Exercise","Lapse")</f>
        <v>Lapse</v>
      </c>
      <c r="I5" s="2">
        <f>IF(H5="Exercise",IF(B5="Call",1,-1)*IF(C5="Buy",1,-1)*(D5-A5)*E5,0)*-1</f>
        <v>0</v>
      </c>
      <c r="J5" s="2">
        <f>I5+G5</f>
        <v>-6</v>
      </c>
    </row>
    <row r="6" spans="1:11">
      <c r="A6" s="2">
        <f>$B$12</f>
        <v>61</v>
      </c>
      <c r="B6" s="5"/>
      <c r="C6" s="5"/>
      <c r="D6" s="5"/>
      <c r="E6" s="6"/>
      <c r="F6" s="5"/>
      <c r="G6" s="2">
        <f t="shared" ref="G6:G8" si="1">IF(C6="Buy",1,-1)*E6*F6*-1</f>
        <v>0</v>
      </c>
      <c r="H6" s="2" t="str">
        <f>IF(IF(B6="Call",1,-1)*(A6-D6)&gt;=0,"Exercise","Lapse")</f>
        <v>Lapse</v>
      </c>
      <c r="I6" s="2">
        <f>IF(H6="Exercise",IF(B6="Call",1,-1)*IF(C6="Buy",1,-1)*(D6-A6)*E6,0)*-1</f>
        <v>0</v>
      </c>
      <c r="J6" s="2">
        <f>I6+G6</f>
        <v>0</v>
      </c>
    </row>
    <row r="7" spans="1:11">
      <c r="A7" s="2">
        <f>$B$12</f>
        <v>61</v>
      </c>
      <c r="B7" s="5"/>
      <c r="C7" s="5"/>
      <c r="D7" s="5"/>
      <c r="E7" s="6"/>
      <c r="F7" s="5"/>
      <c r="G7" s="2">
        <f t="shared" si="1"/>
        <v>0</v>
      </c>
      <c r="H7" s="2" t="str">
        <f>IF(IF(B7="Call",1,-1)*(A7-D7)&gt;=0,"Exercise","Lapse")</f>
        <v>Lapse</v>
      </c>
      <c r="I7" s="2">
        <f>IF(H7="Exercise",IF(B7="Call",1,-1)*IF(C7="Buy",1,-1)*(D7-A7)*E7,0)*-1</f>
        <v>0</v>
      </c>
      <c r="J7" s="2">
        <f>I7+G7</f>
        <v>0</v>
      </c>
    </row>
    <row r="8" spans="1:11">
      <c r="A8" s="2">
        <f>$B$12</f>
        <v>61</v>
      </c>
      <c r="B8" s="5"/>
      <c r="C8" s="5"/>
      <c r="D8" s="5"/>
      <c r="E8" s="6"/>
      <c r="F8" s="5"/>
      <c r="G8" s="2">
        <f t="shared" si="1"/>
        <v>0</v>
      </c>
      <c r="H8" s="2" t="str">
        <f>IF(IF(B8="Call",1,-1)*(A8-D8)&gt;=0,"Exercise","Lapse")</f>
        <v>Lapse</v>
      </c>
      <c r="I8" s="2">
        <f>IF(H8="Exercise",IF(B8="Call",1,-1)*IF(C8="Buy",1,-1)*(D8-A8)*E8,0)*-1</f>
        <v>0</v>
      </c>
      <c r="J8" s="2">
        <f>I8+G8</f>
        <v>0</v>
      </c>
    </row>
    <row r="9" spans="1:11">
      <c r="G9">
        <f>SUM(G4:G8)</f>
        <v>-30</v>
      </c>
      <c r="I9">
        <f>SUM(I4:I8)</f>
        <v>6</v>
      </c>
      <c r="J9" s="3">
        <f>I9+G9</f>
        <v>-24</v>
      </c>
      <c r="K9" t="s">
        <v>10</v>
      </c>
    </row>
    <row r="10" spans="1:11" ht="18.75">
      <c r="A10" s="8" t="s">
        <v>15</v>
      </c>
    </row>
    <row r="11" spans="1:11">
      <c r="B11" s="1" t="s">
        <v>16</v>
      </c>
      <c r="C11" s="1" t="s">
        <v>17</v>
      </c>
      <c r="E11">
        <f>AVERAGE(C13:C25)</f>
        <v>-1.8461538461538463</v>
      </c>
    </row>
    <row r="12" spans="1:11">
      <c r="B12" s="10">
        <v>61</v>
      </c>
      <c r="C12" s="9">
        <f>J9</f>
        <v>-24</v>
      </c>
    </row>
    <row r="13" spans="1:11">
      <c r="B13">
        <v>50</v>
      </c>
      <c r="C13">
        <f t="dataTable" ref="C13:C25" dt2D="0" dtr="0" r1="B12"/>
        <v>-20</v>
      </c>
    </row>
    <row r="14" spans="1:11">
      <c r="B14">
        <v>52</v>
      </c>
      <c r="C14">
        <v>-22</v>
      </c>
    </row>
    <row r="15" spans="1:11">
      <c r="B15">
        <v>54</v>
      </c>
      <c r="C15">
        <v>-24</v>
      </c>
    </row>
    <row r="16" spans="1:11">
      <c r="B16">
        <v>56</v>
      </c>
      <c r="C16">
        <v>-26</v>
      </c>
    </row>
    <row r="17" spans="2:3">
      <c r="B17">
        <v>58</v>
      </c>
      <c r="C17">
        <v>-28</v>
      </c>
    </row>
    <row r="18" spans="2:3">
      <c r="B18">
        <v>60</v>
      </c>
      <c r="C18">
        <v>-30</v>
      </c>
    </row>
    <row r="19" spans="2:3">
      <c r="B19">
        <v>62</v>
      </c>
      <c r="C19">
        <v>-18</v>
      </c>
    </row>
    <row r="20" spans="2:3">
      <c r="B20">
        <v>64</v>
      </c>
      <c r="C20">
        <v>-6</v>
      </c>
    </row>
    <row r="21" spans="2:3">
      <c r="B21">
        <v>66</v>
      </c>
      <c r="C21">
        <v>6</v>
      </c>
    </row>
    <row r="22" spans="2:3">
      <c r="B22">
        <v>68</v>
      </c>
      <c r="C22">
        <v>18</v>
      </c>
    </row>
    <row r="23" spans="2:3">
      <c r="B23">
        <v>70</v>
      </c>
      <c r="C23">
        <v>30</v>
      </c>
    </row>
    <row r="24" spans="2:3">
      <c r="B24">
        <v>72</v>
      </c>
      <c r="C24">
        <v>42</v>
      </c>
    </row>
    <row r="25" spans="2:3">
      <c r="B25">
        <v>74</v>
      </c>
      <c r="C25">
        <v>54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5"/>
  <sheetViews>
    <sheetView workbookViewId="0">
      <selection activeCell="D5" sqref="D5"/>
    </sheetView>
  </sheetViews>
  <sheetFormatPr defaultRowHeight="15"/>
  <cols>
    <col min="4" max="4" width="13.28515625" bestFit="1" customWidth="1"/>
    <col min="5" max="5" width="12.85546875" bestFit="1" customWidth="1"/>
    <col min="6" max="6" width="16.7109375" customWidth="1"/>
    <col min="7" max="7" width="14.140625" bestFit="1" customWidth="1"/>
    <col min="9" max="9" width="9.7109375" bestFit="1" customWidth="1"/>
    <col min="10" max="10" width="13.5703125" bestFit="1" customWidth="1"/>
  </cols>
  <sheetData>
    <row r="1" spans="1:11" ht="15.75">
      <c r="A1" s="7" t="s">
        <v>19</v>
      </c>
    </row>
    <row r="3" spans="1:11">
      <c r="A3" s="3" t="s">
        <v>1</v>
      </c>
      <c r="B3" s="3" t="s">
        <v>2</v>
      </c>
      <c r="C3" s="3" t="s">
        <v>11</v>
      </c>
      <c r="D3" s="3" t="s">
        <v>0</v>
      </c>
      <c r="E3" s="4" t="s">
        <v>12</v>
      </c>
      <c r="F3" s="3" t="s">
        <v>13</v>
      </c>
      <c r="G3" s="3" t="s">
        <v>14</v>
      </c>
      <c r="H3" s="3" t="s">
        <v>5</v>
      </c>
      <c r="I3" s="3" t="s">
        <v>6</v>
      </c>
      <c r="J3" s="3" t="s">
        <v>7</v>
      </c>
    </row>
    <row r="4" spans="1:11">
      <c r="A4" s="2">
        <f>$B$12</f>
        <v>0</v>
      </c>
      <c r="B4" s="5" t="s">
        <v>4</v>
      </c>
      <c r="C4" s="5" t="s">
        <v>9</v>
      </c>
      <c r="D4" s="5">
        <v>50</v>
      </c>
      <c r="E4" s="6">
        <v>1</v>
      </c>
      <c r="F4" s="5">
        <v>4</v>
      </c>
      <c r="G4" s="2">
        <f t="shared" ref="G4" si="0">IF(C4="Buy",1,-1)*E4*F4*-1</f>
        <v>-4</v>
      </c>
      <c r="H4" s="2" t="str">
        <f>IF(IF(B4="Call",1,-1)*(A4-D4)&gt;=0,"Exercise","Lapse")</f>
        <v>Exercise</v>
      </c>
      <c r="I4" s="2">
        <f>IF(H4="Exercise",IF(B4="Call",1,-1)*IF(C4="Buy",1,-1)*(D4-A4)*E4,0)*-1</f>
        <v>50</v>
      </c>
      <c r="J4" s="2">
        <f>I4+G4</f>
        <v>46</v>
      </c>
    </row>
    <row r="5" spans="1:11">
      <c r="A5" s="2">
        <f>$B$12</f>
        <v>0</v>
      </c>
      <c r="B5" s="5" t="s">
        <v>4</v>
      </c>
      <c r="C5" s="5" t="s">
        <v>8</v>
      </c>
      <c r="D5" s="5">
        <v>60</v>
      </c>
      <c r="E5" s="6">
        <v>1</v>
      </c>
      <c r="F5" s="5">
        <v>9</v>
      </c>
      <c r="G5" s="2">
        <f>IF(C5="Buy",1,-1)*E5*F5*-1</f>
        <v>9</v>
      </c>
      <c r="H5" s="2" t="str">
        <f>IF(IF(B5="Call",1,-1)*(A5-D5)&gt;=0,"Exercise","Lapse")</f>
        <v>Exercise</v>
      </c>
      <c r="I5" s="2">
        <f>IF(H5="Exercise",IF(B5="Call",1,-1)*IF(C5="Buy",1,-1)*(D5-A5)*E5,0)*-1</f>
        <v>-60</v>
      </c>
      <c r="J5" s="2">
        <f>I5+G5</f>
        <v>-51</v>
      </c>
    </row>
    <row r="6" spans="1:11">
      <c r="A6" s="2">
        <f>$B$12</f>
        <v>0</v>
      </c>
      <c r="B6" s="5"/>
      <c r="C6" s="5"/>
      <c r="D6" s="5"/>
      <c r="E6" s="6"/>
      <c r="F6" s="5"/>
      <c r="G6" s="2">
        <f t="shared" ref="G6:G8" si="1">IF(C6="Buy",1,-1)*E6*F6*-1</f>
        <v>0</v>
      </c>
      <c r="H6" s="2" t="str">
        <f>IF(IF(B6="Call",1,-1)*(A6-D6)&gt;=0,"Exercise","Lapse")</f>
        <v>Exercise</v>
      </c>
      <c r="I6" s="2">
        <f>IF(H6="Exercise",IF(B6="Call",1,-1)*IF(C6="Buy",1,-1)*(D6-A6)*E6,0)*-1</f>
        <v>0</v>
      </c>
      <c r="J6" s="2">
        <f>I6+G6</f>
        <v>0</v>
      </c>
    </row>
    <row r="7" spans="1:11">
      <c r="A7" s="2">
        <f>$B$12</f>
        <v>0</v>
      </c>
      <c r="B7" s="5"/>
      <c r="C7" s="5"/>
      <c r="D7" s="5"/>
      <c r="E7" s="6"/>
      <c r="F7" s="5"/>
      <c r="G7" s="2">
        <f t="shared" si="1"/>
        <v>0</v>
      </c>
      <c r="H7" s="2" t="str">
        <f>IF(IF(B7="Call",1,-1)*(A7-D7)&gt;=0,"Exercise","Lapse")</f>
        <v>Exercise</v>
      </c>
      <c r="I7" s="2">
        <f>IF(H7="Exercise",IF(B7="Call",1,-1)*IF(C7="Buy",1,-1)*(D7-A7)*E7,0)*-1</f>
        <v>0</v>
      </c>
      <c r="J7" s="2">
        <f>I7+G7</f>
        <v>0</v>
      </c>
    </row>
    <row r="8" spans="1:11">
      <c r="A8" s="2">
        <f>$B$12</f>
        <v>0</v>
      </c>
      <c r="B8" s="5"/>
      <c r="C8" s="5"/>
      <c r="D8" s="5"/>
      <c r="E8" s="6"/>
      <c r="F8" s="5"/>
      <c r="G8" s="2">
        <f t="shared" si="1"/>
        <v>0</v>
      </c>
      <c r="H8" s="2" t="str">
        <f>IF(IF(B8="Call",1,-1)*(A8-D8)&gt;=0,"Exercise","Lapse")</f>
        <v>Exercise</v>
      </c>
      <c r="I8" s="2">
        <f>IF(H8="Exercise",IF(B8="Call",1,-1)*IF(C8="Buy",1,-1)*(D8-A8)*E8,0)*-1</f>
        <v>0</v>
      </c>
      <c r="J8" s="2">
        <f>I8+G8</f>
        <v>0</v>
      </c>
    </row>
    <row r="9" spans="1:11">
      <c r="G9">
        <f>SUM(G4:G8)</f>
        <v>5</v>
      </c>
      <c r="I9">
        <f>SUM(I4:I8)</f>
        <v>-10</v>
      </c>
      <c r="J9" s="3">
        <f>I9+G9</f>
        <v>-5</v>
      </c>
      <c r="K9" t="s">
        <v>10</v>
      </c>
    </row>
    <row r="10" spans="1:11" ht="18.75">
      <c r="A10" s="8" t="s">
        <v>15</v>
      </c>
    </row>
    <row r="11" spans="1:11">
      <c r="B11" s="1" t="s">
        <v>16</v>
      </c>
      <c r="C11" s="1" t="s">
        <v>17</v>
      </c>
      <c r="E11">
        <f>AVERAGE(C13:C25)</f>
        <v>0.76923076923076927</v>
      </c>
    </row>
    <row r="12" spans="1:11">
      <c r="B12" s="10">
        <v>0</v>
      </c>
      <c r="C12" s="9">
        <f>J9</f>
        <v>-5</v>
      </c>
    </row>
    <row r="13" spans="1:11">
      <c r="B13">
        <v>40</v>
      </c>
      <c r="C13">
        <f t="dataTable" ref="C13:C25" dt2D="0" dtr="0" r1="B12"/>
        <v>-5</v>
      </c>
    </row>
    <row r="14" spans="1:11">
      <c r="B14">
        <v>43</v>
      </c>
      <c r="C14">
        <v>-5</v>
      </c>
    </row>
    <row r="15" spans="1:11">
      <c r="B15">
        <v>46</v>
      </c>
      <c r="C15">
        <v>-5</v>
      </c>
    </row>
    <row r="16" spans="1:11">
      <c r="B16">
        <v>49</v>
      </c>
      <c r="C16">
        <v>-5</v>
      </c>
    </row>
    <row r="17" spans="2:3">
      <c r="B17">
        <v>52</v>
      </c>
      <c r="C17">
        <v>-3</v>
      </c>
    </row>
    <row r="18" spans="2:3">
      <c r="B18">
        <v>55</v>
      </c>
      <c r="C18">
        <v>0</v>
      </c>
    </row>
    <row r="19" spans="2:3">
      <c r="B19">
        <v>58</v>
      </c>
      <c r="C19">
        <v>3</v>
      </c>
    </row>
    <row r="20" spans="2:3">
      <c r="B20">
        <v>61</v>
      </c>
      <c r="C20">
        <v>5</v>
      </c>
    </row>
    <row r="21" spans="2:3">
      <c r="B21">
        <v>64</v>
      </c>
      <c r="C21">
        <v>5</v>
      </c>
    </row>
    <row r="22" spans="2:3">
      <c r="B22">
        <v>67</v>
      </c>
      <c r="C22">
        <v>5</v>
      </c>
    </row>
    <row r="23" spans="2:3">
      <c r="B23">
        <v>70</v>
      </c>
      <c r="C23">
        <v>5</v>
      </c>
    </row>
    <row r="24" spans="2:3">
      <c r="B24">
        <v>73</v>
      </c>
      <c r="C24">
        <v>5</v>
      </c>
    </row>
    <row r="25" spans="2:3">
      <c r="B25">
        <v>76</v>
      </c>
      <c r="C25">
        <v>5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K25"/>
  <sheetViews>
    <sheetView workbookViewId="0">
      <selection activeCell="F4" sqref="F4"/>
    </sheetView>
  </sheetViews>
  <sheetFormatPr defaultRowHeight="15"/>
  <cols>
    <col min="4" max="4" width="13.28515625" bestFit="1" customWidth="1"/>
    <col min="5" max="5" width="12.85546875" bestFit="1" customWidth="1"/>
    <col min="6" max="6" width="16.7109375" customWidth="1"/>
    <col min="7" max="7" width="14.140625" bestFit="1" customWidth="1"/>
    <col min="9" max="9" width="9.7109375" bestFit="1" customWidth="1"/>
    <col min="10" max="10" width="13.5703125" bestFit="1" customWidth="1"/>
  </cols>
  <sheetData>
    <row r="1" spans="1:11" ht="15.75">
      <c r="A1" s="7" t="s">
        <v>20</v>
      </c>
    </row>
    <row r="3" spans="1:11">
      <c r="A3" s="3" t="s">
        <v>1</v>
      </c>
      <c r="B3" s="3" t="s">
        <v>2</v>
      </c>
      <c r="C3" s="3" t="s">
        <v>11</v>
      </c>
      <c r="D3" s="3" t="s">
        <v>0</v>
      </c>
      <c r="E3" s="4" t="s">
        <v>12</v>
      </c>
      <c r="F3" s="3" t="s">
        <v>13</v>
      </c>
      <c r="G3" s="3" t="s">
        <v>14</v>
      </c>
      <c r="H3" s="3" t="s">
        <v>5</v>
      </c>
      <c r="I3" s="3" t="s">
        <v>6</v>
      </c>
      <c r="J3" s="3" t="s">
        <v>7</v>
      </c>
    </row>
    <row r="4" spans="1:11">
      <c r="A4" s="2">
        <f>$B$12</f>
        <v>0</v>
      </c>
      <c r="B4" s="5" t="s">
        <v>3</v>
      </c>
      <c r="C4" s="5" t="s">
        <v>8</v>
      </c>
      <c r="D4" s="5">
        <v>60</v>
      </c>
      <c r="E4" s="6">
        <v>1</v>
      </c>
      <c r="F4" s="5">
        <v>9</v>
      </c>
      <c r="G4" s="2">
        <f t="shared" ref="G4" si="0">IF(C4="Buy",1,-1)*E4*F4*-1</f>
        <v>9</v>
      </c>
      <c r="H4" s="2" t="str">
        <f>IF(IF(B4="Call",1,-1)*(A4-D4)&gt;=0,"Exercise","Lapse")</f>
        <v>Lapse</v>
      </c>
      <c r="I4" s="2">
        <f>IF(H4="Exercise",IF(B4="Call",1,-1)*IF(C4="Buy",1,-1)*(D4-A4)*E4,0)*-1</f>
        <v>0</v>
      </c>
      <c r="J4" s="2">
        <f>I4+G4</f>
        <v>9</v>
      </c>
    </row>
    <row r="5" spans="1:11">
      <c r="A5" s="2">
        <f>$B$12</f>
        <v>0</v>
      </c>
      <c r="B5" s="5" t="s">
        <v>3</v>
      </c>
      <c r="C5" s="5" t="s">
        <v>9</v>
      </c>
      <c r="D5" s="5">
        <v>80</v>
      </c>
      <c r="E5" s="6">
        <v>1</v>
      </c>
      <c r="F5" s="5">
        <v>4</v>
      </c>
      <c r="G5" s="2">
        <f>IF(C5="Buy",1,-1)*E5*F5*-1</f>
        <v>-4</v>
      </c>
      <c r="H5" s="2" t="str">
        <f>IF(IF(B5="Call",1,-1)*(A5-D5)&gt;=0,"Exercise","Lapse")</f>
        <v>Lapse</v>
      </c>
      <c r="I5" s="2">
        <f>IF(H5="Exercise",IF(B5="Call",1,-1)*IF(C5="Buy",1,-1)*(D5-A5)*E5,0)*-1</f>
        <v>0</v>
      </c>
      <c r="J5" s="2">
        <f>I5+G5</f>
        <v>-4</v>
      </c>
    </row>
    <row r="6" spans="1:11">
      <c r="A6" s="2">
        <f>$B$12</f>
        <v>0</v>
      </c>
      <c r="B6" s="5"/>
      <c r="C6" s="5"/>
      <c r="D6" s="5"/>
      <c r="E6" s="6"/>
      <c r="F6" s="5"/>
      <c r="G6" s="2">
        <f t="shared" ref="G6:G8" si="1">IF(C6="Buy",1,-1)*E6*F6*-1</f>
        <v>0</v>
      </c>
      <c r="H6" s="2" t="str">
        <f>IF(IF(B6="Call",1,-1)*(A6-D6)&gt;=0,"Exercise","Lapse")</f>
        <v>Exercise</v>
      </c>
      <c r="I6" s="2">
        <f>IF(H6="Exercise",IF(B6="Call",1,-1)*IF(C6="Buy",1,-1)*(D6-A6)*E6,0)*-1</f>
        <v>0</v>
      </c>
      <c r="J6" s="2">
        <f>I6+G6</f>
        <v>0</v>
      </c>
    </row>
    <row r="7" spans="1:11">
      <c r="A7" s="2">
        <f>$B$12</f>
        <v>0</v>
      </c>
      <c r="B7" s="5"/>
      <c r="C7" s="5"/>
      <c r="D7" s="5"/>
      <c r="E7" s="6"/>
      <c r="F7" s="5"/>
      <c r="G7" s="2">
        <f t="shared" si="1"/>
        <v>0</v>
      </c>
      <c r="H7" s="2" t="str">
        <f>IF(IF(B7="Call",1,-1)*(A7-D7)&gt;=0,"Exercise","Lapse")</f>
        <v>Exercise</v>
      </c>
      <c r="I7" s="2">
        <f>IF(H7="Exercise",IF(B7="Call",1,-1)*IF(C7="Buy",1,-1)*(D7-A7)*E7,0)*-1</f>
        <v>0</v>
      </c>
      <c r="J7" s="2">
        <f>I7+G7</f>
        <v>0</v>
      </c>
    </row>
    <row r="8" spans="1:11">
      <c r="A8" s="2">
        <f>$B$12</f>
        <v>0</v>
      </c>
      <c r="B8" s="5"/>
      <c r="C8" s="5"/>
      <c r="D8" s="5"/>
      <c r="E8" s="6"/>
      <c r="F8" s="5"/>
      <c r="G8" s="2">
        <f t="shared" si="1"/>
        <v>0</v>
      </c>
      <c r="H8" s="2" t="str">
        <f>IF(IF(B8="Call",1,-1)*(A8-D8)&gt;=0,"Exercise","Lapse")</f>
        <v>Exercise</v>
      </c>
      <c r="I8" s="2">
        <f>IF(H8="Exercise",IF(B8="Call",1,-1)*IF(C8="Buy",1,-1)*(D8-A8)*E8,0)*-1</f>
        <v>0</v>
      </c>
      <c r="J8" s="2">
        <f>I8+G8</f>
        <v>0</v>
      </c>
    </row>
    <row r="9" spans="1:11">
      <c r="G9">
        <f>SUM(G4:G8)</f>
        <v>5</v>
      </c>
      <c r="I9">
        <f>SUM(I4:I8)</f>
        <v>0</v>
      </c>
      <c r="J9" s="3">
        <f>I9+G9</f>
        <v>5</v>
      </c>
      <c r="K9" t="s">
        <v>10</v>
      </c>
    </row>
    <row r="10" spans="1:11" ht="18.75">
      <c r="A10" s="8" t="s">
        <v>15</v>
      </c>
    </row>
    <row r="11" spans="1:11">
      <c r="B11" s="1" t="s">
        <v>16</v>
      </c>
      <c r="C11" s="1" t="s">
        <v>17</v>
      </c>
      <c r="E11">
        <f>AVERAGE(C13:C25)</f>
        <v>-6.5384615384615383</v>
      </c>
    </row>
    <row r="12" spans="1:11">
      <c r="B12" s="10">
        <v>0</v>
      </c>
      <c r="C12" s="9">
        <f>J9</f>
        <v>5</v>
      </c>
    </row>
    <row r="13" spans="1:11">
      <c r="B13">
        <v>50</v>
      </c>
      <c r="C13">
        <f t="dataTable" ref="C13:C25" dt2D="0" dtr="0" r1="B12"/>
        <v>5</v>
      </c>
    </row>
    <row r="14" spans="1:11">
      <c r="B14">
        <v>54</v>
      </c>
      <c r="C14">
        <v>5</v>
      </c>
    </row>
    <row r="15" spans="1:11">
      <c r="B15">
        <v>58</v>
      </c>
      <c r="C15">
        <v>5</v>
      </c>
    </row>
    <row r="16" spans="1:11">
      <c r="B16">
        <v>62</v>
      </c>
      <c r="C16">
        <v>3</v>
      </c>
    </row>
    <row r="17" spans="2:3">
      <c r="B17">
        <v>66</v>
      </c>
      <c r="C17">
        <v>-1</v>
      </c>
    </row>
    <row r="18" spans="2:3">
      <c r="B18">
        <v>70</v>
      </c>
      <c r="C18">
        <v>-5</v>
      </c>
    </row>
    <row r="19" spans="2:3">
      <c r="B19">
        <v>74</v>
      </c>
      <c r="C19">
        <v>-9</v>
      </c>
    </row>
    <row r="20" spans="2:3">
      <c r="B20">
        <v>78</v>
      </c>
      <c r="C20">
        <v>-13</v>
      </c>
    </row>
    <row r="21" spans="2:3">
      <c r="B21">
        <v>82</v>
      </c>
      <c r="C21">
        <v>-15</v>
      </c>
    </row>
    <row r="22" spans="2:3">
      <c r="B22">
        <v>86</v>
      </c>
      <c r="C22">
        <v>-15</v>
      </c>
    </row>
    <row r="23" spans="2:3">
      <c r="B23">
        <v>90</v>
      </c>
      <c r="C23">
        <v>-15</v>
      </c>
    </row>
    <row r="24" spans="2:3">
      <c r="B24">
        <v>94</v>
      </c>
      <c r="C24">
        <v>-15</v>
      </c>
    </row>
    <row r="25" spans="2:3">
      <c r="B25">
        <v>98</v>
      </c>
      <c r="C25">
        <v>-15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K25"/>
  <sheetViews>
    <sheetView workbookViewId="0">
      <selection activeCell="G4" sqref="G4:G8"/>
    </sheetView>
  </sheetViews>
  <sheetFormatPr defaultRowHeight="15"/>
  <cols>
    <col min="4" max="4" width="13.28515625" bestFit="1" customWidth="1"/>
    <col min="5" max="5" width="12.85546875" bestFit="1" customWidth="1"/>
    <col min="6" max="6" width="16.7109375" customWidth="1"/>
    <col min="7" max="7" width="14.140625" bestFit="1" customWidth="1"/>
    <col min="9" max="9" width="9.7109375" bestFit="1" customWidth="1"/>
    <col min="10" max="10" width="13.5703125" bestFit="1" customWidth="1"/>
  </cols>
  <sheetData>
    <row r="1" spans="1:11" ht="15.75">
      <c r="A1" s="7" t="s">
        <v>19</v>
      </c>
    </row>
    <row r="3" spans="1:11">
      <c r="A3" s="3" t="s">
        <v>1</v>
      </c>
      <c r="B3" s="3" t="s">
        <v>2</v>
      </c>
      <c r="C3" s="3" t="s">
        <v>11</v>
      </c>
      <c r="D3" s="3" t="s">
        <v>0</v>
      </c>
      <c r="E3" s="4" t="s">
        <v>12</v>
      </c>
      <c r="F3" s="3" t="s">
        <v>13</v>
      </c>
      <c r="G3" s="3" t="s">
        <v>14</v>
      </c>
      <c r="H3" s="3" t="s">
        <v>5</v>
      </c>
      <c r="I3" s="3" t="s">
        <v>6</v>
      </c>
      <c r="J3" s="3" t="s">
        <v>7</v>
      </c>
    </row>
    <row r="4" spans="1:11">
      <c r="A4" s="2">
        <f>$B$12</f>
        <v>0</v>
      </c>
      <c r="B4" s="5" t="s">
        <v>4</v>
      </c>
      <c r="C4" s="5" t="s">
        <v>8</v>
      </c>
      <c r="D4" s="5">
        <v>50</v>
      </c>
      <c r="E4" s="6">
        <v>1</v>
      </c>
      <c r="F4" s="5">
        <v>4</v>
      </c>
      <c r="G4" s="2">
        <f t="shared" ref="G4" si="0">IF(C4="Buy",1,-1)*E4*F4*-1</f>
        <v>4</v>
      </c>
      <c r="H4" s="2" t="str">
        <f>IF(IF(B4="Call",1,-1)*(A4-D4)&gt;=0,"Exercise","Lapse")</f>
        <v>Exercise</v>
      </c>
      <c r="I4" s="2">
        <f>IF(H4="Exercise",IF(B4="Call",1,-1)*IF(C4="Buy",1,-1)*(D4-A4)*E4,0)*-1</f>
        <v>-50</v>
      </c>
      <c r="J4" s="2">
        <f>I4+G4</f>
        <v>-46</v>
      </c>
    </row>
    <row r="5" spans="1:11">
      <c r="A5" s="2">
        <f>$B$12</f>
        <v>0</v>
      </c>
      <c r="B5" s="5" t="s">
        <v>4</v>
      </c>
      <c r="C5" s="5" t="s">
        <v>9</v>
      </c>
      <c r="D5" s="5">
        <v>60</v>
      </c>
      <c r="E5" s="6">
        <v>1</v>
      </c>
      <c r="F5" s="5">
        <v>9</v>
      </c>
      <c r="G5" s="2">
        <f>IF(C5="Buy",1,-1)*E5*F5*-1</f>
        <v>-9</v>
      </c>
      <c r="H5" s="2" t="str">
        <f>IF(IF(B5="Call",1,-1)*(A5-D5)&gt;=0,"Exercise","Lapse")</f>
        <v>Exercise</v>
      </c>
      <c r="I5" s="2">
        <f>IF(H5="Exercise",IF(B5="Call",1,-1)*IF(C5="Buy",1,-1)*(D5-A5)*E5,0)*-1</f>
        <v>60</v>
      </c>
      <c r="J5" s="2">
        <f>I5+G5</f>
        <v>51</v>
      </c>
    </row>
    <row r="6" spans="1:11">
      <c r="A6" s="2">
        <f>$B$12</f>
        <v>0</v>
      </c>
      <c r="B6" s="5"/>
      <c r="C6" s="5"/>
      <c r="D6" s="5"/>
      <c r="E6" s="6"/>
      <c r="F6" s="5"/>
      <c r="G6" s="2">
        <f t="shared" ref="G6:G8" si="1">IF(C6="Buy",1,-1)*E6*F6*-1</f>
        <v>0</v>
      </c>
      <c r="H6" s="2" t="str">
        <f>IF(IF(B6="Call",1,-1)*(A6-D6)&gt;=0,"Exercise","Lapse")</f>
        <v>Exercise</v>
      </c>
      <c r="I6" s="2">
        <f>IF(H6="Exercise",IF(B6="Call",1,-1)*IF(C6="Buy",1,-1)*(D6-A6)*E6,0)*-1</f>
        <v>0</v>
      </c>
      <c r="J6" s="2">
        <f>I6+G6</f>
        <v>0</v>
      </c>
    </row>
    <row r="7" spans="1:11">
      <c r="A7" s="2">
        <f>$B$12</f>
        <v>0</v>
      </c>
      <c r="B7" s="5"/>
      <c r="C7" s="5"/>
      <c r="D7" s="5"/>
      <c r="E7" s="6"/>
      <c r="F7" s="5"/>
      <c r="G7" s="2">
        <f t="shared" si="1"/>
        <v>0</v>
      </c>
      <c r="H7" s="2" t="str">
        <f>IF(IF(B7="Call",1,-1)*(A7-D7)&gt;=0,"Exercise","Lapse")</f>
        <v>Exercise</v>
      </c>
      <c r="I7" s="2">
        <f>IF(H7="Exercise",IF(B7="Call",1,-1)*IF(C7="Buy",1,-1)*(D7-A7)*E7,0)*-1</f>
        <v>0</v>
      </c>
      <c r="J7" s="2">
        <f>I7+G7</f>
        <v>0</v>
      </c>
    </row>
    <row r="8" spans="1:11">
      <c r="A8" s="2">
        <f>$B$12</f>
        <v>0</v>
      </c>
      <c r="B8" s="5"/>
      <c r="C8" s="5"/>
      <c r="D8" s="5"/>
      <c r="E8" s="6"/>
      <c r="F8" s="5"/>
      <c r="G8" s="2">
        <f t="shared" si="1"/>
        <v>0</v>
      </c>
      <c r="H8" s="2" t="str">
        <f>IF(IF(B8="Call",1,-1)*(A8-D8)&gt;=0,"Exercise","Lapse")</f>
        <v>Exercise</v>
      </c>
      <c r="I8" s="2">
        <f>IF(H8="Exercise",IF(B8="Call",1,-1)*IF(C8="Buy",1,-1)*(D8-A8)*E8,0)*-1</f>
        <v>0</v>
      </c>
      <c r="J8" s="2">
        <f>I8+G8</f>
        <v>0</v>
      </c>
    </row>
    <row r="9" spans="1:11">
      <c r="G9">
        <f>SUM(G4:G8)</f>
        <v>-5</v>
      </c>
      <c r="I9">
        <f>SUM(I4:I8)</f>
        <v>10</v>
      </c>
      <c r="J9" s="3">
        <f>I9+G9</f>
        <v>5</v>
      </c>
      <c r="K9" t="s">
        <v>10</v>
      </c>
    </row>
    <row r="10" spans="1:11" ht="18.75">
      <c r="A10" s="8" t="s">
        <v>15</v>
      </c>
    </row>
    <row r="11" spans="1:11">
      <c r="B11" s="1" t="s">
        <v>16</v>
      </c>
      <c r="C11" s="1" t="s">
        <v>17</v>
      </c>
      <c r="E11">
        <f>AVERAGE(C13:C25)</f>
        <v>-0.76923076923076927</v>
      </c>
    </row>
    <row r="12" spans="1:11">
      <c r="B12" s="10">
        <v>0</v>
      </c>
      <c r="C12" s="9">
        <f>J9</f>
        <v>5</v>
      </c>
    </row>
    <row r="13" spans="1:11">
      <c r="B13">
        <v>40</v>
      </c>
      <c r="C13">
        <f t="dataTable" ref="C13:C25" dt2D="0" dtr="0" r1="B12"/>
        <v>5</v>
      </c>
    </row>
    <row r="14" spans="1:11">
      <c r="B14">
        <v>43</v>
      </c>
      <c r="C14">
        <v>5</v>
      </c>
    </row>
    <row r="15" spans="1:11">
      <c r="B15">
        <v>46</v>
      </c>
      <c r="C15">
        <v>5</v>
      </c>
    </row>
    <row r="16" spans="1:11">
      <c r="B16">
        <v>49</v>
      </c>
      <c r="C16">
        <v>5</v>
      </c>
    </row>
    <row r="17" spans="2:3">
      <c r="B17">
        <v>52</v>
      </c>
      <c r="C17">
        <v>3</v>
      </c>
    </row>
    <row r="18" spans="2:3">
      <c r="B18">
        <v>55</v>
      </c>
      <c r="C18">
        <v>0</v>
      </c>
    </row>
    <row r="19" spans="2:3">
      <c r="B19">
        <v>58</v>
      </c>
      <c r="C19">
        <v>-3</v>
      </c>
    </row>
    <row r="20" spans="2:3">
      <c r="B20">
        <v>61</v>
      </c>
      <c r="C20">
        <v>-5</v>
      </c>
    </row>
    <row r="21" spans="2:3">
      <c r="B21">
        <v>64</v>
      </c>
      <c r="C21">
        <v>-5</v>
      </c>
    </row>
    <row r="22" spans="2:3">
      <c r="B22">
        <v>67</v>
      </c>
      <c r="C22">
        <v>-5</v>
      </c>
    </row>
    <row r="23" spans="2:3">
      <c r="B23">
        <v>70</v>
      </c>
      <c r="C23">
        <v>-5</v>
      </c>
    </row>
    <row r="24" spans="2:3">
      <c r="B24">
        <v>73</v>
      </c>
      <c r="C24">
        <v>-5</v>
      </c>
    </row>
    <row r="25" spans="2:3">
      <c r="B25">
        <v>76</v>
      </c>
      <c r="C25">
        <v>-5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K25"/>
  <sheetViews>
    <sheetView workbookViewId="0">
      <selection activeCell="F4" sqref="F4"/>
    </sheetView>
  </sheetViews>
  <sheetFormatPr defaultRowHeight="15"/>
  <cols>
    <col min="4" max="4" width="13.28515625" bestFit="1" customWidth="1"/>
    <col min="5" max="5" width="12.85546875" bestFit="1" customWidth="1"/>
    <col min="6" max="6" width="16.7109375" customWidth="1"/>
    <col min="7" max="7" width="14.140625" bestFit="1" customWidth="1"/>
    <col min="9" max="9" width="9.7109375" bestFit="1" customWidth="1"/>
    <col min="10" max="10" width="13.5703125" bestFit="1" customWidth="1"/>
  </cols>
  <sheetData>
    <row r="1" spans="1:11" ht="15.75">
      <c r="A1" s="7" t="s">
        <v>23</v>
      </c>
    </row>
    <row r="3" spans="1:11">
      <c r="A3" s="3" t="s">
        <v>1</v>
      </c>
      <c r="B3" s="3" t="s">
        <v>2</v>
      </c>
      <c r="C3" s="3" t="s">
        <v>11</v>
      </c>
      <c r="D3" s="3" t="s">
        <v>0</v>
      </c>
      <c r="E3" s="4" t="s">
        <v>12</v>
      </c>
      <c r="F3" s="3" t="s">
        <v>13</v>
      </c>
      <c r="G3" s="3" t="s">
        <v>14</v>
      </c>
      <c r="H3" s="3" t="s">
        <v>5</v>
      </c>
      <c r="I3" s="3" t="s">
        <v>6</v>
      </c>
      <c r="J3" s="3" t="s">
        <v>7</v>
      </c>
    </row>
    <row r="4" spans="1:11">
      <c r="A4" s="2">
        <f>$B$12</f>
        <v>61</v>
      </c>
      <c r="B4" s="5" t="s">
        <v>3</v>
      </c>
      <c r="C4" s="5" t="s">
        <v>9</v>
      </c>
      <c r="D4" s="5">
        <v>55</v>
      </c>
      <c r="E4" s="6">
        <v>1</v>
      </c>
      <c r="F4" s="5">
        <v>10</v>
      </c>
      <c r="G4" s="2">
        <f t="shared" ref="G4" si="0">IF(C4="Buy",1,-1)*E4*F4*-1</f>
        <v>-10</v>
      </c>
      <c r="H4" s="2" t="str">
        <f>IF(IF(B4="Call",1,-1)*(A4-D4)&gt;=0,"Exercise","Lapse")</f>
        <v>Exercise</v>
      </c>
      <c r="I4" s="2">
        <f>IF(H4="Exercise",IF(B4="Call",1,-1)*IF(C4="Buy",1,-1)*(D4-A4)*E4,0)*-1</f>
        <v>6</v>
      </c>
      <c r="J4" s="2">
        <f>I4+G4</f>
        <v>-4</v>
      </c>
    </row>
    <row r="5" spans="1:11">
      <c r="A5" s="2">
        <f>$B$12</f>
        <v>61</v>
      </c>
      <c r="B5" s="5" t="s">
        <v>3</v>
      </c>
      <c r="C5" s="5" t="s">
        <v>8</v>
      </c>
      <c r="D5" s="5">
        <v>60</v>
      </c>
      <c r="E5" s="6">
        <v>2</v>
      </c>
      <c r="F5" s="5">
        <v>7</v>
      </c>
      <c r="G5" s="2">
        <f>IF(C5="Buy",1,-1)*E5*F5*-1</f>
        <v>14</v>
      </c>
      <c r="H5" s="2" t="str">
        <f>IF(IF(B5="Call",1,-1)*(A5-D5)&gt;=0,"Exercise","Lapse")</f>
        <v>Exercise</v>
      </c>
      <c r="I5" s="2">
        <f>IF(H5="Exercise",IF(B5="Call",1,-1)*IF(C5="Buy",1,-1)*(D5-A5)*E5,0)*-1</f>
        <v>-2</v>
      </c>
      <c r="J5" s="2">
        <f>I5+G5</f>
        <v>12</v>
      </c>
    </row>
    <row r="6" spans="1:11">
      <c r="A6" s="2">
        <f>$B$12</f>
        <v>61</v>
      </c>
      <c r="B6" s="5" t="s">
        <v>3</v>
      </c>
      <c r="C6" s="5" t="s">
        <v>9</v>
      </c>
      <c r="D6" s="5">
        <v>65</v>
      </c>
      <c r="E6" s="6">
        <v>1</v>
      </c>
      <c r="F6" s="5">
        <v>5</v>
      </c>
      <c r="G6" s="2">
        <f t="shared" ref="G6:G8" si="1">IF(C6="Buy",1,-1)*E6*F6*-1</f>
        <v>-5</v>
      </c>
      <c r="H6" s="2" t="str">
        <f>IF(IF(B6="Call",1,-1)*(A6-D6)&gt;=0,"Exercise","Lapse")</f>
        <v>Lapse</v>
      </c>
      <c r="I6" s="2">
        <f>IF(H6="Exercise",IF(B6="Call",1,-1)*IF(C6="Buy",1,-1)*(D6-A6)*E6,0)*-1</f>
        <v>0</v>
      </c>
      <c r="J6" s="2">
        <f>I6+G6</f>
        <v>-5</v>
      </c>
    </row>
    <row r="7" spans="1:11">
      <c r="A7" s="2">
        <f>$B$12</f>
        <v>61</v>
      </c>
      <c r="B7" s="5"/>
      <c r="C7" s="5"/>
      <c r="D7" s="5"/>
      <c r="E7" s="6"/>
      <c r="F7" s="5"/>
      <c r="G7" s="2">
        <f t="shared" si="1"/>
        <v>0</v>
      </c>
      <c r="H7" s="2" t="str">
        <f>IF(IF(B7="Call",1,-1)*(A7-D7)&gt;=0,"Exercise","Lapse")</f>
        <v>Lapse</v>
      </c>
      <c r="I7" s="2">
        <f>IF(H7="Exercise",IF(B7="Call",1,-1)*IF(C7="Buy",1,-1)*(D7-A7)*E7,0)*-1</f>
        <v>0</v>
      </c>
      <c r="J7" s="2">
        <f>I7+G7</f>
        <v>0</v>
      </c>
    </row>
    <row r="8" spans="1:11">
      <c r="A8" s="2">
        <f>$B$12</f>
        <v>61</v>
      </c>
      <c r="B8" s="5"/>
      <c r="C8" s="5"/>
      <c r="D8" s="5"/>
      <c r="E8" s="6"/>
      <c r="F8" s="5"/>
      <c r="G8" s="2">
        <f t="shared" si="1"/>
        <v>0</v>
      </c>
      <c r="H8" s="2" t="str">
        <f>IF(IF(B8="Call",1,-1)*(A8-D8)&gt;=0,"Exercise","Lapse")</f>
        <v>Lapse</v>
      </c>
      <c r="I8" s="2">
        <f>IF(H8="Exercise",IF(B8="Call",1,-1)*IF(C8="Buy",1,-1)*(D8-A8)*E8,0)*-1</f>
        <v>0</v>
      </c>
      <c r="J8" s="2">
        <f>I8+G8</f>
        <v>0</v>
      </c>
    </row>
    <row r="9" spans="1:11">
      <c r="G9">
        <f>SUM(G4:G8)</f>
        <v>-1</v>
      </c>
      <c r="I9">
        <f>SUM(I4:I8)</f>
        <v>4</v>
      </c>
      <c r="J9" s="3">
        <f>I9+G9</f>
        <v>3</v>
      </c>
      <c r="K9" t="s">
        <v>10</v>
      </c>
    </row>
    <row r="10" spans="1:11" ht="18.75">
      <c r="A10" s="8" t="s">
        <v>15</v>
      </c>
    </row>
    <row r="11" spans="1:11">
      <c r="B11" s="1" t="s">
        <v>16</v>
      </c>
      <c r="C11" s="1" t="s">
        <v>17</v>
      </c>
      <c r="E11">
        <f>AVERAGE(C13:C25)</f>
        <v>-0.30769230769230771</v>
      </c>
    </row>
    <row r="12" spans="1:11">
      <c r="B12" s="10">
        <v>61</v>
      </c>
      <c r="C12" s="9">
        <f>J9</f>
        <v>3</v>
      </c>
    </row>
    <row r="13" spans="1:11">
      <c r="B13">
        <v>45</v>
      </c>
      <c r="C13">
        <f t="dataTable" ref="C13:C25" dt2D="0" dtr="0" r1="B12"/>
        <v>-1</v>
      </c>
    </row>
    <row r="14" spans="1:11">
      <c r="B14">
        <v>48</v>
      </c>
      <c r="C14">
        <v>-1</v>
      </c>
    </row>
    <row r="15" spans="1:11">
      <c r="B15">
        <v>51</v>
      </c>
      <c r="C15">
        <v>-1</v>
      </c>
    </row>
    <row r="16" spans="1:11">
      <c r="B16">
        <v>54</v>
      </c>
      <c r="C16">
        <v>-1</v>
      </c>
    </row>
    <row r="17" spans="2:3">
      <c r="B17">
        <v>57</v>
      </c>
      <c r="C17">
        <v>1</v>
      </c>
    </row>
    <row r="18" spans="2:3">
      <c r="B18">
        <v>60</v>
      </c>
      <c r="C18">
        <v>4</v>
      </c>
    </row>
    <row r="19" spans="2:3">
      <c r="B19">
        <v>63</v>
      </c>
      <c r="C19">
        <v>1</v>
      </c>
    </row>
    <row r="20" spans="2:3">
      <c r="B20">
        <v>66</v>
      </c>
      <c r="C20">
        <v>-1</v>
      </c>
    </row>
    <row r="21" spans="2:3">
      <c r="B21">
        <v>69</v>
      </c>
      <c r="C21">
        <v>-1</v>
      </c>
    </row>
    <row r="22" spans="2:3">
      <c r="B22">
        <v>72</v>
      </c>
      <c r="C22">
        <v>-1</v>
      </c>
    </row>
    <row r="23" spans="2:3">
      <c r="B23">
        <v>75</v>
      </c>
      <c r="C23">
        <v>-1</v>
      </c>
    </row>
    <row r="24" spans="2:3">
      <c r="B24">
        <v>78</v>
      </c>
      <c r="C24">
        <v>-1</v>
      </c>
    </row>
    <row r="25" spans="2:3">
      <c r="B25">
        <v>81</v>
      </c>
      <c r="C25">
        <v>-1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25"/>
  <sheetViews>
    <sheetView workbookViewId="0">
      <selection activeCell="G4" sqref="G4:G8"/>
    </sheetView>
  </sheetViews>
  <sheetFormatPr defaultRowHeight="15"/>
  <cols>
    <col min="4" max="4" width="13.28515625" bestFit="1" customWidth="1"/>
    <col min="5" max="5" width="12.85546875" bestFit="1" customWidth="1"/>
    <col min="6" max="6" width="16.7109375" customWidth="1"/>
    <col min="7" max="7" width="14.140625" bestFit="1" customWidth="1"/>
    <col min="9" max="9" width="9.7109375" bestFit="1" customWidth="1"/>
    <col min="10" max="10" width="13.5703125" bestFit="1" customWidth="1"/>
  </cols>
  <sheetData>
    <row r="1" spans="1:11" ht="15.75">
      <c r="A1" s="7" t="s">
        <v>22</v>
      </c>
    </row>
    <row r="3" spans="1:11">
      <c r="A3" s="3" t="s">
        <v>1</v>
      </c>
      <c r="B3" s="3" t="s">
        <v>2</v>
      </c>
      <c r="C3" s="3" t="s">
        <v>11</v>
      </c>
      <c r="D3" s="3" t="s">
        <v>0</v>
      </c>
      <c r="E3" s="4" t="s">
        <v>12</v>
      </c>
      <c r="F3" s="3" t="s">
        <v>13</v>
      </c>
      <c r="G3" s="3" t="s">
        <v>14</v>
      </c>
      <c r="H3" s="3" t="s">
        <v>5</v>
      </c>
      <c r="I3" s="3" t="s">
        <v>6</v>
      </c>
      <c r="J3" s="3" t="s">
        <v>7</v>
      </c>
    </row>
    <row r="4" spans="1:11">
      <c r="A4" s="2">
        <f>$B$12</f>
        <v>61</v>
      </c>
      <c r="B4" s="5" t="s">
        <v>3</v>
      </c>
      <c r="C4" s="5" t="s">
        <v>8</v>
      </c>
      <c r="D4" s="5">
        <v>55</v>
      </c>
      <c r="E4" s="6">
        <v>1</v>
      </c>
      <c r="F4" s="5">
        <v>10</v>
      </c>
      <c r="G4" s="2">
        <f t="shared" ref="G4" si="0">IF(C4="Buy",1,-1)*E4*F4*-1</f>
        <v>10</v>
      </c>
      <c r="H4" s="2" t="str">
        <f>IF(IF(B4="Call",1,-1)*(A4-D4)&gt;=0,"Exercise","Lapse")</f>
        <v>Exercise</v>
      </c>
      <c r="I4" s="2">
        <f>IF(H4="Exercise",IF(B4="Call",1,-1)*IF(C4="Buy",1,-1)*(D4-A4)*E4,0)*-1</f>
        <v>-6</v>
      </c>
      <c r="J4" s="2">
        <f>I4+G4</f>
        <v>4</v>
      </c>
    </row>
    <row r="5" spans="1:11">
      <c r="A5" s="2">
        <f>$B$12</f>
        <v>61</v>
      </c>
      <c r="B5" s="5" t="s">
        <v>3</v>
      </c>
      <c r="C5" s="5" t="s">
        <v>9</v>
      </c>
      <c r="D5" s="5">
        <v>60</v>
      </c>
      <c r="E5" s="6">
        <v>2</v>
      </c>
      <c r="F5" s="5">
        <v>7</v>
      </c>
      <c r="G5" s="2">
        <f>IF(C5="Buy",1,-1)*E5*F5*-1</f>
        <v>-14</v>
      </c>
      <c r="H5" s="2" t="str">
        <f>IF(IF(B5="Call",1,-1)*(A5-D5)&gt;=0,"Exercise","Lapse")</f>
        <v>Exercise</v>
      </c>
      <c r="I5" s="2">
        <f>IF(H5="Exercise",IF(B5="Call",1,-1)*IF(C5="Buy",1,-1)*(D5-A5)*E5,0)*-1</f>
        <v>2</v>
      </c>
      <c r="J5" s="2">
        <f>I5+G5</f>
        <v>-12</v>
      </c>
    </row>
    <row r="6" spans="1:11">
      <c r="A6" s="2">
        <f>$B$12</f>
        <v>61</v>
      </c>
      <c r="B6" s="5" t="s">
        <v>3</v>
      </c>
      <c r="C6" s="5" t="s">
        <v>8</v>
      </c>
      <c r="D6" s="5">
        <v>65</v>
      </c>
      <c r="E6" s="6">
        <v>1</v>
      </c>
      <c r="F6" s="5">
        <v>5</v>
      </c>
      <c r="G6" s="2">
        <f t="shared" ref="G6:G8" si="1">IF(C6="Buy",1,-1)*E6*F6*-1</f>
        <v>5</v>
      </c>
      <c r="H6" s="2" t="str">
        <f>IF(IF(B6="Call",1,-1)*(A6-D6)&gt;=0,"Exercise","Lapse")</f>
        <v>Lapse</v>
      </c>
      <c r="I6" s="2">
        <f>IF(H6="Exercise",IF(B6="Call",1,-1)*IF(C6="Buy",1,-1)*(D6-A6)*E6,0)*-1</f>
        <v>0</v>
      </c>
      <c r="J6" s="2">
        <f>I6+G6</f>
        <v>5</v>
      </c>
    </row>
    <row r="7" spans="1:11">
      <c r="A7" s="2">
        <f>$B$12</f>
        <v>61</v>
      </c>
      <c r="B7" s="5"/>
      <c r="C7" s="5"/>
      <c r="D7" s="5"/>
      <c r="E7" s="6"/>
      <c r="F7" s="5"/>
      <c r="G7" s="2">
        <f t="shared" si="1"/>
        <v>0</v>
      </c>
      <c r="H7" s="2" t="str">
        <f>IF(IF(B7="Call",1,-1)*(A7-D7)&gt;=0,"Exercise","Lapse")</f>
        <v>Lapse</v>
      </c>
      <c r="I7" s="2">
        <f>IF(H7="Exercise",IF(B7="Call",1,-1)*IF(C7="Buy",1,-1)*(D7-A7)*E7,0)*-1</f>
        <v>0</v>
      </c>
      <c r="J7" s="2">
        <f>I7+G7</f>
        <v>0</v>
      </c>
    </row>
    <row r="8" spans="1:11">
      <c r="A8" s="2">
        <f>$B$12</f>
        <v>61</v>
      </c>
      <c r="B8" s="5"/>
      <c r="C8" s="5"/>
      <c r="D8" s="5"/>
      <c r="E8" s="6"/>
      <c r="F8" s="5"/>
      <c r="G8" s="2">
        <f t="shared" si="1"/>
        <v>0</v>
      </c>
      <c r="H8" s="2" t="str">
        <f>IF(IF(B8="Call",1,-1)*(A8-D8)&gt;=0,"Exercise","Lapse")</f>
        <v>Lapse</v>
      </c>
      <c r="I8" s="2">
        <f>IF(H8="Exercise",IF(B8="Call",1,-1)*IF(C8="Buy",1,-1)*(D8-A8)*E8,0)*-1</f>
        <v>0</v>
      </c>
      <c r="J8" s="2">
        <f>I8+G8</f>
        <v>0</v>
      </c>
    </row>
    <row r="9" spans="1:11">
      <c r="G9">
        <f>SUM(G4:G8)</f>
        <v>1</v>
      </c>
      <c r="I9">
        <f>SUM(I4:I8)</f>
        <v>-4</v>
      </c>
      <c r="J9" s="3">
        <f>I9+G9</f>
        <v>-3</v>
      </c>
      <c r="K9" t="s">
        <v>10</v>
      </c>
    </row>
    <row r="10" spans="1:11" ht="18.75">
      <c r="A10" s="8" t="s">
        <v>15</v>
      </c>
    </row>
    <row r="11" spans="1:11">
      <c r="B11" s="1" t="s">
        <v>16</v>
      </c>
      <c r="C11" s="1" t="s">
        <v>17</v>
      </c>
      <c r="E11">
        <f>AVERAGE(C13:C25)</f>
        <v>0.30769230769230771</v>
      </c>
    </row>
    <row r="12" spans="1:11">
      <c r="B12" s="10">
        <v>61</v>
      </c>
      <c r="C12" s="9">
        <f>J9</f>
        <v>-3</v>
      </c>
    </row>
    <row r="13" spans="1:11">
      <c r="B13">
        <v>45</v>
      </c>
      <c r="C13">
        <f t="dataTable" ref="C13:C25" dt2D="0" dtr="0" r1="B12"/>
        <v>1</v>
      </c>
    </row>
    <row r="14" spans="1:11">
      <c r="B14">
        <v>48</v>
      </c>
      <c r="C14">
        <v>1</v>
      </c>
    </row>
    <row r="15" spans="1:11">
      <c r="B15">
        <v>51</v>
      </c>
      <c r="C15">
        <v>1</v>
      </c>
    </row>
    <row r="16" spans="1:11">
      <c r="B16">
        <v>54</v>
      </c>
      <c r="C16">
        <v>1</v>
      </c>
    </row>
    <row r="17" spans="2:3">
      <c r="B17">
        <v>57</v>
      </c>
      <c r="C17">
        <v>-1</v>
      </c>
    </row>
    <row r="18" spans="2:3">
      <c r="B18">
        <v>60</v>
      </c>
      <c r="C18">
        <v>-4</v>
      </c>
    </row>
    <row r="19" spans="2:3">
      <c r="B19">
        <v>63</v>
      </c>
      <c r="C19">
        <v>-1</v>
      </c>
    </row>
    <row r="20" spans="2:3">
      <c r="B20">
        <v>66</v>
      </c>
      <c r="C20">
        <v>1</v>
      </c>
    </row>
    <row r="21" spans="2:3">
      <c r="B21">
        <v>69</v>
      </c>
      <c r="C21">
        <v>1</v>
      </c>
    </row>
    <row r="22" spans="2:3">
      <c r="B22">
        <v>72</v>
      </c>
      <c r="C22">
        <v>1</v>
      </c>
    </row>
    <row r="23" spans="2:3">
      <c r="B23">
        <v>75</v>
      </c>
      <c r="C23">
        <v>1</v>
      </c>
    </row>
    <row r="24" spans="2:3">
      <c r="B24">
        <v>78</v>
      </c>
      <c r="C24">
        <v>1</v>
      </c>
    </row>
    <row r="25" spans="2:3">
      <c r="B25">
        <v>81</v>
      </c>
      <c r="C25">
        <v>1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K25"/>
  <sheetViews>
    <sheetView workbookViewId="0">
      <selection activeCell="F6" sqref="F6"/>
    </sheetView>
  </sheetViews>
  <sheetFormatPr defaultRowHeight="15"/>
  <cols>
    <col min="4" max="4" width="13.28515625" bestFit="1" customWidth="1"/>
    <col min="5" max="5" width="12.85546875" bestFit="1" customWidth="1"/>
    <col min="6" max="6" width="16.7109375" customWidth="1"/>
    <col min="7" max="7" width="14.140625" bestFit="1" customWidth="1"/>
    <col min="9" max="9" width="9.7109375" bestFit="1" customWidth="1"/>
    <col min="10" max="10" width="13.5703125" bestFit="1" customWidth="1"/>
  </cols>
  <sheetData>
    <row r="1" spans="1:11" ht="15.75">
      <c r="A1" s="7" t="s">
        <v>21</v>
      </c>
    </row>
    <row r="3" spans="1:11">
      <c r="A3" s="3" t="s">
        <v>1</v>
      </c>
      <c r="B3" s="3" t="s">
        <v>2</v>
      </c>
      <c r="C3" s="3" t="s">
        <v>11</v>
      </c>
      <c r="D3" s="3" t="s">
        <v>0</v>
      </c>
      <c r="E3" s="4" t="s">
        <v>12</v>
      </c>
      <c r="F3" s="3" t="s">
        <v>13</v>
      </c>
      <c r="G3" s="3" t="s">
        <v>14</v>
      </c>
      <c r="H3" s="3" t="s">
        <v>5</v>
      </c>
      <c r="I3" s="3" t="s">
        <v>6</v>
      </c>
      <c r="J3" s="3" t="s">
        <v>7</v>
      </c>
    </row>
    <row r="4" spans="1:11">
      <c r="A4" s="2">
        <f>$B$12</f>
        <v>61</v>
      </c>
      <c r="B4" s="5" t="s">
        <v>4</v>
      </c>
      <c r="C4" s="5" t="s">
        <v>8</v>
      </c>
      <c r="D4" s="5">
        <v>55</v>
      </c>
      <c r="E4" s="6">
        <v>1</v>
      </c>
      <c r="F4" s="5">
        <v>5</v>
      </c>
      <c r="G4" s="2">
        <f t="shared" ref="G4" si="0">IF(C4="Buy",1,-1)*E4*F4*-1</f>
        <v>5</v>
      </c>
      <c r="H4" s="2" t="str">
        <f>IF(IF(B4="Call",1,-1)*(A4-D4)&gt;=0,"Exercise","Lapse")</f>
        <v>Lapse</v>
      </c>
      <c r="I4" s="2">
        <f>IF(H4="Exercise",IF(B4="Call",1,-1)*IF(C4="Buy",1,-1)*(D4-A4)*E4,0)*-1</f>
        <v>0</v>
      </c>
      <c r="J4" s="2">
        <f>I4+G4</f>
        <v>5</v>
      </c>
    </row>
    <row r="5" spans="1:11">
      <c r="A5" s="2">
        <f>$B$12</f>
        <v>61</v>
      </c>
      <c r="B5" s="5" t="s">
        <v>4</v>
      </c>
      <c r="C5" s="5" t="s">
        <v>9</v>
      </c>
      <c r="D5" s="5">
        <v>60</v>
      </c>
      <c r="E5" s="6">
        <v>2</v>
      </c>
      <c r="F5" s="5">
        <v>7</v>
      </c>
      <c r="G5" s="2">
        <f>IF(C5="Buy",1,-1)*E5*F5*-1</f>
        <v>-14</v>
      </c>
      <c r="H5" s="2" t="str">
        <f>IF(IF(B5="Call",1,-1)*(A5-D5)&gt;=0,"Exercise","Lapse")</f>
        <v>Lapse</v>
      </c>
      <c r="I5" s="2">
        <f>IF(H5="Exercise",IF(B5="Call",1,-1)*IF(C5="Buy",1,-1)*(D5-A5)*E5,0)*-1</f>
        <v>0</v>
      </c>
      <c r="J5" s="2">
        <f>I5+G5</f>
        <v>-14</v>
      </c>
    </row>
    <row r="6" spans="1:11">
      <c r="A6" s="2">
        <f>$B$12</f>
        <v>61</v>
      </c>
      <c r="B6" s="5" t="s">
        <v>4</v>
      </c>
      <c r="C6" s="5" t="s">
        <v>8</v>
      </c>
      <c r="D6" s="5">
        <v>65</v>
      </c>
      <c r="E6" s="6">
        <v>1</v>
      </c>
      <c r="F6" s="5">
        <v>8</v>
      </c>
      <c r="G6" s="2">
        <f t="shared" ref="G6:G8" si="1">IF(C6="Buy",1,-1)*E6*F6*-1</f>
        <v>8</v>
      </c>
      <c r="H6" s="2" t="str">
        <f>IF(IF(B6="Call",1,-1)*(A6-D6)&gt;=0,"Exercise","Lapse")</f>
        <v>Exercise</v>
      </c>
      <c r="I6" s="2">
        <f>IF(H6="Exercise",IF(B6="Call",1,-1)*IF(C6="Buy",1,-1)*(D6-A6)*E6,0)*-1</f>
        <v>-4</v>
      </c>
      <c r="J6" s="2">
        <f>I6+G6</f>
        <v>4</v>
      </c>
    </row>
    <row r="7" spans="1:11">
      <c r="A7" s="2">
        <f>$B$12</f>
        <v>61</v>
      </c>
      <c r="B7" s="5"/>
      <c r="C7" s="5"/>
      <c r="D7" s="5"/>
      <c r="E7" s="6"/>
      <c r="F7" s="5"/>
      <c r="G7" s="2">
        <f t="shared" si="1"/>
        <v>0</v>
      </c>
      <c r="H7" s="2" t="str">
        <f>IF(IF(B7="Call",1,-1)*(A7-D7)&gt;=0,"Exercise","Lapse")</f>
        <v>Lapse</v>
      </c>
      <c r="I7" s="2">
        <f>IF(H7="Exercise",IF(B7="Call",1,-1)*IF(C7="Buy",1,-1)*(D7-A7)*E7,0)*-1</f>
        <v>0</v>
      </c>
      <c r="J7" s="2">
        <f>I7+G7</f>
        <v>0</v>
      </c>
    </row>
    <row r="8" spans="1:11">
      <c r="A8" s="2">
        <f>$B$12</f>
        <v>61</v>
      </c>
      <c r="B8" s="5"/>
      <c r="C8" s="5"/>
      <c r="D8" s="5"/>
      <c r="E8" s="6"/>
      <c r="F8" s="5"/>
      <c r="G8" s="2">
        <f t="shared" si="1"/>
        <v>0</v>
      </c>
      <c r="H8" s="2" t="str">
        <f>IF(IF(B8="Call",1,-1)*(A8-D8)&gt;=0,"Exercise","Lapse")</f>
        <v>Lapse</v>
      </c>
      <c r="I8" s="2">
        <f>IF(H8="Exercise",IF(B8="Call",1,-1)*IF(C8="Buy",1,-1)*(D8-A8)*E8,0)*-1</f>
        <v>0</v>
      </c>
      <c r="J8" s="2">
        <f>I8+G8</f>
        <v>0</v>
      </c>
    </row>
    <row r="9" spans="1:11">
      <c r="G9">
        <f>SUM(G4:G8)</f>
        <v>-1</v>
      </c>
      <c r="I9">
        <f>SUM(I4:I8)</f>
        <v>-4</v>
      </c>
      <c r="J9" s="3">
        <f>I9+G9</f>
        <v>-5</v>
      </c>
      <c r="K9" t="s">
        <v>10</v>
      </c>
    </row>
    <row r="10" spans="1:11" ht="18.75">
      <c r="A10" s="8" t="s">
        <v>15</v>
      </c>
    </row>
    <row r="11" spans="1:11">
      <c r="B11" s="1" t="s">
        <v>16</v>
      </c>
      <c r="C11" s="1" t="s">
        <v>17</v>
      </c>
      <c r="E11">
        <f>AVERAGE(C13:C25)</f>
        <v>-1.6923076923076923</v>
      </c>
    </row>
    <row r="12" spans="1:11">
      <c r="B12" s="10">
        <v>61</v>
      </c>
      <c r="C12" s="9">
        <f>J9</f>
        <v>-5</v>
      </c>
    </row>
    <row r="13" spans="1:11">
      <c r="B13">
        <v>45</v>
      </c>
      <c r="C13">
        <f t="dataTable" ref="C13:C25" dt2D="0" dtr="0" r1="B12"/>
        <v>-1</v>
      </c>
    </row>
    <row r="14" spans="1:11">
      <c r="B14">
        <v>48</v>
      </c>
      <c r="C14">
        <v>-1</v>
      </c>
    </row>
    <row r="15" spans="1:11">
      <c r="B15">
        <v>51</v>
      </c>
      <c r="C15">
        <v>-1</v>
      </c>
    </row>
    <row r="16" spans="1:11">
      <c r="B16">
        <v>54</v>
      </c>
      <c r="C16">
        <v>-1</v>
      </c>
    </row>
    <row r="17" spans="2:3">
      <c r="B17">
        <v>57</v>
      </c>
      <c r="C17">
        <v>-3</v>
      </c>
    </row>
    <row r="18" spans="2:3">
      <c r="B18">
        <v>60</v>
      </c>
      <c r="C18">
        <v>-6</v>
      </c>
    </row>
    <row r="19" spans="2:3">
      <c r="B19">
        <v>63</v>
      </c>
      <c r="C19">
        <v>-3</v>
      </c>
    </row>
    <row r="20" spans="2:3">
      <c r="B20">
        <v>66</v>
      </c>
      <c r="C20">
        <v>-1</v>
      </c>
    </row>
    <row r="21" spans="2:3">
      <c r="B21">
        <v>69</v>
      </c>
      <c r="C21">
        <v>-1</v>
      </c>
    </row>
    <row r="22" spans="2:3">
      <c r="B22">
        <v>72</v>
      </c>
      <c r="C22">
        <v>-1</v>
      </c>
    </row>
    <row r="23" spans="2:3">
      <c r="B23">
        <v>75</v>
      </c>
      <c r="C23">
        <v>-1</v>
      </c>
    </row>
    <row r="24" spans="2:3">
      <c r="B24">
        <v>78</v>
      </c>
      <c r="C24">
        <v>-1</v>
      </c>
    </row>
    <row r="25" spans="2:3">
      <c r="B25">
        <v>81</v>
      </c>
      <c r="C25">
        <v>-1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K25"/>
  <sheetViews>
    <sheetView workbookViewId="0">
      <selection activeCell="F6" sqref="F6"/>
    </sheetView>
  </sheetViews>
  <sheetFormatPr defaultRowHeight="15"/>
  <cols>
    <col min="4" max="4" width="13.28515625" bestFit="1" customWidth="1"/>
    <col min="5" max="5" width="12.85546875" bestFit="1" customWidth="1"/>
    <col min="6" max="6" width="16.7109375" customWidth="1"/>
    <col min="7" max="7" width="14.140625" bestFit="1" customWidth="1"/>
    <col min="9" max="9" width="9.7109375" bestFit="1" customWidth="1"/>
    <col min="10" max="10" width="13.5703125" bestFit="1" customWidth="1"/>
  </cols>
  <sheetData>
    <row r="1" spans="1:11" ht="15.75">
      <c r="A1" s="7" t="s">
        <v>24</v>
      </c>
    </row>
    <row r="3" spans="1:11">
      <c r="A3" s="3" t="s">
        <v>1</v>
      </c>
      <c r="B3" s="3" t="s">
        <v>2</v>
      </c>
      <c r="C3" s="3" t="s">
        <v>11</v>
      </c>
      <c r="D3" s="3" t="s">
        <v>0</v>
      </c>
      <c r="E3" s="4" t="s">
        <v>12</v>
      </c>
      <c r="F3" s="3" t="s">
        <v>13</v>
      </c>
      <c r="G3" s="3" t="s">
        <v>14</v>
      </c>
      <c r="H3" s="3" t="s">
        <v>5</v>
      </c>
      <c r="I3" s="3" t="s">
        <v>6</v>
      </c>
      <c r="J3" s="3" t="s">
        <v>7</v>
      </c>
    </row>
    <row r="4" spans="1:11">
      <c r="A4" s="2">
        <f>$B$12</f>
        <v>61</v>
      </c>
      <c r="B4" s="5" t="s">
        <v>4</v>
      </c>
      <c r="C4" s="5" t="s">
        <v>9</v>
      </c>
      <c r="D4" s="5">
        <v>55</v>
      </c>
      <c r="E4" s="6">
        <v>1</v>
      </c>
      <c r="F4" s="5">
        <v>5</v>
      </c>
      <c r="G4" s="2">
        <f t="shared" ref="G4" si="0">IF(C4="Buy",1,-1)*E4*F4*-1</f>
        <v>-5</v>
      </c>
      <c r="H4" s="2" t="str">
        <f>IF(IF(B4="Call",1,-1)*(A4-D4)&gt;=0,"Exercise","Lapse")</f>
        <v>Lapse</v>
      </c>
      <c r="I4" s="2">
        <f>IF(H4="Exercise",IF(B4="Call",1,-1)*IF(C4="Buy",1,-1)*(D4-A4)*E4,0)*-1</f>
        <v>0</v>
      </c>
      <c r="J4" s="2">
        <f>I4+G4</f>
        <v>-5</v>
      </c>
    </row>
    <row r="5" spans="1:11">
      <c r="A5" s="2">
        <f>$B$12</f>
        <v>61</v>
      </c>
      <c r="B5" s="5" t="s">
        <v>4</v>
      </c>
      <c r="C5" s="5" t="s">
        <v>8</v>
      </c>
      <c r="D5" s="5">
        <v>60</v>
      </c>
      <c r="E5" s="6">
        <v>2</v>
      </c>
      <c r="F5" s="5">
        <v>7</v>
      </c>
      <c r="G5" s="2">
        <f>IF(C5="Buy",1,-1)*E5*F5*-1</f>
        <v>14</v>
      </c>
      <c r="H5" s="2" t="str">
        <f>IF(IF(B5="Call",1,-1)*(A5-D5)&gt;=0,"Exercise","Lapse")</f>
        <v>Lapse</v>
      </c>
      <c r="I5" s="2">
        <f>IF(H5="Exercise",IF(B5="Call",1,-1)*IF(C5="Buy",1,-1)*(D5-A5)*E5,0)*-1</f>
        <v>0</v>
      </c>
      <c r="J5" s="2">
        <f>I5+G5</f>
        <v>14</v>
      </c>
    </row>
    <row r="6" spans="1:11">
      <c r="A6" s="2">
        <f>$B$12</f>
        <v>61</v>
      </c>
      <c r="B6" s="5" t="s">
        <v>4</v>
      </c>
      <c r="C6" s="5" t="s">
        <v>9</v>
      </c>
      <c r="D6" s="5">
        <v>65</v>
      </c>
      <c r="E6" s="6">
        <v>1</v>
      </c>
      <c r="F6" s="5">
        <v>8</v>
      </c>
      <c r="G6" s="2">
        <f t="shared" ref="G6:G8" si="1">IF(C6="Buy",1,-1)*E6*F6*-1</f>
        <v>-8</v>
      </c>
      <c r="H6" s="2" t="str">
        <f>IF(IF(B6="Call",1,-1)*(A6-D6)&gt;=0,"Exercise","Lapse")</f>
        <v>Exercise</v>
      </c>
      <c r="I6" s="2">
        <f>IF(H6="Exercise",IF(B6="Call",1,-1)*IF(C6="Buy",1,-1)*(D6-A6)*E6,0)*-1</f>
        <v>4</v>
      </c>
      <c r="J6" s="2">
        <f>I6+G6</f>
        <v>-4</v>
      </c>
    </row>
    <row r="7" spans="1:11">
      <c r="A7" s="2">
        <f>$B$12</f>
        <v>61</v>
      </c>
      <c r="B7" s="5"/>
      <c r="C7" s="5"/>
      <c r="D7" s="5"/>
      <c r="E7" s="6"/>
      <c r="F7" s="5"/>
      <c r="G7" s="2">
        <f t="shared" si="1"/>
        <v>0</v>
      </c>
      <c r="H7" s="2" t="str">
        <f>IF(IF(B7="Call",1,-1)*(A7-D7)&gt;=0,"Exercise","Lapse")</f>
        <v>Lapse</v>
      </c>
      <c r="I7" s="2">
        <f>IF(H7="Exercise",IF(B7="Call",1,-1)*IF(C7="Buy",1,-1)*(D7-A7)*E7,0)*-1</f>
        <v>0</v>
      </c>
      <c r="J7" s="2">
        <f>I7+G7</f>
        <v>0</v>
      </c>
    </row>
    <row r="8" spans="1:11">
      <c r="A8" s="2">
        <f>$B$12</f>
        <v>61</v>
      </c>
      <c r="B8" s="5"/>
      <c r="C8" s="5"/>
      <c r="D8" s="5"/>
      <c r="E8" s="6"/>
      <c r="F8" s="5"/>
      <c r="G8" s="2">
        <f t="shared" si="1"/>
        <v>0</v>
      </c>
      <c r="H8" s="2" t="str">
        <f>IF(IF(B8="Call",1,-1)*(A8-D8)&gt;=0,"Exercise","Lapse")</f>
        <v>Lapse</v>
      </c>
      <c r="I8" s="2">
        <f>IF(H8="Exercise",IF(B8="Call",1,-1)*IF(C8="Buy",1,-1)*(D8-A8)*E8,0)*-1</f>
        <v>0</v>
      </c>
      <c r="J8" s="2">
        <f>I8+G8</f>
        <v>0</v>
      </c>
    </row>
    <row r="9" spans="1:11">
      <c r="G9">
        <f>SUM(G4:G8)</f>
        <v>1</v>
      </c>
      <c r="I9">
        <f>SUM(I4:I8)</f>
        <v>4</v>
      </c>
      <c r="J9" s="3">
        <f>I9+G9</f>
        <v>5</v>
      </c>
      <c r="K9" t="s">
        <v>10</v>
      </c>
    </row>
    <row r="10" spans="1:11" ht="18.75">
      <c r="A10" s="8" t="s">
        <v>15</v>
      </c>
    </row>
    <row r="11" spans="1:11">
      <c r="B11" s="1" t="s">
        <v>16</v>
      </c>
      <c r="C11" s="1" t="s">
        <v>17</v>
      </c>
      <c r="E11">
        <f>AVERAGE(C13:C25)</f>
        <v>1.6923076923076923</v>
      </c>
    </row>
    <row r="12" spans="1:11">
      <c r="B12" s="10">
        <v>61</v>
      </c>
      <c r="C12" s="9">
        <f>J9</f>
        <v>5</v>
      </c>
    </row>
    <row r="13" spans="1:11">
      <c r="B13">
        <v>45</v>
      </c>
      <c r="C13">
        <f t="dataTable" ref="C13:C25" dt2D="0" dtr="0" r1="B12"/>
        <v>1</v>
      </c>
    </row>
    <row r="14" spans="1:11">
      <c r="B14">
        <v>48</v>
      </c>
      <c r="C14">
        <v>1</v>
      </c>
    </row>
    <row r="15" spans="1:11">
      <c r="B15">
        <v>51</v>
      </c>
      <c r="C15">
        <v>1</v>
      </c>
    </row>
    <row r="16" spans="1:11">
      <c r="B16">
        <v>54</v>
      </c>
      <c r="C16">
        <v>1</v>
      </c>
    </row>
    <row r="17" spans="2:3">
      <c r="B17">
        <v>57</v>
      </c>
      <c r="C17">
        <v>3</v>
      </c>
    </row>
    <row r="18" spans="2:3">
      <c r="B18">
        <v>60</v>
      </c>
      <c r="C18">
        <v>6</v>
      </c>
    </row>
    <row r="19" spans="2:3">
      <c r="B19">
        <v>63</v>
      </c>
      <c r="C19">
        <v>3</v>
      </c>
    </row>
    <row r="20" spans="2:3">
      <c r="B20">
        <v>66</v>
      </c>
      <c r="C20">
        <v>1</v>
      </c>
    </row>
    <row r="21" spans="2:3">
      <c r="B21">
        <v>69</v>
      </c>
      <c r="C21">
        <v>1</v>
      </c>
    </row>
    <row r="22" spans="2:3">
      <c r="B22">
        <v>72</v>
      </c>
      <c r="C22">
        <v>1</v>
      </c>
    </row>
    <row r="23" spans="2:3">
      <c r="B23">
        <v>75</v>
      </c>
      <c r="C23">
        <v>1</v>
      </c>
    </row>
    <row r="24" spans="2:3">
      <c r="B24">
        <v>78</v>
      </c>
      <c r="C24">
        <v>1</v>
      </c>
    </row>
    <row r="25" spans="2:3">
      <c r="B25">
        <v>81</v>
      </c>
      <c r="C25">
        <v>1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K25"/>
  <sheetViews>
    <sheetView topLeftCell="A2" workbookViewId="0">
      <selection activeCell="C8" sqref="C8"/>
    </sheetView>
  </sheetViews>
  <sheetFormatPr defaultRowHeight="15"/>
  <cols>
    <col min="4" max="4" width="13.28515625" bestFit="1" customWidth="1"/>
    <col min="5" max="5" width="12.85546875" bestFit="1" customWidth="1"/>
    <col min="6" max="6" width="16.7109375" customWidth="1"/>
    <col min="7" max="7" width="14.140625" bestFit="1" customWidth="1"/>
    <col min="9" max="9" width="9.7109375" bestFit="1" customWidth="1"/>
    <col min="10" max="10" width="13.5703125" bestFit="1" customWidth="1"/>
  </cols>
  <sheetData>
    <row r="1" spans="1:11" ht="15.75">
      <c r="A1" s="7" t="s">
        <v>26</v>
      </c>
    </row>
    <row r="3" spans="1:11">
      <c r="A3" s="3" t="s">
        <v>1</v>
      </c>
      <c r="B3" s="3" t="s">
        <v>2</v>
      </c>
      <c r="C3" s="3" t="s">
        <v>11</v>
      </c>
      <c r="D3" s="3" t="s">
        <v>0</v>
      </c>
      <c r="E3" s="4" t="s">
        <v>12</v>
      </c>
      <c r="F3" s="3" t="s">
        <v>13</v>
      </c>
      <c r="G3" s="3" t="s">
        <v>14</v>
      </c>
      <c r="H3" s="3" t="s">
        <v>5</v>
      </c>
      <c r="I3" s="3" t="s">
        <v>6</v>
      </c>
      <c r="J3" s="3" t="s">
        <v>7</v>
      </c>
    </row>
    <row r="4" spans="1:11">
      <c r="A4" s="2">
        <f>$B$12</f>
        <v>61</v>
      </c>
      <c r="B4" s="5" t="s">
        <v>3</v>
      </c>
      <c r="C4" s="5" t="s">
        <v>9</v>
      </c>
      <c r="D4" s="5">
        <v>70</v>
      </c>
      <c r="E4" s="6">
        <v>1</v>
      </c>
      <c r="F4" s="5">
        <v>5</v>
      </c>
      <c r="G4" s="2">
        <f t="shared" ref="G4" si="0">IF(C4="Buy",1,-1)*E4*F4*-1</f>
        <v>-5</v>
      </c>
      <c r="H4" s="2" t="str">
        <f>IF(IF(B4="Call",1,-1)*(A4-D4)&gt;=0,"Exercise","Lapse")</f>
        <v>Lapse</v>
      </c>
      <c r="I4" s="2">
        <f>IF(H4="Exercise",IF(B4="Call",1,-1)*IF(C4="Buy",1,-1)*(D4-A4)*E4,0)*-1</f>
        <v>0</v>
      </c>
      <c r="J4" s="2">
        <f>I4+G4</f>
        <v>-5</v>
      </c>
    </row>
    <row r="5" spans="1:11">
      <c r="A5" s="2">
        <f>$B$12</f>
        <v>61</v>
      </c>
      <c r="B5" s="5" t="s">
        <v>4</v>
      </c>
      <c r="C5" s="5" t="s">
        <v>9</v>
      </c>
      <c r="D5" s="5">
        <v>70</v>
      </c>
      <c r="E5" s="6">
        <v>1</v>
      </c>
      <c r="F5" s="5">
        <v>7</v>
      </c>
      <c r="G5" s="2">
        <f>IF(C5="Buy",1,-1)*E5*F5*-1</f>
        <v>-7</v>
      </c>
      <c r="H5" s="2" t="str">
        <f>IF(IF(B5="Call",1,-1)*(A5-D5)&gt;=0,"Exercise","Lapse")</f>
        <v>Exercise</v>
      </c>
      <c r="I5" s="2">
        <f>IF(H5="Exercise",IF(B5="Call",1,-1)*IF(C5="Buy",1,-1)*(D5-A5)*E5,0)*-1</f>
        <v>9</v>
      </c>
      <c r="J5" s="2">
        <f>I5+G5</f>
        <v>2</v>
      </c>
    </row>
    <row r="6" spans="1:11">
      <c r="A6" s="2">
        <f>$B$12</f>
        <v>61</v>
      </c>
      <c r="B6" s="5"/>
      <c r="C6" s="5"/>
      <c r="D6" s="5"/>
      <c r="E6" s="6"/>
      <c r="F6" s="5"/>
      <c r="G6" s="2">
        <f t="shared" ref="G6:G8" si="1">IF(C6="Buy",1,-1)*E6*F6*-1</f>
        <v>0</v>
      </c>
      <c r="H6" s="2" t="str">
        <f>IF(IF(B6="Call",1,-1)*(A6-D6)&gt;=0,"Exercise","Lapse")</f>
        <v>Lapse</v>
      </c>
      <c r="I6" s="2">
        <f>IF(H6="Exercise",IF(B6="Call",1,-1)*IF(C6="Buy",1,-1)*(D6-A6)*E6,0)*-1</f>
        <v>0</v>
      </c>
      <c r="J6" s="2">
        <f>I6+G6</f>
        <v>0</v>
      </c>
    </row>
    <row r="7" spans="1:11">
      <c r="A7" s="2">
        <f>$B$12</f>
        <v>61</v>
      </c>
      <c r="B7" s="5"/>
      <c r="C7" s="5"/>
      <c r="D7" s="5"/>
      <c r="E7" s="6"/>
      <c r="F7" s="5"/>
      <c r="G7" s="2">
        <f t="shared" si="1"/>
        <v>0</v>
      </c>
      <c r="H7" s="2" t="str">
        <f>IF(IF(B7="Call",1,-1)*(A7-D7)&gt;=0,"Exercise","Lapse")</f>
        <v>Lapse</v>
      </c>
      <c r="I7" s="2">
        <f>IF(H7="Exercise",IF(B7="Call",1,-1)*IF(C7="Buy",1,-1)*(D7-A7)*E7,0)*-1</f>
        <v>0</v>
      </c>
      <c r="J7" s="2">
        <f>I7+G7</f>
        <v>0</v>
      </c>
    </row>
    <row r="8" spans="1:11">
      <c r="A8" s="2">
        <f>$B$12</f>
        <v>61</v>
      </c>
      <c r="B8" s="5"/>
      <c r="C8" s="5"/>
      <c r="D8" s="5"/>
      <c r="E8" s="6"/>
      <c r="F8" s="5"/>
      <c r="G8" s="2">
        <f t="shared" si="1"/>
        <v>0</v>
      </c>
      <c r="H8" s="2" t="str">
        <f>IF(IF(B8="Call",1,-1)*(A8-D8)&gt;=0,"Exercise","Lapse")</f>
        <v>Lapse</v>
      </c>
      <c r="I8" s="2">
        <f>IF(H8="Exercise",IF(B8="Call",1,-1)*IF(C8="Buy",1,-1)*(D8-A8)*E8,0)*-1</f>
        <v>0</v>
      </c>
      <c r="J8" s="2">
        <f>I8+G8</f>
        <v>0</v>
      </c>
    </row>
    <row r="9" spans="1:11">
      <c r="G9">
        <f>SUM(G4:G8)</f>
        <v>-12</v>
      </c>
      <c r="I9">
        <f>SUM(I4:I8)</f>
        <v>9</v>
      </c>
      <c r="J9" s="3">
        <f>I9+G9</f>
        <v>-3</v>
      </c>
      <c r="K9" t="s">
        <v>10</v>
      </c>
    </row>
    <row r="10" spans="1:11" ht="18.75">
      <c r="A10" s="8" t="s">
        <v>15</v>
      </c>
    </row>
    <row r="11" spans="1:11">
      <c r="B11" s="1" t="s">
        <v>16</v>
      </c>
      <c r="C11" s="1" t="s">
        <v>17</v>
      </c>
      <c r="E11">
        <f>AVERAGE(C13:C25)</f>
        <v>1.2307692307692308</v>
      </c>
    </row>
    <row r="12" spans="1:11">
      <c r="B12" s="10">
        <v>61</v>
      </c>
      <c r="C12" s="9">
        <f>J9</f>
        <v>-3</v>
      </c>
    </row>
    <row r="13" spans="1:11">
      <c r="B13">
        <v>50</v>
      </c>
      <c r="C13">
        <f t="dataTable" ref="C13:C25" dt2D="0" dtr="0" r1="B12"/>
        <v>8</v>
      </c>
    </row>
    <row r="14" spans="1:11">
      <c r="B14">
        <v>54</v>
      </c>
      <c r="C14">
        <v>4</v>
      </c>
    </row>
    <row r="15" spans="1:11">
      <c r="B15">
        <v>58</v>
      </c>
      <c r="C15">
        <v>0</v>
      </c>
    </row>
    <row r="16" spans="1:11">
      <c r="B16">
        <v>62</v>
      </c>
      <c r="C16">
        <v>-4</v>
      </c>
    </row>
    <row r="17" spans="2:3">
      <c r="B17">
        <v>66</v>
      </c>
      <c r="C17">
        <v>-8</v>
      </c>
    </row>
    <row r="18" spans="2:3">
      <c r="B18">
        <v>70</v>
      </c>
      <c r="C18">
        <v>-12</v>
      </c>
    </row>
    <row r="19" spans="2:3">
      <c r="B19">
        <v>74</v>
      </c>
      <c r="C19">
        <v>-8</v>
      </c>
    </row>
    <row r="20" spans="2:3">
      <c r="B20">
        <v>78</v>
      </c>
      <c r="C20">
        <v>-4</v>
      </c>
    </row>
    <row r="21" spans="2:3">
      <c r="B21">
        <v>82</v>
      </c>
      <c r="C21">
        <v>0</v>
      </c>
    </row>
    <row r="22" spans="2:3">
      <c r="B22">
        <v>86</v>
      </c>
      <c r="C22">
        <v>4</v>
      </c>
    </row>
    <row r="23" spans="2:3">
      <c r="B23">
        <v>90</v>
      </c>
      <c r="C23">
        <v>8</v>
      </c>
    </row>
    <row r="24" spans="2:3">
      <c r="B24">
        <v>94</v>
      </c>
      <c r="C24">
        <v>12</v>
      </c>
    </row>
    <row r="25" spans="2:3">
      <c r="B25">
        <v>98</v>
      </c>
      <c r="C25">
        <v>16</v>
      </c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Bull Spread (Calls)</vt:lpstr>
      <vt:lpstr>Bull Spread (Put)</vt:lpstr>
      <vt:lpstr>Bear Spread (Calls)</vt:lpstr>
      <vt:lpstr>Bear Spread (Put)</vt:lpstr>
      <vt:lpstr>Butterfly Spread (Call-Buy)</vt:lpstr>
      <vt:lpstr>Butterfly Spread (Call-Sell)</vt:lpstr>
      <vt:lpstr>Butterfly Spread (Put-Sell)</vt:lpstr>
      <vt:lpstr>Butterfly Spread (Put-Buy)</vt:lpstr>
      <vt:lpstr>Long Straddle</vt:lpstr>
      <vt:lpstr>Short Straddle</vt:lpstr>
      <vt:lpstr>Strip</vt:lpstr>
      <vt:lpstr>Strap</vt:lpstr>
    </vt:vector>
  </TitlesOfParts>
  <Company>Alltech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Hemantakumar Hegde</dc:creator>
  <cp:lastModifiedBy>Hemantakumar Hegde</cp:lastModifiedBy>
  <dcterms:created xsi:type="dcterms:W3CDTF">2012-10-21T13:27:04Z</dcterms:created>
  <dcterms:modified xsi:type="dcterms:W3CDTF">2012-10-23T16:26:43Z</dcterms:modified>
</cp:coreProperties>
</file>