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13_ncr:1_{E34FE804-4791-4F07-A732-1594F4EFAD0A}" xr6:coauthVersionLast="36" xr6:coauthVersionMax="36" xr10:uidLastSave="{00000000-0000-0000-0000-000000000000}"/>
  <bookViews>
    <workbookView xWindow="0" yWindow="0" windowWidth="22260" windowHeight="12645" activeTab="6" xr2:uid="{00000000-000D-0000-FFFF-FFFF00000000}"/>
  </bookViews>
  <sheets>
    <sheet name="Sheet1" sheetId="1" r:id="rId1"/>
    <sheet name="PERIOD WISE" sheetId="5" r:id="rId2"/>
    <sheet name="SCRIP WISE" sheetId="4" r:id="rId3"/>
    <sheet name="SQURE OFF" sheetId="3" r:id="rId4"/>
    <sheet name="BROKER LEDGER " sheetId="2" r:id="rId5"/>
    <sheet name="CLOSING" sheetId="6" r:id="rId6"/>
    <sheet name="SCRIP ST" sheetId="7" r:id="rId7"/>
  </sheets>
  <definedNames>
    <definedName name="_xlnm._FilterDatabase" localSheetId="4" hidden="1">'BROKER LEDGER '!$B$6:$N$1118</definedName>
    <definedName name="_xlnm._FilterDatabase" localSheetId="1" hidden="1">'PERIOD WISE'!$B$8:$AL$1773</definedName>
    <definedName name="_xlnm._FilterDatabase" localSheetId="6" hidden="1">'SCRIP ST'!$B$7:$G$124</definedName>
    <definedName name="_xlnm._FilterDatabase" localSheetId="2" hidden="1">'SCRIP WISE'!$B$8:$V$517</definedName>
    <definedName name="_xlnm.Print_Titles" localSheetId="4">'BROKER LEDGER '!$4:$7</definedName>
    <definedName name="_xlnm.Print_Titles" localSheetId="6">'SCRIP ST'!$2:$7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6" i="7" l="1"/>
  <c r="G154" i="7"/>
  <c r="G152" i="7"/>
  <c r="G151" i="7"/>
  <c r="G149" i="7"/>
  <c r="G147" i="7"/>
  <c r="G146" i="7"/>
  <c r="G145" i="7"/>
  <c r="G144" i="7"/>
  <c r="F142" i="7"/>
  <c r="F156" i="7" s="1"/>
  <c r="E142" i="7"/>
  <c r="E156" i="7" s="1"/>
  <c r="D142" i="7"/>
  <c r="C142" i="7"/>
  <c r="C156" i="7" s="1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3" i="7"/>
  <c r="G121" i="7"/>
  <c r="G120" i="7"/>
  <c r="G118" i="7"/>
  <c r="G116" i="7"/>
  <c r="G114" i="7"/>
  <c r="G113" i="7"/>
  <c r="G112" i="7"/>
  <c r="G111" i="7"/>
  <c r="G110" i="7"/>
  <c r="G108" i="7"/>
  <c r="G107" i="7"/>
  <c r="G106" i="7"/>
  <c r="G105" i="7"/>
  <c r="G104" i="7"/>
  <c r="G103" i="7"/>
  <c r="G102" i="7"/>
  <c r="G101" i="7"/>
  <c r="G100" i="7"/>
  <c r="G99" i="7"/>
  <c r="G97" i="7"/>
  <c r="G96" i="7"/>
  <c r="G95" i="7"/>
  <c r="G94" i="7"/>
  <c r="G93" i="7"/>
  <c r="G92" i="7"/>
  <c r="G90" i="7"/>
  <c r="G88" i="7"/>
  <c r="G87" i="7"/>
  <c r="G86" i="7"/>
  <c r="G85" i="7"/>
  <c r="G83" i="7"/>
  <c r="G82" i="7"/>
  <c r="G80" i="7"/>
  <c r="G79" i="7"/>
  <c r="G78" i="7"/>
  <c r="G77" i="7"/>
  <c r="G76" i="7"/>
  <c r="G75" i="7"/>
  <c r="G74" i="7"/>
  <c r="G73" i="7"/>
  <c r="G72" i="7"/>
  <c r="G71" i="7"/>
  <c r="G70" i="7"/>
  <c r="G68" i="7"/>
  <c r="G67" i="7"/>
  <c r="G66" i="7"/>
  <c r="G65" i="7"/>
  <c r="G64" i="7"/>
  <c r="G63" i="7"/>
  <c r="G61" i="7"/>
  <c r="G60" i="7"/>
  <c r="G59" i="7"/>
  <c r="G58" i="7"/>
  <c r="G56" i="7"/>
  <c r="G55" i="7"/>
  <c r="G54" i="7"/>
  <c r="G53" i="7"/>
  <c r="G52" i="7"/>
  <c r="G50" i="7"/>
  <c r="G49" i="7"/>
  <c r="G48" i="7"/>
  <c r="G47" i="7"/>
  <c r="G45" i="7"/>
  <c r="G44" i="7"/>
  <c r="G43" i="7"/>
  <c r="G42" i="7"/>
  <c r="G41" i="7"/>
  <c r="G40" i="7"/>
  <c r="G38" i="7"/>
  <c r="G37" i="7"/>
  <c r="G36" i="7"/>
  <c r="G35" i="7"/>
  <c r="G34" i="7"/>
  <c r="G32" i="7"/>
  <c r="G31" i="7"/>
  <c r="G30" i="7"/>
  <c r="G29" i="7"/>
  <c r="G28" i="7"/>
  <c r="G26" i="7"/>
  <c r="G25" i="7"/>
  <c r="G24" i="7"/>
  <c r="G22" i="7"/>
  <c r="G20" i="7"/>
  <c r="G19" i="7"/>
  <c r="G18" i="7"/>
  <c r="G17" i="7"/>
  <c r="G16" i="7"/>
  <c r="G14" i="7"/>
  <c r="G13" i="7"/>
  <c r="G12" i="7"/>
  <c r="G11" i="7"/>
  <c r="G9" i="7"/>
  <c r="G8" i="7"/>
  <c r="AJ1768" i="5"/>
  <c r="AI1768" i="5"/>
  <c r="AH1768" i="5"/>
  <c r="AD1751" i="5"/>
  <c r="V1751" i="5"/>
  <c r="U1751" i="5"/>
  <c r="T1751" i="5"/>
  <c r="M1751" i="5"/>
  <c r="L1751" i="5"/>
  <c r="K1751" i="5"/>
  <c r="Y1751" i="5" s="1"/>
  <c r="AA1751" i="5" s="1"/>
  <c r="AC1751" i="5" s="1"/>
  <c r="AJ1750" i="5"/>
  <c r="AI1750" i="5"/>
  <c r="AH1750" i="5"/>
  <c r="Y1739" i="5"/>
  <c r="V1739" i="5"/>
  <c r="U1739" i="5"/>
  <c r="T1739" i="5"/>
  <c r="M1739" i="5"/>
  <c r="L1739" i="5"/>
  <c r="K1739" i="5"/>
  <c r="AJ1737" i="5"/>
  <c r="AI1737" i="5"/>
  <c r="AH1737" i="5"/>
  <c r="AJ1736" i="5"/>
  <c r="AI1736" i="5"/>
  <c r="AH1736" i="5"/>
  <c r="Y1712" i="5"/>
  <c r="V1712" i="5"/>
  <c r="U1712" i="5"/>
  <c r="T1712" i="5"/>
  <c r="M1712" i="5"/>
  <c r="L1712" i="5"/>
  <c r="K1712" i="5"/>
  <c r="AJ1710" i="5"/>
  <c r="AI1710" i="5"/>
  <c r="AH1710" i="5"/>
  <c r="V1688" i="5"/>
  <c r="U1688" i="5"/>
  <c r="T1688" i="5"/>
  <c r="Y1688" i="5" s="1"/>
  <c r="AA1688" i="5" s="1"/>
  <c r="M1688" i="5"/>
  <c r="L1688" i="5"/>
  <c r="K1688" i="5"/>
  <c r="AJ1686" i="5"/>
  <c r="AI1686" i="5"/>
  <c r="AH1686" i="5"/>
  <c r="AC1684" i="5"/>
  <c r="V1684" i="5"/>
  <c r="AD1684" i="5" s="1"/>
  <c r="U1684" i="5"/>
  <c r="T1684" i="5"/>
  <c r="Y1684" i="5" s="1"/>
  <c r="Q1684" i="5"/>
  <c r="P1684" i="5"/>
  <c r="O1684" i="5"/>
  <c r="AJ1683" i="5"/>
  <c r="AI1683" i="5"/>
  <c r="AH1683" i="5"/>
  <c r="AJ1682" i="5"/>
  <c r="AI1682" i="5"/>
  <c r="AH1682" i="5"/>
  <c r="AA1680" i="5"/>
  <c r="V1680" i="5"/>
  <c r="U1680" i="5"/>
  <c r="T1680" i="5"/>
  <c r="M1680" i="5"/>
  <c r="AC1680" i="5" s="1"/>
  <c r="K1680" i="5"/>
  <c r="Y1680" i="5" s="1"/>
  <c r="AJ1679" i="5"/>
  <c r="AI1679" i="5"/>
  <c r="AH1679" i="5"/>
  <c r="V1676" i="5"/>
  <c r="U1676" i="5"/>
  <c r="T1676" i="5"/>
  <c r="Y1676" i="5" s="1"/>
  <c r="AA1676" i="5" s="1"/>
  <c r="M1676" i="5"/>
  <c r="L1676" i="5"/>
  <c r="K1676" i="5"/>
  <c r="AJ1674" i="5"/>
  <c r="AI1674" i="5"/>
  <c r="AH1674" i="5"/>
  <c r="V1659" i="5"/>
  <c r="U1659" i="5"/>
  <c r="T1659" i="5"/>
  <c r="M1659" i="5"/>
  <c r="L1659" i="5"/>
  <c r="K1659" i="5"/>
  <c r="Y1659" i="5" s="1"/>
  <c r="AJ1657" i="5"/>
  <c r="AI1657" i="5"/>
  <c r="AH1657" i="5"/>
  <c r="V1654" i="5"/>
  <c r="U1654" i="5"/>
  <c r="T1654" i="5"/>
  <c r="M1654" i="5"/>
  <c r="K1654" i="5"/>
  <c r="AJ1653" i="5"/>
  <c r="AI1653" i="5"/>
  <c r="AH1653" i="5"/>
  <c r="V1645" i="5"/>
  <c r="U1645" i="5"/>
  <c r="T1645" i="5"/>
  <c r="M1645" i="5"/>
  <c r="L1645" i="5"/>
  <c r="K1645" i="5"/>
  <c r="Y1645" i="5" s="1"/>
  <c r="AA1645" i="5" s="1"/>
  <c r="AC1645" i="5" s="1"/>
  <c r="AD1645" i="5" s="1"/>
  <c r="AJ1643" i="5"/>
  <c r="AI1643" i="5"/>
  <c r="AH1643" i="5"/>
  <c r="AJ1621" i="5"/>
  <c r="AI1621" i="5"/>
  <c r="AH1621" i="5"/>
  <c r="V1617" i="5"/>
  <c r="AD1617" i="5" s="1"/>
  <c r="U1617" i="5"/>
  <c r="T1617" i="5"/>
  <c r="M1617" i="5"/>
  <c r="L1617" i="5"/>
  <c r="K1617" i="5"/>
  <c r="Y1617" i="5" s="1"/>
  <c r="AA1617" i="5" s="1"/>
  <c r="AC1617" i="5" s="1"/>
  <c r="AJ1615" i="5"/>
  <c r="AI1615" i="5"/>
  <c r="AH1615" i="5"/>
  <c r="AJ1614" i="5"/>
  <c r="AI1614" i="5"/>
  <c r="AH1614" i="5"/>
  <c r="V1611" i="5"/>
  <c r="U1611" i="5"/>
  <c r="T1611" i="5"/>
  <c r="Y1606" i="5" s="1"/>
  <c r="Q1611" i="5"/>
  <c r="P1611" i="5"/>
  <c r="O1611" i="5"/>
  <c r="Y1611" i="5" s="1"/>
  <c r="AJ1608" i="5"/>
  <c r="AI1608" i="5"/>
  <c r="AH1608" i="5"/>
  <c r="AJ1607" i="5"/>
  <c r="AI1607" i="5"/>
  <c r="AH1607" i="5"/>
  <c r="AA1606" i="5"/>
  <c r="AA1596" i="5"/>
  <c r="V1596" i="5"/>
  <c r="U1596" i="5"/>
  <c r="T1596" i="5"/>
  <c r="Y1596" i="5" s="1"/>
  <c r="M1596" i="5"/>
  <c r="AC1596" i="5" s="1"/>
  <c r="L1596" i="5"/>
  <c r="K1596" i="5"/>
  <c r="AJ1594" i="5"/>
  <c r="AI1594" i="5"/>
  <c r="AH1594" i="5"/>
  <c r="V1581" i="5"/>
  <c r="U1581" i="5"/>
  <c r="T1581" i="5"/>
  <c r="M1581" i="5"/>
  <c r="AA1581" i="5" s="1"/>
  <c r="AC1581" i="5" s="1"/>
  <c r="L1581" i="5"/>
  <c r="K1581" i="5"/>
  <c r="Y1581" i="5" s="1"/>
  <c r="AJ1579" i="5"/>
  <c r="AI1579" i="5"/>
  <c r="AH1579" i="5"/>
  <c r="V1572" i="5"/>
  <c r="U1572" i="5"/>
  <c r="T1572" i="5"/>
  <c r="M1572" i="5"/>
  <c r="L1572" i="5"/>
  <c r="K1572" i="5"/>
  <c r="Y1572" i="5" s="1"/>
  <c r="AA1572" i="5" s="1"/>
  <c r="AC1572" i="5" s="1"/>
  <c r="AD1572" i="5" s="1"/>
  <c r="AJ1571" i="5"/>
  <c r="AI1571" i="5"/>
  <c r="AH1571" i="5"/>
  <c r="AA1570" i="5"/>
  <c r="AA1565" i="5"/>
  <c r="Z1565" i="5"/>
  <c r="Y1565" i="5"/>
  <c r="Q1565" i="5"/>
  <c r="P1565" i="5"/>
  <c r="O1565" i="5"/>
  <c r="M1565" i="5"/>
  <c r="L1565" i="5"/>
  <c r="K1565" i="5"/>
  <c r="AJ1563" i="5"/>
  <c r="AI1563" i="5"/>
  <c r="AH1563" i="5"/>
  <c r="V1560" i="5"/>
  <c r="U1560" i="5"/>
  <c r="T1560" i="5"/>
  <c r="Y1560" i="5" s="1"/>
  <c r="AA1560" i="5" s="1"/>
  <c r="AC1560" i="5" s="1"/>
  <c r="AJ1559" i="5"/>
  <c r="AI1559" i="5"/>
  <c r="AH1559" i="5"/>
  <c r="AJ1558" i="5"/>
  <c r="AI1558" i="5"/>
  <c r="AH1558" i="5"/>
  <c r="AJ1557" i="5"/>
  <c r="AI1557" i="5"/>
  <c r="AH1557" i="5"/>
  <c r="AJ1556" i="5"/>
  <c r="AI1556" i="5"/>
  <c r="AH1556" i="5"/>
  <c r="AJ1538" i="5"/>
  <c r="AI1538" i="5"/>
  <c r="AH1538" i="5"/>
  <c r="AJ1493" i="5"/>
  <c r="AI1493" i="5"/>
  <c r="AH1493" i="5"/>
  <c r="V1487" i="5"/>
  <c r="U1487" i="5"/>
  <c r="T1487" i="5"/>
  <c r="Q1487" i="5"/>
  <c r="P1487" i="5"/>
  <c r="O1487" i="5"/>
  <c r="Y1487" i="5" s="1"/>
  <c r="AJ1479" i="5"/>
  <c r="AI1479" i="5"/>
  <c r="AH1479" i="5"/>
  <c r="AJ1478" i="5"/>
  <c r="AI1478" i="5"/>
  <c r="AH1478" i="5"/>
  <c r="AJ1477" i="5"/>
  <c r="AI1477" i="5"/>
  <c r="AH1477" i="5"/>
  <c r="AJ1476" i="5"/>
  <c r="AI1476" i="5"/>
  <c r="AH1476" i="5"/>
  <c r="AJ1475" i="5"/>
  <c r="AI1475" i="5"/>
  <c r="AH1475" i="5"/>
  <c r="AA1474" i="5"/>
  <c r="AA1487" i="5" s="1"/>
  <c r="Y1474" i="5"/>
  <c r="V1466" i="5"/>
  <c r="AD1466" i="5" s="1"/>
  <c r="U1466" i="5"/>
  <c r="T1466" i="5"/>
  <c r="Y1466" i="5" s="1"/>
  <c r="Q1466" i="5"/>
  <c r="P1466" i="5"/>
  <c r="O1466" i="5"/>
  <c r="AJ1465" i="5"/>
  <c r="AI1465" i="5"/>
  <c r="AH1465" i="5"/>
  <c r="AJ1464" i="5"/>
  <c r="AI1464" i="5"/>
  <c r="AH1464" i="5"/>
  <c r="AJ1463" i="5"/>
  <c r="AI1463" i="5"/>
  <c r="AH1463" i="5"/>
  <c r="Y1463" i="5"/>
  <c r="AA1463" i="5" s="1"/>
  <c r="AC1466" i="5" s="1"/>
  <c r="AA1457" i="5"/>
  <c r="Z1457" i="5"/>
  <c r="Y1457" i="5"/>
  <c r="M1457" i="5"/>
  <c r="L1457" i="5"/>
  <c r="K1457" i="5"/>
  <c r="AA1452" i="5"/>
  <c r="Z1452" i="5"/>
  <c r="Y1452" i="5"/>
  <c r="M1452" i="5"/>
  <c r="L1452" i="5"/>
  <c r="K1452" i="5"/>
  <c r="AC1437" i="5"/>
  <c r="Y1437" i="5"/>
  <c r="AA1437" i="5" s="1"/>
  <c r="V1437" i="5"/>
  <c r="U1437" i="5"/>
  <c r="T1437" i="5"/>
  <c r="AJ1433" i="5"/>
  <c r="AI1433" i="5"/>
  <c r="AH1433" i="5"/>
  <c r="Y1413" i="5"/>
  <c r="AA1413" i="5" s="1"/>
  <c r="AC1413" i="5" s="1"/>
  <c r="V1413" i="5"/>
  <c r="U1413" i="5"/>
  <c r="T1413" i="5"/>
  <c r="AJ1410" i="5"/>
  <c r="AI1410" i="5"/>
  <c r="AH1410" i="5"/>
  <c r="V1408" i="5"/>
  <c r="U1408" i="5"/>
  <c r="T1408" i="5"/>
  <c r="M1408" i="5"/>
  <c r="L1408" i="5"/>
  <c r="K1408" i="5"/>
  <c r="Y1408" i="5" s="1"/>
  <c r="AJ1405" i="5"/>
  <c r="AI1405" i="5"/>
  <c r="AH1405" i="5"/>
  <c r="V1397" i="5"/>
  <c r="AD1397" i="5" s="1"/>
  <c r="U1397" i="5"/>
  <c r="T1397" i="5"/>
  <c r="M1397" i="5"/>
  <c r="L1397" i="5"/>
  <c r="K1397" i="5"/>
  <c r="Y1397" i="5" s="1"/>
  <c r="AA1397" i="5" s="1"/>
  <c r="AC1397" i="5" s="1"/>
  <c r="AJ1395" i="5"/>
  <c r="AI1395" i="5"/>
  <c r="AH1395" i="5"/>
  <c r="AJ1392" i="5"/>
  <c r="AI1392" i="5"/>
  <c r="AH1392" i="5"/>
  <c r="AA1384" i="5"/>
  <c r="Z1384" i="5"/>
  <c r="Y1384" i="5"/>
  <c r="M1384" i="5"/>
  <c r="L1384" i="5"/>
  <c r="K1384" i="5"/>
  <c r="AA1379" i="5"/>
  <c r="AC1379" i="5" s="1"/>
  <c r="V1379" i="5"/>
  <c r="U1379" i="5"/>
  <c r="T1379" i="5"/>
  <c r="Y1379" i="5" s="1"/>
  <c r="AJ1378" i="5"/>
  <c r="AI1378" i="5"/>
  <c r="AH1378" i="5"/>
  <c r="AJ1373" i="5"/>
  <c r="AI1373" i="5"/>
  <c r="AH1373" i="5"/>
  <c r="AC1363" i="5"/>
  <c r="Y1363" i="5"/>
  <c r="AA1363" i="5" s="1"/>
  <c r="V1363" i="5"/>
  <c r="AD1363" i="5" s="1"/>
  <c r="U1363" i="5"/>
  <c r="T1363" i="5"/>
  <c r="AJ1361" i="5"/>
  <c r="AI1361" i="5"/>
  <c r="AH1361" i="5"/>
  <c r="Y1357" i="5"/>
  <c r="AA1357" i="5" s="1"/>
  <c r="AC1357" i="5" s="1"/>
  <c r="V1357" i="5"/>
  <c r="U1357" i="5"/>
  <c r="T1357" i="5"/>
  <c r="AJ1354" i="5"/>
  <c r="AI1354" i="5"/>
  <c r="AH1354" i="5"/>
  <c r="AJ1349" i="5"/>
  <c r="AI1349" i="5"/>
  <c r="AH1349" i="5"/>
  <c r="AA1336" i="5"/>
  <c r="Z1336" i="5"/>
  <c r="Y1336" i="5"/>
  <c r="Q1336" i="5"/>
  <c r="P1336" i="5"/>
  <c r="O1336" i="5"/>
  <c r="AJ1334" i="5"/>
  <c r="AI1334" i="5"/>
  <c r="AH1334" i="5"/>
  <c r="AJ1333" i="5"/>
  <c r="AI1333" i="5"/>
  <c r="AH1333" i="5"/>
  <c r="AJ1322" i="5"/>
  <c r="AI1322" i="5"/>
  <c r="AH1322" i="5"/>
  <c r="AJ1314" i="5"/>
  <c r="AI1314" i="5"/>
  <c r="AH1314" i="5"/>
  <c r="AA1306" i="5"/>
  <c r="Z1306" i="5"/>
  <c r="Y1306" i="5"/>
  <c r="Q1306" i="5"/>
  <c r="P1306" i="5"/>
  <c r="O1306" i="5"/>
  <c r="M1306" i="5"/>
  <c r="K1306" i="5"/>
  <c r="AJ1305" i="5"/>
  <c r="AI1305" i="5"/>
  <c r="AH1305" i="5"/>
  <c r="AA1298" i="5"/>
  <c r="Z1298" i="5"/>
  <c r="Y1298" i="5"/>
  <c r="Q1298" i="5"/>
  <c r="P1298" i="5"/>
  <c r="O1298" i="5"/>
  <c r="M1298" i="5"/>
  <c r="K1298" i="5"/>
  <c r="AJ1297" i="5"/>
  <c r="AI1297" i="5"/>
  <c r="AH1297" i="5"/>
  <c r="AA1279" i="5"/>
  <c r="AC1279" i="5" s="1"/>
  <c r="V1279" i="5"/>
  <c r="U1279" i="5"/>
  <c r="T1279" i="5"/>
  <c r="Y1279" i="5" s="1"/>
  <c r="AJ1277" i="5"/>
  <c r="AI1277" i="5"/>
  <c r="AH1277" i="5"/>
  <c r="AJ1276" i="5"/>
  <c r="AI1276" i="5"/>
  <c r="AH1276" i="5"/>
  <c r="AJ1275" i="5"/>
  <c r="AI1275" i="5"/>
  <c r="AH1275" i="5"/>
  <c r="AJ1274" i="5"/>
  <c r="AI1274" i="5"/>
  <c r="AH1274" i="5"/>
  <c r="Y1260" i="5"/>
  <c r="V1260" i="5"/>
  <c r="U1260" i="5"/>
  <c r="T1260" i="5"/>
  <c r="M1260" i="5"/>
  <c r="L1260" i="5"/>
  <c r="K1260" i="5"/>
  <c r="AJ1259" i="5"/>
  <c r="AI1259" i="5"/>
  <c r="AH1259" i="5"/>
  <c r="AA1249" i="5"/>
  <c r="V1249" i="5"/>
  <c r="U1249" i="5"/>
  <c r="T1249" i="5"/>
  <c r="Y1249" i="5" s="1"/>
  <c r="M1249" i="5"/>
  <c r="AC1249" i="5" s="1"/>
  <c r="L1249" i="5"/>
  <c r="K1249" i="5"/>
  <c r="AJ1248" i="5"/>
  <c r="AI1248" i="5"/>
  <c r="AH1248" i="5"/>
  <c r="AJ1241" i="5"/>
  <c r="AI1241" i="5"/>
  <c r="AH1241" i="5"/>
  <c r="V1239" i="5"/>
  <c r="U1239" i="5"/>
  <c r="T1239" i="5"/>
  <c r="Y1239" i="5" s="1"/>
  <c r="AA1239" i="5" s="1"/>
  <c r="M1239" i="5"/>
  <c r="L1239" i="5"/>
  <c r="K1239" i="5"/>
  <c r="AJ1237" i="5"/>
  <c r="AI1237" i="5"/>
  <c r="AH1237" i="5"/>
  <c r="V1235" i="5"/>
  <c r="U1235" i="5"/>
  <c r="T1235" i="5"/>
  <c r="M1235" i="5"/>
  <c r="AA1235" i="5" s="1"/>
  <c r="AC1235" i="5" s="1"/>
  <c r="L1235" i="5"/>
  <c r="K1235" i="5"/>
  <c r="Y1235" i="5" s="1"/>
  <c r="AJ1233" i="5"/>
  <c r="AI1233" i="5"/>
  <c r="AH1233" i="5"/>
  <c r="V1231" i="5"/>
  <c r="AD1231" i="5" s="1"/>
  <c r="U1231" i="5"/>
  <c r="T1231" i="5"/>
  <c r="M1231" i="5"/>
  <c r="L1231" i="5"/>
  <c r="K1231" i="5"/>
  <c r="Y1231" i="5" s="1"/>
  <c r="AA1231" i="5" s="1"/>
  <c r="AC1231" i="5" s="1"/>
  <c r="AJ1229" i="5"/>
  <c r="AI1229" i="5"/>
  <c r="AH1229" i="5"/>
  <c r="Y1227" i="5"/>
  <c r="V1227" i="5"/>
  <c r="U1227" i="5"/>
  <c r="T1227" i="5"/>
  <c r="M1227" i="5"/>
  <c r="L1227" i="5"/>
  <c r="K1227" i="5"/>
  <c r="AJ1225" i="5"/>
  <c r="AI1225" i="5"/>
  <c r="AH1225" i="5"/>
  <c r="AJ1214" i="5"/>
  <c r="AI1214" i="5"/>
  <c r="AH1214" i="5"/>
  <c r="Y1206" i="5"/>
  <c r="AA1206" i="5" s="1"/>
  <c r="AC1206" i="5" s="1"/>
  <c r="V1206" i="5"/>
  <c r="U1206" i="5"/>
  <c r="T1206" i="5"/>
  <c r="AJ1204" i="5"/>
  <c r="AI1204" i="5"/>
  <c r="AH1204" i="5"/>
  <c r="AA1201" i="5"/>
  <c r="Z1201" i="5"/>
  <c r="Y1201" i="5"/>
  <c r="Q1201" i="5"/>
  <c r="P1201" i="5"/>
  <c r="O1201" i="5"/>
  <c r="M1201" i="5"/>
  <c r="L1201" i="5"/>
  <c r="K1201" i="5"/>
  <c r="AJ1199" i="5"/>
  <c r="AI1199" i="5"/>
  <c r="AH1199" i="5"/>
  <c r="AJ1196" i="5"/>
  <c r="AI1196" i="5"/>
  <c r="AH1196" i="5"/>
  <c r="AJ1193" i="5"/>
  <c r="AI1193" i="5"/>
  <c r="AH1193" i="5"/>
  <c r="AJ1192" i="5"/>
  <c r="AI1192" i="5"/>
  <c r="AH1192" i="5"/>
  <c r="AJ1181" i="5"/>
  <c r="AI1181" i="5"/>
  <c r="AH1181" i="5"/>
  <c r="V1177" i="5"/>
  <c r="U1177" i="5"/>
  <c r="T1177" i="5"/>
  <c r="M1177" i="5"/>
  <c r="AA1177" i="5" s="1"/>
  <c r="AC1177" i="5" s="1"/>
  <c r="L1177" i="5"/>
  <c r="K1177" i="5"/>
  <c r="Y1177" i="5" s="1"/>
  <c r="AJ1176" i="5"/>
  <c r="AI1176" i="5"/>
  <c r="AH1176" i="5"/>
  <c r="AJ1175" i="5"/>
  <c r="AI1175" i="5"/>
  <c r="AH1175" i="5"/>
  <c r="V1172" i="5"/>
  <c r="U1172" i="5"/>
  <c r="T1172" i="5"/>
  <c r="Q1172" i="5"/>
  <c r="P1172" i="5"/>
  <c r="O1172" i="5"/>
  <c r="Y1172" i="5" s="1"/>
  <c r="AJ1171" i="5"/>
  <c r="AI1171" i="5"/>
  <c r="AH1171" i="5"/>
  <c r="AJ1170" i="5"/>
  <c r="AI1170" i="5"/>
  <c r="AH1170" i="5"/>
  <c r="AJ1169" i="5"/>
  <c r="AI1169" i="5"/>
  <c r="AH1169" i="5"/>
  <c r="AA1166" i="5"/>
  <c r="Z1166" i="5"/>
  <c r="Y1166" i="5"/>
  <c r="Q1166" i="5"/>
  <c r="P1166" i="5"/>
  <c r="O1166" i="5"/>
  <c r="AJ1164" i="5"/>
  <c r="AI1164" i="5"/>
  <c r="AH1164" i="5"/>
  <c r="AJ1157" i="5"/>
  <c r="AI1157" i="5"/>
  <c r="AH1157" i="5"/>
  <c r="AA1155" i="5"/>
  <c r="V1155" i="5"/>
  <c r="U1155" i="5"/>
  <c r="T1155" i="5"/>
  <c r="Y1155" i="5" s="1"/>
  <c r="M1155" i="5"/>
  <c r="AC1155" i="5" s="1"/>
  <c r="L1155" i="5"/>
  <c r="K1155" i="5"/>
  <c r="AJ1153" i="5"/>
  <c r="AI1153" i="5"/>
  <c r="AH1153" i="5"/>
  <c r="V1146" i="5"/>
  <c r="U1146" i="5"/>
  <c r="T1146" i="5"/>
  <c r="M1146" i="5"/>
  <c r="AA1146" i="5" s="1"/>
  <c r="AC1146" i="5" s="1"/>
  <c r="L1146" i="5"/>
  <c r="K1146" i="5"/>
  <c r="Y1146" i="5" s="1"/>
  <c r="AJ1144" i="5"/>
  <c r="AI1144" i="5"/>
  <c r="AH1144" i="5"/>
  <c r="AJ1143" i="5"/>
  <c r="AI1143" i="5"/>
  <c r="AH1143" i="5"/>
  <c r="AJ1142" i="5"/>
  <c r="AI1142" i="5"/>
  <c r="AH1142" i="5"/>
  <c r="AA1140" i="5"/>
  <c r="Z1140" i="5"/>
  <c r="Y1140" i="5"/>
  <c r="M1140" i="5"/>
  <c r="L1140" i="5"/>
  <c r="K1140" i="5"/>
  <c r="AJ1139" i="5"/>
  <c r="AI1139" i="5"/>
  <c r="AH1139" i="5"/>
  <c r="V1136" i="5"/>
  <c r="U1136" i="5"/>
  <c r="T1136" i="5"/>
  <c r="M1136" i="5"/>
  <c r="AA1136" i="5" s="1"/>
  <c r="AC1136" i="5" s="1"/>
  <c r="L1136" i="5"/>
  <c r="K1136" i="5"/>
  <c r="Y1136" i="5" s="1"/>
  <c r="AJ1134" i="5"/>
  <c r="AI1134" i="5"/>
  <c r="AH1134" i="5"/>
  <c r="AJ1133" i="5"/>
  <c r="AI1133" i="5"/>
  <c r="AH1133" i="5"/>
  <c r="V1131" i="5"/>
  <c r="U1131" i="5"/>
  <c r="T1131" i="5"/>
  <c r="M1131" i="5"/>
  <c r="L1131" i="5"/>
  <c r="K1131" i="5"/>
  <c r="Y1131" i="5" s="1"/>
  <c r="AJ1129" i="5"/>
  <c r="AI1129" i="5"/>
  <c r="AH1129" i="5"/>
  <c r="AD1121" i="5"/>
  <c r="V1121" i="5"/>
  <c r="U1121" i="5"/>
  <c r="T1121" i="5"/>
  <c r="M1121" i="5"/>
  <c r="L1121" i="5"/>
  <c r="K1121" i="5"/>
  <c r="Y1121" i="5" s="1"/>
  <c r="AA1121" i="5" s="1"/>
  <c r="AC1121" i="5" s="1"/>
  <c r="AJ1120" i="5"/>
  <c r="AI1120" i="5"/>
  <c r="AH1120" i="5"/>
  <c r="Y1116" i="5"/>
  <c r="AA1116" i="5" s="1"/>
  <c r="AC1116" i="5" s="1"/>
  <c r="V1116" i="5"/>
  <c r="U1116" i="5"/>
  <c r="T1116" i="5"/>
  <c r="AJ1115" i="5"/>
  <c r="AI1115" i="5"/>
  <c r="AH1115" i="5"/>
  <c r="Y1105" i="5"/>
  <c r="AA1105" i="5" s="1"/>
  <c r="AC1105" i="5" s="1"/>
  <c r="V1105" i="5"/>
  <c r="U1105" i="5"/>
  <c r="T1105" i="5"/>
  <c r="AJ1104" i="5"/>
  <c r="AI1104" i="5"/>
  <c r="AH1104" i="5"/>
  <c r="AJ1103" i="5"/>
  <c r="AI1103" i="5"/>
  <c r="AH1103" i="5"/>
  <c r="AJ1102" i="5"/>
  <c r="AI1102" i="5"/>
  <c r="AH1102" i="5"/>
  <c r="AJ1101" i="5"/>
  <c r="AI1101" i="5"/>
  <c r="AH1101" i="5"/>
  <c r="AJ1100" i="5"/>
  <c r="AI1100" i="5"/>
  <c r="AH1100" i="5"/>
  <c r="AJ1099" i="5"/>
  <c r="AI1099" i="5"/>
  <c r="AH1099" i="5"/>
  <c r="AJ1098" i="5"/>
  <c r="AI1098" i="5"/>
  <c r="AH1098" i="5"/>
  <c r="AJ1097" i="5"/>
  <c r="AI1097" i="5"/>
  <c r="AH1097" i="5"/>
  <c r="AJ1096" i="5"/>
  <c r="AI1096" i="5"/>
  <c r="AH1096" i="5"/>
  <c r="AJ1084" i="5"/>
  <c r="AI1084" i="5"/>
  <c r="AH1084" i="5"/>
  <c r="AJ1082" i="5"/>
  <c r="AI1082" i="5"/>
  <c r="AH1082" i="5"/>
  <c r="AA1076" i="5"/>
  <c r="Z1076" i="5"/>
  <c r="Y1076" i="5"/>
  <c r="Q1076" i="5"/>
  <c r="P1076" i="5"/>
  <c r="O1076" i="5"/>
  <c r="M1076" i="5"/>
  <c r="L1076" i="5"/>
  <c r="K1076" i="5"/>
  <c r="AJ1074" i="5"/>
  <c r="AI1074" i="5"/>
  <c r="AH1074" i="5"/>
  <c r="AJ1070" i="5"/>
  <c r="AI1070" i="5"/>
  <c r="AH1070" i="5"/>
  <c r="AA1068" i="5"/>
  <c r="V1068" i="5"/>
  <c r="U1068" i="5"/>
  <c r="T1068" i="5"/>
  <c r="Y1068" i="5" s="1"/>
  <c r="M1068" i="5"/>
  <c r="AC1068" i="5" s="1"/>
  <c r="L1068" i="5"/>
  <c r="K1068" i="5"/>
  <c r="AJ1066" i="5"/>
  <c r="AI1066" i="5"/>
  <c r="AH1066" i="5"/>
  <c r="V1064" i="5"/>
  <c r="U1064" i="5"/>
  <c r="T1064" i="5"/>
  <c r="M1064" i="5"/>
  <c r="AA1064" i="5" s="1"/>
  <c r="AC1064" i="5" s="1"/>
  <c r="L1064" i="5"/>
  <c r="K1064" i="5"/>
  <c r="Y1064" i="5" s="1"/>
  <c r="AJ1062" i="5"/>
  <c r="AI1062" i="5"/>
  <c r="AH1062" i="5"/>
  <c r="AJ1061" i="5"/>
  <c r="AI1061" i="5"/>
  <c r="AH1061" i="5"/>
  <c r="V1057" i="5"/>
  <c r="U1057" i="5"/>
  <c r="T1057" i="5"/>
  <c r="Q1057" i="5"/>
  <c r="AA1057" i="5" s="1"/>
  <c r="AC1057" i="5" s="1"/>
  <c r="P1057" i="5"/>
  <c r="O1057" i="5"/>
  <c r="Y1057" i="5" s="1"/>
  <c r="AJ1056" i="5"/>
  <c r="AI1056" i="5"/>
  <c r="AH1056" i="5"/>
  <c r="AJ1055" i="5"/>
  <c r="AI1055" i="5"/>
  <c r="AH1055" i="5"/>
  <c r="AC1051" i="5"/>
  <c r="AA1051" i="5"/>
  <c r="Z1051" i="5"/>
  <c r="Y1051" i="5"/>
  <c r="AJ1048" i="5"/>
  <c r="AI1048" i="5"/>
  <c r="AH1048" i="5"/>
  <c r="AJ1047" i="5"/>
  <c r="AI1047" i="5"/>
  <c r="AH1047" i="5"/>
  <c r="AJ1046" i="5"/>
  <c r="AI1046" i="5"/>
  <c r="AH1046" i="5"/>
  <c r="AA1041" i="5"/>
  <c r="Z1041" i="5"/>
  <c r="Y1041" i="5"/>
  <c r="Q1041" i="5"/>
  <c r="P1041" i="5"/>
  <c r="O1041" i="5"/>
  <c r="M1041" i="5"/>
  <c r="L1041" i="5"/>
  <c r="K1041" i="5"/>
  <c r="AJ1039" i="5"/>
  <c r="AI1039" i="5"/>
  <c r="AH1039" i="5"/>
  <c r="V1034" i="5"/>
  <c r="U1034" i="5"/>
  <c r="T1034" i="5"/>
  <c r="M1034" i="5"/>
  <c r="AA1034" i="5" s="1"/>
  <c r="AC1034" i="5" s="1"/>
  <c r="L1034" i="5"/>
  <c r="K1034" i="5"/>
  <c r="Y1034" i="5" s="1"/>
  <c r="AJ1033" i="5"/>
  <c r="AI1033" i="5"/>
  <c r="AH1033" i="5"/>
  <c r="AJ1032" i="5"/>
  <c r="AI1032" i="5"/>
  <c r="AH1032" i="5"/>
  <c r="AC1027" i="5"/>
  <c r="V1027" i="5"/>
  <c r="U1027" i="5"/>
  <c r="T1027" i="5"/>
  <c r="Q1027" i="5"/>
  <c r="P1027" i="5"/>
  <c r="O1027" i="5"/>
  <c r="AJ1024" i="5"/>
  <c r="AI1024" i="5"/>
  <c r="AH1024" i="5"/>
  <c r="AJ1023" i="5"/>
  <c r="AI1023" i="5"/>
  <c r="AH1023" i="5"/>
  <c r="AJ1022" i="5"/>
  <c r="AI1022" i="5"/>
  <c r="AH1022" i="5"/>
  <c r="AJ1021" i="5"/>
  <c r="AI1021" i="5"/>
  <c r="AH1021" i="5"/>
  <c r="AJ1020" i="5"/>
  <c r="AI1020" i="5"/>
  <c r="AH1020" i="5"/>
  <c r="AJ1019" i="5"/>
  <c r="AI1019" i="5"/>
  <c r="AH1019" i="5"/>
  <c r="AJ1018" i="5"/>
  <c r="AI1018" i="5"/>
  <c r="AH1018" i="5"/>
  <c r="AJ1017" i="5"/>
  <c r="AI1017" i="5"/>
  <c r="AH1017" i="5"/>
  <c r="Y1016" i="5"/>
  <c r="AA1016" i="5" s="1"/>
  <c r="AA1027" i="5" s="1"/>
  <c r="AJ1011" i="5"/>
  <c r="AI1011" i="5"/>
  <c r="AH1011" i="5"/>
  <c r="V1009" i="5"/>
  <c r="U1009" i="5"/>
  <c r="T1009" i="5"/>
  <c r="Y1009" i="5" s="1"/>
  <c r="AA1009" i="5" s="1"/>
  <c r="M1009" i="5"/>
  <c r="L1009" i="5"/>
  <c r="K1009" i="5"/>
  <c r="AJ1007" i="5"/>
  <c r="AI1007" i="5"/>
  <c r="AH1007" i="5"/>
  <c r="Y1003" i="5"/>
  <c r="AA1003" i="5" s="1"/>
  <c r="AC1003" i="5" s="1"/>
  <c r="V1003" i="5"/>
  <c r="U1003" i="5"/>
  <c r="T1003" i="5"/>
  <c r="AJ997" i="5"/>
  <c r="AI997" i="5"/>
  <c r="AH997" i="5"/>
  <c r="AJ996" i="5"/>
  <c r="AI996" i="5"/>
  <c r="AH996" i="5"/>
  <c r="AJ995" i="5"/>
  <c r="AI995" i="5"/>
  <c r="AH995" i="5"/>
  <c r="AJ994" i="5"/>
  <c r="AI994" i="5"/>
  <c r="AH994" i="5"/>
  <c r="AJ993" i="5"/>
  <c r="AI993" i="5"/>
  <c r="AH993" i="5"/>
  <c r="AJ992" i="5"/>
  <c r="AI992" i="5"/>
  <c r="AH992" i="5"/>
  <c r="AJ991" i="5"/>
  <c r="AI991" i="5"/>
  <c r="AH991" i="5"/>
  <c r="AJ990" i="5"/>
  <c r="AI990" i="5"/>
  <c r="AH990" i="5"/>
  <c r="AJ984" i="5"/>
  <c r="AI984" i="5"/>
  <c r="AH984" i="5"/>
  <c r="AJ983" i="5"/>
  <c r="AI983" i="5"/>
  <c r="AH983" i="5"/>
  <c r="V976" i="5"/>
  <c r="U976" i="5"/>
  <c r="T976" i="5"/>
  <c r="Q976" i="5"/>
  <c r="P976" i="5"/>
  <c r="O976" i="5"/>
  <c r="Y976" i="5" s="1"/>
  <c r="AA976" i="5" s="1"/>
  <c r="AC976" i="5" s="1"/>
  <c r="AD976" i="5" s="1"/>
  <c r="AJ975" i="5"/>
  <c r="AI975" i="5"/>
  <c r="AH975" i="5"/>
  <c r="AJ974" i="5"/>
  <c r="AI974" i="5"/>
  <c r="AH974" i="5"/>
  <c r="AJ973" i="5"/>
  <c r="AI973" i="5"/>
  <c r="AH973" i="5"/>
  <c r="V965" i="5"/>
  <c r="U965" i="5"/>
  <c r="T965" i="5"/>
  <c r="M965" i="5"/>
  <c r="L965" i="5"/>
  <c r="K965" i="5"/>
  <c r="Y965" i="5" s="1"/>
  <c r="AJ964" i="5"/>
  <c r="AI964" i="5"/>
  <c r="AH964" i="5"/>
  <c r="AJ963" i="5"/>
  <c r="AI963" i="5"/>
  <c r="AH963" i="5"/>
  <c r="AA959" i="5"/>
  <c r="Z959" i="5"/>
  <c r="Y959" i="5"/>
  <c r="Q959" i="5"/>
  <c r="P959" i="5"/>
  <c r="O959" i="5"/>
  <c r="M959" i="5"/>
  <c r="L959" i="5"/>
  <c r="K959" i="5"/>
  <c r="AJ957" i="5"/>
  <c r="AI957" i="5"/>
  <c r="AH957" i="5"/>
  <c r="AJ956" i="5"/>
  <c r="AI956" i="5"/>
  <c r="AH956" i="5"/>
  <c r="AA949" i="5"/>
  <c r="AC949" i="5" s="1"/>
  <c r="V949" i="5"/>
  <c r="U949" i="5"/>
  <c r="T949" i="5"/>
  <c r="Y949" i="5" s="1"/>
  <c r="AJ948" i="5"/>
  <c r="AI948" i="5"/>
  <c r="AH948" i="5"/>
  <c r="AA936" i="5"/>
  <c r="Z936" i="5"/>
  <c r="Y936" i="5"/>
  <c r="Q936" i="5"/>
  <c r="P936" i="5"/>
  <c r="O936" i="5"/>
  <c r="M936" i="5"/>
  <c r="L936" i="5"/>
  <c r="K936" i="5"/>
  <c r="AJ934" i="5"/>
  <c r="AI934" i="5"/>
  <c r="AH934" i="5"/>
  <c r="AJ931" i="5"/>
  <c r="AI931" i="5"/>
  <c r="AH931" i="5"/>
  <c r="AJ930" i="5"/>
  <c r="AI930" i="5"/>
  <c r="AH930" i="5"/>
  <c r="V928" i="5"/>
  <c r="U928" i="5"/>
  <c r="T928" i="5"/>
  <c r="Y928" i="5" s="1"/>
  <c r="AA928" i="5" s="1"/>
  <c r="M928" i="5"/>
  <c r="L928" i="5"/>
  <c r="K928" i="5"/>
  <c r="AJ926" i="5"/>
  <c r="AI926" i="5"/>
  <c r="AH926" i="5"/>
  <c r="V919" i="5"/>
  <c r="U919" i="5"/>
  <c r="T919" i="5"/>
  <c r="Q919" i="5"/>
  <c r="AA919" i="5" s="1"/>
  <c r="AC919" i="5" s="1"/>
  <c r="P919" i="5"/>
  <c r="O919" i="5"/>
  <c r="Y919" i="5" s="1"/>
  <c r="AJ918" i="5"/>
  <c r="AI918" i="5"/>
  <c r="AH918" i="5"/>
  <c r="AJ917" i="5"/>
  <c r="AI917" i="5"/>
  <c r="AH917" i="5"/>
  <c r="AJ916" i="5"/>
  <c r="AI916" i="5"/>
  <c r="AH916" i="5"/>
  <c r="AA912" i="5"/>
  <c r="V912" i="5"/>
  <c r="U912" i="5"/>
  <c r="T912" i="5"/>
  <c r="Q912" i="5"/>
  <c r="P912" i="5"/>
  <c r="O912" i="5"/>
  <c r="M912" i="5"/>
  <c r="AC912" i="5" s="1"/>
  <c r="L912" i="5"/>
  <c r="K912" i="5"/>
  <c r="AJ910" i="5"/>
  <c r="AI910" i="5"/>
  <c r="AH910" i="5"/>
  <c r="AJ909" i="5"/>
  <c r="AI909" i="5"/>
  <c r="AH909" i="5"/>
  <c r="Y901" i="5"/>
  <c r="V901" i="5"/>
  <c r="U901" i="5"/>
  <c r="T901" i="5"/>
  <c r="M901" i="5"/>
  <c r="L901" i="5"/>
  <c r="K901" i="5"/>
  <c r="AJ899" i="5"/>
  <c r="AI899" i="5"/>
  <c r="AH899" i="5"/>
  <c r="AJ896" i="5"/>
  <c r="AI896" i="5"/>
  <c r="AH896" i="5"/>
  <c r="AA890" i="5"/>
  <c r="Z890" i="5"/>
  <c r="Y890" i="5"/>
  <c r="Q890" i="5"/>
  <c r="P890" i="5"/>
  <c r="O890" i="5"/>
  <c r="M890" i="5"/>
  <c r="L890" i="5"/>
  <c r="K890" i="5"/>
  <c r="AJ889" i="5"/>
  <c r="AI889" i="5"/>
  <c r="AH889" i="5"/>
  <c r="AA886" i="5"/>
  <c r="Z886" i="5"/>
  <c r="Y886" i="5"/>
  <c r="Q886" i="5"/>
  <c r="P886" i="5"/>
  <c r="O886" i="5"/>
  <c r="M886" i="5"/>
  <c r="L886" i="5"/>
  <c r="K886" i="5"/>
  <c r="AJ884" i="5"/>
  <c r="AI884" i="5"/>
  <c r="AH884" i="5"/>
  <c r="AJ871" i="5"/>
  <c r="AI871" i="5"/>
  <c r="AH871" i="5"/>
  <c r="AJ870" i="5"/>
  <c r="AI870" i="5"/>
  <c r="AH870" i="5"/>
  <c r="V865" i="5"/>
  <c r="U865" i="5"/>
  <c r="T865" i="5"/>
  <c r="Y865" i="5" s="1"/>
  <c r="AA865" i="5" s="1"/>
  <c r="Q865" i="5"/>
  <c r="P865" i="5"/>
  <c r="O865" i="5"/>
  <c r="AJ864" i="5"/>
  <c r="AI864" i="5"/>
  <c r="AH864" i="5"/>
  <c r="AJ863" i="5"/>
  <c r="AI863" i="5"/>
  <c r="AH863" i="5"/>
  <c r="AA860" i="5"/>
  <c r="V860" i="5"/>
  <c r="U860" i="5"/>
  <c r="T860" i="5"/>
  <c r="Y860" i="5" s="1"/>
  <c r="M860" i="5"/>
  <c r="AC860" i="5" s="1"/>
  <c r="L860" i="5"/>
  <c r="K860" i="5"/>
  <c r="AJ858" i="5"/>
  <c r="AI858" i="5"/>
  <c r="AH858" i="5"/>
  <c r="AJ857" i="5"/>
  <c r="AI857" i="5"/>
  <c r="AH857" i="5"/>
  <c r="AJ850" i="5"/>
  <c r="AI850" i="5"/>
  <c r="AH850" i="5"/>
  <c r="Y850" i="5"/>
  <c r="AA850" i="5" s="1"/>
  <c r="AC850" i="5" s="1"/>
  <c r="AD850" i="5" s="1"/>
  <c r="AL847" i="5"/>
  <c r="AA847" i="5"/>
  <c r="V847" i="5"/>
  <c r="U847" i="5"/>
  <c r="T847" i="5"/>
  <c r="Y847" i="5" s="1"/>
  <c r="Q847" i="5"/>
  <c r="P847" i="5"/>
  <c r="O847" i="5"/>
  <c r="AJ846" i="5"/>
  <c r="AI846" i="5"/>
  <c r="AH846" i="5"/>
  <c r="AJ845" i="5"/>
  <c r="AI845" i="5"/>
  <c r="AH845" i="5"/>
  <c r="V841" i="5"/>
  <c r="U841" i="5"/>
  <c r="T841" i="5"/>
  <c r="Y841" i="5" s="1"/>
  <c r="AA841" i="5" s="1"/>
  <c r="M841" i="5"/>
  <c r="L841" i="5"/>
  <c r="K841" i="5"/>
  <c r="AJ839" i="5"/>
  <c r="AI839" i="5"/>
  <c r="AH839" i="5"/>
  <c r="AJ836" i="5"/>
  <c r="AI836" i="5"/>
  <c r="AH836" i="5"/>
  <c r="AA836" i="5"/>
  <c r="AC836" i="5" s="1"/>
  <c r="AD836" i="5" s="1"/>
  <c r="Y836" i="5"/>
  <c r="AA830" i="5"/>
  <c r="V830" i="5"/>
  <c r="U830" i="5"/>
  <c r="T830" i="5"/>
  <c r="Y830" i="5" s="1"/>
  <c r="M830" i="5"/>
  <c r="AC830" i="5" s="1"/>
  <c r="L830" i="5"/>
  <c r="K830" i="5"/>
  <c r="AJ828" i="5"/>
  <c r="AI828" i="5"/>
  <c r="AH828" i="5"/>
  <c r="V821" i="5"/>
  <c r="U821" i="5"/>
  <c r="T821" i="5"/>
  <c r="M821" i="5"/>
  <c r="L821" i="5"/>
  <c r="K821" i="5"/>
  <c r="AJ819" i="5"/>
  <c r="AI819" i="5"/>
  <c r="AH819" i="5"/>
  <c r="AD814" i="5"/>
  <c r="AC814" i="5"/>
  <c r="V814" i="5"/>
  <c r="U814" i="5"/>
  <c r="T814" i="5"/>
  <c r="Q814" i="5"/>
  <c r="P814" i="5"/>
  <c r="O814" i="5"/>
  <c r="Y814" i="5" s="1"/>
  <c r="AJ813" i="5"/>
  <c r="AI813" i="5"/>
  <c r="AH813" i="5"/>
  <c r="AJ812" i="5"/>
  <c r="AI812" i="5"/>
  <c r="AH812" i="5"/>
  <c r="AC804" i="5"/>
  <c r="V804" i="5"/>
  <c r="U804" i="5"/>
  <c r="T804" i="5"/>
  <c r="Y804" i="5" s="1"/>
  <c r="AA804" i="5" s="1"/>
  <c r="M804" i="5"/>
  <c r="K804" i="5"/>
  <c r="AJ803" i="5"/>
  <c r="AI803" i="5"/>
  <c r="AH803" i="5"/>
  <c r="AL799" i="5"/>
  <c r="AA799" i="5"/>
  <c r="Z799" i="5"/>
  <c r="Y799" i="5"/>
  <c r="AJ798" i="5"/>
  <c r="AI798" i="5"/>
  <c r="AH798" i="5"/>
  <c r="AA789" i="5"/>
  <c r="V789" i="5"/>
  <c r="U789" i="5"/>
  <c r="T789" i="5"/>
  <c r="Y789" i="5" s="1"/>
  <c r="M789" i="5"/>
  <c r="AC789" i="5" s="1"/>
  <c r="L789" i="5"/>
  <c r="K789" i="5"/>
  <c r="AJ787" i="5"/>
  <c r="AI787" i="5"/>
  <c r="AH787" i="5"/>
  <c r="V779" i="5"/>
  <c r="U779" i="5"/>
  <c r="T779" i="5"/>
  <c r="M779" i="5"/>
  <c r="L779" i="5"/>
  <c r="K779" i="5"/>
  <c r="AJ777" i="5"/>
  <c r="AI777" i="5"/>
  <c r="AH777" i="5"/>
  <c r="V771" i="5"/>
  <c r="U771" i="5"/>
  <c r="T771" i="5"/>
  <c r="M771" i="5"/>
  <c r="L771" i="5"/>
  <c r="K771" i="5"/>
  <c r="AJ769" i="5"/>
  <c r="AI769" i="5"/>
  <c r="AH769" i="5"/>
  <c r="AL764" i="5"/>
  <c r="V764" i="5"/>
  <c r="U764" i="5"/>
  <c r="T764" i="5"/>
  <c r="Y764" i="5" s="1"/>
  <c r="AA764" i="5" s="1"/>
  <c r="M764" i="5"/>
  <c r="L764" i="5"/>
  <c r="K764" i="5"/>
  <c r="AJ762" i="5"/>
  <c r="AI762" i="5"/>
  <c r="AH762" i="5"/>
  <c r="V755" i="5"/>
  <c r="U755" i="5"/>
  <c r="T755" i="5"/>
  <c r="M755" i="5"/>
  <c r="L755" i="5"/>
  <c r="K755" i="5"/>
  <c r="AJ753" i="5"/>
  <c r="AI753" i="5"/>
  <c r="AH753" i="5"/>
  <c r="AL751" i="5"/>
  <c r="Y751" i="5"/>
  <c r="V751" i="5"/>
  <c r="U751" i="5"/>
  <c r="T751" i="5"/>
  <c r="M751" i="5"/>
  <c r="L751" i="5"/>
  <c r="K751" i="5"/>
  <c r="AJ749" i="5"/>
  <c r="AI749" i="5"/>
  <c r="AH749" i="5"/>
  <c r="AA747" i="5"/>
  <c r="V747" i="5"/>
  <c r="U747" i="5"/>
  <c r="T747" i="5"/>
  <c r="Y747" i="5" s="1"/>
  <c r="M747" i="5"/>
  <c r="AC747" i="5" s="1"/>
  <c r="L747" i="5"/>
  <c r="K747" i="5"/>
  <c r="AJ745" i="5"/>
  <c r="AI745" i="5"/>
  <c r="AH745" i="5"/>
  <c r="AL740" i="5"/>
  <c r="V740" i="5"/>
  <c r="U740" i="5"/>
  <c r="T740" i="5"/>
  <c r="M740" i="5"/>
  <c r="L740" i="5"/>
  <c r="K740" i="5"/>
  <c r="AJ738" i="5"/>
  <c r="AI738" i="5"/>
  <c r="AH738" i="5"/>
  <c r="AJ735" i="5"/>
  <c r="AI735" i="5"/>
  <c r="AH735" i="5"/>
  <c r="AD735" i="5"/>
  <c r="AC735" i="5"/>
  <c r="AA735" i="5"/>
  <c r="Y735" i="5"/>
  <c r="V718" i="5"/>
  <c r="U718" i="5"/>
  <c r="T718" i="5"/>
  <c r="M718" i="5"/>
  <c r="L718" i="5"/>
  <c r="K718" i="5"/>
  <c r="AJ716" i="5"/>
  <c r="AI716" i="5"/>
  <c r="AH716" i="5"/>
  <c r="AJ715" i="5"/>
  <c r="AI715" i="5"/>
  <c r="AH715" i="5"/>
  <c r="V709" i="5"/>
  <c r="U709" i="5"/>
  <c r="T709" i="5"/>
  <c r="M709" i="5"/>
  <c r="K709" i="5"/>
  <c r="AJ708" i="5"/>
  <c r="AI708" i="5"/>
  <c r="AH708" i="5"/>
  <c r="V696" i="5"/>
  <c r="U696" i="5"/>
  <c r="T696" i="5"/>
  <c r="M696" i="5"/>
  <c r="L696" i="5"/>
  <c r="K696" i="5"/>
  <c r="AJ694" i="5"/>
  <c r="AI694" i="5"/>
  <c r="AH694" i="5"/>
  <c r="AL687" i="5"/>
  <c r="V687" i="5"/>
  <c r="U687" i="5"/>
  <c r="T687" i="5"/>
  <c r="Y687" i="5" s="1"/>
  <c r="AA687" i="5" s="1"/>
  <c r="M687" i="5"/>
  <c r="L687" i="5"/>
  <c r="K687" i="5"/>
  <c r="AJ685" i="5"/>
  <c r="AI685" i="5"/>
  <c r="AH685" i="5"/>
  <c r="AL681" i="5"/>
  <c r="V681" i="5"/>
  <c r="U681" i="5"/>
  <c r="T681" i="5"/>
  <c r="M681" i="5"/>
  <c r="L681" i="5"/>
  <c r="K681" i="5"/>
  <c r="AJ680" i="5"/>
  <c r="AI680" i="5"/>
  <c r="AH680" i="5"/>
  <c r="AJ679" i="5"/>
  <c r="AI679" i="5"/>
  <c r="AH679" i="5"/>
  <c r="AL666" i="5"/>
  <c r="AC666" i="5"/>
  <c r="Y666" i="5"/>
  <c r="V666" i="5"/>
  <c r="U666" i="5"/>
  <c r="T666" i="5"/>
  <c r="M666" i="5"/>
  <c r="AA666" i="5" s="1"/>
  <c r="L666" i="5"/>
  <c r="K666" i="5"/>
  <c r="AJ663" i="5"/>
  <c r="AI663" i="5"/>
  <c r="AH663" i="5"/>
  <c r="AA657" i="5"/>
  <c r="V657" i="5"/>
  <c r="U657" i="5"/>
  <c r="T657" i="5"/>
  <c r="Y657" i="5" s="1"/>
  <c r="M657" i="5"/>
  <c r="L657" i="5"/>
  <c r="K657" i="5"/>
  <c r="AJ655" i="5"/>
  <c r="AI655" i="5"/>
  <c r="AH655" i="5"/>
  <c r="AA650" i="5"/>
  <c r="V650" i="5"/>
  <c r="U650" i="5"/>
  <c r="T650" i="5"/>
  <c r="Y650" i="5" s="1"/>
  <c r="M650" i="5"/>
  <c r="AC650" i="5" s="1"/>
  <c r="L650" i="5"/>
  <c r="K650" i="5"/>
  <c r="AJ648" i="5"/>
  <c r="AI648" i="5"/>
  <c r="AH648" i="5"/>
  <c r="AL645" i="5"/>
  <c r="V645" i="5"/>
  <c r="AD645" i="5" s="1"/>
  <c r="U645" i="5"/>
  <c r="T645" i="5"/>
  <c r="M645" i="5"/>
  <c r="L645" i="5"/>
  <c r="K645" i="5"/>
  <c r="Y645" i="5" s="1"/>
  <c r="AA645" i="5" s="1"/>
  <c r="AC645" i="5" s="1"/>
  <c r="AJ643" i="5"/>
  <c r="AI643" i="5"/>
  <c r="AH643" i="5"/>
  <c r="AJ636" i="5"/>
  <c r="AI636" i="5"/>
  <c r="AH636" i="5"/>
  <c r="V634" i="5"/>
  <c r="U634" i="5"/>
  <c r="T634" i="5"/>
  <c r="M634" i="5"/>
  <c r="L634" i="5"/>
  <c r="K634" i="5"/>
  <c r="Y634" i="5" s="1"/>
  <c r="AA634" i="5" s="1"/>
  <c r="AC634" i="5" s="1"/>
  <c r="AD634" i="5" s="1"/>
  <c r="AJ632" i="5"/>
  <c r="AI632" i="5"/>
  <c r="AH632" i="5"/>
  <c r="AJ631" i="5"/>
  <c r="AI631" i="5"/>
  <c r="AH631" i="5"/>
  <c r="V628" i="5"/>
  <c r="AD628" i="5" s="1"/>
  <c r="U628" i="5"/>
  <c r="T628" i="5"/>
  <c r="M628" i="5"/>
  <c r="L628" i="5"/>
  <c r="K628" i="5"/>
  <c r="Y628" i="5" s="1"/>
  <c r="AA628" i="5" s="1"/>
  <c r="AC628" i="5" s="1"/>
  <c r="AJ626" i="5"/>
  <c r="AI626" i="5"/>
  <c r="AH626" i="5"/>
  <c r="Y620" i="5"/>
  <c r="V620" i="5"/>
  <c r="U620" i="5"/>
  <c r="T620" i="5"/>
  <c r="M620" i="5"/>
  <c r="L620" i="5"/>
  <c r="K620" i="5"/>
  <c r="AJ618" i="5"/>
  <c r="AI618" i="5"/>
  <c r="AH618" i="5"/>
  <c r="V616" i="5"/>
  <c r="U616" i="5"/>
  <c r="T616" i="5"/>
  <c r="Y616" i="5" s="1"/>
  <c r="AA616" i="5" s="1"/>
  <c r="M616" i="5"/>
  <c r="L616" i="5"/>
  <c r="K616" i="5"/>
  <c r="AJ614" i="5"/>
  <c r="AI614" i="5"/>
  <c r="AH614" i="5"/>
  <c r="AJ613" i="5"/>
  <c r="AI613" i="5"/>
  <c r="AH613" i="5"/>
  <c r="AJ612" i="5"/>
  <c r="AI612" i="5"/>
  <c r="AH612" i="5"/>
  <c r="AL599" i="5"/>
  <c r="AA599" i="5"/>
  <c r="Z599" i="5"/>
  <c r="Y599" i="5"/>
  <c r="Q599" i="5"/>
  <c r="P599" i="5"/>
  <c r="O599" i="5"/>
  <c r="M599" i="5"/>
  <c r="L599" i="5"/>
  <c r="K599" i="5"/>
  <c r="AJ597" i="5"/>
  <c r="AI597" i="5"/>
  <c r="AH597" i="5"/>
  <c r="AJ594" i="5"/>
  <c r="AI594" i="5"/>
  <c r="AH594" i="5"/>
  <c r="Y594" i="5"/>
  <c r="AA594" i="5" s="1"/>
  <c r="AC594" i="5" s="1"/>
  <c r="AD594" i="5" s="1"/>
  <c r="Y578" i="5"/>
  <c r="V578" i="5"/>
  <c r="U578" i="5"/>
  <c r="T578" i="5"/>
  <c r="AJ575" i="5"/>
  <c r="AI575" i="5"/>
  <c r="AH575" i="5"/>
  <c r="AJ574" i="5"/>
  <c r="AI574" i="5"/>
  <c r="AH574" i="5"/>
  <c r="AJ573" i="5"/>
  <c r="AI573" i="5"/>
  <c r="AH573" i="5"/>
  <c r="AJ572" i="5"/>
  <c r="AI572" i="5"/>
  <c r="AH572" i="5"/>
  <c r="AA571" i="5"/>
  <c r="Y571" i="5"/>
  <c r="AA563" i="5"/>
  <c r="V563" i="5"/>
  <c r="U563" i="5"/>
  <c r="T563" i="5"/>
  <c r="Y563" i="5" s="1"/>
  <c r="M563" i="5"/>
  <c r="AC563" i="5" s="1"/>
  <c r="L563" i="5"/>
  <c r="K563" i="5"/>
  <c r="AJ561" i="5"/>
  <c r="AI561" i="5"/>
  <c r="AH561" i="5"/>
  <c r="V558" i="5"/>
  <c r="U558" i="5"/>
  <c r="T558" i="5"/>
  <c r="Y553" i="5" s="1"/>
  <c r="AJ552" i="5"/>
  <c r="AI552" i="5"/>
  <c r="AH552" i="5"/>
  <c r="AJ551" i="5"/>
  <c r="AI551" i="5"/>
  <c r="AH551" i="5"/>
  <c r="AJ550" i="5"/>
  <c r="AI550" i="5"/>
  <c r="AH550" i="5"/>
  <c r="Y548" i="5"/>
  <c r="V548" i="5"/>
  <c r="U548" i="5"/>
  <c r="T548" i="5"/>
  <c r="M548" i="5"/>
  <c r="L548" i="5"/>
  <c r="K548" i="5"/>
  <c r="AJ546" i="5"/>
  <c r="AI546" i="5"/>
  <c r="AH546" i="5"/>
  <c r="AJ531" i="5"/>
  <c r="AI531" i="5"/>
  <c r="AH531" i="5"/>
  <c r="Y528" i="5"/>
  <c r="V528" i="5"/>
  <c r="U528" i="5"/>
  <c r="T528" i="5"/>
  <c r="M528" i="5"/>
  <c r="L528" i="5"/>
  <c r="K528" i="5"/>
  <c r="AJ526" i="5"/>
  <c r="AI526" i="5"/>
  <c r="AH526" i="5"/>
  <c r="AJ518" i="5"/>
  <c r="AI518" i="5"/>
  <c r="AH518" i="5"/>
  <c r="AJ513" i="5"/>
  <c r="AI513" i="5"/>
  <c r="AH513" i="5"/>
  <c r="V511" i="5"/>
  <c r="U511" i="5"/>
  <c r="T511" i="5"/>
  <c r="M511" i="5"/>
  <c r="L511" i="5"/>
  <c r="K511" i="5"/>
  <c r="Y511" i="5" s="1"/>
  <c r="AA511" i="5" s="1"/>
  <c r="AC511" i="5" s="1"/>
  <c r="AD511" i="5" s="1"/>
  <c r="AJ509" i="5"/>
  <c r="AI509" i="5"/>
  <c r="AH509" i="5"/>
  <c r="Y504" i="5"/>
  <c r="V504" i="5"/>
  <c r="U504" i="5"/>
  <c r="T504" i="5"/>
  <c r="M504" i="5"/>
  <c r="L504" i="5"/>
  <c r="K504" i="5"/>
  <c r="AJ502" i="5"/>
  <c r="AI502" i="5"/>
  <c r="AH502" i="5"/>
  <c r="AJ493" i="5"/>
  <c r="AI493" i="5"/>
  <c r="AH493" i="5"/>
  <c r="AL491" i="5"/>
  <c r="AA491" i="5"/>
  <c r="V491" i="5"/>
  <c r="U491" i="5"/>
  <c r="T491" i="5"/>
  <c r="Y491" i="5" s="1"/>
  <c r="M491" i="5"/>
  <c r="AC491" i="5" s="1"/>
  <c r="L491" i="5"/>
  <c r="K491" i="5"/>
  <c r="AJ489" i="5"/>
  <c r="AI489" i="5"/>
  <c r="AH489" i="5"/>
  <c r="AJ488" i="5"/>
  <c r="AI488" i="5"/>
  <c r="AH488" i="5"/>
  <c r="V485" i="5"/>
  <c r="U485" i="5"/>
  <c r="T485" i="5"/>
  <c r="Y485" i="5" s="1"/>
  <c r="AA485" i="5" s="1"/>
  <c r="Q485" i="5"/>
  <c r="P485" i="5"/>
  <c r="O485" i="5"/>
  <c r="AJ484" i="5"/>
  <c r="AI484" i="5"/>
  <c r="AH484" i="5"/>
  <c r="AJ483" i="5"/>
  <c r="AI483" i="5"/>
  <c r="AH483" i="5"/>
  <c r="AJ477" i="5"/>
  <c r="AI477" i="5"/>
  <c r="AH477" i="5"/>
  <c r="AJ476" i="5"/>
  <c r="AI476" i="5"/>
  <c r="AH476" i="5"/>
  <c r="AJ474" i="5"/>
  <c r="AI474" i="5"/>
  <c r="AH474" i="5"/>
  <c r="AJ464" i="5"/>
  <c r="AI464" i="5"/>
  <c r="AH464" i="5"/>
  <c r="AA464" i="5"/>
  <c r="AC464" i="5" s="1"/>
  <c r="AD464" i="5" s="1"/>
  <c r="Y464" i="5"/>
  <c r="AJ457" i="5"/>
  <c r="AI457" i="5"/>
  <c r="AH457" i="5"/>
  <c r="V448" i="5"/>
  <c r="T448" i="5"/>
  <c r="M448" i="5"/>
  <c r="K448" i="5"/>
  <c r="Y448" i="5" s="1"/>
  <c r="AJ447" i="5"/>
  <c r="AI447" i="5"/>
  <c r="AH447" i="5"/>
  <c r="AJ446" i="5"/>
  <c r="AI446" i="5"/>
  <c r="AH446" i="5"/>
  <c r="AC440" i="5"/>
  <c r="Y440" i="5"/>
  <c r="V440" i="5"/>
  <c r="U440" i="5"/>
  <c r="T440" i="5"/>
  <c r="M440" i="5"/>
  <c r="AA440" i="5" s="1"/>
  <c r="K440" i="5"/>
  <c r="AJ439" i="5"/>
  <c r="AI439" i="5"/>
  <c r="AH439" i="5"/>
  <c r="V431" i="5"/>
  <c r="T431" i="5"/>
  <c r="M431" i="5"/>
  <c r="K431" i="5"/>
  <c r="AJ430" i="5"/>
  <c r="AI430" i="5"/>
  <c r="AH430" i="5"/>
  <c r="AJ429" i="5"/>
  <c r="AI429" i="5"/>
  <c r="AH429" i="5"/>
  <c r="Y426" i="5"/>
  <c r="V426" i="5"/>
  <c r="U426" i="5"/>
  <c r="T426" i="5"/>
  <c r="Q426" i="5"/>
  <c r="P426" i="5"/>
  <c r="O426" i="5"/>
  <c r="AJ425" i="5"/>
  <c r="AI425" i="5"/>
  <c r="AH425" i="5"/>
  <c r="AJ424" i="5"/>
  <c r="AI424" i="5"/>
  <c r="AH424" i="5"/>
  <c r="AJ423" i="5"/>
  <c r="AI423" i="5"/>
  <c r="AH423" i="5"/>
  <c r="AJ417" i="5"/>
  <c r="AI417" i="5"/>
  <c r="AH417" i="5"/>
  <c r="V411" i="5"/>
  <c r="T411" i="5"/>
  <c r="Q411" i="5"/>
  <c r="O411" i="5"/>
  <c r="Y411" i="5" s="1"/>
  <c r="AJ410" i="5"/>
  <c r="AI410" i="5"/>
  <c r="AH410" i="5"/>
  <c r="AJ409" i="5"/>
  <c r="AI409" i="5"/>
  <c r="AH409" i="5"/>
  <c r="AJ407" i="5"/>
  <c r="AI407" i="5"/>
  <c r="AH407" i="5"/>
  <c r="AJ404" i="5"/>
  <c r="AI404" i="5"/>
  <c r="AH404" i="5"/>
  <c r="Y404" i="5"/>
  <c r="AA404" i="5" s="1"/>
  <c r="AC404" i="5" s="1"/>
  <c r="AD404" i="5" s="1"/>
  <c r="AJ394" i="5"/>
  <c r="AI394" i="5"/>
  <c r="AH394" i="5"/>
  <c r="AA394" i="5"/>
  <c r="AC394" i="5" s="1"/>
  <c r="AD394" i="5" s="1"/>
  <c r="Y394" i="5"/>
  <c r="AJ387" i="5"/>
  <c r="AI387" i="5"/>
  <c r="AH387" i="5"/>
  <c r="Y387" i="5"/>
  <c r="AA387" i="5" s="1"/>
  <c r="AC387" i="5" s="1"/>
  <c r="AD387" i="5" s="1"/>
  <c r="V383" i="5"/>
  <c r="T383" i="5"/>
  <c r="M383" i="5"/>
  <c r="K383" i="5"/>
  <c r="Y383" i="5" s="1"/>
  <c r="AJ382" i="5"/>
  <c r="AI382" i="5"/>
  <c r="AH382" i="5"/>
  <c r="AJ381" i="5"/>
  <c r="AI381" i="5"/>
  <c r="AH381" i="5"/>
  <c r="AJ380" i="5"/>
  <c r="AI380" i="5"/>
  <c r="AH380" i="5"/>
  <c r="V374" i="5"/>
  <c r="U374" i="5"/>
  <c r="T374" i="5"/>
  <c r="M374" i="5"/>
  <c r="K374" i="5"/>
  <c r="AJ373" i="5"/>
  <c r="AI373" i="5"/>
  <c r="AH373" i="5"/>
  <c r="AJ372" i="5"/>
  <c r="AI372" i="5"/>
  <c r="AH372" i="5"/>
  <c r="AJ371" i="5"/>
  <c r="AI371" i="5"/>
  <c r="AH371" i="5"/>
  <c r="AJ364" i="5"/>
  <c r="AI364" i="5"/>
  <c r="AH364" i="5"/>
  <c r="AC364" i="5"/>
  <c r="AD364" i="5" s="1"/>
  <c r="Y364" i="5"/>
  <c r="AA364" i="5" s="1"/>
  <c r="V360" i="5"/>
  <c r="T360" i="5"/>
  <c r="M360" i="5"/>
  <c r="K360" i="5"/>
  <c r="AJ359" i="5"/>
  <c r="AI359" i="5"/>
  <c r="AH359" i="5"/>
  <c r="AJ358" i="5"/>
  <c r="AI358" i="5"/>
  <c r="AH358" i="5"/>
  <c r="V355" i="5"/>
  <c r="T355" i="5"/>
  <c r="Q355" i="5"/>
  <c r="O355" i="5"/>
  <c r="Y355" i="5" s="1"/>
  <c r="AJ354" i="5"/>
  <c r="AI354" i="5"/>
  <c r="AH354" i="5"/>
  <c r="AJ353" i="5"/>
  <c r="AI353" i="5"/>
  <c r="AH353" i="5"/>
  <c r="AJ352" i="5"/>
  <c r="AI352" i="5"/>
  <c r="AH352" i="5"/>
  <c r="AJ349" i="5"/>
  <c r="AI349" i="5"/>
  <c r="AH349" i="5"/>
  <c r="Y349" i="5"/>
  <c r="AA349" i="5" s="1"/>
  <c r="AC349" i="5" s="1"/>
  <c r="AD349" i="5" s="1"/>
  <c r="AJ345" i="5"/>
  <c r="AI345" i="5"/>
  <c r="AH345" i="5"/>
  <c r="AD345" i="5"/>
  <c r="AA345" i="5"/>
  <c r="AC345" i="5" s="1"/>
  <c r="Y345" i="5"/>
  <c r="AJ341" i="5"/>
  <c r="AI341" i="5"/>
  <c r="AH341" i="5"/>
  <c r="AC341" i="5"/>
  <c r="AD341" i="5" s="1"/>
  <c r="Y341" i="5"/>
  <c r="AA341" i="5" s="1"/>
  <c r="AJ336" i="5"/>
  <c r="AI336" i="5"/>
  <c r="AH336" i="5"/>
  <c r="V332" i="5"/>
  <c r="T332" i="5"/>
  <c r="M332" i="5"/>
  <c r="K332" i="5"/>
  <c r="Y332" i="5" s="1"/>
  <c r="AJ331" i="5"/>
  <c r="AI331" i="5"/>
  <c r="AH331" i="5"/>
  <c r="AJ330" i="5"/>
  <c r="AI330" i="5"/>
  <c r="AH330" i="5"/>
  <c r="AJ326" i="5"/>
  <c r="AI326" i="5"/>
  <c r="AH326" i="5"/>
  <c r="Y326" i="5"/>
  <c r="AA326" i="5" s="1"/>
  <c r="AC326" i="5" s="1"/>
  <c r="AD326" i="5" s="1"/>
  <c r="AC317" i="5"/>
  <c r="V317" i="5"/>
  <c r="AD317" i="5" s="1"/>
  <c r="T317" i="5"/>
  <c r="Y313" i="5" s="1"/>
  <c r="AA313" i="5" s="1"/>
  <c r="AA317" i="5" s="1"/>
  <c r="Q317" i="5"/>
  <c r="O317" i="5"/>
  <c r="M317" i="5"/>
  <c r="K317" i="5"/>
  <c r="Y317" i="5" s="1"/>
  <c r="AJ316" i="5"/>
  <c r="AI316" i="5"/>
  <c r="AH316" i="5"/>
  <c r="AJ315" i="5"/>
  <c r="AI315" i="5"/>
  <c r="AH315" i="5"/>
  <c r="AJ314" i="5"/>
  <c r="AI314" i="5"/>
  <c r="AH314" i="5"/>
  <c r="AJ310" i="5"/>
  <c r="AI310" i="5"/>
  <c r="AH310" i="5"/>
  <c r="AJ304" i="5"/>
  <c r="AI304" i="5"/>
  <c r="AH304" i="5"/>
  <c r="AA304" i="5"/>
  <c r="AC304" i="5" s="1"/>
  <c r="AD304" i="5" s="1"/>
  <c r="Y304" i="5"/>
  <c r="V294" i="5"/>
  <c r="U294" i="5"/>
  <c r="T294" i="5"/>
  <c r="Y294" i="5" s="1"/>
  <c r="AA294" i="5" s="1"/>
  <c r="Q294" i="5"/>
  <c r="P294" i="5"/>
  <c r="O294" i="5"/>
  <c r="AJ293" i="5"/>
  <c r="AI293" i="5"/>
  <c r="AH293" i="5"/>
  <c r="AJ292" i="5"/>
  <c r="AI292" i="5"/>
  <c r="AH292" i="5"/>
  <c r="AJ291" i="5"/>
  <c r="AI291" i="5"/>
  <c r="AH291" i="5"/>
  <c r="V289" i="5"/>
  <c r="U289" i="5"/>
  <c r="T289" i="5"/>
  <c r="Q289" i="5"/>
  <c r="P289" i="5"/>
  <c r="O289" i="5"/>
  <c r="M289" i="5"/>
  <c r="K289" i="5"/>
  <c r="Y289" i="5" s="1"/>
  <c r="AJ288" i="5"/>
  <c r="AI288" i="5"/>
  <c r="AH288" i="5"/>
  <c r="AJ287" i="5"/>
  <c r="AI287" i="5"/>
  <c r="AH287" i="5"/>
  <c r="Y286" i="5"/>
  <c r="AA286" i="5" s="1"/>
  <c r="AJ283" i="5"/>
  <c r="AI283" i="5"/>
  <c r="AH283" i="5"/>
  <c r="V281" i="5"/>
  <c r="U281" i="5"/>
  <c r="T281" i="5"/>
  <c r="Q281" i="5"/>
  <c r="AC281" i="5" s="1"/>
  <c r="AD281" i="5" s="1"/>
  <c r="P281" i="5"/>
  <c r="O281" i="5"/>
  <c r="Y281" i="5" s="1"/>
  <c r="AJ280" i="5"/>
  <c r="AI280" i="5"/>
  <c r="AH280" i="5"/>
  <c r="AJ279" i="5"/>
  <c r="AI279" i="5"/>
  <c r="AH279" i="5"/>
  <c r="AA275" i="5"/>
  <c r="Y275" i="5"/>
  <c r="Q275" i="5"/>
  <c r="O275" i="5"/>
  <c r="M275" i="5"/>
  <c r="K275" i="5"/>
  <c r="AJ274" i="5"/>
  <c r="AI274" i="5"/>
  <c r="AH274" i="5"/>
  <c r="AJ270" i="5"/>
  <c r="AI270" i="5"/>
  <c r="AH270" i="5"/>
  <c r="V266" i="5"/>
  <c r="T266" i="5"/>
  <c r="M266" i="5"/>
  <c r="K266" i="5"/>
  <c r="Y266" i="5" s="1"/>
  <c r="AJ265" i="5"/>
  <c r="AI265" i="5"/>
  <c r="AH265" i="5"/>
  <c r="AJ264" i="5"/>
  <c r="AI264" i="5"/>
  <c r="AH264" i="5"/>
  <c r="AJ260" i="5"/>
  <c r="AI260" i="5"/>
  <c r="AH260" i="5"/>
  <c r="AJ259" i="5"/>
  <c r="AI259" i="5"/>
  <c r="AH259" i="5"/>
  <c r="AJ252" i="5"/>
  <c r="AI252" i="5"/>
  <c r="AH252" i="5"/>
  <c r="AD252" i="5"/>
  <c r="AA252" i="5"/>
  <c r="AC252" i="5" s="1"/>
  <c r="Y252" i="5"/>
  <c r="AJ245" i="5"/>
  <c r="AI245" i="5"/>
  <c r="AH245" i="5"/>
  <c r="AC245" i="5"/>
  <c r="AD245" i="5" s="1"/>
  <c r="Y245" i="5"/>
  <c r="AA245" i="5" s="1"/>
  <c r="AJ242" i="5"/>
  <c r="AI242" i="5"/>
  <c r="AH242" i="5"/>
  <c r="AA242" i="5"/>
  <c r="AC242" i="5" s="1"/>
  <c r="AD242" i="5" s="1"/>
  <c r="Y242" i="5"/>
  <c r="V239" i="5"/>
  <c r="T239" i="5"/>
  <c r="M239" i="5"/>
  <c r="K239" i="5"/>
  <c r="Y239" i="5" s="1"/>
  <c r="AJ238" i="5"/>
  <c r="AI238" i="5"/>
  <c r="AH238" i="5"/>
  <c r="AJ237" i="5"/>
  <c r="AI237" i="5"/>
  <c r="AH237" i="5"/>
  <c r="AJ230" i="5"/>
  <c r="AI230" i="5"/>
  <c r="AH230" i="5"/>
  <c r="Y230" i="5"/>
  <c r="AA230" i="5" s="1"/>
  <c r="AC230" i="5" s="1"/>
  <c r="AD230" i="5" s="1"/>
  <c r="V227" i="5"/>
  <c r="T227" i="5"/>
  <c r="M227" i="5"/>
  <c r="K227" i="5"/>
  <c r="Y227" i="5" s="1"/>
  <c r="AJ226" i="5"/>
  <c r="AI226" i="5"/>
  <c r="AH226" i="5"/>
  <c r="AJ225" i="5"/>
  <c r="AI225" i="5"/>
  <c r="AH225" i="5"/>
  <c r="Y222" i="5"/>
  <c r="V222" i="5"/>
  <c r="U222" i="5"/>
  <c r="T222" i="5"/>
  <c r="M222" i="5"/>
  <c r="K222" i="5"/>
  <c r="AJ221" i="5"/>
  <c r="AI221" i="5"/>
  <c r="AH221" i="5"/>
  <c r="AJ220" i="5"/>
  <c r="AI220" i="5"/>
  <c r="AH220" i="5"/>
  <c r="AJ219" i="5"/>
  <c r="AI219" i="5"/>
  <c r="AH219" i="5"/>
  <c r="AJ218" i="5"/>
  <c r="AI218" i="5"/>
  <c r="AH218" i="5"/>
  <c r="AJ217" i="5"/>
  <c r="AI217" i="5"/>
  <c r="AH217" i="5"/>
  <c r="AJ214" i="5"/>
  <c r="AI214" i="5"/>
  <c r="AH214" i="5"/>
  <c r="Y214" i="5"/>
  <c r="AA214" i="5" s="1"/>
  <c r="AC214" i="5" s="1"/>
  <c r="AD214" i="5" s="1"/>
  <c r="Y210" i="5"/>
  <c r="V210" i="5"/>
  <c r="AD210" i="5" s="1"/>
  <c r="U210" i="5"/>
  <c r="T210" i="5"/>
  <c r="Q210" i="5"/>
  <c r="AC210" i="5" s="1"/>
  <c r="P210" i="5"/>
  <c r="O210" i="5"/>
  <c r="AJ209" i="5"/>
  <c r="AI209" i="5"/>
  <c r="AH209" i="5"/>
  <c r="AJ208" i="5"/>
  <c r="AI208" i="5"/>
  <c r="AH208" i="5"/>
  <c r="AC206" i="5"/>
  <c r="AD206" i="5" s="1"/>
  <c r="V206" i="5"/>
  <c r="U206" i="5"/>
  <c r="T206" i="5"/>
  <c r="Q206" i="5"/>
  <c r="P206" i="5"/>
  <c r="O206" i="5"/>
  <c r="Y206" i="5" s="1"/>
  <c r="AJ205" i="5"/>
  <c r="AI205" i="5"/>
  <c r="AH205" i="5"/>
  <c r="AJ204" i="5"/>
  <c r="AI204" i="5"/>
  <c r="AH204" i="5"/>
  <c r="AC202" i="5"/>
  <c r="AD202" i="5" s="1"/>
  <c r="V202" i="5"/>
  <c r="U202" i="5"/>
  <c r="T202" i="5"/>
  <c r="Y202" i="5" s="1"/>
  <c r="Q202" i="5"/>
  <c r="P202" i="5"/>
  <c r="O202" i="5"/>
  <c r="AJ201" i="5"/>
  <c r="AI201" i="5"/>
  <c r="AH201" i="5"/>
  <c r="AJ200" i="5"/>
  <c r="AI200" i="5"/>
  <c r="AH200" i="5"/>
  <c r="AJ199" i="5"/>
  <c r="AI199" i="5"/>
  <c r="AH199" i="5"/>
  <c r="AJ196" i="5"/>
  <c r="AI196" i="5"/>
  <c r="AH196" i="5"/>
  <c r="Y196" i="5"/>
  <c r="AA196" i="5" s="1"/>
  <c r="AC196" i="5" s="1"/>
  <c r="AD196" i="5" s="1"/>
  <c r="AJ193" i="5"/>
  <c r="AI193" i="5"/>
  <c r="AH193" i="5"/>
  <c r="AJ190" i="5"/>
  <c r="AI190" i="5"/>
  <c r="AH190" i="5"/>
  <c r="AA190" i="5"/>
  <c r="AC190" i="5" s="1"/>
  <c r="AD190" i="5" s="1"/>
  <c r="Y190" i="5"/>
  <c r="AJ184" i="5"/>
  <c r="AI184" i="5"/>
  <c r="AH184" i="5"/>
  <c r="AA184" i="5"/>
  <c r="AC184" i="5" s="1"/>
  <c r="AD184" i="5" s="1"/>
  <c r="Y184" i="5"/>
  <c r="V181" i="5"/>
  <c r="T181" i="5"/>
  <c r="M181" i="5"/>
  <c r="K181" i="5"/>
  <c r="Y181" i="5" s="1"/>
  <c r="AJ180" i="5"/>
  <c r="AI180" i="5"/>
  <c r="AH180" i="5"/>
  <c r="AJ179" i="5"/>
  <c r="AI179" i="5"/>
  <c r="AH179" i="5"/>
  <c r="AJ175" i="5"/>
  <c r="AI175" i="5"/>
  <c r="AH175" i="5"/>
  <c r="AA175" i="5"/>
  <c r="AC175" i="5" s="1"/>
  <c r="AD175" i="5" s="1"/>
  <c r="Y175" i="5"/>
  <c r="AJ172" i="5"/>
  <c r="AI172" i="5"/>
  <c r="AH172" i="5"/>
  <c r="Y172" i="5"/>
  <c r="AA172" i="5" s="1"/>
  <c r="AC172" i="5" s="1"/>
  <c r="AD172" i="5" s="1"/>
  <c r="AJ169" i="5"/>
  <c r="AI169" i="5"/>
  <c r="AH169" i="5"/>
  <c r="AA169" i="5"/>
  <c r="AC169" i="5" s="1"/>
  <c r="AD169" i="5" s="1"/>
  <c r="Y169" i="5"/>
  <c r="AJ166" i="5"/>
  <c r="AI166" i="5"/>
  <c r="AH166" i="5"/>
  <c r="Y166" i="5"/>
  <c r="AA166" i="5" s="1"/>
  <c r="AC166" i="5" s="1"/>
  <c r="AD166" i="5" s="1"/>
  <c r="AJ161" i="5"/>
  <c r="AI161" i="5"/>
  <c r="AH161" i="5"/>
  <c r="AJ159" i="5"/>
  <c r="AI159" i="5"/>
  <c r="AH159" i="5"/>
  <c r="AJ157" i="5"/>
  <c r="AI157" i="5"/>
  <c r="AH157" i="5"/>
  <c r="AA157" i="5"/>
  <c r="AC157" i="5" s="1"/>
  <c r="AD157" i="5" s="1"/>
  <c r="Y157" i="5"/>
  <c r="AJ153" i="5"/>
  <c r="AI153" i="5"/>
  <c r="AH153" i="5"/>
  <c r="AJ150" i="5"/>
  <c r="AI150" i="5"/>
  <c r="AH150" i="5"/>
  <c r="AA150" i="5"/>
  <c r="AC150" i="5" s="1"/>
  <c r="AD150" i="5" s="1"/>
  <c r="Y150" i="5"/>
  <c r="AJ144" i="5"/>
  <c r="AI144" i="5"/>
  <c r="AH144" i="5"/>
  <c r="Y144" i="5"/>
  <c r="AA144" i="5" s="1"/>
  <c r="AC144" i="5" s="1"/>
  <c r="AD144" i="5" s="1"/>
  <c r="AJ140" i="5"/>
  <c r="AI140" i="5"/>
  <c r="AH140" i="5"/>
  <c r="AJ134" i="5"/>
  <c r="AI134" i="5"/>
  <c r="AH134" i="5"/>
  <c r="AJ130" i="5"/>
  <c r="AI130" i="5"/>
  <c r="AH130" i="5"/>
  <c r="AA130" i="5"/>
  <c r="AC130" i="5" s="1"/>
  <c r="AD130" i="5" s="1"/>
  <c r="Y130" i="5"/>
  <c r="AA127" i="5"/>
  <c r="AC127" i="5" s="1"/>
  <c r="AD127" i="5" s="1"/>
  <c r="Y127" i="5"/>
  <c r="AJ124" i="5"/>
  <c r="AI124" i="5"/>
  <c r="AH124" i="5"/>
  <c r="Y124" i="5"/>
  <c r="AA124" i="5" s="1"/>
  <c r="AC124" i="5" s="1"/>
  <c r="AD124" i="5" s="1"/>
  <c r="Y121" i="5"/>
  <c r="AA121" i="5" s="1"/>
  <c r="AC121" i="5" s="1"/>
  <c r="AD121" i="5" s="1"/>
  <c r="AJ119" i="5"/>
  <c r="AI119" i="5"/>
  <c r="AH119" i="5"/>
  <c r="AA119" i="5"/>
  <c r="AC119" i="5" s="1"/>
  <c r="AD119" i="5" s="1"/>
  <c r="Y119" i="5"/>
  <c r="AJ116" i="5"/>
  <c r="AI116" i="5"/>
  <c r="AH116" i="5"/>
  <c r="Y116" i="5"/>
  <c r="AA116" i="5" s="1"/>
  <c r="AC116" i="5" s="1"/>
  <c r="AD116" i="5" s="1"/>
  <c r="V113" i="5"/>
  <c r="T113" i="5"/>
  <c r="Y108" i="5" s="1"/>
  <c r="AA108" i="5" s="1"/>
  <c r="Q113" i="5"/>
  <c r="O113" i="5"/>
  <c r="M113" i="5"/>
  <c r="K113" i="5"/>
  <c r="Y113" i="5" s="1"/>
  <c r="AJ112" i="5"/>
  <c r="AI112" i="5"/>
  <c r="AH112" i="5"/>
  <c r="AJ111" i="5"/>
  <c r="AI111" i="5"/>
  <c r="AH111" i="5"/>
  <c r="AJ110" i="5"/>
  <c r="AI110" i="5"/>
  <c r="AH110" i="5"/>
  <c r="AJ109" i="5"/>
  <c r="AI109" i="5"/>
  <c r="AH109" i="5"/>
  <c r="AJ104" i="5"/>
  <c r="AI104" i="5"/>
  <c r="AH104" i="5"/>
  <c r="AA104" i="5"/>
  <c r="AC104" i="5" s="1"/>
  <c r="AD104" i="5" s="1"/>
  <c r="Y104" i="5"/>
  <c r="V101" i="5"/>
  <c r="U101" i="5"/>
  <c r="T101" i="5"/>
  <c r="Y91" i="5" s="1"/>
  <c r="AA91" i="5" s="1"/>
  <c r="Q101" i="5"/>
  <c r="P101" i="5"/>
  <c r="O101" i="5"/>
  <c r="M101" i="5"/>
  <c r="K101" i="5"/>
  <c r="Y101" i="5" s="1"/>
  <c r="AJ100" i="5"/>
  <c r="AI100" i="5"/>
  <c r="AH100" i="5"/>
  <c r="AJ99" i="5"/>
  <c r="AI99" i="5"/>
  <c r="AH99" i="5"/>
  <c r="AJ98" i="5"/>
  <c r="AI98" i="5"/>
  <c r="AH98" i="5"/>
  <c r="AJ97" i="5"/>
  <c r="AI97" i="5"/>
  <c r="AH97" i="5"/>
  <c r="AJ96" i="5"/>
  <c r="AI96" i="5"/>
  <c r="AH96" i="5"/>
  <c r="AJ95" i="5"/>
  <c r="AI95" i="5"/>
  <c r="AH95" i="5"/>
  <c r="AJ94" i="5"/>
  <c r="AI94" i="5"/>
  <c r="AH94" i="5"/>
  <c r="AJ93" i="5"/>
  <c r="AI93" i="5"/>
  <c r="AH93" i="5"/>
  <c r="AJ92" i="5"/>
  <c r="AI92" i="5"/>
  <c r="AH92" i="5"/>
  <c r="AJ91" i="5"/>
  <c r="AI91" i="5"/>
  <c r="AH91" i="5"/>
  <c r="AJ88" i="5"/>
  <c r="AI88" i="5"/>
  <c r="AH88" i="5"/>
  <c r="AJ86" i="5"/>
  <c r="AI86" i="5"/>
  <c r="AH86" i="5"/>
  <c r="AJ85" i="5"/>
  <c r="AI85" i="5"/>
  <c r="AH85" i="5"/>
  <c r="AJ83" i="5"/>
  <c r="AI83" i="5"/>
  <c r="AH83" i="5"/>
  <c r="AA83" i="5"/>
  <c r="AC83" i="5" s="1"/>
  <c r="AD83" i="5" s="1"/>
  <c r="Y83" i="5"/>
  <c r="AJ77" i="5"/>
  <c r="AI77" i="5"/>
  <c r="AH77" i="5"/>
  <c r="Y77" i="5"/>
  <c r="AA77" i="5" s="1"/>
  <c r="AC77" i="5" s="1"/>
  <c r="AD77" i="5" s="1"/>
  <c r="AJ74" i="5"/>
  <c r="AI74" i="5"/>
  <c r="AH74" i="5"/>
  <c r="AA74" i="5"/>
  <c r="AC74" i="5" s="1"/>
  <c r="AD74" i="5" s="1"/>
  <c r="Y74" i="5"/>
  <c r="AJ69" i="5"/>
  <c r="AI69" i="5"/>
  <c r="AH69" i="5"/>
  <c r="Y69" i="5"/>
  <c r="AA69" i="5" s="1"/>
  <c r="AC69" i="5" s="1"/>
  <c r="AD69" i="5" s="1"/>
  <c r="AJ63" i="5"/>
  <c r="AI63" i="5"/>
  <c r="AH63" i="5"/>
  <c r="Y61" i="5"/>
  <c r="V61" i="5"/>
  <c r="U61" i="5"/>
  <c r="T61" i="5"/>
  <c r="Q61" i="5"/>
  <c r="AC61" i="5" s="1"/>
  <c r="AD61" i="5" s="1"/>
  <c r="P61" i="5"/>
  <c r="O61" i="5"/>
  <c r="AJ60" i="5"/>
  <c r="AI60" i="5"/>
  <c r="AH60" i="5"/>
  <c r="AJ59" i="5"/>
  <c r="AI59" i="5"/>
  <c r="AH59" i="5"/>
  <c r="AJ57" i="5"/>
  <c r="AI57" i="5"/>
  <c r="AH57" i="5"/>
  <c r="AA57" i="5"/>
  <c r="AC57" i="5" s="1"/>
  <c r="AD57" i="5" s="1"/>
  <c r="Y57" i="5"/>
  <c r="AJ54" i="5"/>
  <c r="AI54" i="5"/>
  <c r="AH54" i="5"/>
  <c r="Y54" i="5"/>
  <c r="AA54" i="5" s="1"/>
  <c r="AC54" i="5" s="1"/>
  <c r="AD54" i="5" s="1"/>
  <c r="AJ48" i="5"/>
  <c r="AI48" i="5"/>
  <c r="AH48" i="5"/>
  <c r="AA48" i="5"/>
  <c r="AC48" i="5" s="1"/>
  <c r="AD48" i="5" s="1"/>
  <c r="Y48" i="5"/>
  <c r="V45" i="5"/>
  <c r="T45" i="5"/>
  <c r="Q45" i="5"/>
  <c r="O45" i="5"/>
  <c r="Y45" i="5" s="1"/>
  <c r="M45" i="5"/>
  <c r="K45" i="5"/>
  <c r="AJ44" i="5"/>
  <c r="AI44" i="5"/>
  <c r="AH44" i="5"/>
  <c r="AJ43" i="5"/>
  <c r="AI43" i="5"/>
  <c r="AH43" i="5"/>
  <c r="AJ42" i="5"/>
  <c r="AI42" i="5"/>
  <c r="AH42" i="5"/>
  <c r="AJ41" i="5"/>
  <c r="AI41" i="5"/>
  <c r="AH41" i="5"/>
  <c r="AJ35" i="5"/>
  <c r="AI35" i="5"/>
  <c r="AH35" i="5"/>
  <c r="AD35" i="5"/>
  <c r="Y35" i="5"/>
  <c r="AA35" i="5" s="1"/>
  <c r="AC35" i="5" s="1"/>
  <c r="AJ32" i="5"/>
  <c r="AI32" i="5"/>
  <c r="AH32" i="5"/>
  <c r="AD32" i="5"/>
  <c r="AA32" i="5"/>
  <c r="AC32" i="5" s="1"/>
  <c r="Y32" i="5"/>
  <c r="AD26" i="5"/>
  <c r="Y26" i="5"/>
  <c r="V26" i="5"/>
  <c r="AA26" i="5" s="1"/>
  <c r="U26" i="5"/>
  <c r="T26" i="5"/>
  <c r="AJ25" i="5"/>
  <c r="AI25" i="5"/>
  <c r="AH25" i="5"/>
  <c r="AJ24" i="5"/>
  <c r="AI24" i="5"/>
  <c r="AH24" i="5"/>
  <c r="AJ23" i="5"/>
  <c r="AI23" i="5"/>
  <c r="AH23" i="5"/>
  <c r="AJ21" i="5"/>
  <c r="AI21" i="5"/>
  <c r="AH21" i="5"/>
  <c r="AD19" i="5"/>
  <c r="AA19" i="5"/>
  <c r="Y19" i="5"/>
  <c r="V19" i="5"/>
  <c r="U19" i="5"/>
  <c r="T19" i="5"/>
  <c r="AJ18" i="5"/>
  <c r="AI18" i="5"/>
  <c r="AH18" i="5"/>
  <c r="AJ17" i="5"/>
  <c r="AI17" i="5"/>
  <c r="AH17" i="5"/>
  <c r="U512" i="4"/>
  <c r="T512" i="4"/>
  <c r="S512" i="4"/>
  <c r="U510" i="4"/>
  <c r="T510" i="4"/>
  <c r="S510" i="4"/>
  <c r="U509" i="4"/>
  <c r="T509" i="4"/>
  <c r="S509" i="4"/>
  <c r="U508" i="4"/>
  <c r="T508" i="4"/>
  <c r="S508" i="4"/>
  <c r="U506" i="4"/>
  <c r="T506" i="4"/>
  <c r="S506" i="4"/>
  <c r="U505" i="4"/>
  <c r="T505" i="4"/>
  <c r="S505" i="4"/>
  <c r="U504" i="4"/>
  <c r="T504" i="4"/>
  <c r="S504" i="4"/>
  <c r="U503" i="4"/>
  <c r="T503" i="4"/>
  <c r="S503" i="4"/>
  <c r="U501" i="4"/>
  <c r="T501" i="4"/>
  <c r="S501" i="4"/>
  <c r="U500" i="4"/>
  <c r="T500" i="4"/>
  <c r="S500" i="4"/>
  <c r="U499" i="4"/>
  <c r="T499" i="4"/>
  <c r="S499" i="4"/>
  <c r="U497" i="4"/>
  <c r="T497" i="4"/>
  <c r="S497" i="4"/>
  <c r="U495" i="4"/>
  <c r="T495" i="4"/>
  <c r="S495" i="4"/>
  <c r="U493" i="4"/>
  <c r="T493" i="4"/>
  <c r="S493" i="4"/>
  <c r="U491" i="4"/>
  <c r="T491" i="4"/>
  <c r="S491" i="4"/>
  <c r="U490" i="4"/>
  <c r="T490" i="4"/>
  <c r="S490" i="4"/>
  <c r="U488" i="4"/>
  <c r="T488" i="4"/>
  <c r="S488" i="4"/>
  <c r="U487" i="4"/>
  <c r="T487" i="4"/>
  <c r="S487" i="4"/>
  <c r="U486" i="4"/>
  <c r="T486" i="4"/>
  <c r="S486" i="4"/>
  <c r="U484" i="4"/>
  <c r="T484" i="4"/>
  <c r="S484" i="4"/>
  <c r="U483" i="4"/>
  <c r="T483" i="4"/>
  <c r="S483" i="4"/>
  <c r="U482" i="4"/>
  <c r="T482" i="4"/>
  <c r="S482" i="4"/>
  <c r="U480" i="4"/>
  <c r="T480" i="4"/>
  <c r="S480" i="4"/>
  <c r="U478" i="4"/>
  <c r="T478" i="4"/>
  <c r="S478" i="4"/>
  <c r="U477" i="4"/>
  <c r="T477" i="4"/>
  <c r="S477" i="4"/>
  <c r="U475" i="4"/>
  <c r="T475" i="4"/>
  <c r="S475" i="4"/>
  <c r="U473" i="4"/>
  <c r="T473" i="4"/>
  <c r="S473" i="4"/>
  <c r="U471" i="4"/>
  <c r="T471" i="4"/>
  <c r="S471" i="4"/>
  <c r="U470" i="4"/>
  <c r="T470" i="4"/>
  <c r="S470" i="4"/>
  <c r="U469" i="4"/>
  <c r="T469" i="4"/>
  <c r="S469" i="4"/>
  <c r="U468" i="4"/>
  <c r="T468" i="4"/>
  <c r="S468" i="4"/>
  <c r="U466" i="4"/>
  <c r="T466" i="4"/>
  <c r="S466" i="4"/>
  <c r="U465" i="4"/>
  <c r="T465" i="4"/>
  <c r="S465" i="4"/>
  <c r="U464" i="4"/>
  <c r="T464" i="4"/>
  <c r="S464" i="4"/>
  <c r="U462" i="4"/>
  <c r="T462" i="4"/>
  <c r="S462" i="4"/>
  <c r="U461" i="4"/>
  <c r="T461" i="4"/>
  <c r="S461" i="4"/>
  <c r="U459" i="4"/>
  <c r="T459" i="4"/>
  <c r="S459" i="4"/>
  <c r="U457" i="4"/>
  <c r="T457" i="4"/>
  <c r="S457" i="4"/>
  <c r="U455" i="4"/>
  <c r="T455" i="4"/>
  <c r="S455" i="4"/>
  <c r="U454" i="4"/>
  <c r="T454" i="4"/>
  <c r="S454" i="4"/>
  <c r="U453" i="4"/>
  <c r="T453" i="4"/>
  <c r="S453" i="4"/>
  <c r="U452" i="4"/>
  <c r="T452" i="4"/>
  <c r="S452" i="4"/>
  <c r="U451" i="4"/>
  <c r="T451" i="4"/>
  <c r="S451" i="4"/>
  <c r="U448" i="4"/>
  <c r="T448" i="4"/>
  <c r="S448" i="4"/>
  <c r="U446" i="4"/>
  <c r="T446" i="4"/>
  <c r="S446" i="4"/>
  <c r="U444" i="4"/>
  <c r="T444" i="4"/>
  <c r="S444" i="4"/>
  <c r="U443" i="4"/>
  <c r="T443" i="4"/>
  <c r="S443" i="4"/>
  <c r="U441" i="4"/>
  <c r="T441" i="4"/>
  <c r="S441" i="4"/>
  <c r="U440" i="4"/>
  <c r="T440" i="4"/>
  <c r="S440" i="4"/>
  <c r="U438" i="4"/>
  <c r="T438" i="4"/>
  <c r="S438" i="4"/>
  <c r="U437" i="4"/>
  <c r="T437" i="4"/>
  <c r="S437" i="4"/>
  <c r="U435" i="4"/>
  <c r="T435" i="4"/>
  <c r="S435" i="4"/>
  <c r="U433" i="4"/>
  <c r="T433" i="4"/>
  <c r="S433" i="4"/>
  <c r="U432" i="4"/>
  <c r="T432" i="4"/>
  <c r="S432" i="4"/>
  <c r="U431" i="4"/>
  <c r="T431" i="4"/>
  <c r="S431" i="4"/>
  <c r="U430" i="4"/>
  <c r="T430" i="4"/>
  <c r="S430" i="4"/>
  <c r="U428" i="4"/>
  <c r="T428" i="4"/>
  <c r="S428" i="4"/>
  <c r="U427" i="4"/>
  <c r="T427" i="4"/>
  <c r="S427" i="4"/>
  <c r="U425" i="4"/>
  <c r="T425" i="4"/>
  <c r="S425" i="4"/>
  <c r="U423" i="4"/>
  <c r="T423" i="4"/>
  <c r="S423" i="4"/>
  <c r="U422" i="4"/>
  <c r="T422" i="4"/>
  <c r="S422" i="4"/>
  <c r="U421" i="4"/>
  <c r="T421" i="4"/>
  <c r="S421" i="4"/>
  <c r="U420" i="4"/>
  <c r="T420" i="4"/>
  <c r="S420" i="4"/>
  <c r="U419" i="4"/>
  <c r="T419" i="4"/>
  <c r="S419" i="4"/>
  <c r="U417" i="4"/>
  <c r="T417" i="4"/>
  <c r="S417" i="4"/>
  <c r="U415" i="4"/>
  <c r="T415" i="4"/>
  <c r="S415" i="4"/>
  <c r="U413" i="4"/>
  <c r="T413" i="4"/>
  <c r="S413" i="4"/>
  <c r="U412" i="4"/>
  <c r="T412" i="4"/>
  <c r="S412" i="4"/>
  <c r="U411" i="4"/>
  <c r="T411" i="4"/>
  <c r="S411" i="4"/>
  <c r="U409" i="4"/>
  <c r="T409" i="4"/>
  <c r="S409" i="4"/>
  <c r="U407" i="4"/>
  <c r="T407" i="4"/>
  <c r="S407" i="4"/>
  <c r="U406" i="4"/>
  <c r="T406" i="4"/>
  <c r="S406" i="4"/>
  <c r="U405" i="4"/>
  <c r="T405" i="4"/>
  <c r="S405" i="4"/>
  <c r="U404" i="4"/>
  <c r="T404" i="4"/>
  <c r="S404" i="4"/>
  <c r="U403" i="4"/>
  <c r="T403" i="4"/>
  <c r="S403" i="4"/>
  <c r="U401" i="4"/>
  <c r="T401" i="4"/>
  <c r="S401" i="4"/>
  <c r="U400" i="4"/>
  <c r="T400" i="4"/>
  <c r="S400" i="4"/>
  <c r="U398" i="4"/>
  <c r="T398" i="4"/>
  <c r="S398" i="4"/>
  <c r="U397" i="4"/>
  <c r="T397" i="4"/>
  <c r="S397" i="4"/>
  <c r="U395" i="4"/>
  <c r="T395" i="4"/>
  <c r="S395" i="4"/>
  <c r="U394" i="4"/>
  <c r="T394" i="4"/>
  <c r="S394" i="4"/>
  <c r="U393" i="4"/>
  <c r="T393" i="4"/>
  <c r="S393" i="4"/>
  <c r="U391" i="4"/>
  <c r="T391" i="4"/>
  <c r="S391" i="4"/>
  <c r="U390" i="4"/>
  <c r="T390" i="4"/>
  <c r="S390" i="4"/>
  <c r="U388" i="4"/>
  <c r="T388" i="4"/>
  <c r="S388" i="4"/>
  <c r="U386" i="4"/>
  <c r="T386" i="4"/>
  <c r="S386" i="4"/>
  <c r="U385" i="4"/>
  <c r="T385" i="4"/>
  <c r="S385" i="4"/>
  <c r="U383" i="4"/>
  <c r="T383" i="4"/>
  <c r="S383" i="4"/>
  <c r="U382" i="4"/>
  <c r="T382" i="4"/>
  <c r="S382" i="4"/>
  <c r="U380" i="4"/>
  <c r="T380" i="4"/>
  <c r="S380" i="4"/>
  <c r="U378" i="4"/>
  <c r="T378" i="4"/>
  <c r="S378" i="4"/>
  <c r="U376" i="4"/>
  <c r="T376" i="4"/>
  <c r="S376" i="4"/>
  <c r="U375" i="4"/>
  <c r="T375" i="4"/>
  <c r="S375" i="4"/>
  <c r="U374" i="4"/>
  <c r="T374" i="4"/>
  <c r="S374" i="4"/>
  <c r="U373" i="4"/>
  <c r="T373" i="4"/>
  <c r="S373" i="4"/>
  <c r="U372" i="4"/>
  <c r="T372" i="4"/>
  <c r="S372" i="4"/>
  <c r="U370" i="4"/>
  <c r="T370" i="4"/>
  <c r="S370" i="4"/>
  <c r="U369" i="4"/>
  <c r="T369" i="4"/>
  <c r="S369" i="4"/>
  <c r="U367" i="4"/>
  <c r="T367" i="4"/>
  <c r="S367" i="4"/>
  <c r="U365" i="4"/>
  <c r="T365" i="4"/>
  <c r="S365" i="4"/>
  <c r="U364" i="4"/>
  <c r="T364" i="4"/>
  <c r="S364" i="4"/>
  <c r="U362" i="4"/>
  <c r="T362" i="4"/>
  <c r="S362" i="4"/>
  <c r="U361" i="4"/>
  <c r="T361" i="4"/>
  <c r="S361" i="4"/>
  <c r="U360" i="4"/>
  <c r="T360" i="4"/>
  <c r="S360" i="4"/>
  <c r="U358" i="4"/>
  <c r="T358" i="4"/>
  <c r="S358" i="4"/>
  <c r="U356" i="4"/>
  <c r="T356" i="4"/>
  <c r="S356" i="4"/>
  <c r="U354" i="4"/>
  <c r="T354" i="4"/>
  <c r="S354" i="4"/>
  <c r="U353" i="4"/>
  <c r="T353" i="4"/>
  <c r="S353" i="4"/>
  <c r="U352" i="4"/>
  <c r="T352" i="4"/>
  <c r="S352" i="4"/>
  <c r="U350" i="4"/>
  <c r="T350" i="4"/>
  <c r="S350" i="4"/>
  <c r="U349" i="4"/>
  <c r="T349" i="4"/>
  <c r="S349" i="4"/>
  <c r="U347" i="4"/>
  <c r="T347" i="4"/>
  <c r="S347" i="4"/>
  <c r="U346" i="4"/>
  <c r="T346" i="4"/>
  <c r="S346" i="4"/>
  <c r="U345" i="4"/>
  <c r="T345" i="4"/>
  <c r="S345" i="4"/>
  <c r="U343" i="4"/>
  <c r="T343" i="4"/>
  <c r="S343" i="4"/>
  <c r="U342" i="4"/>
  <c r="T342" i="4"/>
  <c r="S342" i="4"/>
  <c r="U341" i="4"/>
  <c r="T341" i="4"/>
  <c r="S341" i="4"/>
  <c r="U340" i="4"/>
  <c r="T340" i="4"/>
  <c r="S340" i="4"/>
  <c r="U338" i="4"/>
  <c r="T338" i="4"/>
  <c r="S338" i="4"/>
  <c r="U337" i="4"/>
  <c r="T337" i="4"/>
  <c r="S337" i="4"/>
  <c r="U336" i="4"/>
  <c r="T336" i="4"/>
  <c r="S336" i="4"/>
  <c r="U335" i="4"/>
  <c r="T335" i="4"/>
  <c r="S335" i="4"/>
  <c r="U334" i="4"/>
  <c r="T334" i="4"/>
  <c r="S334" i="4"/>
  <c r="U332" i="4"/>
  <c r="T332" i="4"/>
  <c r="S332" i="4"/>
  <c r="U331" i="4"/>
  <c r="T331" i="4"/>
  <c r="S331" i="4"/>
  <c r="U329" i="4"/>
  <c r="T329" i="4"/>
  <c r="S329" i="4"/>
  <c r="U327" i="4"/>
  <c r="T327" i="4"/>
  <c r="S327" i="4"/>
  <c r="U326" i="4"/>
  <c r="T326" i="4"/>
  <c r="S326" i="4"/>
  <c r="U324" i="4"/>
  <c r="T324" i="4"/>
  <c r="S324" i="4"/>
  <c r="U323" i="4"/>
  <c r="T323" i="4"/>
  <c r="S323" i="4"/>
  <c r="U322" i="4"/>
  <c r="T322" i="4"/>
  <c r="S322" i="4"/>
  <c r="U321" i="4"/>
  <c r="T321" i="4"/>
  <c r="S321" i="4"/>
  <c r="U319" i="4"/>
  <c r="T319" i="4"/>
  <c r="S319" i="4"/>
  <c r="U317" i="4"/>
  <c r="T317" i="4"/>
  <c r="S317" i="4"/>
  <c r="U316" i="4"/>
  <c r="T316" i="4"/>
  <c r="S316" i="4"/>
  <c r="U315" i="4"/>
  <c r="T315" i="4"/>
  <c r="S315" i="4"/>
  <c r="U314" i="4"/>
  <c r="T314" i="4"/>
  <c r="S314" i="4"/>
  <c r="U312" i="4"/>
  <c r="T312" i="4"/>
  <c r="S312" i="4"/>
  <c r="U310" i="4"/>
  <c r="T310" i="4"/>
  <c r="S310" i="4"/>
  <c r="U309" i="4"/>
  <c r="T309" i="4"/>
  <c r="S309" i="4"/>
  <c r="U308" i="4"/>
  <c r="T308" i="4"/>
  <c r="S308" i="4"/>
  <c r="U307" i="4"/>
  <c r="T307" i="4"/>
  <c r="S307" i="4"/>
  <c r="U305" i="4"/>
  <c r="T305" i="4"/>
  <c r="S305" i="4"/>
  <c r="U304" i="4"/>
  <c r="T304" i="4"/>
  <c r="S304" i="4"/>
  <c r="U303" i="4"/>
  <c r="T303" i="4"/>
  <c r="S303" i="4"/>
  <c r="U302" i="4"/>
  <c r="T302" i="4"/>
  <c r="S302" i="4"/>
  <c r="U301" i="4"/>
  <c r="T301" i="4"/>
  <c r="S301" i="4"/>
  <c r="U299" i="4"/>
  <c r="T299" i="4"/>
  <c r="S299" i="4"/>
  <c r="U298" i="4"/>
  <c r="T298" i="4"/>
  <c r="S298" i="4"/>
  <c r="U296" i="4"/>
  <c r="T296" i="4"/>
  <c r="S296" i="4"/>
  <c r="U294" i="4"/>
  <c r="T294" i="4"/>
  <c r="S294" i="4"/>
  <c r="U292" i="4"/>
  <c r="T292" i="4"/>
  <c r="S292" i="4"/>
  <c r="U291" i="4"/>
  <c r="T291" i="4"/>
  <c r="S291" i="4"/>
  <c r="U289" i="4"/>
  <c r="T289" i="4"/>
  <c r="S289" i="4"/>
  <c r="U288" i="4"/>
  <c r="T288" i="4"/>
  <c r="S288" i="4"/>
  <c r="U287" i="4"/>
  <c r="T287" i="4"/>
  <c r="S287" i="4"/>
  <c r="U286" i="4"/>
  <c r="T286" i="4"/>
  <c r="S286" i="4"/>
  <c r="U284" i="4"/>
  <c r="T284" i="4"/>
  <c r="S284" i="4"/>
  <c r="U282" i="4"/>
  <c r="T282" i="4"/>
  <c r="S282" i="4"/>
  <c r="U280" i="4"/>
  <c r="T280" i="4"/>
  <c r="S280" i="4"/>
  <c r="U279" i="4"/>
  <c r="T279" i="4"/>
  <c r="S279" i="4"/>
  <c r="U277" i="4"/>
  <c r="T277" i="4"/>
  <c r="S277" i="4"/>
  <c r="U276" i="4"/>
  <c r="T276" i="4"/>
  <c r="S276" i="4"/>
  <c r="U274" i="4"/>
  <c r="T274" i="4"/>
  <c r="S274" i="4"/>
  <c r="U273" i="4"/>
  <c r="T273" i="4"/>
  <c r="S273" i="4"/>
  <c r="U272" i="4"/>
  <c r="T272" i="4"/>
  <c r="S272" i="4"/>
  <c r="U271" i="4"/>
  <c r="T271" i="4"/>
  <c r="S271" i="4"/>
  <c r="U270" i="4"/>
  <c r="T270" i="4"/>
  <c r="S270" i="4"/>
  <c r="U269" i="4"/>
  <c r="T269" i="4"/>
  <c r="S269" i="4"/>
  <c r="U268" i="4"/>
  <c r="T268" i="4"/>
  <c r="S268" i="4"/>
  <c r="U267" i="4"/>
  <c r="T267" i="4"/>
  <c r="S267" i="4"/>
  <c r="U266" i="4"/>
  <c r="T266" i="4"/>
  <c r="S266" i="4"/>
  <c r="U265" i="4"/>
  <c r="T265" i="4"/>
  <c r="S265" i="4"/>
  <c r="U264" i="4"/>
  <c r="T264" i="4"/>
  <c r="S264" i="4"/>
  <c r="U263" i="4"/>
  <c r="T263" i="4"/>
  <c r="S263" i="4"/>
  <c r="U262" i="4"/>
  <c r="T262" i="4"/>
  <c r="S262" i="4"/>
  <c r="U261" i="4"/>
  <c r="T261" i="4"/>
  <c r="S261" i="4"/>
  <c r="U260" i="4"/>
  <c r="T260" i="4"/>
  <c r="S260" i="4"/>
  <c r="U259" i="4"/>
  <c r="T259" i="4"/>
  <c r="S259" i="4"/>
  <c r="U258" i="4"/>
  <c r="T258" i="4"/>
  <c r="S258" i="4"/>
  <c r="U257" i="4"/>
  <c r="T257" i="4"/>
  <c r="S257" i="4"/>
  <c r="U256" i="4"/>
  <c r="T256" i="4"/>
  <c r="S256" i="4"/>
  <c r="U255" i="4"/>
  <c r="T255" i="4"/>
  <c r="S255" i="4"/>
  <c r="U253" i="4"/>
  <c r="T253" i="4"/>
  <c r="S253" i="4"/>
  <c r="U251" i="4"/>
  <c r="T251" i="4"/>
  <c r="S251" i="4"/>
  <c r="U250" i="4"/>
  <c r="T250" i="4"/>
  <c r="S250" i="4"/>
  <c r="U248" i="4"/>
  <c r="T248" i="4"/>
  <c r="S248" i="4"/>
  <c r="U247" i="4"/>
  <c r="T247" i="4"/>
  <c r="S247" i="4"/>
  <c r="U245" i="4"/>
  <c r="T245" i="4"/>
  <c r="S245" i="4"/>
  <c r="U244" i="4"/>
  <c r="T244" i="4"/>
  <c r="S244" i="4"/>
  <c r="U243" i="4"/>
  <c r="T243" i="4"/>
  <c r="S243" i="4"/>
  <c r="U241" i="4"/>
  <c r="T241" i="4"/>
  <c r="S241" i="4"/>
  <c r="U239" i="4"/>
  <c r="T239" i="4"/>
  <c r="S239" i="4"/>
  <c r="U238" i="4"/>
  <c r="T238" i="4"/>
  <c r="S238" i="4"/>
  <c r="U236" i="4"/>
  <c r="T236" i="4"/>
  <c r="S236" i="4"/>
  <c r="U234" i="4"/>
  <c r="T234" i="4"/>
  <c r="S234" i="4"/>
  <c r="U232" i="4"/>
  <c r="T232" i="4"/>
  <c r="S232" i="4"/>
  <c r="U231" i="4"/>
  <c r="T231" i="4"/>
  <c r="S231" i="4"/>
  <c r="U230" i="4"/>
  <c r="T230" i="4"/>
  <c r="S230" i="4"/>
  <c r="U228" i="4"/>
  <c r="T228" i="4"/>
  <c r="S228" i="4"/>
  <c r="U227" i="4"/>
  <c r="T227" i="4"/>
  <c r="S227" i="4"/>
  <c r="U225" i="4"/>
  <c r="T225" i="4"/>
  <c r="S225" i="4"/>
  <c r="U223" i="4"/>
  <c r="T223" i="4"/>
  <c r="S223" i="4"/>
  <c r="U222" i="4"/>
  <c r="T222" i="4"/>
  <c r="S222" i="4"/>
  <c r="U221" i="4"/>
  <c r="T221" i="4"/>
  <c r="S221" i="4"/>
  <c r="U220" i="4"/>
  <c r="T220" i="4"/>
  <c r="S220" i="4"/>
  <c r="U218" i="4"/>
  <c r="T218" i="4"/>
  <c r="S218" i="4"/>
  <c r="U217" i="4"/>
  <c r="T217" i="4"/>
  <c r="S217" i="4"/>
  <c r="U215" i="4"/>
  <c r="T215" i="4"/>
  <c r="S215" i="4"/>
  <c r="U213" i="4"/>
  <c r="T213" i="4"/>
  <c r="S213" i="4"/>
  <c r="U212" i="4"/>
  <c r="T212" i="4"/>
  <c r="S212" i="4"/>
  <c r="U210" i="4"/>
  <c r="T210" i="4"/>
  <c r="S210" i="4"/>
  <c r="U209" i="4"/>
  <c r="T209" i="4"/>
  <c r="S209" i="4"/>
  <c r="U207" i="4"/>
  <c r="T207" i="4"/>
  <c r="S207" i="4"/>
  <c r="U206" i="4"/>
  <c r="T206" i="4"/>
  <c r="S206" i="4"/>
  <c r="U204" i="4"/>
  <c r="T204" i="4"/>
  <c r="S204" i="4"/>
  <c r="U203" i="4"/>
  <c r="T203" i="4"/>
  <c r="S203" i="4"/>
  <c r="U202" i="4"/>
  <c r="T202" i="4"/>
  <c r="S202" i="4"/>
  <c r="U200" i="4"/>
  <c r="T200" i="4"/>
  <c r="S200" i="4"/>
  <c r="U198" i="4"/>
  <c r="T198" i="4"/>
  <c r="S198" i="4"/>
  <c r="U196" i="4"/>
  <c r="T196" i="4"/>
  <c r="S196" i="4"/>
  <c r="U195" i="4"/>
  <c r="T195" i="4"/>
  <c r="S195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7" i="4"/>
  <c r="T187" i="4"/>
  <c r="S187" i="4"/>
  <c r="U185" i="4"/>
  <c r="T185" i="4"/>
  <c r="S185" i="4"/>
  <c r="U184" i="4"/>
  <c r="T184" i="4"/>
  <c r="S184" i="4"/>
  <c r="U182" i="4"/>
  <c r="T182" i="4"/>
  <c r="S182" i="4"/>
  <c r="U180" i="4"/>
  <c r="T180" i="4"/>
  <c r="S180" i="4"/>
  <c r="U179" i="4"/>
  <c r="T179" i="4"/>
  <c r="S179" i="4"/>
  <c r="U177" i="4"/>
  <c r="T177" i="4"/>
  <c r="S177" i="4"/>
  <c r="U175" i="4"/>
  <c r="T175" i="4"/>
  <c r="S175" i="4"/>
  <c r="U174" i="4"/>
  <c r="T174" i="4"/>
  <c r="S174" i="4"/>
  <c r="U173" i="4"/>
  <c r="T173" i="4"/>
  <c r="S173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49" i="4"/>
  <c r="T149" i="4"/>
  <c r="S149" i="4"/>
  <c r="U147" i="4"/>
  <c r="T147" i="4"/>
  <c r="S147" i="4"/>
  <c r="U146" i="4"/>
  <c r="T146" i="4"/>
  <c r="S146" i="4"/>
  <c r="U145" i="4"/>
  <c r="T145" i="4"/>
  <c r="S145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8" i="4"/>
  <c r="T118" i="4"/>
  <c r="S118" i="4"/>
  <c r="U117" i="4"/>
  <c r="T117" i="4"/>
  <c r="S117" i="4"/>
  <c r="U115" i="4"/>
  <c r="T115" i="4"/>
  <c r="S115" i="4"/>
  <c r="U114" i="4"/>
  <c r="T114" i="4"/>
  <c r="S114" i="4"/>
  <c r="U112" i="4"/>
  <c r="T112" i="4"/>
  <c r="S112" i="4"/>
  <c r="U111" i="4"/>
  <c r="T111" i="4"/>
  <c r="S111" i="4"/>
  <c r="U109" i="4"/>
  <c r="T109" i="4"/>
  <c r="S109" i="4"/>
  <c r="U108" i="4"/>
  <c r="T108" i="4"/>
  <c r="S108" i="4"/>
  <c r="U107" i="4"/>
  <c r="T107" i="4"/>
  <c r="S107" i="4"/>
  <c r="U105" i="4"/>
  <c r="T105" i="4"/>
  <c r="S105" i="4"/>
  <c r="U103" i="4"/>
  <c r="T103" i="4"/>
  <c r="S103" i="4"/>
  <c r="U102" i="4"/>
  <c r="T102" i="4"/>
  <c r="S102" i="4"/>
  <c r="U100" i="4"/>
  <c r="T100" i="4"/>
  <c r="S100" i="4"/>
  <c r="U98" i="4"/>
  <c r="T98" i="4"/>
  <c r="S98" i="4"/>
  <c r="U97" i="4"/>
  <c r="T97" i="4"/>
  <c r="S97" i="4"/>
  <c r="U96" i="4"/>
  <c r="T96" i="4"/>
  <c r="S96" i="4"/>
  <c r="U95" i="4"/>
  <c r="T95" i="4"/>
  <c r="S95" i="4"/>
  <c r="U93" i="4"/>
  <c r="T93" i="4"/>
  <c r="S93" i="4"/>
  <c r="U91" i="4"/>
  <c r="T91" i="4"/>
  <c r="S91" i="4"/>
  <c r="U90" i="4"/>
  <c r="T90" i="4"/>
  <c r="S90" i="4"/>
  <c r="U89" i="4"/>
  <c r="T89" i="4"/>
  <c r="S89" i="4"/>
  <c r="U87" i="4"/>
  <c r="T87" i="4"/>
  <c r="S87" i="4"/>
  <c r="U85" i="4"/>
  <c r="T85" i="4"/>
  <c r="S85" i="4"/>
  <c r="U83" i="4"/>
  <c r="T83" i="4"/>
  <c r="S83" i="4"/>
  <c r="U82" i="4"/>
  <c r="T82" i="4"/>
  <c r="S82" i="4"/>
  <c r="U80" i="4"/>
  <c r="T80" i="4"/>
  <c r="S80" i="4"/>
  <c r="U78" i="4"/>
  <c r="T78" i="4"/>
  <c r="S78" i="4"/>
  <c r="U77" i="4"/>
  <c r="T77" i="4"/>
  <c r="S77" i="4"/>
  <c r="U76" i="4"/>
  <c r="T76" i="4"/>
  <c r="S76" i="4"/>
  <c r="U74" i="4"/>
  <c r="T74" i="4"/>
  <c r="S74" i="4"/>
  <c r="U73" i="4"/>
  <c r="T73" i="4"/>
  <c r="S73" i="4"/>
  <c r="U71" i="4"/>
  <c r="T71" i="4"/>
  <c r="S71" i="4"/>
  <c r="U70" i="4"/>
  <c r="T70" i="4"/>
  <c r="S70" i="4"/>
  <c r="U68" i="4"/>
  <c r="T68" i="4"/>
  <c r="S68" i="4"/>
  <c r="U67" i="4"/>
  <c r="T67" i="4"/>
  <c r="S67" i="4"/>
  <c r="U66" i="4"/>
  <c r="T66" i="4"/>
  <c r="S66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8" i="4"/>
  <c r="T58" i="4"/>
  <c r="S58" i="4"/>
  <c r="U57" i="4"/>
  <c r="T57" i="4"/>
  <c r="S57" i="4"/>
  <c r="U56" i="4"/>
  <c r="T56" i="4"/>
  <c r="S56" i="4"/>
  <c r="U55" i="4"/>
  <c r="T55" i="4"/>
  <c r="S55" i="4"/>
  <c r="U53" i="4"/>
  <c r="T53" i="4"/>
  <c r="S53" i="4"/>
  <c r="U51" i="4"/>
  <c r="T51" i="4"/>
  <c r="S51" i="4"/>
  <c r="U49" i="4"/>
  <c r="T49" i="4"/>
  <c r="S49" i="4"/>
  <c r="U47" i="4"/>
  <c r="T47" i="4"/>
  <c r="S47" i="4"/>
  <c r="U46" i="4"/>
  <c r="T46" i="4"/>
  <c r="S46" i="4"/>
  <c r="U45" i="4"/>
  <c r="T45" i="4"/>
  <c r="S45" i="4"/>
  <c r="U44" i="4"/>
  <c r="T44" i="4"/>
  <c r="S44" i="4"/>
  <c r="U42" i="4"/>
  <c r="T42" i="4"/>
  <c r="S42" i="4"/>
  <c r="U40" i="4"/>
  <c r="T40" i="4"/>
  <c r="S40" i="4"/>
  <c r="U39" i="4"/>
  <c r="T39" i="4"/>
  <c r="S39" i="4"/>
  <c r="U38" i="4"/>
  <c r="T38" i="4"/>
  <c r="S38" i="4"/>
  <c r="U36" i="4"/>
  <c r="T36" i="4"/>
  <c r="S36" i="4"/>
  <c r="U35" i="4"/>
  <c r="T35" i="4"/>
  <c r="S35" i="4"/>
  <c r="U34" i="4"/>
  <c r="T34" i="4"/>
  <c r="S34" i="4"/>
  <c r="U32" i="4"/>
  <c r="T32" i="4"/>
  <c r="S32" i="4"/>
  <c r="U31" i="4"/>
  <c r="T31" i="4"/>
  <c r="S31" i="4"/>
  <c r="U30" i="4"/>
  <c r="T30" i="4"/>
  <c r="S30" i="4"/>
  <c r="U28" i="4"/>
  <c r="T28" i="4"/>
  <c r="S28" i="4"/>
  <c r="U26" i="4"/>
  <c r="T26" i="4"/>
  <c r="S26" i="4"/>
  <c r="U25" i="4"/>
  <c r="T25" i="4"/>
  <c r="S25" i="4"/>
  <c r="U23" i="4"/>
  <c r="T23" i="4"/>
  <c r="S23" i="4"/>
  <c r="U22" i="4"/>
  <c r="T22" i="4"/>
  <c r="S22" i="4"/>
  <c r="U20" i="4"/>
  <c r="T20" i="4"/>
  <c r="S20" i="4"/>
  <c r="U19" i="4"/>
  <c r="T19" i="4"/>
  <c r="S19" i="4"/>
  <c r="U17" i="4"/>
  <c r="T17" i="4"/>
  <c r="S17" i="4"/>
  <c r="U16" i="4"/>
  <c r="T16" i="4"/>
  <c r="S16" i="4"/>
  <c r="U15" i="4"/>
  <c r="T15" i="4"/>
  <c r="S15" i="4"/>
  <c r="U13" i="4"/>
  <c r="T13" i="4"/>
  <c r="S13" i="4"/>
  <c r="U10" i="4"/>
  <c r="T10" i="4"/>
  <c r="S10" i="4"/>
  <c r="B1101" i="2"/>
  <c r="B1102" i="2" s="1"/>
  <c r="B1103" i="2" s="1"/>
  <c r="B1104" i="2" s="1"/>
  <c r="B1105" i="2" s="1"/>
  <c r="B1106" i="2" s="1"/>
  <c r="B1107" i="2" s="1"/>
  <c r="B1108" i="2" s="1"/>
  <c r="B1097" i="2"/>
  <c r="B1098" i="2" s="1"/>
  <c r="B1099" i="2" s="1"/>
  <c r="B1100" i="2" s="1"/>
  <c r="B1096" i="2"/>
  <c r="B1088" i="2"/>
  <c r="B1089" i="2" s="1"/>
  <c r="B1090" i="2" s="1"/>
  <c r="B1091" i="2" s="1"/>
  <c r="B1092" i="2" s="1"/>
  <c r="B1093" i="2" s="1"/>
  <c r="B1094" i="2" s="1"/>
  <c r="B1087" i="2"/>
  <c r="B1083" i="2"/>
  <c r="B1084" i="2" s="1"/>
  <c r="B1085" i="2" s="1"/>
  <c r="B1077" i="2"/>
  <c r="B1078" i="2" s="1"/>
  <c r="B1079" i="2" s="1"/>
  <c r="B1080" i="2" s="1"/>
  <c r="B1081" i="2" s="1"/>
  <c r="B1082" i="2" s="1"/>
  <c r="B1056" i="2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48" i="2"/>
  <c r="B1049" i="2" s="1"/>
  <c r="B1050" i="2" s="1"/>
  <c r="B1051" i="2" s="1"/>
  <c r="B1052" i="2" s="1"/>
  <c r="B1053" i="2" s="1"/>
  <c r="B1054" i="2" s="1"/>
  <c r="B1055" i="2" s="1"/>
  <c r="B1046" i="2"/>
  <c r="B1047" i="2" s="1"/>
  <c r="B1035" i="2"/>
  <c r="B1036" i="2" s="1"/>
  <c r="B1037" i="2" s="1"/>
  <c r="B1038" i="2" s="1"/>
  <c r="B1039" i="2" s="1"/>
  <c r="B1040" i="2" s="1"/>
  <c r="B1041" i="2" s="1"/>
  <c r="B1042" i="2" s="1"/>
  <c r="B1043" i="2" s="1"/>
  <c r="B1044" i="2" s="1"/>
  <c r="B1030" i="2"/>
  <c r="B1031" i="2" s="1"/>
  <c r="B1032" i="2" s="1"/>
  <c r="B1033" i="2" s="1"/>
  <c r="B1028" i="2"/>
  <c r="B1029" i="2" s="1"/>
  <c r="B1027" i="2"/>
  <c r="B1023" i="2"/>
  <c r="B1024" i="2" s="1"/>
  <c r="B1025" i="2" s="1"/>
  <c r="B1015" i="2"/>
  <c r="B1016" i="2" s="1"/>
  <c r="B1017" i="2" s="1"/>
  <c r="B1018" i="2" s="1"/>
  <c r="B1019" i="2" s="1"/>
  <c r="B1020" i="2" s="1"/>
  <c r="B1021" i="2" s="1"/>
  <c r="B1022" i="2" s="1"/>
  <c r="B1006" i="2"/>
  <c r="B1007" i="2" s="1"/>
  <c r="B1008" i="2" s="1"/>
  <c r="B1009" i="2" s="1"/>
  <c r="B1010" i="2" s="1"/>
  <c r="B1011" i="2" s="1"/>
  <c r="B1012" i="2" s="1"/>
  <c r="B1013" i="2" s="1"/>
  <c r="B993" i="2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991" i="2"/>
  <c r="B992" i="2" s="1"/>
  <c r="B976" i="2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74" i="2"/>
  <c r="B975" i="2" s="1"/>
  <c r="B971" i="2"/>
  <c r="B972" i="2" s="1"/>
  <c r="B967" i="2"/>
  <c r="B968" i="2" s="1"/>
  <c r="B969" i="2" s="1"/>
  <c r="B970" i="2" s="1"/>
  <c r="B966" i="2"/>
  <c r="B956" i="2"/>
  <c r="B957" i="2" s="1"/>
  <c r="B958" i="2" s="1"/>
  <c r="B959" i="2" s="1"/>
  <c r="B960" i="2" s="1"/>
  <c r="B961" i="2" s="1"/>
  <c r="B962" i="2" s="1"/>
  <c r="B963" i="2" s="1"/>
  <c r="B964" i="2" s="1"/>
  <c r="B955" i="2"/>
  <c r="B949" i="2"/>
  <c r="B950" i="2" s="1"/>
  <c r="B951" i="2" s="1"/>
  <c r="B952" i="2" s="1"/>
  <c r="B953" i="2" s="1"/>
  <c r="B945" i="2"/>
  <c r="B946" i="2" s="1"/>
  <c r="B947" i="2" s="1"/>
  <c r="B948" i="2" s="1"/>
  <c r="B940" i="2"/>
  <c r="B941" i="2" s="1"/>
  <c r="B942" i="2" s="1"/>
  <c r="B943" i="2" s="1"/>
  <c r="B936" i="2"/>
  <c r="B937" i="2" s="1"/>
  <c r="B938" i="2" s="1"/>
  <c r="B939" i="2" s="1"/>
  <c r="B935" i="2"/>
  <c r="B929" i="2"/>
  <c r="B930" i="2" s="1"/>
  <c r="B931" i="2" s="1"/>
  <c r="B932" i="2" s="1"/>
  <c r="B933" i="2" s="1"/>
  <c r="B925" i="2"/>
  <c r="B926" i="2" s="1"/>
  <c r="B927" i="2" s="1"/>
  <c r="B928" i="2" s="1"/>
  <c r="B920" i="2"/>
  <c r="B921" i="2" s="1"/>
  <c r="B922" i="2" s="1"/>
  <c r="B923" i="2" s="1"/>
  <c r="B916" i="2"/>
  <c r="B917" i="2" s="1"/>
  <c r="B918" i="2" s="1"/>
  <c r="B919" i="2" s="1"/>
  <c r="B911" i="2"/>
  <c r="B912" i="2" s="1"/>
  <c r="B913" i="2" s="1"/>
  <c r="B914" i="2" s="1"/>
  <c r="B907" i="2"/>
  <c r="B908" i="2" s="1"/>
  <c r="B909" i="2" s="1"/>
  <c r="B910" i="2" s="1"/>
  <c r="B905" i="2"/>
  <c r="B906" i="2" s="1"/>
  <c r="B890" i="2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886" i="2"/>
  <c r="B876" i="2"/>
  <c r="B877" i="2" s="1"/>
  <c r="B878" i="2" s="1"/>
  <c r="B879" i="2" s="1"/>
  <c r="B880" i="2" s="1"/>
  <c r="B881" i="2" s="1"/>
  <c r="B882" i="2" s="1"/>
  <c r="B883" i="2" s="1"/>
  <c r="B884" i="2" s="1"/>
  <c r="B874" i="2"/>
  <c r="B875" i="2" s="1"/>
  <c r="B872" i="2"/>
  <c r="B864" i="2"/>
  <c r="B865" i="2" s="1"/>
  <c r="B866" i="2" s="1"/>
  <c r="B867" i="2" s="1"/>
  <c r="B868" i="2" s="1"/>
  <c r="B869" i="2" s="1"/>
  <c r="B870" i="2" s="1"/>
  <c r="B863" i="2"/>
  <c r="B861" i="2"/>
  <c r="B857" i="2"/>
  <c r="B858" i="2" s="1"/>
  <c r="B859" i="2" s="1"/>
  <c r="B860" i="2" s="1"/>
  <c r="B855" i="2"/>
  <c r="B856" i="2" s="1"/>
  <c r="B854" i="2"/>
  <c r="B850" i="2"/>
  <c r="B851" i="2" s="1"/>
  <c r="B852" i="2" s="1"/>
  <c r="B846" i="2"/>
  <c r="B847" i="2" s="1"/>
  <c r="B848" i="2" s="1"/>
  <c r="B849" i="2" s="1"/>
  <c r="B845" i="2"/>
  <c r="B831" i="2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30" i="2"/>
  <c r="B828" i="2"/>
  <c r="B824" i="2"/>
  <c r="B825" i="2" s="1"/>
  <c r="B826" i="2" s="1"/>
  <c r="B827" i="2" s="1"/>
  <c r="B822" i="2"/>
  <c r="B823" i="2" s="1"/>
  <c r="B815" i="2"/>
  <c r="B816" i="2" s="1"/>
  <c r="B817" i="2" s="1"/>
  <c r="B818" i="2" s="1"/>
  <c r="B819" i="2" s="1"/>
  <c r="B820" i="2" s="1"/>
  <c r="B813" i="2"/>
  <c r="B814" i="2" s="1"/>
  <c r="B786" i="2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784" i="2"/>
  <c r="B785" i="2" s="1"/>
  <c r="B781" i="2"/>
  <c r="B782" i="2" s="1"/>
  <c r="B777" i="2"/>
  <c r="B778" i="2" s="1"/>
  <c r="B779" i="2" s="1"/>
  <c r="B780" i="2" s="1"/>
  <c r="B776" i="2"/>
  <c r="B770" i="2"/>
  <c r="B771" i="2" s="1"/>
  <c r="B772" i="2" s="1"/>
  <c r="B773" i="2" s="1"/>
  <c r="B774" i="2" s="1"/>
  <c r="B768" i="2"/>
  <c r="B769" i="2" s="1"/>
  <c r="B757" i="2"/>
  <c r="B758" i="2" s="1"/>
  <c r="B759" i="2" s="1"/>
  <c r="B760" i="2" s="1"/>
  <c r="B761" i="2" s="1"/>
  <c r="B762" i="2" s="1"/>
  <c r="B763" i="2" s="1"/>
  <c r="B764" i="2" s="1"/>
  <c r="B765" i="2" s="1"/>
  <c r="B766" i="2" s="1"/>
  <c r="B756" i="2"/>
  <c r="B746" i="2"/>
  <c r="B747" i="2" s="1"/>
  <c r="B748" i="2" s="1"/>
  <c r="B749" i="2" s="1"/>
  <c r="B750" i="2" s="1"/>
  <c r="B751" i="2" s="1"/>
  <c r="B752" i="2" s="1"/>
  <c r="B753" i="2" s="1"/>
  <c r="B754" i="2" s="1"/>
  <c r="B737" i="2"/>
  <c r="B738" i="2" s="1"/>
  <c r="B739" i="2" s="1"/>
  <c r="B740" i="2" s="1"/>
  <c r="B741" i="2" s="1"/>
  <c r="B742" i="2" s="1"/>
  <c r="B743" i="2" s="1"/>
  <c r="B744" i="2" s="1"/>
  <c r="B735" i="2"/>
  <c r="B736" i="2" s="1"/>
  <c r="B732" i="2"/>
  <c r="B733" i="2" s="1"/>
  <c r="B728" i="2"/>
  <c r="B729" i="2" s="1"/>
  <c r="B730" i="2" s="1"/>
  <c r="B731" i="2" s="1"/>
  <c r="B727" i="2"/>
  <c r="B721" i="2"/>
  <c r="B722" i="2" s="1"/>
  <c r="B723" i="2" s="1"/>
  <c r="B724" i="2" s="1"/>
  <c r="B725" i="2" s="1"/>
  <c r="B719" i="2"/>
  <c r="B720" i="2" s="1"/>
  <c r="B718" i="2"/>
  <c r="B703" i="2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01" i="2"/>
  <c r="B702" i="2" s="1"/>
  <c r="B700" i="2"/>
  <c r="B698" i="2"/>
  <c r="B691" i="2"/>
  <c r="B692" i="2" s="1"/>
  <c r="B693" i="2" s="1"/>
  <c r="B694" i="2" s="1"/>
  <c r="B695" i="2" s="1"/>
  <c r="B696" i="2" s="1"/>
  <c r="B690" i="2"/>
  <c r="B680" i="2"/>
  <c r="B681" i="2" s="1"/>
  <c r="B682" i="2" s="1"/>
  <c r="B683" i="2" s="1"/>
  <c r="B684" i="2" s="1"/>
  <c r="B685" i="2" s="1"/>
  <c r="B686" i="2" s="1"/>
  <c r="B687" i="2" s="1"/>
  <c r="B688" i="2" s="1"/>
  <c r="B678" i="2"/>
  <c r="B679" i="2" s="1"/>
  <c r="B662" i="2"/>
  <c r="B663" i="2" s="1"/>
  <c r="B664" i="2" s="1"/>
  <c r="B665" i="2" s="1"/>
  <c r="B666" i="2" s="1"/>
  <c r="B667" i="2" s="1"/>
  <c r="B668" i="2" s="1"/>
  <c r="B669" i="2" s="1"/>
  <c r="B670" i="2" s="1"/>
  <c r="B671" i="2" s="1"/>
  <c r="B660" i="2"/>
  <c r="B661" i="2" s="1"/>
  <c r="B659" i="2"/>
  <c r="B651" i="2"/>
  <c r="B652" i="2" s="1"/>
  <c r="B653" i="2" s="1"/>
  <c r="B654" i="2" s="1"/>
  <c r="B655" i="2" s="1"/>
  <c r="B656" i="2" s="1"/>
  <c r="B657" i="2" s="1"/>
  <c r="B649" i="2"/>
  <c r="B650" i="2" s="1"/>
  <c r="B648" i="2"/>
  <c r="B641" i="2"/>
  <c r="B642" i="2" s="1"/>
  <c r="B643" i="2" s="1"/>
  <c r="B644" i="2" s="1"/>
  <c r="B645" i="2" s="1"/>
  <c r="B646" i="2" s="1"/>
  <c r="B640" i="2"/>
  <c r="B638" i="2"/>
  <c r="B630" i="2"/>
  <c r="B631" i="2" s="1"/>
  <c r="B632" i="2" s="1"/>
  <c r="B633" i="2" s="1"/>
  <c r="B634" i="2" s="1"/>
  <c r="B635" i="2" s="1"/>
  <c r="B636" i="2" s="1"/>
  <c r="B628" i="2"/>
  <c r="B629" i="2" s="1"/>
  <c r="B618" i="2"/>
  <c r="B619" i="2" s="1"/>
  <c r="B620" i="2" s="1"/>
  <c r="B621" i="2" s="1"/>
  <c r="B622" i="2" s="1"/>
  <c r="B623" i="2" s="1"/>
  <c r="B624" i="2" s="1"/>
  <c r="B625" i="2" s="1"/>
  <c r="B626" i="2" s="1"/>
  <c r="B588" i="2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586" i="2"/>
  <c r="B587" i="2" s="1"/>
  <c r="B576" i="2"/>
  <c r="B577" i="2" s="1"/>
  <c r="B578" i="2" s="1"/>
  <c r="B579" i="2" s="1"/>
  <c r="B580" i="2" s="1"/>
  <c r="B581" i="2" s="1"/>
  <c r="B582" i="2" s="1"/>
  <c r="B583" i="2" s="1"/>
  <c r="B584" i="2" s="1"/>
  <c r="B567" i="2"/>
  <c r="B568" i="2" s="1"/>
  <c r="B569" i="2" s="1"/>
  <c r="B570" i="2" s="1"/>
  <c r="B571" i="2" s="1"/>
  <c r="B572" i="2" s="1"/>
  <c r="B573" i="2" s="1"/>
  <c r="B574" i="2" s="1"/>
  <c r="B566" i="2"/>
  <c r="B558" i="2"/>
  <c r="B559" i="2" s="1"/>
  <c r="B560" i="2" s="1"/>
  <c r="B561" i="2" s="1"/>
  <c r="B562" i="2" s="1"/>
  <c r="B563" i="2" s="1"/>
  <c r="B564" i="2" s="1"/>
  <c r="B549" i="2"/>
  <c r="B550" i="2" s="1"/>
  <c r="B551" i="2" s="1"/>
  <c r="B552" i="2" s="1"/>
  <c r="B553" i="2" s="1"/>
  <c r="B554" i="2" s="1"/>
  <c r="B555" i="2" s="1"/>
  <c r="B556" i="2" s="1"/>
  <c r="B524" i="2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23" i="2"/>
  <c r="B515" i="2"/>
  <c r="B516" i="2" s="1"/>
  <c r="B517" i="2" s="1"/>
  <c r="B518" i="2" s="1"/>
  <c r="B519" i="2" s="1"/>
  <c r="B520" i="2" s="1"/>
  <c r="B521" i="2" s="1"/>
  <c r="B514" i="2"/>
  <c r="B506" i="2"/>
  <c r="B507" i="2" s="1"/>
  <c r="B508" i="2" s="1"/>
  <c r="B509" i="2" s="1"/>
  <c r="B510" i="2" s="1"/>
  <c r="B511" i="2" s="1"/>
  <c r="B512" i="2" s="1"/>
  <c r="B505" i="2"/>
  <c r="B503" i="2"/>
  <c r="B501" i="2"/>
  <c r="B494" i="2"/>
  <c r="B495" i="2" s="1"/>
  <c r="B496" i="2" s="1"/>
  <c r="B497" i="2" s="1"/>
  <c r="B498" i="2" s="1"/>
  <c r="B499" i="2" s="1"/>
  <c r="B492" i="2"/>
  <c r="B493" i="2" s="1"/>
  <c r="B485" i="2"/>
  <c r="B486" i="2" s="1"/>
  <c r="B487" i="2" s="1"/>
  <c r="B488" i="2" s="1"/>
  <c r="B489" i="2" s="1"/>
  <c r="B490" i="2" s="1"/>
  <c r="B483" i="2"/>
  <c r="B484" i="2" s="1"/>
  <c r="B473" i="2"/>
  <c r="B474" i="2" s="1"/>
  <c r="B475" i="2" s="1"/>
  <c r="B476" i="2" s="1"/>
  <c r="B477" i="2" s="1"/>
  <c r="B478" i="2" s="1"/>
  <c r="B479" i="2" s="1"/>
  <c r="B480" i="2" s="1"/>
  <c r="B481" i="2" s="1"/>
  <c r="B465" i="2"/>
  <c r="B466" i="2" s="1"/>
  <c r="B467" i="2" s="1"/>
  <c r="B468" i="2" s="1"/>
  <c r="B469" i="2" s="1"/>
  <c r="B470" i="2" s="1"/>
  <c r="B471" i="2" s="1"/>
  <c r="B464" i="2"/>
  <c r="B456" i="2"/>
  <c r="B457" i="2" s="1"/>
  <c r="B458" i="2" s="1"/>
  <c r="B459" i="2" s="1"/>
  <c r="B460" i="2" s="1"/>
  <c r="B461" i="2" s="1"/>
  <c r="B462" i="2" s="1"/>
  <c r="B455" i="2"/>
  <c r="B447" i="2"/>
  <c r="B448" i="2" s="1"/>
  <c r="B449" i="2" s="1"/>
  <c r="B450" i="2" s="1"/>
  <c r="B451" i="2" s="1"/>
  <c r="B452" i="2" s="1"/>
  <c r="B453" i="2" s="1"/>
  <c r="B446" i="2"/>
  <c r="B434" i="2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33" i="2"/>
  <c r="B429" i="2"/>
  <c r="B430" i="2" s="1"/>
  <c r="B431" i="2" s="1"/>
  <c r="B425" i="2"/>
  <c r="B426" i="2" s="1"/>
  <c r="B427" i="2" s="1"/>
  <c r="B428" i="2" s="1"/>
  <c r="B424" i="2"/>
  <c r="B420" i="2"/>
  <c r="B421" i="2" s="1"/>
  <c r="B422" i="2" s="1"/>
  <c r="B418" i="2"/>
  <c r="B419" i="2" s="1"/>
  <c r="B417" i="2"/>
  <c r="B411" i="2"/>
  <c r="B412" i="2" s="1"/>
  <c r="B413" i="2" s="1"/>
  <c r="B414" i="2" s="1"/>
  <c r="B415" i="2" s="1"/>
  <c r="B407" i="2"/>
  <c r="B408" i="2" s="1"/>
  <c r="B409" i="2" s="1"/>
  <c r="B410" i="2" s="1"/>
  <c r="B400" i="2"/>
  <c r="B401" i="2" s="1"/>
  <c r="B402" i="2" s="1"/>
  <c r="B403" i="2" s="1"/>
  <c r="B404" i="2" s="1"/>
  <c r="B405" i="2" s="1"/>
  <c r="B399" i="2"/>
  <c r="B359" i="2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58" i="2"/>
  <c r="B346" i="2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44" i="2"/>
  <c r="B336" i="2"/>
  <c r="B337" i="2" s="1"/>
  <c r="B338" i="2" s="1"/>
  <c r="B339" i="2" s="1"/>
  <c r="B340" i="2" s="1"/>
  <c r="B341" i="2" s="1"/>
  <c r="B342" i="2" s="1"/>
  <c r="B323" i="2"/>
  <c r="B324" i="2" s="1"/>
  <c r="B325" i="2" s="1"/>
  <c r="B326" i="2" s="1"/>
  <c r="B327" i="2" s="1"/>
  <c r="B328" i="2" s="1"/>
  <c r="B329" i="2" s="1"/>
  <c r="B330" i="2" s="1"/>
  <c r="B320" i="2"/>
  <c r="B321" i="2" s="1"/>
  <c r="B316" i="2"/>
  <c r="B317" i="2" s="1"/>
  <c r="B318" i="2" s="1"/>
  <c r="B319" i="2" s="1"/>
  <c r="B314" i="2"/>
  <c r="B315" i="2" s="1"/>
  <c r="B307" i="2"/>
  <c r="B308" i="2" s="1"/>
  <c r="B309" i="2" s="1"/>
  <c r="B310" i="2" s="1"/>
  <c r="B311" i="2" s="1"/>
  <c r="B312" i="2" s="1"/>
  <c r="B305" i="2"/>
  <c r="B306" i="2" s="1"/>
  <c r="B294" i="2"/>
  <c r="B295" i="2" s="1"/>
  <c r="B296" i="2" s="1"/>
  <c r="B297" i="2" s="1"/>
  <c r="B298" i="2" s="1"/>
  <c r="B299" i="2" s="1"/>
  <c r="B300" i="2" s="1"/>
  <c r="B301" i="2" s="1"/>
  <c r="B302" i="2" s="1"/>
  <c r="B303" i="2" s="1"/>
  <c r="B289" i="2"/>
  <c r="B290" i="2" s="1"/>
  <c r="B291" i="2" s="1"/>
  <c r="B292" i="2" s="1"/>
  <c r="B285" i="2"/>
  <c r="B286" i="2" s="1"/>
  <c r="B287" i="2" s="1"/>
  <c r="B288" i="2" s="1"/>
  <c r="B284" i="2"/>
  <c r="B280" i="2"/>
  <c r="B281" i="2" s="1"/>
  <c r="B282" i="2" s="1"/>
  <c r="B276" i="2"/>
  <c r="B277" i="2" s="1"/>
  <c r="B278" i="2" s="1"/>
  <c r="B279" i="2" s="1"/>
  <c r="B274" i="2"/>
  <c r="B275" i="2" s="1"/>
  <c r="B267" i="2"/>
  <c r="B268" i="2" s="1"/>
  <c r="B269" i="2" s="1"/>
  <c r="B270" i="2" s="1"/>
  <c r="B271" i="2" s="1"/>
  <c r="B272" i="2" s="1"/>
  <c r="B263" i="2"/>
  <c r="B264" i="2" s="1"/>
  <c r="B265" i="2" s="1"/>
  <c r="B266" i="2" s="1"/>
  <c r="B261" i="2"/>
  <c r="B262" i="2" s="1"/>
  <c r="B254" i="2"/>
  <c r="B255" i="2" s="1"/>
  <c r="B256" i="2" s="1"/>
  <c r="B257" i="2" s="1"/>
  <c r="B258" i="2" s="1"/>
  <c r="B259" i="2" s="1"/>
  <c r="B252" i="2"/>
  <c r="B253" i="2" s="1"/>
  <c r="B251" i="2"/>
  <c r="B245" i="2"/>
  <c r="B246" i="2" s="1"/>
  <c r="B247" i="2" s="1"/>
  <c r="B248" i="2" s="1"/>
  <c r="B249" i="2" s="1"/>
  <c r="B241" i="2"/>
  <c r="B242" i="2" s="1"/>
  <c r="B243" i="2" s="1"/>
  <c r="B244" i="2" s="1"/>
  <c r="B239" i="2"/>
  <c r="B240" i="2" s="1"/>
  <c r="B238" i="2"/>
  <c r="B236" i="2"/>
  <c r="B221" i="2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08" i="2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07" i="2"/>
  <c r="B197" i="2"/>
  <c r="B198" i="2" s="1"/>
  <c r="B199" i="2" s="1"/>
  <c r="B200" i="2" s="1"/>
  <c r="B201" i="2" s="1"/>
  <c r="B202" i="2" s="1"/>
  <c r="B203" i="2" s="1"/>
  <c r="B204" i="2" s="1"/>
  <c r="B205" i="2" s="1"/>
  <c r="B193" i="2"/>
  <c r="B194" i="2" s="1"/>
  <c r="B195" i="2" s="1"/>
  <c r="B196" i="2" s="1"/>
  <c r="B189" i="2"/>
  <c r="B190" i="2" s="1"/>
  <c r="B191" i="2" s="1"/>
  <c r="B192" i="2" s="1"/>
  <c r="B188" i="2"/>
  <c r="B186" i="2"/>
  <c r="B183" i="2"/>
  <c r="B184" i="2" s="1"/>
  <c r="B179" i="2"/>
  <c r="B180" i="2" s="1"/>
  <c r="B181" i="2" s="1"/>
  <c r="B182" i="2" s="1"/>
  <c r="B178" i="2"/>
  <c r="B142" i="2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40" i="2"/>
  <c r="B141" i="2" s="1"/>
  <c r="B131" i="2"/>
  <c r="B132" i="2" s="1"/>
  <c r="B133" i="2" s="1"/>
  <c r="B134" i="2" s="1"/>
  <c r="B135" i="2" s="1"/>
  <c r="B136" i="2" s="1"/>
  <c r="B137" i="2" s="1"/>
  <c r="B138" i="2" s="1"/>
  <c r="B130" i="2"/>
  <c r="B118" i="2"/>
  <c r="B119" i="2" s="1"/>
  <c r="B120" i="2" s="1"/>
  <c r="B121" i="2" s="1"/>
  <c r="B122" i="2" s="1"/>
  <c r="B123" i="2" s="1"/>
  <c r="B124" i="2" s="1"/>
  <c r="B117" i="2"/>
  <c r="B107" i="2"/>
  <c r="B108" i="2" s="1"/>
  <c r="B109" i="2" s="1"/>
  <c r="B110" i="2" s="1"/>
  <c r="B111" i="2" s="1"/>
  <c r="B112" i="2" s="1"/>
  <c r="B113" i="2" s="1"/>
  <c r="B114" i="2" s="1"/>
  <c r="B115" i="2" s="1"/>
  <c r="B96" i="2"/>
  <c r="B97" i="2" s="1"/>
  <c r="B98" i="2" s="1"/>
  <c r="B99" i="2" s="1"/>
  <c r="B100" i="2" s="1"/>
  <c r="B101" i="2" s="1"/>
  <c r="B102" i="2" s="1"/>
  <c r="B103" i="2" s="1"/>
  <c r="B104" i="2" s="1"/>
  <c r="B105" i="2" s="1"/>
  <c r="B93" i="2"/>
  <c r="B94" i="2" s="1"/>
  <c r="B89" i="2"/>
  <c r="B90" i="2" s="1"/>
  <c r="B91" i="2" s="1"/>
  <c r="B92" i="2" s="1"/>
  <c r="B87" i="2"/>
  <c r="B88" i="2" s="1"/>
  <c r="B86" i="2"/>
  <c r="B84" i="2"/>
  <c r="B80" i="2"/>
  <c r="B81" i="2" s="1"/>
  <c r="B82" i="2" s="1"/>
  <c r="B83" i="2" s="1"/>
  <c r="B76" i="2"/>
  <c r="B77" i="2" s="1"/>
  <c r="B78" i="2" s="1"/>
  <c r="B79" i="2" s="1"/>
  <c r="B75" i="2"/>
  <c r="C57" i="2"/>
  <c r="C50" i="2"/>
  <c r="B29" i="2"/>
  <c r="B30" i="2" s="1"/>
  <c r="B31" i="2" s="1"/>
  <c r="B32" i="2" s="1"/>
  <c r="B33" i="2" s="1"/>
  <c r="B27" i="2"/>
  <c r="B28" i="2" s="1"/>
  <c r="B26" i="2"/>
  <c r="B17" i="2"/>
  <c r="B18" i="2" s="1"/>
  <c r="B19" i="2" s="1"/>
  <c r="B15" i="2"/>
  <c r="B16" i="2" s="1"/>
  <c r="B13" i="2"/>
  <c r="B14" i="2" s="1"/>
  <c r="B12" i="2"/>
  <c r="G142" i="7" l="1"/>
  <c r="G156" i="7" s="1"/>
  <c r="AD101" i="5"/>
  <c r="AA45" i="5"/>
  <c r="AC45" i="5"/>
  <c r="AD45" i="5" s="1"/>
  <c r="AA101" i="5"/>
  <c r="AC101" i="5"/>
  <c r="AA113" i="5"/>
  <c r="AC113" i="5"/>
  <c r="AD113" i="5" s="1"/>
  <c r="AA448" i="5"/>
  <c r="AC448" i="5" s="1"/>
  <c r="AA1260" i="5"/>
  <c r="AC1260" i="5" s="1"/>
  <c r="AD1260" i="5" s="1"/>
  <c r="AA181" i="5"/>
  <c r="AC181" i="5" s="1"/>
  <c r="AD181" i="5" s="1"/>
  <c r="AA222" i="5"/>
  <c r="AC222" i="5" s="1"/>
  <c r="AD222" i="5" s="1"/>
  <c r="Y374" i="5"/>
  <c r="AA374" i="5" s="1"/>
  <c r="AA383" i="5"/>
  <c r="AC383" i="5" s="1"/>
  <c r="AA411" i="5"/>
  <c r="AC411" i="5" s="1"/>
  <c r="AC485" i="5"/>
  <c r="AD485" i="5" s="1"/>
  <c r="AD491" i="5"/>
  <c r="Y558" i="5"/>
  <c r="AA553" i="5"/>
  <c r="AD563" i="5"/>
  <c r="AC616" i="5"/>
  <c r="AD666" i="5"/>
  <c r="AC289" i="5"/>
  <c r="AD289" i="5" s="1"/>
  <c r="AA289" i="5"/>
  <c r="AC504" i="5"/>
  <c r="AA504" i="5"/>
  <c r="AC578" i="5"/>
  <c r="AA578" i="5"/>
  <c r="AA227" i="5"/>
  <c r="AC227" i="5" s="1"/>
  <c r="AD227" i="5" s="1"/>
  <c r="Y360" i="5"/>
  <c r="AC374" i="5"/>
  <c r="AD374" i="5" s="1"/>
  <c r="Y431" i="5"/>
  <c r="AA431" i="5" s="1"/>
  <c r="AC431" i="5" s="1"/>
  <c r="AD431" i="5" s="1"/>
  <c r="AD440" i="5"/>
  <c r="AD448" i="5"/>
  <c r="AC528" i="5"/>
  <c r="AD528" i="5" s="1"/>
  <c r="AA528" i="5"/>
  <c r="AA821" i="5"/>
  <c r="AC821" i="5" s="1"/>
  <c r="Y821" i="5"/>
  <c r="AC239" i="5"/>
  <c r="AD239" i="5" s="1"/>
  <c r="AA355" i="5"/>
  <c r="AC355" i="5" s="1"/>
  <c r="AD355" i="5" s="1"/>
  <c r="AD616" i="5"/>
  <c r="AC847" i="5"/>
  <c r="AA239" i="5"/>
  <c r="AA266" i="5"/>
  <c r="AC266" i="5" s="1"/>
  <c r="AD266" i="5" s="1"/>
  <c r="AC294" i="5"/>
  <c r="AD294" i="5" s="1"/>
  <c r="AA332" i="5"/>
  <c r="AC332" i="5" s="1"/>
  <c r="AD332" i="5" s="1"/>
  <c r="AA360" i="5"/>
  <c r="AC360" i="5" s="1"/>
  <c r="AD360" i="5" s="1"/>
  <c r="AD383" i="5"/>
  <c r="AD411" i="5"/>
  <c r="AC426" i="5"/>
  <c r="AD426" i="5" s="1"/>
  <c r="AA426" i="5"/>
  <c r="AD504" i="5"/>
  <c r="AC548" i="5"/>
  <c r="AD548" i="5" s="1"/>
  <c r="AA548" i="5"/>
  <c r="AD578" i="5"/>
  <c r="AC620" i="5"/>
  <c r="AD620" i="5" s="1"/>
  <c r="AA620" i="5"/>
  <c r="AD1408" i="5"/>
  <c r="Y681" i="5"/>
  <c r="AA681" i="5" s="1"/>
  <c r="AC681" i="5" s="1"/>
  <c r="AD681" i="5" s="1"/>
  <c r="AD789" i="5"/>
  <c r="AD804" i="5"/>
  <c r="AD821" i="5"/>
  <c r="AD860" i="5"/>
  <c r="AC928" i="5"/>
  <c r="AD928" i="5" s="1"/>
  <c r="AD949" i="5"/>
  <c r="AD1027" i="5"/>
  <c r="AD1068" i="5"/>
  <c r="AD1105" i="5"/>
  <c r="AD1116" i="5"/>
  <c r="AD1131" i="5"/>
  <c r="AD1155" i="5"/>
  <c r="AD1206" i="5"/>
  <c r="AC1239" i="5"/>
  <c r="AD1239" i="5" s="1"/>
  <c r="AD1249" i="5"/>
  <c r="AD1357" i="5"/>
  <c r="AA1408" i="5"/>
  <c r="AC1408" i="5" s="1"/>
  <c r="AA1466" i="5"/>
  <c r="AC1487" i="5"/>
  <c r="AD1487" i="5" s="1"/>
  <c r="AD1596" i="5"/>
  <c r="AA1659" i="5"/>
  <c r="AC1659" i="5" s="1"/>
  <c r="AD1659" i="5" s="1"/>
  <c r="AA1712" i="5"/>
  <c r="AC1712" i="5" s="1"/>
  <c r="AD1712" i="5" s="1"/>
  <c r="AD650" i="5"/>
  <c r="AD687" i="5"/>
  <c r="AA709" i="5"/>
  <c r="AC709" i="5" s="1"/>
  <c r="AD709" i="5" s="1"/>
  <c r="Y709" i="5"/>
  <c r="AA751" i="5"/>
  <c r="AC751" i="5" s="1"/>
  <c r="AD751" i="5" s="1"/>
  <c r="Y779" i="5"/>
  <c r="AA779" i="5" s="1"/>
  <c r="AC779" i="5" s="1"/>
  <c r="AD779" i="5" s="1"/>
  <c r="AD841" i="5"/>
  <c r="Y912" i="5"/>
  <c r="AD912" i="5"/>
  <c r="AD919" i="5"/>
  <c r="AA965" i="5"/>
  <c r="AC965" i="5" s="1"/>
  <c r="AD965" i="5" s="1"/>
  <c r="AD1034" i="5"/>
  <c r="AD1057" i="5"/>
  <c r="AA1131" i="5"/>
  <c r="AC1131" i="5" s="1"/>
  <c r="AD1136" i="5"/>
  <c r="AA1172" i="5"/>
  <c r="AC1172" i="5" s="1"/>
  <c r="AD1172" i="5" s="1"/>
  <c r="AD1177" i="5"/>
  <c r="AD1235" i="5"/>
  <c r="AD1437" i="5"/>
  <c r="AD1560" i="5"/>
  <c r="Y1654" i="5"/>
  <c r="AA1654" i="5" s="1"/>
  <c r="AC1654" i="5" s="1"/>
  <c r="AD1654" i="5" s="1"/>
  <c r="AA1739" i="5"/>
  <c r="AC1739" i="5" s="1"/>
  <c r="AD1739" i="5" s="1"/>
  <c r="AC657" i="5"/>
  <c r="AD657" i="5" s="1"/>
  <c r="AC687" i="5"/>
  <c r="AD747" i="5"/>
  <c r="AA755" i="5"/>
  <c r="AC755" i="5" s="1"/>
  <c r="AD755" i="5" s="1"/>
  <c r="Y755" i="5"/>
  <c r="AC764" i="5"/>
  <c r="AD764" i="5" s="1"/>
  <c r="AD830" i="5"/>
  <c r="AC841" i="5"/>
  <c r="AD847" i="5"/>
  <c r="AC865" i="5"/>
  <c r="AD865" i="5" s="1"/>
  <c r="AC901" i="5"/>
  <c r="AD901" i="5" s="1"/>
  <c r="AA901" i="5"/>
  <c r="AD1003" i="5"/>
  <c r="AC1009" i="5"/>
  <c r="AD1009" i="5" s="1"/>
  <c r="AD1064" i="5"/>
  <c r="AD1146" i="5"/>
  <c r="AA1227" i="5"/>
  <c r="AC1227" i="5" s="1"/>
  <c r="AD1227" i="5" s="1"/>
  <c r="AD1279" i="5"/>
  <c r="AD1379" i="5"/>
  <c r="AD1413" i="5"/>
  <c r="AD1581" i="5"/>
  <c r="AC1611" i="5"/>
  <c r="AD1611" i="5" s="1"/>
  <c r="AA1611" i="5"/>
  <c r="AC1676" i="5"/>
  <c r="AD1676" i="5" s="1"/>
  <c r="AD1680" i="5"/>
  <c r="AC1688" i="5"/>
  <c r="AD1688" i="5" s="1"/>
  <c r="Y696" i="5"/>
  <c r="AA696" i="5" s="1"/>
  <c r="AC696" i="5" s="1"/>
  <c r="AD696" i="5" s="1"/>
  <c r="Y718" i="5"/>
  <c r="AA718" i="5" s="1"/>
  <c r="AC718" i="5" s="1"/>
  <c r="AD718" i="5" s="1"/>
  <c r="Y740" i="5"/>
  <c r="AA740" i="5" s="1"/>
  <c r="AC740" i="5" s="1"/>
  <c r="AD740" i="5" s="1"/>
  <c r="Y771" i="5"/>
  <c r="AA771" i="5" s="1"/>
  <c r="AC771" i="5" s="1"/>
  <c r="AD771" i="5" s="1"/>
  <c r="Y1027" i="5"/>
  <c r="AA558" i="5" l="1"/>
  <c r="AC558" i="5"/>
  <c r="AD558" i="5" s="1"/>
  <c r="U1051" i="5"/>
  <c r="AD1051" i="5"/>
  <c r="V1051" i="5"/>
  <c r="P1051" i="5"/>
  <c r="O1051" i="5"/>
  <c r="Q1051" i="5"/>
  <c r="U872" i="5"/>
  <c r="AD872" i="5"/>
  <c r="V872" i="5"/>
  <c r="T1051" i="5"/>
  <c r="T872" i="5"/>
  <c r="Y872" i="5"/>
  <c r="AA872" i="5"/>
  <c r="AC872" i="5"/>
</calcChain>
</file>

<file path=xl/sharedStrings.xml><?xml version="1.0" encoding="utf-8"?>
<sst xmlns="http://schemas.openxmlformats.org/spreadsheetml/2006/main" count="12824" uniqueCount="524">
  <si>
    <t>Sub A/C Detailed Ledger (Normal-Sub Code wise (Net Rate)) Between [01/04/2025-31/03/2026]</t>
  </si>
  <si>
    <t>Date</t>
  </si>
  <si>
    <t>Voucher no</t>
  </si>
  <si>
    <t>Exch</t>
  </si>
  <si>
    <t>Setl no</t>
  </si>
  <si>
    <t>Par</t>
  </si>
  <si>
    <t>tcular</t>
  </si>
  <si>
    <t>Debit</t>
  </si>
  <si>
    <t>Credit</t>
  </si>
  <si>
    <t>Balance</t>
  </si>
  <si>
    <t>Trd Dt</t>
  </si>
  <si>
    <t>Chq no</t>
  </si>
  <si>
    <t>TP</t>
  </si>
  <si>
    <t>Scrip</t>
  </si>
  <si>
    <t>Qnty</t>
  </si>
  <si>
    <t>AvgRate</t>
  </si>
  <si>
    <t>Amount</t>
  </si>
  <si>
    <t>NSE</t>
  </si>
  <si>
    <t>Opening Balance</t>
  </si>
  <si>
    <t>28/03/25</t>
  </si>
  <si>
    <t>2025062M</t>
  </si>
  <si>
    <t>Dl</t>
  </si>
  <si>
    <t>SJVN       EQ</t>
  </si>
  <si>
    <t/>
  </si>
  <si>
    <t>Ch</t>
  </si>
  <si>
    <t>IPF CHARGES COLLECTED</t>
  </si>
  <si>
    <t>SEBI FEES</t>
  </si>
  <si>
    <t>SECURITY TRANSACTION</t>
  </si>
  <si>
    <t>Broker Note Consumed</t>
  </si>
  <si>
    <t>Central GST</t>
  </si>
  <si>
    <t>TURNOVER CHARGES</t>
  </si>
  <si>
    <t>State GST</t>
  </si>
  <si>
    <t>Settlement Payin</t>
  </si>
  <si>
    <t>01/04/25</t>
  </si>
  <si>
    <t>2025063M</t>
  </si>
  <si>
    <t>ASTRAMICRO EQ</t>
  </si>
  <si>
    <t>J0000006-25</t>
  </si>
  <si>
    <t>Journal book  DPDUE TRRF UPTO 31/03/2025</t>
  </si>
  <si>
    <t>B0000185-25</t>
  </si>
  <si>
    <t>RTGS</t>
  </si>
  <si>
    <t>HDFC  CLIENT - DN - 00080340041245</t>
  </si>
  <si>
    <t>Against client settlement04/04/200225</t>
  </si>
  <si>
    <t>B0000287-25</t>
  </si>
  <si>
    <t>HDFC NSE CLIENT - UP - 0080340013088</t>
  </si>
  <si>
    <t>RECD ON ACCOUNT</t>
  </si>
  <si>
    <t>09/04/25</t>
  </si>
  <si>
    <t>2025069M</t>
  </si>
  <si>
    <t>CANBK      EQ</t>
  </si>
  <si>
    <t>PNB        EQ</t>
  </si>
  <si>
    <t>11/04/25</t>
  </si>
  <si>
    <t>2025070M</t>
  </si>
  <si>
    <t>GOLDBEES   EQ</t>
  </si>
  <si>
    <t>Settlement Payout</t>
  </si>
  <si>
    <t>16/04/25</t>
  </si>
  <si>
    <t>2025072M</t>
  </si>
  <si>
    <t>17/04/25</t>
  </si>
  <si>
    <t>2025073M</t>
  </si>
  <si>
    <t>NOCIL      EQ</t>
  </si>
  <si>
    <t>21/04/25</t>
  </si>
  <si>
    <t>2025074M</t>
  </si>
  <si>
    <t>22/04/25</t>
  </si>
  <si>
    <t>2025075M</t>
  </si>
  <si>
    <t>KCP        EQ</t>
  </si>
  <si>
    <t>23/04/25</t>
  </si>
  <si>
    <t>2025076M</t>
  </si>
  <si>
    <t>NIVABUPA   EQ</t>
  </si>
  <si>
    <t>SUZLON     EQ</t>
  </si>
  <si>
    <t>TATAMOTORS EQ</t>
  </si>
  <si>
    <t>28/04/25</t>
  </si>
  <si>
    <t>2025079M</t>
  </si>
  <si>
    <t>30/04/25</t>
  </si>
  <si>
    <t>2025081M</t>
  </si>
  <si>
    <t>SIEMENS    EQ</t>
  </si>
  <si>
    <t>02/05/25</t>
  </si>
  <si>
    <t>2025082M</t>
  </si>
  <si>
    <t>HDFCSILVER EQ</t>
  </si>
  <si>
    <t>RPOWER     EQ</t>
  </si>
  <si>
    <t>06/05/25</t>
  </si>
  <si>
    <t>2025084M</t>
  </si>
  <si>
    <t>BDL        EQ</t>
  </si>
  <si>
    <t>CEIGALL    EQ</t>
  </si>
  <si>
    <t>COALINDIA  EQ</t>
  </si>
  <si>
    <t>CREDITACC  EQ</t>
  </si>
  <si>
    <t>ELECTCAST  EQ</t>
  </si>
  <si>
    <t>ENGINERSIN EQ</t>
  </si>
  <si>
    <t>ESSENTIA   EQ</t>
  </si>
  <si>
    <t>GAIL       EQ</t>
  </si>
  <si>
    <t>GSFC       EQ</t>
  </si>
  <si>
    <t>HEG        EQ</t>
  </si>
  <si>
    <t>HYUNDAI    EQ</t>
  </si>
  <si>
    <t>INFIBEAM   EQ</t>
  </si>
  <si>
    <t>INTERARCH  EQ</t>
  </si>
  <si>
    <t>IOC        EQ</t>
  </si>
  <si>
    <t>JAGRAN     EQ</t>
  </si>
  <si>
    <t>JMFINANCIL EQ</t>
  </si>
  <si>
    <t>KFINTECH   EQ</t>
  </si>
  <si>
    <t>LAURUSLABS EQ</t>
  </si>
  <si>
    <t>LUXIND     EQ</t>
  </si>
  <si>
    <t>MANGCHEFER EQ</t>
  </si>
  <si>
    <t>MIDHANI    EQ</t>
  </si>
  <si>
    <t>PTC        EQ</t>
  </si>
  <si>
    <t>RUPA       EQ</t>
  </si>
  <si>
    <t>SADBHIN    EQ</t>
  </si>
  <si>
    <t>SASTASUNDR EQ</t>
  </si>
  <si>
    <t>SBFC       EQ</t>
  </si>
  <si>
    <t>TNPL       EQ</t>
  </si>
  <si>
    <t>2025084Z</t>
  </si>
  <si>
    <t>KAMOPAINTS EQ</t>
  </si>
  <si>
    <t>J0000112-25</t>
  </si>
  <si>
    <t>Journal book</t>
  </si>
  <si>
    <t>DPDUE TRF UPTO 30/04/2025</t>
  </si>
  <si>
    <t>12/05/25</t>
  </si>
  <si>
    <t>2025088M</t>
  </si>
  <si>
    <t>JSWSTEEL   EQ</t>
  </si>
  <si>
    <t>LGBBROSLTD EQ</t>
  </si>
  <si>
    <t>LLOYDSME   EQ</t>
  </si>
  <si>
    <t>NAZARA     EQ</t>
  </si>
  <si>
    <t>NMDC       EQ</t>
  </si>
  <si>
    <t>PSUBNKBEES EQ</t>
  </si>
  <si>
    <t>RELIANCE   EQ</t>
  </si>
  <si>
    <t>ZEEL       EQ</t>
  </si>
  <si>
    <t>14/05/25</t>
  </si>
  <si>
    <t>2025090M</t>
  </si>
  <si>
    <t>Df</t>
  </si>
  <si>
    <t>AMBER      EQ</t>
  </si>
  <si>
    <t>NIBE       EQ</t>
  </si>
  <si>
    <t>WAAREEENER EQ</t>
  </si>
  <si>
    <t>15/05/25</t>
  </si>
  <si>
    <t>2025091M</t>
  </si>
  <si>
    <t>DCXINDIA   EQ</t>
  </si>
  <si>
    <t>RATNAVEER  EQ</t>
  </si>
  <si>
    <t>SAIL       EQ</t>
  </si>
  <si>
    <t>TATASTEEL  EQ</t>
  </si>
  <si>
    <t>B0001061-25</t>
  </si>
  <si>
    <t>Being amount paid for 16/01/05/2025</t>
  </si>
  <si>
    <t>19/05/25</t>
  </si>
  <si>
    <t>2025093M</t>
  </si>
  <si>
    <t>INDNIPPON  EQ</t>
  </si>
  <si>
    <t>INTLCONV   EQ</t>
  </si>
  <si>
    <t>IRCON      EQ</t>
  </si>
  <si>
    <t>IRFC       EQ</t>
  </si>
  <si>
    <t>NATIONALUM EQ</t>
  </si>
  <si>
    <t>20/05/25</t>
  </si>
  <si>
    <t>2025094M</t>
  </si>
  <si>
    <t>AVALON     EQ</t>
  </si>
  <si>
    <t>PGEL       EQ</t>
  </si>
  <si>
    <t>21/05/25</t>
  </si>
  <si>
    <t>2025095M</t>
  </si>
  <si>
    <t>DATAPATTNS EQ</t>
  </si>
  <si>
    <t>KSCL       EQ</t>
  </si>
  <si>
    <t>22/05/25</t>
  </si>
  <si>
    <t>2025096M</t>
  </si>
  <si>
    <t>KPIL       EQ</t>
  </si>
  <si>
    <t>26/05/25</t>
  </si>
  <si>
    <t>2025098M</t>
  </si>
  <si>
    <t>GESHIP     EQ</t>
  </si>
  <si>
    <t>27/05/25</t>
  </si>
  <si>
    <t>2025099M</t>
  </si>
  <si>
    <t>ASHOKLEY   EQ</t>
  </si>
  <si>
    <t>28/05/25</t>
  </si>
  <si>
    <t>2025100M</t>
  </si>
  <si>
    <t>KIRLOSENG  EQ</t>
  </si>
  <si>
    <t>29/05/25</t>
  </si>
  <si>
    <t>2025101M</t>
  </si>
  <si>
    <t>NETWEB     EQ</t>
  </si>
  <si>
    <t>30/05/25</t>
  </si>
  <si>
    <t>2025102M</t>
  </si>
  <si>
    <t>02/06/25</t>
  </si>
  <si>
    <t>2025103M</t>
  </si>
  <si>
    <t>J0000220-25</t>
  </si>
  <si>
    <t>DPDUE TRF UPTO 31/05/2025</t>
  </si>
  <si>
    <t>09/06/25</t>
  </si>
  <si>
    <t>2025108M</t>
  </si>
  <si>
    <t>IFCI       EQ</t>
  </si>
  <si>
    <t>NFL        EQ</t>
  </si>
  <si>
    <t>10/06/25</t>
  </si>
  <si>
    <t>2025109M</t>
  </si>
  <si>
    <t>BAJAJHIND  EQ</t>
  </si>
  <si>
    <t>HFCL       EQ</t>
  </si>
  <si>
    <t>HINDZINC   EQ</t>
  </si>
  <si>
    <t>J&amp;KBANK    EQ</t>
  </si>
  <si>
    <t>JAYSREETEA EQ</t>
  </si>
  <si>
    <t>JYOTISTRUC EQ</t>
  </si>
  <si>
    <t>MAWANASUG  EQ</t>
  </si>
  <si>
    <t>MURUDCERA  EQ</t>
  </si>
  <si>
    <t>ORIENTPPR  EQ</t>
  </si>
  <si>
    <t>RCF        EQ</t>
  </si>
  <si>
    <t>SCI        EQ</t>
  </si>
  <si>
    <t>SHRIRAMPPS EQ</t>
  </si>
  <si>
    <t>TEXRAIL    EQ</t>
  </si>
  <si>
    <t>2025109Z</t>
  </si>
  <si>
    <t>RELINFRA   EQ</t>
  </si>
  <si>
    <t>11/06/25</t>
  </si>
  <si>
    <t>2025110M</t>
  </si>
  <si>
    <t>GOCLCORP   EQ</t>
  </si>
  <si>
    <t>13/06/25</t>
  </si>
  <si>
    <t>2025112M</t>
  </si>
  <si>
    <t>16/06/25</t>
  </si>
  <si>
    <t>2025113M</t>
  </si>
  <si>
    <t>AJOONI     EQ</t>
  </si>
  <si>
    <t>18/06/25</t>
  </si>
  <si>
    <t>2025115M</t>
  </si>
  <si>
    <t>LT         EQ</t>
  </si>
  <si>
    <t>WHEELS     EQ</t>
  </si>
  <si>
    <t>19/06/25</t>
  </si>
  <si>
    <t>2025116Z</t>
  </si>
  <si>
    <t>ENRIN      EQ</t>
  </si>
  <si>
    <t>23/06/25</t>
  </si>
  <si>
    <t>2025118M</t>
  </si>
  <si>
    <t>AEROFLEX   EQ</t>
  </si>
  <si>
    <t>24/06/25</t>
  </si>
  <si>
    <t>2025119M</t>
  </si>
  <si>
    <t>25/06/25</t>
  </si>
  <si>
    <t>2025120M</t>
  </si>
  <si>
    <t>30/06/25</t>
  </si>
  <si>
    <t>2025123M</t>
  </si>
  <si>
    <t>DCW        EQ</t>
  </si>
  <si>
    <t>01/07/25</t>
  </si>
  <si>
    <t>2025124M</t>
  </si>
  <si>
    <t>BAJAJCON   EQ</t>
  </si>
  <si>
    <t>J0000373-25</t>
  </si>
  <si>
    <t>DPDUE TRF UPTO 30/06/2025</t>
  </si>
  <si>
    <t>B0002342-25</t>
  </si>
  <si>
    <t>Against client settlement07/04/200225</t>
  </si>
  <si>
    <t>04/07/25</t>
  </si>
  <si>
    <t>2025127M</t>
  </si>
  <si>
    <t>SPIC       EQ</t>
  </si>
  <si>
    <t>07/07/25</t>
  </si>
  <si>
    <t>2025128M</t>
  </si>
  <si>
    <t>UDAICEMENT EQ</t>
  </si>
  <si>
    <t>08/07/25</t>
  </si>
  <si>
    <t>2025129M</t>
  </si>
  <si>
    <t>INDIANCARD EQ</t>
  </si>
  <si>
    <t>NHPC       EQ</t>
  </si>
  <si>
    <t>RAYMONDLSL EQ</t>
  </si>
  <si>
    <t>TMB        EQ</t>
  </si>
  <si>
    <t>09/07/25</t>
  </si>
  <si>
    <t>2025130M</t>
  </si>
  <si>
    <t>COCHINSHIP EQ</t>
  </si>
  <si>
    <t>11/07/25</t>
  </si>
  <si>
    <t>2025132M</t>
  </si>
  <si>
    <t>14/07/25</t>
  </si>
  <si>
    <t>2025133M</t>
  </si>
  <si>
    <t>TARC       EQ</t>
  </si>
  <si>
    <t>16/07/25</t>
  </si>
  <si>
    <t>2025135M</t>
  </si>
  <si>
    <t>BANDHANBNK EQ</t>
  </si>
  <si>
    <t>22/07/25</t>
  </si>
  <si>
    <t>2025139M</t>
  </si>
  <si>
    <t>STLTECH    EQ</t>
  </si>
  <si>
    <t>UFO        EQ</t>
  </si>
  <si>
    <t>2025139Z</t>
  </si>
  <si>
    <t>ODIGMA     EQ</t>
  </si>
  <si>
    <t>23/07/25</t>
  </si>
  <si>
    <t>2025140M</t>
  </si>
  <si>
    <t>PCJEWELLER EQ</t>
  </si>
  <si>
    <t>B0002871-25</t>
  </si>
  <si>
    <t>Being amount paid for 24/01/07/2025</t>
  </si>
  <si>
    <t>24/07/25</t>
  </si>
  <si>
    <t>2025141M</t>
  </si>
  <si>
    <t>28/07/25</t>
  </si>
  <si>
    <t>2025143M</t>
  </si>
  <si>
    <t>TATATECH   EQ</t>
  </si>
  <si>
    <t>TEJASNET   EQ</t>
  </si>
  <si>
    <t>31/07/25</t>
  </si>
  <si>
    <t>2025146M</t>
  </si>
  <si>
    <t>GOLD1      EQ</t>
  </si>
  <si>
    <t>GEPIL      EQ</t>
  </si>
  <si>
    <t>GLAXO      EQ</t>
  </si>
  <si>
    <t>01/08/25</t>
  </si>
  <si>
    <t>2025147M</t>
  </si>
  <si>
    <t>INDOFARM   EQ</t>
  </si>
  <si>
    <t>04/08/25</t>
  </si>
  <si>
    <t>2025148M</t>
  </si>
  <si>
    <t>J0000540-25</t>
  </si>
  <si>
    <t>DPDUE TRF UPTO 31/07/2025</t>
  </si>
  <si>
    <t>05/08/25</t>
  </si>
  <si>
    <t>2025149M</t>
  </si>
  <si>
    <t>06/08/25</t>
  </si>
  <si>
    <t>2025150M</t>
  </si>
  <si>
    <t>NSDL       EQ</t>
  </si>
  <si>
    <t>2025150Z</t>
  </si>
  <si>
    <t>07/08/25</t>
  </si>
  <si>
    <t>2025151M</t>
  </si>
  <si>
    <t>08/08/25</t>
  </si>
  <si>
    <t>2025152M</t>
  </si>
  <si>
    <t>CARRARO    EQ</t>
  </si>
  <si>
    <t>11/08/25</t>
  </si>
  <si>
    <t>2025153M</t>
  </si>
  <si>
    <t>12/08/25</t>
  </si>
  <si>
    <t>2025154M</t>
  </si>
  <si>
    <t>13/08/25</t>
  </si>
  <si>
    <t>2025155M</t>
  </si>
  <si>
    <t>NSLNISP    EQ</t>
  </si>
  <si>
    <t>14/08/25</t>
  </si>
  <si>
    <t>2025156M</t>
  </si>
  <si>
    <t>AFCONS     EQ</t>
  </si>
  <si>
    <t>BAJAJHFL   EQ</t>
  </si>
  <si>
    <t>GUJGASLTD  EQ</t>
  </si>
  <si>
    <t>MSPL       EQ</t>
  </si>
  <si>
    <t>SAGILITY   EQ</t>
  </si>
  <si>
    <t>SBIN       EQ</t>
  </si>
  <si>
    <t>2025156Z</t>
  </si>
  <si>
    <t>NECLIFE    EQ</t>
  </si>
  <si>
    <t>18/08/25</t>
  </si>
  <si>
    <t>2025157M</t>
  </si>
  <si>
    <t>20/08/25</t>
  </si>
  <si>
    <t>2025159M</t>
  </si>
  <si>
    <t>26/08/25</t>
  </si>
  <si>
    <t>2025163M</t>
  </si>
  <si>
    <t>28/08/25</t>
  </si>
  <si>
    <t>2025164M</t>
  </si>
  <si>
    <t>29/08/25</t>
  </si>
  <si>
    <t>2025165M</t>
  </si>
  <si>
    <t>B0003741-25</t>
  </si>
  <si>
    <t>Being amount paid for 01/01/09/2025</t>
  </si>
  <si>
    <t>01/09/25</t>
  </si>
  <si>
    <t>2025166M</t>
  </si>
  <si>
    <t>TOLINS     EQ</t>
  </si>
  <si>
    <t>J0000657-25</t>
  </si>
  <si>
    <t>DPDUE TRF UPTO 31/08/2025</t>
  </si>
  <si>
    <t>02/09/25</t>
  </si>
  <si>
    <t>2025167M</t>
  </si>
  <si>
    <t>ANNAPURNA  EQ</t>
  </si>
  <si>
    <t>FILATFASH  EQ</t>
  </si>
  <si>
    <t>PCBL       EQ</t>
  </si>
  <si>
    <t>RTNINDIA   EQ</t>
  </si>
  <si>
    <t>03/09/25</t>
  </si>
  <si>
    <t>2025168M</t>
  </si>
  <si>
    <t>UFLEX      EQ</t>
  </si>
  <si>
    <t>04/09/25</t>
  </si>
  <si>
    <t>2025169M</t>
  </si>
  <si>
    <t>05/09/25</t>
  </si>
  <si>
    <t>2025170M</t>
  </si>
  <si>
    <t>08/09/25</t>
  </si>
  <si>
    <t>2025171M</t>
  </si>
  <si>
    <t>09/09/25</t>
  </si>
  <si>
    <t>2025172M</t>
  </si>
  <si>
    <t>NITTAGELA  EQ</t>
  </si>
  <si>
    <t>QPOWER     EQ</t>
  </si>
  <si>
    <t>11/09/25</t>
  </si>
  <si>
    <t>2025174M</t>
  </si>
  <si>
    <t>BEML       EQ</t>
  </si>
  <si>
    <t>12/09/25</t>
  </si>
  <si>
    <t>2025175M</t>
  </si>
  <si>
    <t>15/09/25</t>
  </si>
  <si>
    <t>2025176M</t>
  </si>
  <si>
    <t>JSWCEMENT  EQ</t>
  </si>
  <si>
    <t>NXST       RR</t>
  </si>
  <si>
    <t>16/09/25</t>
  </si>
  <si>
    <t>2025177M</t>
  </si>
  <si>
    <t>ABDL       EQ</t>
  </si>
  <si>
    <t>SANSERA    EQ</t>
  </si>
  <si>
    <t>2025177Z</t>
  </si>
  <si>
    <t>OLAELEC    EQ</t>
  </si>
  <si>
    <t>17/09/25</t>
  </si>
  <si>
    <t>2025178M</t>
  </si>
  <si>
    <t>18/09/25</t>
  </si>
  <si>
    <t>2025179M</t>
  </si>
  <si>
    <t>19/09/25</t>
  </si>
  <si>
    <t>2025180M</t>
  </si>
  <si>
    <t>22/09/25</t>
  </si>
  <si>
    <t>2025181M</t>
  </si>
  <si>
    <t>MANALIPETC EQ</t>
  </si>
  <si>
    <t>PRSMJOHNSN EQ</t>
  </si>
  <si>
    <t>SAMMAANCAP EQ</t>
  </si>
  <si>
    <t>VEDL       EQ</t>
  </si>
  <si>
    <t>23/09/25</t>
  </si>
  <si>
    <t>2025085X</t>
  </si>
  <si>
    <t>Buy Back / Ofs Contro</t>
  </si>
  <si>
    <t>2025182M</t>
  </si>
  <si>
    <t>ZENTEC     EQ</t>
  </si>
  <si>
    <t>24/09/25</t>
  </si>
  <si>
    <t>2025183M</t>
  </si>
  <si>
    <t>BELRISE    EQ</t>
  </si>
  <si>
    <t>Clo</t>
  </si>
  <si>
    <t>sing Balance</t>
  </si>
  <si>
    <t>------------</t>
  </si>
  <si>
    <t>Total</t>
  </si>
  <si>
    <t>ticular</t>
  </si>
  <si>
    <t>buy</t>
  </si>
  <si>
    <t>SELL</t>
  </si>
  <si>
    <t>DAY</t>
  </si>
  <si>
    <t>MONTH</t>
  </si>
  <si>
    <t>YEAR</t>
  </si>
  <si>
    <t>PERIOD</t>
  </si>
  <si>
    <t>FY 24-25</t>
  </si>
  <si>
    <t>P4</t>
  </si>
  <si>
    <t>P3</t>
  </si>
  <si>
    <t>P2</t>
  </si>
  <si>
    <t>P1</t>
  </si>
  <si>
    <t>opening</t>
  </si>
  <si>
    <t>CLOSING</t>
  </si>
  <si>
    <t>REMARKS</t>
  </si>
  <si>
    <t>ST</t>
  </si>
  <si>
    <t>LT</t>
  </si>
  <si>
    <t>ADVANIHOTR</t>
  </si>
  <si>
    <t>NO SALE</t>
  </si>
  <si>
    <t>AFCONS</t>
  </si>
  <si>
    <t>BAJAJHFL</t>
  </si>
  <si>
    <t>BIOCON</t>
  </si>
  <si>
    <t>CANBK</t>
  </si>
  <si>
    <t>CENTRALBK</t>
  </si>
  <si>
    <t>COALINDIA</t>
  </si>
  <si>
    <t>CREDITACC</t>
  </si>
  <si>
    <t>EASEMYTRIP</t>
  </si>
  <si>
    <t>ELECTCAST</t>
  </si>
  <si>
    <t>EMBDL</t>
  </si>
  <si>
    <t>ENGINERSIN</t>
  </si>
  <si>
    <t>ESSENTIA</t>
  </si>
  <si>
    <t>FILATFASH</t>
  </si>
  <si>
    <t>GAIL</t>
  </si>
  <si>
    <t>GOLDBEES</t>
  </si>
  <si>
    <t>GSFC</t>
  </si>
  <si>
    <t>GUJGASLTD</t>
  </si>
  <si>
    <t>HDFCSILVER</t>
  </si>
  <si>
    <t>HEG</t>
  </si>
  <si>
    <t>HFCL</t>
  </si>
  <si>
    <t>HINDOILEXP</t>
  </si>
  <si>
    <t>HINDZINC</t>
  </si>
  <si>
    <t>HLVLTD</t>
  </si>
  <si>
    <t>HYUNDAI</t>
  </si>
  <si>
    <t>INDIANCARD</t>
  </si>
  <si>
    <t>INFIBEAM</t>
  </si>
  <si>
    <t>INFY</t>
  </si>
  <si>
    <t>INTERARCH</t>
  </si>
  <si>
    <t>IOC</t>
  </si>
  <si>
    <t>J&amp;KBANK</t>
  </si>
  <si>
    <t>JAGRAN</t>
  </si>
  <si>
    <t>JAYSREETEA</t>
  </si>
  <si>
    <t>JMFINANCIL</t>
  </si>
  <si>
    <t>JSWSTEEL</t>
  </si>
  <si>
    <t>JYOTISTRUC</t>
  </si>
  <si>
    <t>KAMOPAINTS</t>
  </si>
  <si>
    <t>KFINTECH</t>
  </si>
  <si>
    <t>LAURUSLABS</t>
  </si>
  <si>
    <t>LGBBROSLTD</t>
  </si>
  <si>
    <t>LLOYDSME</t>
  </si>
  <si>
    <t>LUXIND</t>
  </si>
  <si>
    <t>MANALIPETC</t>
  </si>
  <si>
    <t>MANGCHEFER</t>
  </si>
  <si>
    <t>MAWANASUG</t>
  </si>
  <si>
    <t>MIDHANI</t>
  </si>
  <si>
    <t>MSPL</t>
  </si>
  <si>
    <t>MURUDCERA</t>
  </si>
  <si>
    <t>MYSORPETRO</t>
  </si>
  <si>
    <t>NAZARA</t>
  </si>
  <si>
    <t>NECLIFE</t>
  </si>
  <si>
    <t>NFL</t>
  </si>
  <si>
    <t>NHPC</t>
  </si>
  <si>
    <t>NMDC</t>
  </si>
  <si>
    <t>NSLNISP</t>
  </si>
  <si>
    <t>ODIGMA</t>
  </si>
  <si>
    <t>ORIENTHOT</t>
  </si>
  <si>
    <t>ORIENTPPR</t>
  </si>
  <si>
    <t>PATELENG</t>
  </si>
  <si>
    <t>PNB</t>
  </si>
  <si>
    <t>PROTEAN</t>
  </si>
  <si>
    <t>PRSMJOHNSN</t>
  </si>
  <si>
    <t>PSUBNKBEES</t>
  </si>
  <si>
    <t>PTC</t>
  </si>
  <si>
    <t>RAYMONDLSL</t>
  </si>
  <si>
    <t>RCF</t>
  </si>
  <si>
    <t>RELIANCE</t>
  </si>
  <si>
    <t>RELINFRA</t>
  </si>
  <si>
    <t>RUPA</t>
  </si>
  <si>
    <t>SADBHIN</t>
  </si>
  <si>
    <t>SAGILITY</t>
  </si>
  <si>
    <t>SAIL</t>
  </si>
  <si>
    <t>SAMMAANCAP</t>
  </si>
  <si>
    <t>SASTASUNDR</t>
  </si>
  <si>
    <t>SBFC</t>
  </si>
  <si>
    <t>SBIN</t>
  </si>
  <si>
    <t>SCI</t>
  </si>
  <si>
    <t>SHAWGELTIN</t>
  </si>
  <si>
    <t>SHETR</t>
  </si>
  <si>
    <t>SHRIRAMPPS</t>
  </si>
  <si>
    <t>SPIC</t>
  </si>
  <si>
    <t>STLTECH</t>
  </si>
  <si>
    <t>SWISSMLTRY</t>
  </si>
  <si>
    <t>TATASTEEL</t>
  </si>
  <si>
    <t>TATATECH</t>
  </si>
  <si>
    <t>TCS</t>
  </si>
  <si>
    <t>TEJASNET</t>
  </si>
  <si>
    <t>TEXRAIL</t>
  </si>
  <si>
    <t>TITAGARH</t>
  </si>
  <si>
    <t>TMB</t>
  </si>
  <si>
    <t>TNPL</t>
  </si>
  <si>
    <t>UFO</t>
  </si>
  <si>
    <t>VEDL</t>
  </si>
  <si>
    <t>VSTIND</t>
  </si>
  <si>
    <t>YESBANK</t>
  </si>
  <si>
    <t>ZEEL</t>
  </si>
  <si>
    <t>ZUARIIND</t>
  </si>
  <si>
    <t>TOTAL</t>
  </si>
  <si>
    <t>P1 CLOSING</t>
  </si>
  <si>
    <t>P2 CLOSING</t>
  </si>
  <si>
    <t>P3 CLOSING</t>
  </si>
  <si>
    <t>01.04.25 TO 15.06.25</t>
  </si>
  <si>
    <t>16.06.25 TO 22.07.25</t>
  </si>
  <si>
    <t>23.07.25 TO 15.09.25</t>
  </si>
  <si>
    <t>16.09.25 TO 15.12.25</t>
  </si>
  <si>
    <t>16.12.25 TO 15.03.26</t>
  </si>
  <si>
    <t>16.03.26 TO 31.03.26</t>
  </si>
  <si>
    <t>Sub A/C Detailed Ledger (Normal-Sub Code wise (Net Rate)) Between [01/04/2025-24/09/2025]</t>
  </si>
  <si>
    <t>Period</t>
  </si>
  <si>
    <t>1-4 TO 15-6-25</t>
  </si>
  <si>
    <t>16-6 T0 22-7-25</t>
  </si>
  <si>
    <t>23-7 TO 15-9-25</t>
  </si>
  <si>
    <t>16-9 TO 24-09-25</t>
  </si>
  <si>
    <t>1-4 TO 24-09-25</t>
  </si>
  <si>
    <t>NAME</t>
  </si>
  <si>
    <t>AMIT AGARWAL</t>
  </si>
  <si>
    <t>ABC STOCK BROKING LIMITED</t>
  </si>
  <si>
    <t>AMIT</t>
  </si>
  <si>
    <t>Corrosponding</t>
  </si>
  <si>
    <t>COST</t>
  </si>
  <si>
    <t>INDEX</t>
  </si>
  <si>
    <t>PERIODWISE ST AND LT GAIN/LOSS STATEMENT</t>
  </si>
  <si>
    <t>SCRIP WISE ST AND LT GAIN/LOSS STATEMENT</t>
  </si>
  <si>
    <t>SQUARE OFF REPORT</t>
  </si>
  <si>
    <t>BROKER AC STATEMENT</t>
  </si>
  <si>
    <t>CLOSING VALUE IN EACH PERIOD</t>
  </si>
  <si>
    <t>SCRIP WISE PERIOD WISE ST GAIN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</si>
</sst>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0"/>
    <numFmt numFmtId="165" formatCode="dd\-mm\-yyyy"/>
    <numFmt numFmtId="166" formatCode="#0"/>
    <numFmt numFmtId="167" formatCode="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8C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9"/>
      <color theme="1"/>
      <name val="Calibri"/>
      <family val="2"/>
      <scheme val="minor"/>
    </font>
    <font>
      <sz val="8"/>
      <color rgb="FF00008C"/>
      <name val="Tahoma"/>
      <family val="2"/>
    </font>
    <font>
      <sz val="8"/>
      <color rgb="FF000000"/>
      <name val="Tahoma"/>
      <family val="2"/>
    </font>
    <font>
      <sz val="8"/>
      <color rgb="FF966496"/>
      <name val="Tahoma"/>
      <family val="2"/>
    </font>
    <font>
      <b/>
      <sz val="8"/>
      <color rgb="FF0000FF"/>
      <name val="Tahoma"/>
      <family val="2"/>
    </font>
    <font>
      <sz val="8"/>
      <color theme="1"/>
      <name val="Tahoma"/>
      <family val="2"/>
    </font>
    <font>
      <b/>
      <sz val="12"/>
      <color theme="1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87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0" fontId="7" fillId="0" borderId="0" xfId="0" applyFont="1" applyFill="1" applyBorder="1" applyAlignment="1"/>
    <xf numFmtId="1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164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/>
    <xf numFmtId="166" fontId="8" fillId="0" borderId="0" xfId="0" applyNumberFormat="1" applyFont="1" applyFill="1" applyBorder="1" applyAlignment="1"/>
    <xf numFmtId="165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164" fontId="9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165" fontId="10" fillId="0" borderId="0" xfId="0" applyNumberFormat="1" applyFont="1" applyFill="1" applyBorder="1" applyAlignment="1"/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164" fontId="10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11" fillId="0" borderId="3" xfId="0" applyFont="1" applyFill="1" applyBorder="1" applyAlignment="1"/>
    <xf numFmtId="0" fontId="3" fillId="0" borderId="1" xfId="0" applyFont="1" applyFill="1" applyBorder="1" applyAlignment="1"/>
    <xf numFmtId="0" fontId="12" fillId="0" borderId="1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13" fillId="0" borderId="0" xfId="1" applyNumberFormat="1" applyFont="1"/>
    <xf numFmtId="167" fontId="13" fillId="0" borderId="0" xfId="1" applyNumberFormat="1" applyFont="1"/>
    <xf numFmtId="164" fontId="13" fillId="0" borderId="0" xfId="1" applyNumberFormat="1" applyFont="1"/>
    <xf numFmtId="164" fontId="8" fillId="0" borderId="0" xfId="0" quotePrefix="1" applyNumberFormat="1" applyFont="1" applyFill="1" applyBorder="1" applyAlignment="1"/>
    <xf numFmtId="0" fontId="0" fillId="2" borderId="0" xfId="0" applyFill="1"/>
    <xf numFmtId="165" fontId="8" fillId="2" borderId="0" xfId="0" applyNumberFormat="1" applyFont="1" applyFill="1" applyBorder="1" applyAlignment="1"/>
    <xf numFmtId="49" fontId="8" fillId="2" borderId="0" xfId="0" applyNumberFormat="1" applyFont="1" applyFill="1" applyBorder="1" applyAlignment="1"/>
    <xf numFmtId="49" fontId="13" fillId="2" borderId="0" xfId="1" applyNumberFormat="1" applyFont="1" applyFill="1"/>
    <xf numFmtId="167" fontId="13" fillId="2" borderId="0" xfId="1" applyNumberFormat="1" applyFont="1" applyFill="1"/>
    <xf numFmtId="164" fontId="13" fillId="2" borderId="0" xfId="1" applyNumberFormat="1" applyFont="1" applyFill="1"/>
    <xf numFmtId="166" fontId="8" fillId="2" borderId="0" xfId="0" applyNumberFormat="1" applyFont="1" applyFill="1" applyBorder="1" applyAlignment="1"/>
    <xf numFmtId="164" fontId="8" fillId="2" borderId="0" xfId="0" applyNumberFormat="1" applyFont="1" applyFill="1" applyBorder="1" applyAlignment="1"/>
    <xf numFmtId="164" fontId="14" fillId="0" borderId="0" xfId="0" applyNumberFormat="1" applyFont="1" applyFill="1" applyBorder="1" applyAlignment="1"/>
    <xf numFmtId="0" fontId="15" fillId="0" borderId="0" xfId="0" applyFont="1"/>
    <xf numFmtId="165" fontId="14" fillId="0" borderId="0" xfId="0" applyNumberFormat="1" applyFont="1" applyFill="1" applyBorder="1" applyAlignment="1"/>
    <xf numFmtId="49" fontId="14" fillId="0" borderId="0" xfId="0" applyNumberFormat="1" applyFont="1" applyFill="1" applyBorder="1" applyAlignment="1"/>
    <xf numFmtId="166" fontId="14" fillId="0" borderId="0" xfId="0" applyNumberFormat="1" applyFont="1" applyFill="1" applyBorder="1" applyAlignment="1"/>
    <xf numFmtId="49" fontId="0" fillId="0" borderId="0" xfId="0" applyNumberFormat="1"/>
    <xf numFmtId="0" fontId="0" fillId="3" borderId="0" xfId="0" applyFill="1"/>
    <xf numFmtId="165" fontId="8" fillId="3" borderId="0" xfId="0" applyNumberFormat="1" applyFont="1" applyFill="1" applyBorder="1" applyAlignment="1"/>
    <xf numFmtId="49" fontId="8" fillId="3" borderId="0" xfId="0" applyNumberFormat="1" applyFont="1" applyFill="1" applyBorder="1" applyAlignment="1"/>
    <xf numFmtId="166" fontId="8" fillId="3" borderId="0" xfId="0" applyNumberFormat="1" applyFont="1" applyFill="1" applyBorder="1" applyAlignment="1"/>
    <xf numFmtId="164" fontId="8" fillId="3" borderId="0" xfId="0" applyNumberFormat="1" applyFont="1" applyFill="1" applyBorder="1" applyAlignment="1"/>
    <xf numFmtId="167" fontId="0" fillId="0" borderId="0" xfId="0" applyNumberFormat="1"/>
    <xf numFmtId="164" fontId="0" fillId="0" borderId="0" xfId="0" applyNumberFormat="1"/>
    <xf numFmtId="0" fontId="17" fillId="0" borderId="4" xfId="2" applyFont="1" applyBorder="1"/>
    <xf numFmtId="0" fontId="18" fillId="0" borderId="4" xfId="2" applyFont="1" applyBorder="1"/>
    <xf numFmtId="0" fontId="17" fillId="0" borderId="4" xfId="2" applyFont="1" applyFill="1" applyBorder="1"/>
    <xf numFmtId="2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19" fillId="2" borderId="0" xfId="0" applyFont="1" applyFill="1" applyAlignment="1">
      <alignment horizontal="center" vertical="center"/>
    </xf>
    <xf numFmtId="2" fontId="19" fillId="2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Border="1" applyAlignment="1"/>
    <xf numFmtId="49" fontId="21" fillId="0" borderId="0" xfId="0" applyNumberFormat="1" applyFont="1" applyFill="1" applyBorder="1" applyAlignment="1"/>
    <xf numFmtId="2" fontId="21" fillId="0" borderId="0" xfId="0" applyNumberFormat="1" applyFont="1"/>
    <xf numFmtId="49" fontId="20" fillId="2" borderId="0" xfId="0" applyNumberFormat="1" applyFont="1" applyFill="1" applyBorder="1" applyAlignment="1"/>
    <xf numFmtId="2" fontId="19" fillId="2" borderId="0" xfId="0" applyNumberFormat="1" applyFont="1" applyFill="1"/>
    <xf numFmtId="2" fontId="22" fillId="2" borderId="0" xfId="0" applyNumberFormat="1" applyFont="1" applyFill="1"/>
    <xf numFmtId="49" fontId="23" fillId="0" borderId="0" xfId="0" applyNumberFormat="1" applyFont="1" applyFill="1" applyBorder="1" applyAlignment="1"/>
    <xf numFmtId="2" fontId="23" fillId="0" borderId="0" xfId="0" applyNumberFormat="1" applyFont="1" applyFill="1" applyBorder="1" applyAlignment="1"/>
    <xf numFmtId="2" fontId="20" fillId="0" borderId="0" xfId="0" applyNumberFormat="1" applyFont="1" applyFill="1" applyBorder="1" applyAlignment="1"/>
    <xf numFmtId="0" fontId="20" fillId="0" borderId="0" xfId="0" applyFont="1" applyFill="1" applyBorder="1" applyAlignment="1"/>
    <xf numFmtId="2" fontId="21" fillId="0" borderId="0" xfId="0" applyNumberFormat="1" applyFont="1" applyFill="1"/>
    <xf numFmtId="2" fontId="19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166" fontId="8" fillId="0" borderId="0" xfId="0" applyNumberFormat="1" applyFont="1" applyFill="1" applyBorder="1" applyAlignment="1"/>
    <xf numFmtId="0" fontId="0" fillId="0" borderId="0" xfId="0" applyAlignment="1">
      <alignment horizontal="center"/>
    </xf>
  </cellXfs>
  <cellStyles count="3">
    <cellStyle name="Normal" xfId="0" builtinId="0"/>
    <cellStyle name="Normal 2 2" xfId="2" xr:uid="{54FF330B-D426-4713-B53A-B7EEB0C8CD8E}"/>
    <cellStyle name="Normal 3" xfId="1" xr:uid="{C8ADDDA6-B679-4DC8-AECB-3BA758CC7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0"/>
  <sheetViews>
    <sheetView workbookViewId="0">
      <selection activeCell="B11" sqref="B11"/>
    </sheetView>
  </sheetViews>
  <sheetFormatPr defaultRowHeight="15" x14ac:dyDescent="0.25"/>
  <sheetData>
    <row r="3" spans="2:2" x14ac:dyDescent="0.25">
      <c r="B3" t="s">
        <v>517</v>
      </c>
    </row>
    <row r="5" spans="2:2" x14ac:dyDescent="0.25">
      <c r="B5" t="s">
        <v>518</v>
      </c>
    </row>
    <row r="6" spans="2:2" x14ac:dyDescent="0.25">
      <c r="B6" t="s">
        <v>519</v>
      </c>
    </row>
    <row r="7" spans="2:2" x14ac:dyDescent="0.25">
      <c r="B7" t="s">
        <v>520</v>
      </c>
    </row>
    <row r="8" spans="2:2" x14ac:dyDescent="0.25">
      <c r="B8" t="s">
        <v>521</v>
      </c>
    </row>
    <row r="9" spans="2:2" x14ac:dyDescent="0.25">
      <c r="B9" t="s">
        <v>522</v>
      </c>
    </row>
    <row r="10" spans="2:2" x14ac:dyDescent="0.25">
      <c r="B10" t="s">
        <v>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4A6D-24CA-4A1D-B5EE-11CA21D39FFB}">
  <dimension ref="B2:AL1773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I8" sqref="I8"/>
    </sheetView>
  </sheetViews>
  <sheetFormatPr defaultRowHeight="15" outlineLevelCol="2" x14ac:dyDescent="0.25"/>
  <cols>
    <col min="1" max="1" width="4.5703125" customWidth="1"/>
    <col min="2" max="2" width="4" hidden="1" customWidth="1" outlineLevel="1"/>
    <col min="3" max="3" width="9" hidden="1" customWidth="1" outlineLevel="1"/>
    <col min="4" max="4" width="11.140625" bestFit="1" customWidth="1" outlineLevel="1"/>
    <col min="5" max="5" width="5" hidden="1" customWidth="1" outlineLevel="1"/>
    <col min="6" max="6" width="11.85546875" hidden="1" customWidth="1" outlineLevel="1"/>
    <col min="7" max="7" width="7.7109375" hidden="1" customWidth="1" outlineLevel="1"/>
    <col min="8" max="8" width="6.42578125" hidden="1" customWidth="1"/>
    <col min="9" max="9" width="14.140625" customWidth="1"/>
    <col min="10" max="10" width="5.5703125" customWidth="1"/>
    <col min="11" max="11" width="10.42578125" bestFit="1" customWidth="1"/>
    <col min="12" max="12" width="5" hidden="1" customWidth="1" outlineLevel="1"/>
    <col min="13" max="13" width="5" customWidth="1" collapsed="1"/>
    <col min="14" max="14" width="11.140625" bestFit="1" customWidth="1"/>
    <col min="15" max="15" width="9.85546875" bestFit="1" customWidth="1"/>
    <col min="16" max="16" width="13.140625" hidden="1" customWidth="1" outlineLevel="1"/>
    <col min="17" max="17" width="12.7109375" bestFit="1" customWidth="1" collapsed="1"/>
    <col min="18" max="18" width="3.5703125" hidden="1" customWidth="1"/>
    <col min="19" max="19" width="11.140625" bestFit="1" customWidth="1"/>
    <col min="20" max="20" width="9.85546875" bestFit="1" customWidth="1"/>
    <col min="21" max="21" width="13.140625" hidden="1" customWidth="1" outlineLevel="1"/>
    <col min="22" max="22" width="12.7109375" bestFit="1" customWidth="1" collapsed="1"/>
    <col min="23" max="23" width="3.5703125" hidden="1" customWidth="1"/>
    <col min="24" max="24" width="11.140625" bestFit="1" customWidth="1"/>
    <col min="25" max="25" width="10.42578125" bestFit="1" customWidth="1"/>
    <col min="26" max="26" width="13.140625" hidden="1" customWidth="1" outlineLevel="2"/>
    <col min="27" max="27" width="12.7109375" bestFit="1" customWidth="1" collapsed="1"/>
    <col min="28" max="28" width="13.42578125" hidden="1" customWidth="1" outlineLevel="1"/>
    <col min="29" max="29" width="14.140625" bestFit="1" customWidth="1" collapsed="1"/>
    <col min="30" max="30" width="8.42578125" bestFit="1" customWidth="1"/>
    <col min="31" max="31" width="9.7109375" bestFit="1" customWidth="1"/>
    <col min="32" max="32" width="7.5703125" bestFit="1" customWidth="1"/>
    <col min="33" max="33" width="11" hidden="1" customWidth="1"/>
    <col min="34" max="34" width="6.5703125" style="86" customWidth="1"/>
    <col min="35" max="35" width="7.7109375" style="86" customWidth="1"/>
    <col min="36" max="36" width="8" style="86" customWidth="1"/>
    <col min="37" max="37" width="9" style="86" customWidth="1"/>
    <col min="38" max="38" width="16.28515625" bestFit="1" customWidth="1"/>
  </cols>
  <sheetData>
    <row r="2" spans="3:38" x14ac:dyDescent="0.25">
      <c r="H2" s="1"/>
      <c r="I2" s="77"/>
      <c r="J2" s="77"/>
      <c r="K2" s="77"/>
      <c r="L2" s="77"/>
      <c r="M2" s="77"/>
      <c r="N2" s="78"/>
      <c r="O2" s="78"/>
      <c r="P2" s="78"/>
      <c r="Q2" s="7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3:38" ht="15.75" thickBot="1" x14ac:dyDescent="0.3">
      <c r="H3" s="1"/>
      <c r="I3" s="77" t="s">
        <v>514</v>
      </c>
      <c r="J3" s="77"/>
      <c r="K3" s="77"/>
      <c r="L3" s="77"/>
      <c r="M3" s="77"/>
      <c r="N3" s="78"/>
      <c r="O3" s="78"/>
      <c r="P3" s="78"/>
      <c r="Q3" s="7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3:38" ht="18" x14ac:dyDescent="0.25">
      <c r="H4" s="25"/>
      <c r="I4" s="26" t="s">
        <v>513</v>
      </c>
      <c r="J4" s="26"/>
      <c r="K4" s="26"/>
      <c r="L4" s="26"/>
      <c r="M4" s="26"/>
      <c r="N4" s="25"/>
      <c r="O4" s="25"/>
      <c r="P4" s="25"/>
      <c r="Q4" s="25"/>
      <c r="R4" s="25"/>
      <c r="S4" s="25"/>
      <c r="T4" s="25"/>
      <c r="U4" s="25"/>
      <c r="V4" s="25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</row>
    <row r="5" spans="3:38" x14ac:dyDescent="0.25">
      <c r="D5" s="27"/>
      <c r="E5" s="27"/>
      <c r="F5" s="27"/>
      <c r="G5" s="27"/>
      <c r="H5" s="27"/>
      <c r="I5" s="27" t="s">
        <v>0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3:38" x14ac:dyDescent="0.25">
      <c r="C6" s="27"/>
      <c r="D6" s="27"/>
      <c r="E6" s="27"/>
      <c r="F6" s="27"/>
      <c r="G6" s="27"/>
      <c r="H6" s="27"/>
      <c r="I6" s="27"/>
      <c r="J6" s="27"/>
      <c r="K6" s="27" t="s">
        <v>391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3:38" x14ac:dyDescent="0.25">
      <c r="C7" s="28" t="s">
        <v>1</v>
      </c>
      <c r="D7" s="28" t="s">
        <v>2</v>
      </c>
      <c r="E7" s="28" t="s">
        <v>3</v>
      </c>
      <c r="F7" s="28" t="s">
        <v>4</v>
      </c>
      <c r="G7" s="28" t="s">
        <v>5</v>
      </c>
      <c r="H7" s="28"/>
      <c r="I7" s="28" t="s">
        <v>379</v>
      </c>
      <c r="J7" s="28"/>
      <c r="K7" s="28"/>
      <c r="L7" s="28"/>
      <c r="M7" s="28"/>
      <c r="N7" s="28" t="s">
        <v>2</v>
      </c>
      <c r="O7" s="28"/>
      <c r="P7" s="28"/>
      <c r="Q7" s="28" t="s">
        <v>380</v>
      </c>
      <c r="R7" s="28"/>
      <c r="S7" s="28" t="s">
        <v>2</v>
      </c>
      <c r="T7" s="28"/>
      <c r="U7" s="28"/>
      <c r="V7" s="28" t="s">
        <v>381</v>
      </c>
      <c r="W7" s="28"/>
      <c r="X7" s="28" t="s">
        <v>392</v>
      </c>
      <c r="Y7" s="28"/>
      <c r="Z7" s="28"/>
      <c r="AA7" s="28"/>
      <c r="AB7" s="28"/>
      <c r="AC7" s="28" t="s">
        <v>515</v>
      </c>
      <c r="AD7" s="28"/>
      <c r="AE7" s="28" t="s">
        <v>393</v>
      </c>
      <c r="AF7" s="28"/>
      <c r="AG7" s="28"/>
    </row>
    <row r="8" spans="3:38" x14ac:dyDescent="0.25">
      <c r="C8" s="29"/>
      <c r="D8" s="29" t="s">
        <v>10</v>
      </c>
      <c r="E8" s="29"/>
      <c r="F8" s="29" t="s">
        <v>11</v>
      </c>
      <c r="G8" s="29" t="s">
        <v>12</v>
      </c>
      <c r="H8" s="29"/>
      <c r="I8" s="29" t="s">
        <v>13</v>
      </c>
      <c r="J8" s="29" t="s">
        <v>10</v>
      </c>
      <c r="K8" s="29" t="s">
        <v>14</v>
      </c>
      <c r="L8" s="29" t="s">
        <v>15</v>
      </c>
      <c r="M8" s="29" t="s">
        <v>16</v>
      </c>
      <c r="N8" s="29" t="s">
        <v>10</v>
      </c>
      <c r="O8" s="29" t="s">
        <v>14</v>
      </c>
      <c r="P8" s="29" t="s">
        <v>15</v>
      </c>
      <c r="Q8" s="29" t="s">
        <v>16</v>
      </c>
      <c r="R8" s="29"/>
      <c r="S8" s="29" t="s">
        <v>10</v>
      </c>
      <c r="T8" s="29" t="s">
        <v>14</v>
      </c>
      <c r="U8" s="29" t="s">
        <v>15</v>
      </c>
      <c r="V8" s="29" t="s">
        <v>16</v>
      </c>
      <c r="W8" s="28"/>
      <c r="X8" s="29" t="s">
        <v>10</v>
      </c>
      <c r="Y8" s="29" t="s">
        <v>14</v>
      </c>
      <c r="Z8" s="29" t="s">
        <v>15</v>
      </c>
      <c r="AA8" s="29" t="s">
        <v>16</v>
      </c>
      <c r="AB8" s="29" t="s">
        <v>13</v>
      </c>
      <c r="AC8" s="28" t="s">
        <v>516</v>
      </c>
      <c r="AD8" s="28" t="s">
        <v>394</v>
      </c>
      <c r="AE8" s="28" t="s">
        <v>394</v>
      </c>
      <c r="AF8" s="28" t="s">
        <v>395</v>
      </c>
      <c r="AG8" s="28"/>
      <c r="AH8" s="28" t="s">
        <v>382</v>
      </c>
      <c r="AI8" s="28" t="s">
        <v>383</v>
      </c>
      <c r="AJ8" s="28" t="s">
        <v>384</v>
      </c>
      <c r="AK8" s="28" t="s">
        <v>385</v>
      </c>
      <c r="AL8" s="29" t="s">
        <v>13</v>
      </c>
    </row>
    <row r="9" spans="3:38" x14ac:dyDescent="0.2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</row>
    <row r="11" spans="3:38" x14ac:dyDescent="0.25">
      <c r="C11" s="13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4"/>
      <c r="P11" s="11"/>
      <c r="Q11" s="11"/>
      <c r="R11" s="11"/>
      <c r="S11" s="12"/>
      <c r="T11" s="14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3:38" x14ac:dyDescent="0.25">
      <c r="C12" s="1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4"/>
      <c r="P12" s="11"/>
      <c r="Q12" s="11"/>
      <c r="R12" s="11"/>
      <c r="S12" s="12"/>
      <c r="T12" s="14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3:38" x14ac:dyDescent="0.25">
      <c r="C13" s="13"/>
      <c r="D13" s="12"/>
      <c r="E13" s="12"/>
      <c r="F13" s="12"/>
      <c r="G13" s="12"/>
      <c r="H13" s="12"/>
      <c r="I13" s="31" t="s">
        <v>396</v>
      </c>
      <c r="J13" s="31"/>
      <c r="K13" s="32">
        <v>500</v>
      </c>
      <c r="L13" s="32"/>
      <c r="M13" s="33">
        <v>30910.26</v>
      </c>
      <c r="N13" s="12"/>
      <c r="O13" s="14"/>
      <c r="P13" s="11"/>
      <c r="Q13" s="11"/>
      <c r="R13" s="11"/>
      <c r="S13" s="12"/>
      <c r="T13" s="14"/>
      <c r="U13" s="11"/>
      <c r="V13" s="11"/>
      <c r="W13" s="11"/>
      <c r="X13" s="11"/>
      <c r="Y13" s="32">
        <v>500</v>
      </c>
      <c r="Z13" s="32"/>
      <c r="AA13" s="33">
        <v>30910.26</v>
      </c>
      <c r="AB13" s="31" t="s">
        <v>396</v>
      </c>
      <c r="AC13" s="33"/>
      <c r="AD13" s="33">
        <v>0</v>
      </c>
      <c r="AE13" s="33" t="s">
        <v>397</v>
      </c>
      <c r="AF13" s="33"/>
      <c r="AG13" s="33"/>
      <c r="AL13" s="31"/>
    </row>
    <row r="14" spans="3:38" x14ac:dyDescent="0.25">
      <c r="C14" s="13"/>
      <c r="D14" s="12"/>
      <c r="E14" s="12"/>
      <c r="F14" s="12"/>
      <c r="G14" s="12"/>
      <c r="H14" s="12"/>
      <c r="I14" s="31"/>
      <c r="J14" s="31"/>
      <c r="K14" s="32"/>
      <c r="L14" s="32"/>
      <c r="M14" s="33"/>
      <c r="N14" s="12"/>
      <c r="O14" s="14"/>
      <c r="P14" s="11"/>
      <c r="Q14" s="11"/>
      <c r="R14" s="11"/>
      <c r="S14" s="12"/>
      <c r="T14" s="14"/>
      <c r="U14" s="11"/>
      <c r="V14" s="11"/>
      <c r="W14" s="11"/>
      <c r="X14" s="11"/>
      <c r="Y14" s="32"/>
      <c r="Z14" s="32"/>
      <c r="AA14" s="33"/>
      <c r="AB14" s="31"/>
      <c r="AC14" s="33"/>
      <c r="AD14" s="33"/>
      <c r="AE14" s="33"/>
      <c r="AF14" s="33"/>
      <c r="AG14" s="33"/>
      <c r="AL14" s="31"/>
    </row>
    <row r="15" spans="3:38" x14ac:dyDescent="0.25">
      <c r="C15" s="13"/>
      <c r="D15" s="12"/>
      <c r="E15" s="12"/>
      <c r="F15" s="12"/>
      <c r="G15" s="12"/>
      <c r="H15" s="12"/>
      <c r="I15" s="31" t="s">
        <v>398</v>
      </c>
      <c r="J15" s="31"/>
      <c r="K15" s="32">
        <v>500</v>
      </c>
      <c r="L15" s="32"/>
      <c r="M15" s="33">
        <v>239626.46</v>
      </c>
      <c r="N15" s="12"/>
      <c r="O15" s="14"/>
      <c r="P15" s="11"/>
      <c r="Q15" s="11"/>
      <c r="R15" s="11"/>
      <c r="S15" s="12"/>
      <c r="T15" s="14"/>
      <c r="U15" s="11"/>
      <c r="V15" s="11"/>
      <c r="W15" s="11"/>
      <c r="X15" s="11"/>
      <c r="Y15" s="32">
        <v>500</v>
      </c>
      <c r="Z15" s="32"/>
      <c r="AA15" s="33">
        <v>239626.46</v>
      </c>
      <c r="AB15" s="31" t="s">
        <v>398</v>
      </c>
      <c r="AC15" s="33"/>
      <c r="AD15" s="33">
        <v>0</v>
      </c>
      <c r="AE15" s="33" t="s">
        <v>397</v>
      </c>
      <c r="AF15" s="33"/>
      <c r="AG15" s="33"/>
      <c r="AL15" s="31"/>
    </row>
    <row r="16" spans="3:38" x14ac:dyDescent="0.25">
      <c r="C16" s="13"/>
      <c r="D16" s="12"/>
      <c r="E16" s="12"/>
      <c r="F16" s="12"/>
      <c r="G16" s="12"/>
      <c r="H16" s="12"/>
      <c r="I16" s="31"/>
      <c r="J16" s="31"/>
      <c r="K16" s="32"/>
      <c r="L16" s="32"/>
      <c r="M16" s="33"/>
      <c r="N16" s="12"/>
      <c r="O16" s="14"/>
      <c r="P16" s="11"/>
      <c r="Q16" s="11"/>
      <c r="R16" s="11"/>
      <c r="S16" s="12"/>
      <c r="T16" s="14"/>
      <c r="U16" s="11"/>
      <c r="V16" s="11"/>
      <c r="W16" s="11"/>
      <c r="X16" s="11"/>
      <c r="Y16" s="11"/>
      <c r="Z16" s="11"/>
      <c r="AA16" s="11"/>
      <c r="AB16" s="31"/>
      <c r="AC16" s="11"/>
      <c r="AD16" s="11"/>
      <c r="AE16" s="11"/>
      <c r="AF16" s="11"/>
      <c r="AG16" s="11"/>
      <c r="AL16" s="31"/>
    </row>
    <row r="17" spans="2:38" x14ac:dyDescent="0.25">
      <c r="B17">
        <v>103</v>
      </c>
      <c r="C17" s="13">
        <v>45819</v>
      </c>
      <c r="D17" s="12" t="s">
        <v>175</v>
      </c>
      <c r="E17" s="12" t="s">
        <v>23</v>
      </c>
      <c r="F17" s="12" t="s">
        <v>23</v>
      </c>
      <c r="G17" s="12" t="s">
        <v>21</v>
      </c>
      <c r="H17" s="12"/>
      <c r="I17" s="12" t="s">
        <v>124</v>
      </c>
      <c r="J17" s="12"/>
      <c r="K17" s="12"/>
      <c r="L17" s="12"/>
      <c r="M17" s="12"/>
      <c r="N17" s="12"/>
      <c r="O17" s="14"/>
      <c r="P17" s="11"/>
      <c r="Q17" s="11"/>
      <c r="R17" s="11"/>
      <c r="S17" s="12" t="s">
        <v>175</v>
      </c>
      <c r="T17" s="14">
        <v>-50</v>
      </c>
      <c r="U17" s="11">
        <v>6537.66</v>
      </c>
      <c r="V17" s="11">
        <v>-326882.78999999998</v>
      </c>
      <c r="W17" s="11"/>
      <c r="X17" s="11"/>
      <c r="Y17" s="11"/>
      <c r="Z17" s="11"/>
      <c r="AA17" s="11"/>
      <c r="AB17" s="12" t="s">
        <v>124</v>
      </c>
      <c r="AC17" s="11"/>
      <c r="AD17" s="11"/>
      <c r="AE17" s="11"/>
      <c r="AF17" s="11"/>
      <c r="AG17" s="11"/>
      <c r="AH17" s="86" t="str">
        <f>LEFT(S17,2)</f>
        <v>10</v>
      </c>
      <c r="AI17" s="86" t="str">
        <f>MID(S17,4,2)</f>
        <v>06</v>
      </c>
      <c r="AJ17" s="86" t="str">
        <f>RIGHT(S17,2)</f>
        <v>25</v>
      </c>
      <c r="AK17" s="86" t="s">
        <v>390</v>
      </c>
      <c r="AL17" s="12"/>
    </row>
    <row r="18" spans="2:38" x14ac:dyDescent="0.25">
      <c r="B18">
        <v>65</v>
      </c>
      <c r="C18" s="13">
        <v>45792</v>
      </c>
      <c r="D18" s="12" t="s">
        <v>121</v>
      </c>
      <c r="E18" s="12" t="s">
        <v>23</v>
      </c>
      <c r="F18" s="12" t="s">
        <v>23</v>
      </c>
      <c r="G18" s="12" t="s">
        <v>21</v>
      </c>
      <c r="H18" s="12"/>
      <c r="I18" s="12" t="s">
        <v>124</v>
      </c>
      <c r="J18" s="12"/>
      <c r="K18" s="12"/>
      <c r="L18" s="12"/>
      <c r="M18" s="12"/>
      <c r="N18" s="12" t="s">
        <v>121</v>
      </c>
      <c r="O18" s="14">
        <v>50</v>
      </c>
      <c r="P18" s="11">
        <v>6273.31</v>
      </c>
      <c r="Q18" s="11">
        <v>313665.37</v>
      </c>
      <c r="R18" s="11"/>
      <c r="S18" s="12"/>
      <c r="T18" s="14"/>
      <c r="U18" s="11"/>
      <c r="V18" s="11"/>
      <c r="W18" s="11"/>
      <c r="X18" s="11"/>
      <c r="Y18" s="11"/>
      <c r="Z18" s="11"/>
      <c r="AA18" s="11"/>
      <c r="AB18" s="12" t="s">
        <v>124</v>
      </c>
      <c r="AC18" s="11"/>
      <c r="AD18" s="11"/>
      <c r="AE18" s="11"/>
      <c r="AF18" s="11"/>
      <c r="AG18" s="11"/>
      <c r="AH18" s="86" t="str">
        <f>LEFT(N18,2)</f>
        <v>14</v>
      </c>
      <c r="AI18" s="86" t="str">
        <f>MID(N18,4,2)</f>
        <v>05</v>
      </c>
      <c r="AJ18" s="86" t="str">
        <f>RIGHT(N18,2)</f>
        <v>25</v>
      </c>
      <c r="AK18" s="86" t="s">
        <v>390</v>
      </c>
      <c r="AL18" s="12"/>
    </row>
    <row r="19" spans="2:38" x14ac:dyDescent="0.25">
      <c r="C19" s="13"/>
      <c r="D19" s="12"/>
      <c r="E19" s="12"/>
      <c r="F19" s="12"/>
      <c r="G19" s="12" t="s">
        <v>378</v>
      </c>
      <c r="H19" s="12"/>
      <c r="I19" s="12" t="s">
        <v>124</v>
      </c>
      <c r="J19" s="12"/>
      <c r="K19" s="12"/>
      <c r="L19" s="12"/>
      <c r="M19" s="12"/>
      <c r="N19" s="12" t="s">
        <v>121</v>
      </c>
      <c r="O19" s="14">
        <v>50</v>
      </c>
      <c r="P19" s="11">
        <v>6273.31</v>
      </c>
      <c r="Q19" s="11">
        <v>313665.37</v>
      </c>
      <c r="R19" s="11"/>
      <c r="S19" s="12"/>
      <c r="T19" s="14">
        <f t="shared" ref="T19:V19" si="0">SUM(T17:T18)</f>
        <v>-50</v>
      </c>
      <c r="U19" s="11">
        <f t="shared" si="0"/>
        <v>6537.66</v>
      </c>
      <c r="V19" s="11">
        <f t="shared" si="0"/>
        <v>-326882.78999999998</v>
      </c>
      <c r="W19" s="11"/>
      <c r="X19" s="11"/>
      <c r="Y19" s="11">
        <f>K19+O19+T19</f>
        <v>0</v>
      </c>
      <c r="Z19" s="11"/>
      <c r="AA19" s="11">
        <f>M19+Q19+V19</f>
        <v>-13217.419999999984</v>
      </c>
      <c r="AB19" s="12" t="s">
        <v>124</v>
      </c>
      <c r="AC19" s="11"/>
      <c r="AD19" s="11">
        <f>(V19*-1)-Q19</f>
        <v>13217.419999999984</v>
      </c>
      <c r="AE19" s="34"/>
      <c r="AF19" s="11"/>
      <c r="AG19" s="11"/>
      <c r="AK19" s="86" t="s">
        <v>390</v>
      </c>
      <c r="AL19" s="12"/>
    </row>
    <row r="20" spans="2:38" x14ac:dyDescent="0.25">
      <c r="C20" s="1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4"/>
      <c r="P20" s="11"/>
      <c r="Q20" s="11"/>
      <c r="R20" s="11"/>
      <c r="S20" s="12"/>
      <c r="T20" s="14"/>
      <c r="U20" s="11"/>
      <c r="V20" s="11"/>
      <c r="W20" s="11"/>
      <c r="X20" s="11"/>
      <c r="Y20" s="11"/>
      <c r="Z20" s="11"/>
      <c r="AA20" s="11"/>
      <c r="AB20" s="12"/>
      <c r="AC20" s="11"/>
      <c r="AD20" s="11"/>
      <c r="AE20" s="11"/>
      <c r="AF20" s="11"/>
      <c r="AG20" s="11"/>
      <c r="AL20" s="12"/>
    </row>
    <row r="21" spans="2:38" x14ac:dyDescent="0.25">
      <c r="B21">
        <v>91</v>
      </c>
      <c r="C21" s="13">
        <v>45805</v>
      </c>
      <c r="D21" s="12" t="s">
        <v>156</v>
      </c>
      <c r="E21" s="12" t="s">
        <v>17</v>
      </c>
      <c r="F21" s="12" t="s">
        <v>157</v>
      </c>
      <c r="G21" s="12" t="s">
        <v>21</v>
      </c>
      <c r="H21" s="12"/>
      <c r="I21" s="12" t="s">
        <v>158</v>
      </c>
      <c r="J21" s="12"/>
      <c r="K21" s="12"/>
      <c r="L21" s="12"/>
      <c r="M21" s="12"/>
      <c r="N21" s="12" t="s">
        <v>156</v>
      </c>
      <c r="O21" s="14">
        <v>500</v>
      </c>
      <c r="P21" s="11">
        <v>238.64</v>
      </c>
      <c r="Q21" s="11">
        <v>119319.2</v>
      </c>
      <c r="R21" s="11"/>
      <c r="S21" s="12"/>
      <c r="T21" s="14"/>
      <c r="U21" s="11"/>
      <c r="V21" s="11"/>
      <c r="W21" s="11"/>
      <c r="X21" s="12" t="s">
        <v>156</v>
      </c>
      <c r="Y21" s="14">
        <v>500</v>
      </c>
      <c r="Z21" s="11">
        <v>238.64</v>
      </c>
      <c r="AA21" s="11">
        <v>119319.2</v>
      </c>
      <c r="AB21" s="12" t="s">
        <v>158</v>
      </c>
      <c r="AC21" s="11"/>
      <c r="AD21" s="11">
        <v>0</v>
      </c>
      <c r="AE21" s="33" t="s">
        <v>397</v>
      </c>
      <c r="AF21" s="11"/>
      <c r="AG21" s="11"/>
      <c r="AH21" s="86" t="str">
        <f>LEFT(N21,2)</f>
        <v>27</v>
      </c>
      <c r="AI21" s="86" t="str">
        <f>MID(N21,4,2)</f>
        <v>05</v>
      </c>
      <c r="AJ21" s="86" t="str">
        <f>RIGHT(N21,2)</f>
        <v>25</v>
      </c>
      <c r="AK21" s="86" t="s">
        <v>390</v>
      </c>
      <c r="AL21" s="12"/>
    </row>
    <row r="22" spans="2:38" x14ac:dyDescent="0.25"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4"/>
      <c r="P22" s="11"/>
      <c r="Q22" s="11"/>
      <c r="R22" s="11"/>
      <c r="S22" s="12"/>
      <c r="T22" s="14"/>
      <c r="U22" s="11"/>
      <c r="V22" s="11"/>
      <c r="W22" s="11"/>
      <c r="X22" s="11"/>
      <c r="Y22" s="11"/>
      <c r="Z22" s="11"/>
      <c r="AA22" s="11"/>
      <c r="AB22" s="12"/>
      <c r="AC22" s="11"/>
      <c r="AD22" s="11"/>
      <c r="AE22" s="11"/>
      <c r="AF22" s="11"/>
      <c r="AG22" s="11"/>
      <c r="AL22" s="12"/>
    </row>
    <row r="23" spans="2:38" x14ac:dyDescent="0.25">
      <c r="B23">
        <v>22</v>
      </c>
      <c r="C23" s="13">
        <v>45784</v>
      </c>
      <c r="D23" s="12" t="s">
        <v>77</v>
      </c>
      <c r="E23" s="12" t="s">
        <v>17</v>
      </c>
      <c r="F23" s="12" t="s">
        <v>78</v>
      </c>
      <c r="G23" s="12" t="s">
        <v>21</v>
      </c>
      <c r="H23" s="12"/>
      <c r="I23" s="12" t="s">
        <v>35</v>
      </c>
      <c r="J23" s="12"/>
      <c r="K23" s="12"/>
      <c r="L23" s="12"/>
      <c r="M23" s="12"/>
      <c r="N23" s="12"/>
      <c r="O23" s="14"/>
      <c r="P23" s="11"/>
      <c r="Q23" s="11"/>
      <c r="R23" s="11"/>
      <c r="S23" s="12" t="s">
        <v>77</v>
      </c>
      <c r="T23" s="14">
        <v>-100</v>
      </c>
      <c r="U23" s="11">
        <v>832.17</v>
      </c>
      <c r="V23" s="11">
        <v>-83216.69</v>
      </c>
      <c r="W23" s="11"/>
      <c r="X23" s="11"/>
      <c r="Y23" s="11"/>
      <c r="Z23" s="11"/>
      <c r="AA23" s="11"/>
      <c r="AB23" s="12" t="s">
        <v>35</v>
      </c>
      <c r="AC23" s="11"/>
      <c r="AD23" s="11"/>
      <c r="AE23" s="11"/>
      <c r="AF23" s="11"/>
      <c r="AG23" s="11"/>
      <c r="AH23" s="86" t="str">
        <f>LEFT(S23,2)</f>
        <v>06</v>
      </c>
      <c r="AI23" s="86" t="str">
        <f>MID(S23,4,2)</f>
        <v>05</v>
      </c>
      <c r="AJ23" s="86" t="str">
        <f>RIGHT(S23,2)</f>
        <v>25</v>
      </c>
      <c r="AK23" s="86" t="s">
        <v>390</v>
      </c>
      <c r="AL23" s="12"/>
    </row>
    <row r="24" spans="2:38" x14ac:dyDescent="0.25">
      <c r="B24">
        <v>8</v>
      </c>
      <c r="C24" s="13">
        <v>45769</v>
      </c>
      <c r="D24" s="12" t="s">
        <v>58</v>
      </c>
      <c r="E24" s="12" t="s">
        <v>17</v>
      </c>
      <c r="F24" s="12" t="s">
        <v>59</v>
      </c>
      <c r="G24" s="12" t="s">
        <v>21</v>
      </c>
      <c r="H24" s="12"/>
      <c r="I24" s="12" t="s">
        <v>35</v>
      </c>
      <c r="J24" s="12"/>
      <c r="K24" s="12"/>
      <c r="L24" s="12"/>
      <c r="M24" s="12"/>
      <c r="N24" s="12"/>
      <c r="O24" s="14"/>
      <c r="P24" s="11"/>
      <c r="Q24" s="11"/>
      <c r="R24" s="11"/>
      <c r="S24" s="12" t="s">
        <v>58</v>
      </c>
      <c r="T24" s="14">
        <v>-100</v>
      </c>
      <c r="U24" s="11">
        <v>798.9</v>
      </c>
      <c r="V24" s="11">
        <v>-79890.03</v>
      </c>
      <c r="W24" s="11"/>
      <c r="X24" s="11"/>
      <c r="Y24" s="11"/>
      <c r="Z24" s="11"/>
      <c r="AA24" s="11"/>
      <c r="AB24" s="12" t="s">
        <v>35</v>
      </c>
      <c r="AC24" s="11"/>
      <c r="AD24" s="11"/>
      <c r="AE24" s="11"/>
      <c r="AF24" s="11"/>
      <c r="AG24" s="11"/>
      <c r="AH24" s="86" t="str">
        <f>LEFT(S24,2)</f>
        <v>21</v>
      </c>
      <c r="AI24" s="86" t="str">
        <f>MID(S24,4,2)</f>
        <v>04</v>
      </c>
      <c r="AJ24" s="86" t="str">
        <f>RIGHT(S24,2)</f>
        <v>25</v>
      </c>
      <c r="AK24" s="86" t="s">
        <v>390</v>
      </c>
      <c r="AL24" s="12"/>
    </row>
    <row r="25" spans="2:38" x14ac:dyDescent="0.25">
      <c r="B25">
        <v>2</v>
      </c>
      <c r="C25" s="13">
        <v>45749</v>
      </c>
      <c r="D25" s="12" t="s">
        <v>33</v>
      </c>
      <c r="E25" s="12" t="s">
        <v>17</v>
      </c>
      <c r="F25" s="12" t="s">
        <v>34</v>
      </c>
      <c r="G25" s="12" t="s">
        <v>21</v>
      </c>
      <c r="H25" s="12"/>
      <c r="I25" s="12" t="s">
        <v>35</v>
      </c>
      <c r="J25" s="12"/>
      <c r="K25" s="12"/>
      <c r="L25" s="12"/>
      <c r="M25" s="12"/>
      <c r="N25" s="12" t="s">
        <v>33</v>
      </c>
      <c r="O25" s="14">
        <v>200</v>
      </c>
      <c r="P25" s="11">
        <v>694.14</v>
      </c>
      <c r="Q25" s="11">
        <v>138828.70000000001</v>
      </c>
      <c r="R25" s="11"/>
      <c r="S25" s="12"/>
      <c r="T25" s="14"/>
      <c r="U25" s="11"/>
      <c r="V25" s="11"/>
      <c r="W25" s="11"/>
      <c r="X25" s="11"/>
      <c r="Y25" s="11"/>
      <c r="Z25" s="11"/>
      <c r="AA25" s="11"/>
      <c r="AB25" s="12" t="s">
        <v>35</v>
      </c>
      <c r="AC25" s="11"/>
      <c r="AD25" s="11"/>
      <c r="AE25" s="11"/>
      <c r="AF25" s="11"/>
      <c r="AG25" s="11"/>
      <c r="AH25" s="86" t="str">
        <f>LEFT(N25,2)</f>
        <v>01</v>
      </c>
      <c r="AI25" s="86" t="str">
        <f>MID(N25,4,2)</f>
        <v>04</v>
      </c>
      <c r="AJ25" s="86" t="str">
        <f>RIGHT(N25,2)</f>
        <v>25</v>
      </c>
      <c r="AK25" s="86" t="s">
        <v>390</v>
      </c>
      <c r="AL25" s="12"/>
    </row>
    <row r="26" spans="2:38" x14ac:dyDescent="0.25">
      <c r="C26" s="13"/>
      <c r="D26" s="12"/>
      <c r="E26" s="12"/>
      <c r="F26" s="12"/>
      <c r="G26" s="12" t="s">
        <v>378</v>
      </c>
      <c r="H26" s="12"/>
      <c r="I26" s="12" t="s">
        <v>35</v>
      </c>
      <c r="J26" s="12"/>
      <c r="K26" s="12"/>
      <c r="L26" s="12"/>
      <c r="M26" s="12"/>
      <c r="N26" s="12" t="s">
        <v>33</v>
      </c>
      <c r="O26" s="14">
        <v>200</v>
      </c>
      <c r="P26" s="11">
        <v>694.14</v>
      </c>
      <c r="Q26" s="11">
        <v>138828.70000000001</v>
      </c>
      <c r="R26" s="11"/>
      <c r="S26" s="12"/>
      <c r="T26" s="14">
        <f t="shared" ref="T26:V26" si="1">SUM(T23:T25)</f>
        <v>-200</v>
      </c>
      <c r="U26" s="11">
        <f t="shared" si="1"/>
        <v>1631.07</v>
      </c>
      <c r="V26" s="11">
        <f t="shared" si="1"/>
        <v>-163106.72</v>
      </c>
      <c r="W26" s="11"/>
      <c r="X26" s="11"/>
      <c r="Y26" s="11">
        <f>K26+O26+T26</f>
        <v>0</v>
      </c>
      <c r="Z26" s="11"/>
      <c r="AA26" s="11">
        <f>M26+Q26+V26</f>
        <v>-24278.01999999999</v>
      </c>
      <c r="AB26" s="12" t="s">
        <v>35</v>
      </c>
      <c r="AC26" s="11"/>
      <c r="AD26" s="11">
        <f>(V26*-1)-Q26</f>
        <v>24278.01999999999</v>
      </c>
      <c r="AE26" s="11"/>
      <c r="AF26" s="11"/>
      <c r="AG26" s="11"/>
      <c r="AK26" s="86" t="s">
        <v>390</v>
      </c>
      <c r="AL26" s="12"/>
    </row>
    <row r="27" spans="2:38" x14ac:dyDescent="0.25"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4"/>
      <c r="P27" s="11"/>
      <c r="Q27" s="11"/>
      <c r="R27" s="11"/>
      <c r="S27" s="12"/>
      <c r="T27" s="14"/>
      <c r="U27" s="11"/>
      <c r="V27" s="11"/>
      <c r="W27" s="11"/>
      <c r="X27" s="11"/>
      <c r="Y27" s="11"/>
      <c r="Z27" s="11"/>
      <c r="AA27" s="11"/>
      <c r="AB27" s="12"/>
      <c r="AC27" s="11"/>
      <c r="AD27" s="11"/>
      <c r="AE27" s="11"/>
      <c r="AF27" s="11"/>
      <c r="AG27" s="11"/>
      <c r="AL27" s="12"/>
    </row>
    <row r="28" spans="2:38" x14ac:dyDescent="0.25">
      <c r="C28" s="1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4"/>
      <c r="P28" s="11"/>
      <c r="Q28" s="11"/>
      <c r="R28" s="11"/>
      <c r="S28" s="12"/>
      <c r="T28" s="14"/>
      <c r="U28" s="11"/>
      <c r="V28" s="11"/>
      <c r="W28" s="11"/>
      <c r="X28" s="11"/>
      <c r="Y28" s="11"/>
      <c r="Z28" s="11"/>
      <c r="AA28" s="11"/>
      <c r="AB28" s="12"/>
      <c r="AC28" s="11"/>
      <c r="AD28" s="11"/>
      <c r="AE28" s="11"/>
      <c r="AF28" s="11"/>
      <c r="AG28" s="11"/>
      <c r="AL28" s="12"/>
    </row>
    <row r="29" spans="2:38" x14ac:dyDescent="0.25">
      <c r="C29" s="13"/>
      <c r="D29" s="12"/>
      <c r="E29" s="12"/>
      <c r="F29" s="12"/>
      <c r="G29" s="12"/>
      <c r="H29" s="12"/>
      <c r="I29" s="31" t="s">
        <v>399</v>
      </c>
      <c r="J29" s="31"/>
      <c r="K29" s="32">
        <v>1000</v>
      </c>
      <c r="L29" s="32"/>
      <c r="M29" s="33">
        <v>124114</v>
      </c>
      <c r="N29" s="12"/>
      <c r="O29" s="14"/>
      <c r="P29" s="11"/>
      <c r="Q29" s="11"/>
      <c r="R29" s="11"/>
      <c r="S29" s="12"/>
      <c r="T29" s="14"/>
      <c r="U29" s="11"/>
      <c r="V29" s="11"/>
      <c r="W29" s="11"/>
      <c r="X29" s="11"/>
      <c r="Y29" s="32">
        <v>1000</v>
      </c>
      <c r="Z29" s="32"/>
      <c r="AA29" s="33">
        <v>124114</v>
      </c>
      <c r="AB29" s="31" t="s">
        <v>399</v>
      </c>
      <c r="AC29" s="33"/>
      <c r="AD29" s="11"/>
      <c r="AE29" s="11"/>
      <c r="AF29" s="11"/>
      <c r="AG29" s="11"/>
      <c r="AL29" s="31"/>
    </row>
    <row r="30" spans="2:38" x14ac:dyDescent="0.25">
      <c r="C30" s="13"/>
      <c r="D30" s="12"/>
      <c r="E30" s="12"/>
      <c r="F30" s="12"/>
      <c r="G30" s="12"/>
      <c r="H30" s="12"/>
      <c r="I30" s="31"/>
      <c r="J30" s="31"/>
      <c r="K30" s="32"/>
      <c r="L30" s="32"/>
      <c r="M30" s="33"/>
      <c r="N30" s="12"/>
      <c r="O30" s="14"/>
      <c r="P30" s="11"/>
      <c r="Q30" s="11"/>
      <c r="R30" s="11"/>
      <c r="S30" s="12"/>
      <c r="T30" s="14"/>
      <c r="U30" s="11"/>
      <c r="V30" s="11"/>
      <c r="W30" s="11"/>
      <c r="X30" s="11"/>
      <c r="Y30" s="11"/>
      <c r="Z30" s="11"/>
      <c r="AA30" s="11"/>
      <c r="AB30" s="31"/>
      <c r="AC30" s="11"/>
      <c r="AD30" s="11"/>
      <c r="AE30" s="11"/>
      <c r="AF30" s="11"/>
      <c r="AG30" s="11"/>
      <c r="AL30" s="31"/>
    </row>
    <row r="31" spans="2:38" x14ac:dyDescent="0.25">
      <c r="C31" s="13"/>
      <c r="D31" s="12"/>
      <c r="E31" s="12"/>
      <c r="F31" s="12"/>
      <c r="G31" s="12"/>
      <c r="H31" s="12"/>
      <c r="I31" s="31"/>
      <c r="J31" s="31"/>
      <c r="N31" s="12"/>
      <c r="O31" s="14"/>
      <c r="P31" s="11"/>
      <c r="Q31" s="11"/>
      <c r="R31" s="11"/>
      <c r="S31" s="12"/>
      <c r="T31" s="14"/>
      <c r="U31" s="11"/>
      <c r="V31" s="11"/>
      <c r="W31" s="11"/>
      <c r="X31" s="11"/>
      <c r="Y31" s="11"/>
      <c r="Z31" s="11"/>
      <c r="AA31" s="11"/>
      <c r="AB31" s="31"/>
      <c r="AC31" s="11"/>
      <c r="AD31" s="11"/>
      <c r="AE31" s="11"/>
      <c r="AF31" s="11"/>
      <c r="AG31" s="11"/>
      <c r="AL31" s="31"/>
    </row>
    <row r="32" spans="2:38" x14ac:dyDescent="0.25">
      <c r="B32">
        <v>104</v>
      </c>
      <c r="C32" s="13">
        <v>45819</v>
      </c>
      <c r="D32" s="12" t="s">
        <v>175</v>
      </c>
      <c r="E32" s="12" t="s">
        <v>23</v>
      </c>
      <c r="F32" s="12" t="s">
        <v>23</v>
      </c>
      <c r="G32" s="12" t="s">
        <v>21</v>
      </c>
      <c r="H32" s="12"/>
      <c r="I32" s="12" t="s">
        <v>177</v>
      </c>
      <c r="J32" s="12"/>
      <c r="K32" s="32">
        <v>8500</v>
      </c>
      <c r="L32" s="32"/>
      <c r="M32" s="33">
        <v>177053.26</v>
      </c>
      <c r="N32" s="12"/>
      <c r="O32" s="14"/>
      <c r="P32" s="11"/>
      <c r="Q32" s="11"/>
      <c r="R32" s="11"/>
      <c r="S32" s="12" t="s">
        <v>175</v>
      </c>
      <c r="T32" s="14">
        <v>-3500</v>
      </c>
      <c r="U32" s="11">
        <v>25.24</v>
      </c>
      <c r="V32" s="11">
        <v>-88356.46</v>
      </c>
      <c r="W32" s="11"/>
      <c r="X32" s="11"/>
      <c r="Y32" s="11">
        <f>K32+O32+T32</f>
        <v>5000</v>
      </c>
      <c r="Z32" s="11"/>
      <c r="AA32" s="11">
        <f>M32/K32*Y32</f>
        <v>104148.97647058824</v>
      </c>
      <c r="AB32" s="12" t="s">
        <v>177</v>
      </c>
      <c r="AC32" s="11">
        <f>M32-AA32</f>
        <v>72904.283529411769</v>
      </c>
      <c r="AD32" s="11">
        <f>(V32*-1)-Q32-(M32/K32*(T32*-1))</f>
        <v>15452.176470588238</v>
      </c>
      <c r="AE32" s="11"/>
      <c r="AF32" s="11"/>
      <c r="AG32" s="11"/>
      <c r="AH32" s="86" t="str">
        <f>LEFT(S32,2)</f>
        <v>10</v>
      </c>
      <c r="AI32" s="86" t="str">
        <f>MID(S32,4,2)</f>
        <v>06</v>
      </c>
      <c r="AJ32" s="86" t="str">
        <f>RIGHT(S32,2)</f>
        <v>25</v>
      </c>
      <c r="AK32" s="86" t="s">
        <v>390</v>
      </c>
      <c r="AL32" s="12"/>
    </row>
    <row r="33" spans="2:38" x14ac:dyDescent="0.25"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/>
      <c r="P33" s="11"/>
      <c r="Q33" s="11"/>
      <c r="R33" s="11"/>
      <c r="S33" s="12"/>
      <c r="T33" s="14"/>
      <c r="U33" s="11"/>
      <c r="V33" s="11"/>
      <c r="W33" s="11"/>
      <c r="X33" s="11"/>
      <c r="Y33" s="11"/>
      <c r="Z33" s="11"/>
      <c r="AB33" s="12"/>
      <c r="AC33" s="11"/>
      <c r="AD33" s="11"/>
      <c r="AE33" s="11"/>
      <c r="AF33" s="11"/>
      <c r="AG33" s="11"/>
      <c r="AL33" s="12"/>
    </row>
    <row r="34" spans="2:38" x14ac:dyDescent="0.25">
      <c r="C34" s="13"/>
      <c r="D34" s="12"/>
      <c r="E34" s="12"/>
      <c r="F34" s="12"/>
      <c r="G34" s="12"/>
      <c r="H34" s="12"/>
      <c r="I34" s="31"/>
      <c r="J34" s="31"/>
      <c r="N34" s="12"/>
      <c r="O34" s="14"/>
      <c r="P34" s="11"/>
      <c r="Q34" s="11"/>
      <c r="R34" s="11"/>
      <c r="S34" s="12"/>
      <c r="T34" s="14"/>
      <c r="U34" s="11"/>
      <c r="V34" s="11"/>
      <c r="W34" s="11"/>
      <c r="X34" s="11"/>
      <c r="Y34" s="11"/>
      <c r="Z34" s="11"/>
      <c r="AA34" s="11"/>
      <c r="AB34" s="31"/>
      <c r="AC34" s="11"/>
      <c r="AD34" s="11"/>
      <c r="AE34" s="11"/>
      <c r="AF34" s="11"/>
      <c r="AG34" s="11"/>
      <c r="AL34" s="31"/>
    </row>
    <row r="35" spans="2:38" x14ac:dyDescent="0.25">
      <c r="B35">
        <v>23</v>
      </c>
      <c r="C35" s="13">
        <v>45784</v>
      </c>
      <c r="D35" s="12" t="s">
        <v>77</v>
      </c>
      <c r="E35" s="12" t="s">
        <v>23</v>
      </c>
      <c r="F35" s="12" t="s">
        <v>23</v>
      </c>
      <c r="G35" s="12" t="s">
        <v>21</v>
      </c>
      <c r="H35" s="12"/>
      <c r="I35" s="12" t="s">
        <v>79</v>
      </c>
      <c r="J35" s="12"/>
      <c r="K35" s="32">
        <v>100</v>
      </c>
      <c r="L35" s="32"/>
      <c r="M35" s="33">
        <v>116966.85</v>
      </c>
      <c r="N35" s="12"/>
      <c r="O35" s="14"/>
      <c r="P35" s="11"/>
      <c r="Q35" s="11"/>
      <c r="R35" s="11"/>
      <c r="S35" s="12" t="s">
        <v>77</v>
      </c>
      <c r="T35" s="14">
        <v>-100</v>
      </c>
      <c r="U35" s="11">
        <v>1529.07</v>
      </c>
      <c r="V35" s="11">
        <v>-152907.04</v>
      </c>
      <c r="W35" s="11"/>
      <c r="X35" s="11"/>
      <c r="Y35" s="11">
        <f>K35+O35+T35</f>
        <v>0</v>
      </c>
      <c r="Z35" s="11"/>
      <c r="AA35" s="11">
        <f>M35/K35*Y35</f>
        <v>0</v>
      </c>
      <c r="AB35" s="12" t="s">
        <v>79</v>
      </c>
      <c r="AC35" s="11">
        <f>M35-AA35</f>
        <v>116966.85</v>
      </c>
      <c r="AD35" s="11">
        <f>(V35*-1)-Q35-(M35/K35*(T35*-1))</f>
        <v>35940.19</v>
      </c>
      <c r="AE35" s="11"/>
      <c r="AF35" s="11"/>
      <c r="AG35" s="11"/>
      <c r="AH35" s="86" t="str">
        <f>LEFT(S35,2)</f>
        <v>06</v>
      </c>
      <c r="AI35" s="86" t="str">
        <f>MID(S35,4,2)</f>
        <v>05</v>
      </c>
      <c r="AJ35" s="86" t="str">
        <f>RIGHT(S35,2)</f>
        <v>25</v>
      </c>
      <c r="AK35" s="86" t="s">
        <v>390</v>
      </c>
      <c r="AL35" s="12"/>
    </row>
    <row r="36" spans="2:38" x14ac:dyDescent="0.25"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4"/>
      <c r="P36" s="11"/>
      <c r="Q36" s="11"/>
      <c r="R36" s="11"/>
      <c r="S36" s="12"/>
      <c r="T36" s="14"/>
      <c r="U36" s="11"/>
      <c r="V36" s="11"/>
      <c r="W36" s="11"/>
      <c r="X36" s="11"/>
      <c r="Y36" s="11"/>
      <c r="Z36" s="11"/>
      <c r="AA36" s="11"/>
      <c r="AB36" s="12"/>
      <c r="AC36" s="11"/>
      <c r="AD36" s="11"/>
      <c r="AE36" s="11"/>
      <c r="AF36" s="11"/>
      <c r="AG36" s="11"/>
      <c r="AL36" s="12"/>
    </row>
    <row r="37" spans="2:38" x14ac:dyDescent="0.25">
      <c r="C37" s="13"/>
      <c r="D37" s="12"/>
      <c r="E37" s="12"/>
      <c r="F37" s="12"/>
      <c r="G37" s="12"/>
      <c r="H37" s="12"/>
      <c r="I37" s="31" t="s">
        <v>400</v>
      </c>
      <c r="J37" s="31"/>
      <c r="K37" s="32">
        <v>250</v>
      </c>
      <c r="L37" s="32"/>
      <c r="M37" s="33">
        <v>88438.35</v>
      </c>
      <c r="N37" s="12"/>
      <c r="O37" s="14"/>
      <c r="P37" s="11"/>
      <c r="Q37" s="11"/>
      <c r="R37" s="11"/>
      <c r="S37" s="12"/>
      <c r="T37" s="14"/>
      <c r="U37" s="11"/>
      <c r="V37" s="11"/>
      <c r="W37" s="11"/>
      <c r="X37" s="11"/>
      <c r="Y37" s="32">
        <v>250</v>
      </c>
      <c r="Z37" s="32"/>
      <c r="AA37" s="33">
        <v>88438.35</v>
      </c>
      <c r="AB37" s="31" t="s">
        <v>400</v>
      </c>
      <c r="AC37" s="11"/>
      <c r="AD37" s="11"/>
      <c r="AE37" s="11"/>
      <c r="AF37" s="11"/>
      <c r="AG37" s="11"/>
      <c r="AL37" s="31"/>
    </row>
    <row r="38" spans="2:38" x14ac:dyDescent="0.25">
      <c r="C38" s="13"/>
      <c r="D38" s="12"/>
      <c r="E38" s="12"/>
      <c r="F38" s="12"/>
      <c r="G38" s="12"/>
      <c r="H38" s="12"/>
      <c r="I38" s="31"/>
      <c r="J38" s="31"/>
      <c r="K38" s="32"/>
      <c r="L38" s="32"/>
      <c r="M38" s="33"/>
      <c r="N38" s="12"/>
      <c r="O38" s="14"/>
      <c r="P38" s="11"/>
      <c r="Q38" s="11"/>
      <c r="R38" s="11"/>
      <c r="S38" s="12"/>
      <c r="T38" s="14"/>
      <c r="U38" s="11"/>
      <c r="V38" s="11"/>
      <c r="W38" s="11"/>
      <c r="X38" s="11"/>
      <c r="Y38" s="11"/>
      <c r="Z38" s="11"/>
      <c r="AA38" s="11"/>
      <c r="AB38" s="31"/>
      <c r="AC38" s="11"/>
      <c r="AD38" s="11"/>
      <c r="AE38" s="11"/>
      <c r="AF38" s="11"/>
      <c r="AG38" s="11"/>
      <c r="AL38" s="31"/>
    </row>
    <row r="39" spans="2:38" x14ac:dyDescent="0.25">
      <c r="C39" s="13"/>
      <c r="D39" s="12"/>
      <c r="E39" s="12"/>
      <c r="F39" s="12"/>
      <c r="G39" s="12"/>
      <c r="H39" s="12"/>
      <c r="I39" s="31"/>
      <c r="J39" s="31"/>
      <c r="K39" s="32"/>
      <c r="L39" s="32"/>
      <c r="M39" s="33"/>
      <c r="N39" s="12"/>
      <c r="O39" s="14"/>
      <c r="P39" s="11"/>
      <c r="Q39" s="11"/>
      <c r="R39" s="11"/>
      <c r="S39" s="12"/>
      <c r="T39" s="14"/>
      <c r="U39" s="11"/>
      <c r="V39" s="11"/>
      <c r="W39" s="11"/>
      <c r="X39" s="11"/>
      <c r="Y39" s="11"/>
      <c r="Z39" s="11"/>
      <c r="AA39" s="11"/>
      <c r="AB39" s="31"/>
      <c r="AC39" s="11"/>
      <c r="AD39" s="11"/>
      <c r="AE39" s="11"/>
      <c r="AF39" s="11"/>
      <c r="AG39" s="11"/>
      <c r="AL39" s="31"/>
    </row>
    <row r="40" spans="2:38" x14ac:dyDescent="0.25">
      <c r="C40" s="13"/>
      <c r="D40" s="12"/>
      <c r="E40" s="12"/>
      <c r="F40" s="12"/>
      <c r="G40" s="12"/>
      <c r="H40" s="12"/>
      <c r="I40" s="31" t="s">
        <v>401</v>
      </c>
      <c r="J40" s="31"/>
      <c r="K40" s="32">
        <v>2000</v>
      </c>
      <c r="L40" s="32"/>
      <c r="M40" s="33">
        <v>201801.60000000001</v>
      </c>
      <c r="N40" s="12"/>
      <c r="O40" s="14"/>
      <c r="P40" s="11"/>
      <c r="Q40" s="11"/>
      <c r="R40" s="11"/>
      <c r="S40" s="12"/>
      <c r="T40" s="14"/>
      <c r="U40" s="11"/>
      <c r="V40" s="11"/>
      <c r="W40" s="11"/>
      <c r="X40" s="11"/>
      <c r="Y40" s="11"/>
      <c r="Z40" s="11"/>
      <c r="AA40" s="11"/>
      <c r="AB40" s="31" t="s">
        <v>401</v>
      </c>
      <c r="AC40" s="11"/>
      <c r="AD40" s="11"/>
      <c r="AE40" s="11"/>
      <c r="AF40" s="11"/>
      <c r="AG40" s="11"/>
      <c r="AL40" s="31"/>
    </row>
    <row r="41" spans="2:38" x14ac:dyDescent="0.25">
      <c r="B41">
        <v>24</v>
      </c>
      <c r="C41" s="13">
        <v>45784</v>
      </c>
      <c r="D41" s="12" t="s">
        <v>77</v>
      </c>
      <c r="E41" s="12" t="s">
        <v>23</v>
      </c>
      <c r="F41" s="12" t="s">
        <v>23</v>
      </c>
      <c r="G41" s="12" t="s">
        <v>21</v>
      </c>
      <c r="H41" s="12"/>
      <c r="I41" s="12" t="s">
        <v>47</v>
      </c>
      <c r="J41" s="12"/>
      <c r="K41" s="12"/>
      <c r="L41" s="12"/>
      <c r="M41" s="12"/>
      <c r="N41" s="12"/>
      <c r="O41" s="14"/>
      <c r="P41" s="11"/>
      <c r="Q41" s="11"/>
      <c r="R41" s="11"/>
      <c r="S41" s="12" t="s">
        <v>77</v>
      </c>
      <c r="T41" s="14">
        <v>-1500</v>
      </c>
      <c r="U41" s="11">
        <v>93.97</v>
      </c>
      <c r="V41" s="11">
        <v>-140952.97</v>
      </c>
      <c r="W41" s="11"/>
      <c r="X41" s="11"/>
      <c r="Y41" s="11"/>
      <c r="Z41" s="11"/>
      <c r="AA41" s="11"/>
      <c r="AB41" s="12" t="s">
        <v>47</v>
      </c>
      <c r="AC41" s="11"/>
      <c r="AD41" s="11"/>
      <c r="AE41" s="11"/>
      <c r="AF41" s="11"/>
      <c r="AG41" s="11"/>
      <c r="AH41" s="86" t="str">
        <f>LEFT(S41,2)</f>
        <v>06</v>
      </c>
      <c r="AI41" s="86" t="str">
        <f>MID(S41,4,2)</f>
        <v>05</v>
      </c>
      <c r="AJ41" s="86" t="str">
        <f>RIGHT(S41,2)</f>
        <v>25</v>
      </c>
      <c r="AK41" s="86" t="s">
        <v>390</v>
      </c>
      <c r="AL41" s="12"/>
    </row>
    <row r="42" spans="2:38" x14ac:dyDescent="0.25">
      <c r="B42">
        <v>105</v>
      </c>
      <c r="C42" s="13">
        <v>45819</v>
      </c>
      <c r="D42" s="12" t="s">
        <v>175</v>
      </c>
      <c r="E42" s="12" t="s">
        <v>23</v>
      </c>
      <c r="F42" s="12" t="s">
        <v>23</v>
      </c>
      <c r="G42" s="12" t="s">
        <v>21</v>
      </c>
      <c r="H42" s="12"/>
      <c r="I42" s="12" t="s">
        <v>47</v>
      </c>
      <c r="J42" s="12"/>
      <c r="K42" s="12"/>
      <c r="L42" s="12"/>
      <c r="M42" s="12"/>
      <c r="N42" s="12"/>
      <c r="O42" s="14"/>
      <c r="P42" s="11"/>
      <c r="Q42" s="11"/>
      <c r="R42" s="11"/>
      <c r="S42" s="12" t="s">
        <v>175</v>
      </c>
      <c r="T42" s="14">
        <v>-1000</v>
      </c>
      <c r="U42" s="11">
        <v>117.58</v>
      </c>
      <c r="V42" s="11">
        <v>-117582.3</v>
      </c>
      <c r="W42" s="11"/>
      <c r="X42" s="11"/>
      <c r="Y42" s="11"/>
      <c r="Z42" s="11"/>
      <c r="AA42" s="11"/>
      <c r="AB42" s="12" t="s">
        <v>47</v>
      </c>
      <c r="AC42" s="11"/>
      <c r="AD42" s="11"/>
      <c r="AE42" s="11"/>
      <c r="AF42" s="11"/>
      <c r="AG42" s="11"/>
      <c r="AH42" s="86" t="str">
        <f>LEFT(S42,2)</f>
        <v>10</v>
      </c>
      <c r="AI42" s="86" t="str">
        <f>MID(S42,4,2)</f>
        <v>06</v>
      </c>
      <c r="AJ42" s="86" t="str">
        <f>RIGHT(S42,2)</f>
        <v>25</v>
      </c>
      <c r="AK42" s="86" t="s">
        <v>390</v>
      </c>
      <c r="AL42" s="12"/>
    </row>
    <row r="43" spans="2:38" x14ac:dyDescent="0.25">
      <c r="B43">
        <v>9</v>
      </c>
      <c r="C43" s="13">
        <v>45769</v>
      </c>
      <c r="D43" s="12" t="s">
        <v>58</v>
      </c>
      <c r="E43" s="12" t="s">
        <v>23</v>
      </c>
      <c r="F43" s="12" t="s">
        <v>23</v>
      </c>
      <c r="G43" s="12" t="s">
        <v>21</v>
      </c>
      <c r="H43" s="12"/>
      <c r="I43" s="12" t="s">
        <v>47</v>
      </c>
      <c r="J43" s="12"/>
      <c r="K43" s="12"/>
      <c r="L43" s="12"/>
      <c r="M43" s="12"/>
      <c r="N43" s="12"/>
      <c r="O43" s="14"/>
      <c r="P43" s="11"/>
      <c r="Q43" s="11"/>
      <c r="R43" s="11"/>
      <c r="S43" s="12" t="s">
        <v>58</v>
      </c>
      <c r="T43" s="14">
        <v>-1000</v>
      </c>
      <c r="U43" s="11">
        <v>99.24</v>
      </c>
      <c r="V43" s="11">
        <v>-99240.69</v>
      </c>
      <c r="W43" s="11"/>
      <c r="X43" s="11"/>
      <c r="Y43" s="11"/>
      <c r="Z43" s="11"/>
      <c r="AA43" s="11"/>
      <c r="AB43" s="12" t="s">
        <v>47</v>
      </c>
      <c r="AC43" s="11"/>
      <c r="AD43" s="11"/>
      <c r="AE43" s="11"/>
      <c r="AF43" s="11"/>
      <c r="AG43" s="11"/>
      <c r="AH43" s="86" t="str">
        <f>LEFT(S43,2)</f>
        <v>21</v>
      </c>
      <c r="AI43" s="86" t="str">
        <f>MID(S43,4,2)</f>
        <v>04</v>
      </c>
      <c r="AJ43" s="86" t="str">
        <f>RIGHT(S43,2)</f>
        <v>25</v>
      </c>
      <c r="AK43" s="86" t="s">
        <v>390</v>
      </c>
      <c r="AL43" s="12"/>
    </row>
    <row r="44" spans="2:38" x14ac:dyDescent="0.25">
      <c r="B44">
        <v>3</v>
      </c>
      <c r="C44" s="13">
        <v>45758</v>
      </c>
      <c r="D44" s="12" t="s">
        <v>45</v>
      </c>
      <c r="E44" s="12" t="s">
        <v>17</v>
      </c>
      <c r="F44" s="12" t="s">
        <v>46</v>
      </c>
      <c r="G44" s="12" t="s">
        <v>21</v>
      </c>
      <c r="H44" s="12"/>
      <c r="I44" s="12" t="s">
        <v>47</v>
      </c>
      <c r="J44" s="12"/>
      <c r="K44" s="12"/>
      <c r="L44" s="12"/>
      <c r="M44" s="12"/>
      <c r="N44" s="12" t="s">
        <v>45</v>
      </c>
      <c r="O44" s="14">
        <v>2500</v>
      </c>
      <c r="P44" s="11">
        <v>88.21</v>
      </c>
      <c r="Q44" s="11">
        <v>220517.9</v>
      </c>
      <c r="R44" s="11"/>
      <c r="S44" s="12"/>
      <c r="T44" s="14"/>
      <c r="U44" s="11"/>
      <c r="V44" s="11"/>
      <c r="W44" s="11"/>
      <c r="X44" s="11"/>
      <c r="Y44" s="11"/>
      <c r="Z44" s="11"/>
      <c r="AA44" s="11"/>
      <c r="AB44" s="12" t="s">
        <v>47</v>
      </c>
      <c r="AC44" s="11"/>
      <c r="AD44" s="11"/>
      <c r="AE44" s="11"/>
      <c r="AF44" s="11"/>
      <c r="AG44" s="11"/>
      <c r="AH44" s="86" t="str">
        <f>LEFT(N44,2)</f>
        <v>09</v>
      </c>
      <c r="AI44" s="86" t="str">
        <f>MID(N44,4,2)</f>
        <v>04</v>
      </c>
      <c r="AJ44" s="86" t="str">
        <f>RIGHT(N44,2)</f>
        <v>25</v>
      </c>
      <c r="AK44" s="86" t="s">
        <v>390</v>
      </c>
      <c r="AL44" s="12"/>
    </row>
    <row r="45" spans="2:38" x14ac:dyDescent="0.25">
      <c r="C45" s="13"/>
      <c r="D45" s="12"/>
      <c r="E45" s="12"/>
      <c r="F45" s="12"/>
      <c r="G45" s="12"/>
      <c r="H45" s="12"/>
      <c r="I45" s="12" t="s">
        <v>47</v>
      </c>
      <c r="J45" s="12"/>
      <c r="K45" s="11">
        <f>SUM(K40:K44)</f>
        <v>2000</v>
      </c>
      <c r="L45" s="12"/>
      <c r="M45" s="11">
        <f>SUM(M40:M44)</f>
        <v>201801.60000000001</v>
      </c>
      <c r="N45" s="12"/>
      <c r="O45" s="11">
        <f>SUM(O40:O44)</f>
        <v>2500</v>
      </c>
      <c r="P45" s="12"/>
      <c r="Q45" s="11">
        <f>SUM(Q40:Q44)</f>
        <v>220517.9</v>
      </c>
      <c r="R45" s="11"/>
      <c r="S45" s="12"/>
      <c r="T45" s="11">
        <f>SUM(T40:T44)</f>
        <v>-3500</v>
      </c>
      <c r="U45" s="12"/>
      <c r="V45" s="11">
        <f>SUM(V40:V44)</f>
        <v>-357775.96</v>
      </c>
      <c r="W45" s="11"/>
      <c r="X45" s="11"/>
      <c r="Y45" s="11">
        <f>K45+O45+T45</f>
        <v>1000</v>
      </c>
      <c r="Z45" s="11"/>
      <c r="AA45" s="11">
        <f>Q44/O44*Y45</f>
        <v>88207.16</v>
      </c>
      <c r="AB45" s="12"/>
      <c r="AC45" s="11">
        <f>M40+(Q44/O44*Y45)</f>
        <v>290008.76</v>
      </c>
      <c r="AD45" s="11">
        <f>(V45*-1)-AC45</f>
        <v>67767.200000000012</v>
      </c>
      <c r="AE45" s="11"/>
      <c r="AF45" s="11"/>
      <c r="AG45" s="11"/>
      <c r="AK45" s="86" t="s">
        <v>390</v>
      </c>
      <c r="AL45" s="12"/>
    </row>
    <row r="46" spans="2:38" x14ac:dyDescent="0.25"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4"/>
      <c r="P46" s="11"/>
      <c r="Q46" s="11"/>
      <c r="R46" s="11"/>
      <c r="S46" s="12"/>
      <c r="T46" s="14"/>
      <c r="U46" s="11"/>
      <c r="V46" s="11"/>
      <c r="W46" s="11"/>
      <c r="X46" s="11"/>
      <c r="Y46" s="11"/>
      <c r="Z46" s="11"/>
      <c r="AA46" s="11"/>
      <c r="AB46" s="12"/>
      <c r="AC46" s="11"/>
      <c r="AD46" s="11"/>
      <c r="AE46" s="11"/>
      <c r="AF46" s="11"/>
      <c r="AG46" s="11"/>
      <c r="AL46" s="12"/>
    </row>
    <row r="47" spans="2:38" x14ac:dyDescent="0.25">
      <c r="C47" s="13"/>
      <c r="D47" s="12"/>
      <c r="E47" s="12"/>
      <c r="F47" s="12"/>
      <c r="G47" s="12"/>
      <c r="H47" s="12"/>
      <c r="I47" s="31"/>
      <c r="J47" s="31"/>
      <c r="N47" s="12"/>
      <c r="O47" s="14"/>
      <c r="P47" s="11"/>
      <c r="Q47" s="11"/>
      <c r="R47" s="11"/>
      <c r="S47" s="12"/>
      <c r="T47" s="14"/>
      <c r="U47" s="11"/>
      <c r="V47" s="11"/>
      <c r="W47" s="11"/>
      <c r="X47" s="11"/>
      <c r="Y47" s="11"/>
      <c r="Z47" s="11"/>
      <c r="AA47" s="11"/>
      <c r="AB47" s="31"/>
      <c r="AC47" s="11"/>
      <c r="AD47" s="11"/>
      <c r="AE47" s="11"/>
      <c r="AF47" s="11"/>
      <c r="AG47" s="11"/>
      <c r="AL47" s="31"/>
    </row>
    <row r="48" spans="2:38" x14ac:dyDescent="0.25">
      <c r="B48">
        <v>25</v>
      </c>
      <c r="C48" s="13">
        <v>45784</v>
      </c>
      <c r="D48" s="12" t="s">
        <v>77</v>
      </c>
      <c r="E48" s="12" t="s">
        <v>23</v>
      </c>
      <c r="F48" s="12" t="s">
        <v>23</v>
      </c>
      <c r="G48" s="12" t="s">
        <v>21</v>
      </c>
      <c r="H48" s="12"/>
      <c r="I48" s="12" t="s">
        <v>80</v>
      </c>
      <c r="J48" s="12"/>
      <c r="K48" s="32">
        <v>500</v>
      </c>
      <c r="L48" s="32"/>
      <c r="M48" s="33">
        <v>126552.3</v>
      </c>
      <c r="N48" s="12"/>
      <c r="O48" s="14"/>
      <c r="P48" s="11"/>
      <c r="Q48" s="11"/>
      <c r="R48" s="11"/>
      <c r="S48" s="12" t="s">
        <v>77</v>
      </c>
      <c r="T48" s="14">
        <v>-250</v>
      </c>
      <c r="U48" s="11">
        <v>263.77999999999997</v>
      </c>
      <c r="V48" s="11">
        <v>-65945.53</v>
      </c>
      <c r="W48" s="11"/>
      <c r="X48" s="11"/>
      <c r="Y48" s="11">
        <f>K48+O48+T48</f>
        <v>250</v>
      </c>
      <c r="Z48" s="11"/>
      <c r="AA48" s="11">
        <f>M48/K48*Y48</f>
        <v>63276.15</v>
      </c>
      <c r="AB48" s="12" t="s">
        <v>80</v>
      </c>
      <c r="AC48" s="11">
        <f>M48-AA48</f>
        <v>63276.15</v>
      </c>
      <c r="AD48" s="11">
        <f>(V48*-1)-AC48</f>
        <v>2669.3799999999974</v>
      </c>
      <c r="AE48" s="11"/>
      <c r="AF48" s="11"/>
      <c r="AG48" s="11"/>
      <c r="AH48" s="86" t="str">
        <f>LEFT(S48,2)</f>
        <v>06</v>
      </c>
      <c r="AI48" s="86" t="str">
        <f>MID(S48,4,2)</f>
        <v>05</v>
      </c>
      <c r="AJ48" s="86" t="str">
        <f>RIGHT(S48,2)</f>
        <v>25</v>
      </c>
      <c r="AK48" s="86" t="s">
        <v>390</v>
      </c>
      <c r="AL48" s="12"/>
    </row>
    <row r="49" spans="2:38" x14ac:dyDescent="0.25">
      <c r="C49" s="1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4"/>
      <c r="P49" s="11"/>
      <c r="Q49" s="11"/>
      <c r="R49" s="11"/>
      <c r="S49" s="12"/>
      <c r="T49" s="14"/>
      <c r="U49" s="11"/>
      <c r="V49" s="11"/>
      <c r="W49" s="11"/>
      <c r="X49" s="11"/>
      <c r="Y49" s="11"/>
      <c r="Z49" s="11"/>
      <c r="AA49" s="11"/>
      <c r="AB49" s="12"/>
      <c r="AC49" s="11"/>
      <c r="AD49" s="11"/>
      <c r="AE49" s="11"/>
      <c r="AF49" s="11"/>
      <c r="AG49" s="11"/>
      <c r="AL49" s="12"/>
    </row>
    <row r="50" spans="2:38" x14ac:dyDescent="0.25"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4"/>
      <c r="P50" s="11"/>
      <c r="Q50" s="11"/>
      <c r="R50" s="11"/>
      <c r="S50" s="12"/>
      <c r="T50" s="14"/>
      <c r="U50" s="11"/>
      <c r="V50" s="11"/>
      <c r="W50" s="11"/>
      <c r="X50" s="11"/>
      <c r="Y50" s="11"/>
      <c r="Z50" s="11"/>
      <c r="AA50" s="11"/>
      <c r="AB50" s="12"/>
      <c r="AC50" s="11"/>
      <c r="AD50" s="11"/>
      <c r="AE50" s="11"/>
      <c r="AF50" s="11"/>
      <c r="AG50" s="11"/>
      <c r="AL50" s="12"/>
    </row>
    <row r="51" spans="2:38" x14ac:dyDescent="0.25">
      <c r="C51" s="13"/>
      <c r="D51" s="12"/>
      <c r="E51" s="12"/>
      <c r="F51" s="12"/>
      <c r="G51" s="12"/>
      <c r="H51" s="12"/>
      <c r="I51" s="31" t="s">
        <v>402</v>
      </c>
      <c r="J51" s="31"/>
      <c r="K51" s="32">
        <v>15</v>
      </c>
      <c r="L51" s="32"/>
      <c r="M51" s="33">
        <v>1003.75</v>
      </c>
      <c r="N51" s="12"/>
      <c r="O51" s="14"/>
      <c r="P51" s="11"/>
      <c r="Q51" s="11"/>
      <c r="R51" s="11"/>
      <c r="S51" s="12"/>
      <c r="T51" s="14"/>
      <c r="U51" s="11"/>
      <c r="V51" s="11"/>
      <c r="W51" s="11"/>
      <c r="X51" s="11"/>
      <c r="Y51" s="32">
        <v>15</v>
      </c>
      <c r="Z51" s="32"/>
      <c r="AA51" s="33">
        <v>1003.75</v>
      </c>
      <c r="AB51" s="31" t="s">
        <v>402</v>
      </c>
      <c r="AC51" s="11"/>
      <c r="AD51" s="11"/>
      <c r="AE51" s="11"/>
      <c r="AF51" s="11"/>
      <c r="AG51" s="11"/>
      <c r="AL51" s="31"/>
    </row>
    <row r="52" spans="2:38" x14ac:dyDescent="0.25">
      <c r="C52" s="13"/>
      <c r="D52" s="12"/>
      <c r="E52" s="12"/>
      <c r="F52" s="12"/>
      <c r="G52" s="12"/>
      <c r="H52" s="12"/>
      <c r="I52" s="31"/>
      <c r="J52" s="31"/>
      <c r="K52" s="32"/>
      <c r="L52" s="32"/>
      <c r="M52" s="33"/>
      <c r="N52" s="12"/>
      <c r="O52" s="14"/>
      <c r="P52" s="11"/>
      <c r="Q52" s="11"/>
      <c r="R52" s="11"/>
      <c r="S52" s="12"/>
      <c r="T52" s="14"/>
      <c r="U52" s="11"/>
      <c r="V52" s="11"/>
      <c r="W52" s="11"/>
      <c r="X52" s="11"/>
      <c r="Y52" s="11"/>
      <c r="Z52" s="11"/>
      <c r="AA52" s="11"/>
      <c r="AB52" s="31"/>
      <c r="AC52" s="11"/>
      <c r="AD52" s="11"/>
      <c r="AE52" s="11"/>
      <c r="AF52" s="11"/>
      <c r="AG52" s="11"/>
      <c r="AL52" s="31"/>
    </row>
    <row r="53" spans="2:38" x14ac:dyDescent="0.25">
      <c r="C53" s="13"/>
      <c r="D53" s="12"/>
      <c r="E53" s="12"/>
      <c r="F53" s="12"/>
      <c r="G53" s="12"/>
      <c r="H53" s="12"/>
      <c r="I53" s="31" t="s">
        <v>403</v>
      </c>
      <c r="J53" s="31"/>
      <c r="N53" s="12"/>
      <c r="O53" s="14"/>
      <c r="P53" s="11"/>
      <c r="Q53" s="11"/>
      <c r="R53" s="11"/>
      <c r="S53" s="12"/>
      <c r="T53" s="14"/>
      <c r="U53" s="11"/>
      <c r="V53" s="11"/>
      <c r="W53" s="11"/>
      <c r="X53" s="11"/>
      <c r="Y53" s="11"/>
      <c r="Z53" s="11"/>
      <c r="AA53" s="11"/>
      <c r="AB53" s="31" t="s">
        <v>403</v>
      </c>
      <c r="AC53" s="11"/>
      <c r="AD53" s="11"/>
      <c r="AE53" s="11"/>
      <c r="AF53" s="11"/>
      <c r="AG53" s="11"/>
      <c r="AL53" s="31"/>
    </row>
    <row r="54" spans="2:38" x14ac:dyDescent="0.25">
      <c r="B54">
        <v>26</v>
      </c>
      <c r="C54" s="13">
        <v>45784</v>
      </c>
      <c r="D54" s="12" t="s">
        <v>77</v>
      </c>
      <c r="E54" s="12" t="s">
        <v>23</v>
      </c>
      <c r="F54" s="12" t="s">
        <v>23</v>
      </c>
      <c r="G54" s="12" t="s">
        <v>21</v>
      </c>
      <c r="H54" s="12"/>
      <c r="I54" s="12" t="s">
        <v>81</v>
      </c>
      <c r="J54" s="12"/>
      <c r="K54" s="32">
        <v>1000</v>
      </c>
      <c r="L54" s="32"/>
      <c r="M54" s="33">
        <v>374999.64</v>
      </c>
      <c r="N54" s="12"/>
      <c r="O54" s="14"/>
      <c r="P54" s="11"/>
      <c r="Q54" s="11"/>
      <c r="R54" s="11"/>
      <c r="S54" s="12" t="s">
        <v>77</v>
      </c>
      <c r="T54" s="14">
        <v>-500</v>
      </c>
      <c r="U54" s="11">
        <v>378.62</v>
      </c>
      <c r="V54" s="11">
        <v>-189310.5</v>
      </c>
      <c r="W54" s="11"/>
      <c r="X54" s="11"/>
      <c r="Y54" s="11">
        <f>K54+O54+T54</f>
        <v>500</v>
      </c>
      <c r="Z54" s="11"/>
      <c r="AA54" s="11">
        <f>M54/K54*Y54</f>
        <v>187499.82</v>
      </c>
      <c r="AB54" s="12" t="s">
        <v>81</v>
      </c>
      <c r="AC54" s="11">
        <f>M54-AA54</f>
        <v>187499.82</v>
      </c>
      <c r="AD54" s="11">
        <f>(V54*-1)-AC54</f>
        <v>1810.679999999993</v>
      </c>
      <c r="AE54" s="11"/>
      <c r="AF54" s="11"/>
      <c r="AG54" s="11"/>
      <c r="AH54" s="86" t="str">
        <f>LEFT(S54,2)</f>
        <v>06</v>
      </c>
      <c r="AI54" s="86" t="str">
        <f>MID(S54,4,2)</f>
        <v>05</v>
      </c>
      <c r="AJ54" s="86" t="str">
        <f>RIGHT(S54,2)</f>
        <v>25</v>
      </c>
      <c r="AK54" s="86" t="s">
        <v>390</v>
      </c>
      <c r="AL54" s="12"/>
    </row>
    <row r="55" spans="2:38" x14ac:dyDescent="0.25">
      <c r="C55" s="13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4"/>
      <c r="P55" s="11"/>
      <c r="Q55" s="11"/>
      <c r="R55" s="11"/>
      <c r="S55" s="12"/>
      <c r="T55" s="14"/>
      <c r="U55" s="11"/>
      <c r="V55" s="11"/>
      <c r="W55" s="11"/>
      <c r="X55" s="11"/>
      <c r="Y55" s="11"/>
      <c r="Z55" s="11"/>
      <c r="AA55" s="11"/>
      <c r="AB55" s="12"/>
      <c r="AC55" s="11"/>
      <c r="AD55" s="11"/>
      <c r="AE55" s="11"/>
      <c r="AF55" s="11"/>
      <c r="AG55" s="11"/>
      <c r="AL55" s="12"/>
    </row>
    <row r="56" spans="2:38" x14ac:dyDescent="0.25">
      <c r="C56" s="13"/>
      <c r="D56" s="12"/>
      <c r="E56" s="12"/>
      <c r="F56" s="12"/>
      <c r="G56" s="12"/>
      <c r="H56" s="12"/>
      <c r="I56" s="31" t="s">
        <v>404</v>
      </c>
      <c r="J56" s="31"/>
      <c r="N56" s="12"/>
      <c r="O56" s="14"/>
      <c r="P56" s="11"/>
      <c r="Q56" s="11"/>
      <c r="R56" s="11"/>
      <c r="S56" s="12"/>
      <c r="T56" s="14"/>
      <c r="U56" s="11"/>
      <c r="V56" s="11"/>
      <c r="W56" s="11"/>
      <c r="X56" s="11"/>
      <c r="Y56" s="11"/>
      <c r="Z56" s="11"/>
      <c r="AA56" s="11"/>
      <c r="AB56" s="31" t="s">
        <v>404</v>
      </c>
      <c r="AC56" s="11"/>
      <c r="AD56" s="11"/>
      <c r="AE56" s="11"/>
      <c r="AF56" s="11"/>
      <c r="AG56" s="11"/>
      <c r="AL56" s="31"/>
    </row>
    <row r="57" spans="2:38" x14ac:dyDescent="0.25">
      <c r="B57">
        <v>27</v>
      </c>
      <c r="C57" s="13">
        <v>45784</v>
      </c>
      <c r="D57" s="12" t="s">
        <v>77</v>
      </c>
      <c r="E57" s="12" t="s">
        <v>23</v>
      </c>
      <c r="F57" s="12" t="s">
        <v>23</v>
      </c>
      <c r="G57" s="12" t="s">
        <v>21</v>
      </c>
      <c r="H57" s="12"/>
      <c r="I57" s="12" t="s">
        <v>82</v>
      </c>
      <c r="J57" s="12"/>
      <c r="K57" s="32">
        <v>100</v>
      </c>
      <c r="L57" s="32"/>
      <c r="M57" s="33">
        <v>90374.04</v>
      </c>
      <c r="N57" s="12"/>
      <c r="O57" s="14"/>
      <c r="P57" s="11"/>
      <c r="Q57" s="11"/>
      <c r="R57" s="11"/>
      <c r="S57" s="12" t="s">
        <v>77</v>
      </c>
      <c r="T57" s="14">
        <v>-100</v>
      </c>
      <c r="U57" s="11">
        <v>1118.8800000000001</v>
      </c>
      <c r="V57" s="11">
        <v>-111888</v>
      </c>
      <c r="W57" s="11"/>
      <c r="X57" s="11"/>
      <c r="Y57" s="11">
        <f>K57+O57+T57</f>
        <v>0</v>
      </c>
      <c r="Z57" s="11"/>
      <c r="AA57" s="11">
        <f>M57/K57*Y57</f>
        <v>0</v>
      </c>
      <c r="AB57" s="12" t="s">
        <v>82</v>
      </c>
      <c r="AC57" s="11">
        <f>M57-AA57</f>
        <v>90374.04</v>
      </c>
      <c r="AD57" s="11">
        <f>(V57*-1)-AC57</f>
        <v>21513.960000000006</v>
      </c>
      <c r="AE57" s="11"/>
      <c r="AF57" s="11"/>
      <c r="AG57" s="11"/>
      <c r="AH57" s="86" t="str">
        <f>LEFT(S57,2)</f>
        <v>06</v>
      </c>
      <c r="AI57" s="86" t="str">
        <f>MID(S57,4,2)</f>
        <v>05</v>
      </c>
      <c r="AJ57" s="86" t="str">
        <f>RIGHT(S57,2)</f>
        <v>25</v>
      </c>
      <c r="AK57" s="86" t="s">
        <v>390</v>
      </c>
      <c r="AL57" s="12"/>
    </row>
    <row r="58" spans="2:38" x14ac:dyDescent="0.25"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4"/>
      <c r="P58" s="11"/>
      <c r="Q58" s="11"/>
      <c r="R58" s="11"/>
      <c r="S58" s="12"/>
      <c r="T58" s="14"/>
      <c r="U58" s="11"/>
      <c r="V58" s="11"/>
      <c r="W58" s="11"/>
      <c r="X58" s="11"/>
      <c r="Y58" s="11"/>
      <c r="Z58" s="11"/>
      <c r="AA58" s="11"/>
      <c r="AB58" s="12"/>
      <c r="AC58" s="11"/>
      <c r="AD58" s="11"/>
      <c r="AE58" s="11"/>
      <c r="AF58" s="11"/>
      <c r="AG58" s="11"/>
      <c r="AL58" s="12"/>
    </row>
    <row r="59" spans="2:38" x14ac:dyDescent="0.25">
      <c r="B59">
        <v>98</v>
      </c>
      <c r="C59" s="13">
        <v>45811</v>
      </c>
      <c r="D59" s="12" t="s">
        <v>167</v>
      </c>
      <c r="E59" s="12" t="s">
        <v>17</v>
      </c>
      <c r="F59" s="12" t="s">
        <v>168</v>
      </c>
      <c r="G59" s="12" t="s">
        <v>21</v>
      </c>
      <c r="H59" s="12"/>
      <c r="I59" s="12" t="s">
        <v>148</v>
      </c>
      <c r="J59" s="12"/>
      <c r="K59" s="12"/>
      <c r="L59" s="12"/>
      <c r="M59" s="12"/>
      <c r="N59" s="12"/>
      <c r="O59" s="14"/>
      <c r="P59" s="11"/>
      <c r="Q59" s="11"/>
      <c r="R59" s="11"/>
      <c r="S59" s="12" t="s">
        <v>167</v>
      </c>
      <c r="T59" s="14">
        <v>-50</v>
      </c>
      <c r="U59" s="11">
        <v>2942.35</v>
      </c>
      <c r="V59" s="11">
        <v>-147117.53</v>
      </c>
      <c r="W59" s="11"/>
      <c r="X59" s="11"/>
      <c r="Y59" s="11"/>
      <c r="Z59" s="11"/>
      <c r="AA59" s="11"/>
      <c r="AB59" s="12" t="s">
        <v>148</v>
      </c>
      <c r="AC59" s="11"/>
      <c r="AD59" s="11"/>
      <c r="AE59" s="11"/>
      <c r="AF59" s="11"/>
      <c r="AG59" s="11"/>
      <c r="AH59" s="86" t="str">
        <f>LEFT(S59,2)</f>
        <v>02</v>
      </c>
      <c r="AI59" s="86" t="str">
        <f>MID(S59,4,2)</f>
        <v>06</v>
      </c>
      <c r="AJ59" s="86" t="str">
        <f>RIGHT(S59,2)</f>
        <v>25</v>
      </c>
      <c r="AK59" s="86" t="s">
        <v>390</v>
      </c>
      <c r="AL59" s="12"/>
    </row>
    <row r="60" spans="2:38" x14ac:dyDescent="0.25">
      <c r="B60">
        <v>83</v>
      </c>
      <c r="C60" s="13">
        <v>45799</v>
      </c>
      <c r="D60" s="12" t="s">
        <v>146</v>
      </c>
      <c r="E60" s="12" t="s">
        <v>23</v>
      </c>
      <c r="F60" s="12" t="s">
        <v>23</v>
      </c>
      <c r="G60" s="12" t="s">
        <v>21</v>
      </c>
      <c r="H60" s="12"/>
      <c r="I60" s="12" t="s">
        <v>148</v>
      </c>
      <c r="J60" s="12"/>
      <c r="K60" s="12"/>
      <c r="L60" s="12"/>
      <c r="M60" s="12"/>
      <c r="N60" s="12" t="s">
        <v>146</v>
      </c>
      <c r="O60" s="14">
        <v>50</v>
      </c>
      <c r="P60" s="11">
        <v>2757.97</v>
      </c>
      <c r="Q60" s="11">
        <v>137898.26</v>
      </c>
      <c r="R60" s="11"/>
      <c r="S60" s="12"/>
      <c r="T60" s="14"/>
      <c r="U60" s="11"/>
      <c r="V60" s="11"/>
      <c r="W60" s="11"/>
      <c r="X60" s="11"/>
      <c r="Y60" s="11"/>
      <c r="Z60" s="11"/>
      <c r="AA60" s="11"/>
      <c r="AB60" s="12" t="s">
        <v>148</v>
      </c>
      <c r="AC60" s="11"/>
      <c r="AD60" s="11"/>
      <c r="AE60" s="11"/>
      <c r="AF60" s="11"/>
      <c r="AG60" s="11"/>
      <c r="AH60" s="86" t="str">
        <f>LEFT(N60,2)</f>
        <v>21</v>
      </c>
      <c r="AI60" s="86" t="str">
        <f>MID(N60,4,2)</f>
        <v>05</v>
      </c>
      <c r="AJ60" s="86" t="str">
        <f>RIGHT(N60,2)</f>
        <v>25</v>
      </c>
      <c r="AK60" s="86" t="s">
        <v>390</v>
      </c>
      <c r="AL60" s="12"/>
    </row>
    <row r="61" spans="2:38" x14ac:dyDescent="0.25">
      <c r="C61" s="13"/>
      <c r="D61" s="12"/>
      <c r="E61" s="12"/>
      <c r="F61" s="12"/>
      <c r="G61" s="12"/>
      <c r="H61" s="12"/>
      <c r="I61" s="12" t="s">
        <v>148</v>
      </c>
      <c r="J61" s="12"/>
      <c r="K61" s="12"/>
      <c r="L61" s="12"/>
      <c r="M61" s="12"/>
      <c r="N61" s="12"/>
      <c r="O61" s="14">
        <f t="shared" ref="O61:Q61" si="2">SUM(O60)</f>
        <v>50</v>
      </c>
      <c r="P61" s="11">
        <f t="shared" si="2"/>
        <v>2757.97</v>
      </c>
      <c r="Q61" s="11">
        <f t="shared" si="2"/>
        <v>137898.26</v>
      </c>
      <c r="R61" s="11"/>
      <c r="S61" s="12"/>
      <c r="T61" s="14">
        <f t="shared" ref="T61:V61" si="3">SUM(T59:T60)</f>
        <v>-50</v>
      </c>
      <c r="U61" s="11">
        <f t="shared" si="3"/>
        <v>2942.35</v>
      </c>
      <c r="V61" s="11">
        <f t="shared" si="3"/>
        <v>-147117.53</v>
      </c>
      <c r="W61" s="11"/>
      <c r="X61" s="11"/>
      <c r="Y61" s="11">
        <f>K61+O61+T61</f>
        <v>0</v>
      </c>
      <c r="Z61" s="11"/>
      <c r="AA61" s="11">
        <v>0</v>
      </c>
      <c r="AB61" s="12"/>
      <c r="AC61" s="11">
        <f>Q61</f>
        <v>137898.26</v>
      </c>
      <c r="AD61" s="11">
        <f>(V61*-1)-AC61</f>
        <v>9219.2699999999895</v>
      </c>
      <c r="AE61" s="11"/>
      <c r="AF61" s="11"/>
      <c r="AG61" s="11"/>
      <c r="AK61" s="86" t="s">
        <v>390</v>
      </c>
      <c r="AL61" s="12"/>
    </row>
    <row r="62" spans="2:38" x14ac:dyDescent="0.25"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4"/>
      <c r="P62" s="11"/>
      <c r="Q62" s="11"/>
      <c r="R62" s="11"/>
      <c r="S62" s="12"/>
      <c r="T62" s="14"/>
      <c r="U62" s="11"/>
      <c r="V62" s="11"/>
      <c r="W62" s="11"/>
      <c r="X62" s="11"/>
      <c r="Y62" s="11"/>
      <c r="Z62" s="11"/>
      <c r="AA62" s="11"/>
      <c r="AB62" s="12"/>
      <c r="AC62" s="11"/>
      <c r="AD62" s="11"/>
      <c r="AE62" s="11"/>
      <c r="AF62" s="11"/>
      <c r="AG62" s="11"/>
      <c r="AL62" s="12"/>
    </row>
    <row r="63" spans="2:38" x14ac:dyDescent="0.25">
      <c r="B63">
        <v>70</v>
      </c>
      <c r="C63" s="13">
        <v>45793</v>
      </c>
      <c r="D63" s="12" t="s">
        <v>127</v>
      </c>
      <c r="E63" s="12" t="s">
        <v>17</v>
      </c>
      <c r="F63" s="12" t="s">
        <v>128</v>
      </c>
      <c r="G63" s="12" t="s">
        <v>21</v>
      </c>
      <c r="H63" s="12"/>
      <c r="I63" s="12" t="s">
        <v>129</v>
      </c>
      <c r="J63" s="12"/>
      <c r="K63" s="12"/>
      <c r="L63" s="12"/>
      <c r="M63" s="12"/>
      <c r="N63" s="12" t="s">
        <v>127</v>
      </c>
      <c r="O63" s="14">
        <v>500</v>
      </c>
      <c r="P63" s="11">
        <v>331.93</v>
      </c>
      <c r="Q63" s="11">
        <v>165965.79999999999</v>
      </c>
      <c r="R63" s="11"/>
      <c r="S63" s="12"/>
      <c r="T63" s="14"/>
      <c r="U63" s="11"/>
      <c r="V63" s="11"/>
      <c r="W63" s="11"/>
      <c r="X63" s="12" t="s">
        <v>127</v>
      </c>
      <c r="Y63" s="14">
        <v>500</v>
      </c>
      <c r="Z63" s="11">
        <v>331.93</v>
      </c>
      <c r="AA63" s="11">
        <v>165965.79999999999</v>
      </c>
      <c r="AB63" s="12" t="s">
        <v>129</v>
      </c>
      <c r="AC63" s="11"/>
      <c r="AD63" s="11"/>
      <c r="AE63" s="11" t="s">
        <v>397</v>
      </c>
      <c r="AF63" s="11"/>
      <c r="AG63" s="11"/>
      <c r="AH63" s="86" t="str">
        <f>LEFT(N63,2)</f>
        <v>15</v>
      </c>
      <c r="AI63" s="86" t="str">
        <f>MID(N63,4,2)</f>
        <v>05</v>
      </c>
      <c r="AJ63" s="86" t="str">
        <f>RIGHT(N63,2)</f>
        <v>25</v>
      </c>
      <c r="AK63" s="86" t="s">
        <v>390</v>
      </c>
      <c r="AL63" s="12"/>
    </row>
    <row r="64" spans="2:38" x14ac:dyDescent="0.25"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4"/>
      <c r="P64" s="11"/>
      <c r="Q64" s="11"/>
      <c r="R64" s="11"/>
      <c r="S64" s="12"/>
      <c r="T64" s="14"/>
      <c r="U64" s="11"/>
      <c r="V64" s="11"/>
      <c r="W64" s="11"/>
      <c r="X64" s="11"/>
      <c r="Y64" s="11"/>
      <c r="Z64" s="11"/>
      <c r="AA64" s="11"/>
      <c r="AB64" s="12"/>
      <c r="AC64" s="11"/>
      <c r="AD64" s="11"/>
      <c r="AE64" s="11"/>
      <c r="AF64" s="11"/>
      <c r="AG64" s="11"/>
      <c r="AL64" s="12"/>
    </row>
    <row r="65" spans="2:38" x14ac:dyDescent="0.25">
      <c r="C65" s="13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4"/>
      <c r="P65" s="11"/>
      <c r="Q65" s="11"/>
      <c r="R65" s="11"/>
      <c r="S65" s="12"/>
      <c r="T65" s="14"/>
      <c r="U65" s="11"/>
      <c r="V65" s="11"/>
      <c r="W65" s="11"/>
      <c r="X65" s="11"/>
      <c r="Y65" s="11"/>
      <c r="Z65" s="11"/>
      <c r="AA65" s="11"/>
      <c r="AB65" s="12"/>
      <c r="AC65" s="11"/>
      <c r="AD65" s="11"/>
      <c r="AE65" s="11"/>
      <c r="AF65" s="11"/>
      <c r="AG65" s="11"/>
      <c r="AL65" s="12"/>
    </row>
    <row r="66" spans="2:38" x14ac:dyDescent="0.25">
      <c r="C66" s="13"/>
      <c r="D66" s="12"/>
      <c r="E66" s="12"/>
      <c r="F66" s="12"/>
      <c r="G66" s="12"/>
      <c r="H66" s="12"/>
      <c r="I66" s="31" t="s">
        <v>405</v>
      </c>
      <c r="J66" s="31"/>
      <c r="K66" s="32">
        <v>40</v>
      </c>
      <c r="L66" s="32"/>
      <c r="M66" s="33">
        <v>796</v>
      </c>
      <c r="N66" s="12"/>
      <c r="O66" s="14"/>
      <c r="P66" s="11"/>
      <c r="Q66" s="11"/>
      <c r="R66" s="11"/>
      <c r="S66" s="12"/>
      <c r="T66" s="14"/>
      <c r="U66" s="11"/>
      <c r="V66" s="11"/>
      <c r="W66" s="11"/>
      <c r="X66" s="11"/>
      <c r="Y66" s="32">
        <v>40</v>
      </c>
      <c r="Z66" s="32"/>
      <c r="AA66" s="33">
        <v>796</v>
      </c>
      <c r="AB66" s="31" t="s">
        <v>405</v>
      </c>
      <c r="AC66" s="11"/>
      <c r="AD66" s="11"/>
      <c r="AE66" s="11"/>
      <c r="AF66" s="11"/>
      <c r="AG66" s="11"/>
      <c r="AL66" s="31"/>
    </row>
    <row r="67" spans="2:38" x14ac:dyDescent="0.25">
      <c r="C67" s="13"/>
      <c r="D67" s="12"/>
      <c r="E67" s="12"/>
      <c r="F67" s="12"/>
      <c r="G67" s="12"/>
      <c r="H67" s="12"/>
      <c r="I67" s="31"/>
      <c r="J67" s="31"/>
      <c r="K67" s="32"/>
      <c r="L67" s="32"/>
      <c r="M67" s="33"/>
      <c r="N67" s="12"/>
      <c r="O67" s="14"/>
      <c r="P67" s="11"/>
      <c r="Q67" s="11"/>
      <c r="R67" s="11"/>
      <c r="S67" s="12"/>
      <c r="T67" s="14"/>
      <c r="U67" s="11"/>
      <c r="V67" s="11"/>
      <c r="W67" s="11"/>
      <c r="X67" s="11"/>
      <c r="Y67" s="11"/>
      <c r="Z67" s="11"/>
      <c r="AA67" s="11"/>
      <c r="AB67" s="31"/>
      <c r="AC67" s="11"/>
      <c r="AD67" s="11"/>
      <c r="AE67" s="11"/>
      <c r="AF67" s="11"/>
      <c r="AG67" s="11"/>
      <c r="AL67" s="31"/>
    </row>
    <row r="68" spans="2:38" x14ac:dyDescent="0.25">
      <c r="C68" s="13"/>
      <c r="D68" s="12"/>
      <c r="E68" s="12"/>
      <c r="F68" s="12"/>
      <c r="G68" s="12"/>
      <c r="H68" s="12"/>
      <c r="I68" s="31" t="s">
        <v>406</v>
      </c>
      <c r="J68" s="31"/>
      <c r="N68" s="12"/>
      <c r="O68" s="14"/>
      <c r="P68" s="11"/>
      <c r="Q68" s="11"/>
      <c r="R68" s="11"/>
      <c r="S68" s="12"/>
      <c r="T68" s="14"/>
      <c r="U68" s="11"/>
      <c r="V68" s="11"/>
      <c r="W68" s="11"/>
      <c r="X68" s="11"/>
      <c r="Y68" s="11"/>
      <c r="Z68" s="11"/>
      <c r="AA68" s="11"/>
      <c r="AB68" s="31" t="s">
        <v>406</v>
      </c>
      <c r="AC68" s="11"/>
      <c r="AD68" s="11"/>
      <c r="AE68" s="11"/>
      <c r="AF68" s="11"/>
      <c r="AG68" s="11"/>
      <c r="AL68" s="31"/>
    </row>
    <row r="69" spans="2:38" x14ac:dyDescent="0.25">
      <c r="B69">
        <v>28</v>
      </c>
      <c r="C69" s="13">
        <v>45784</v>
      </c>
      <c r="D69" s="12" t="s">
        <v>77</v>
      </c>
      <c r="E69" s="12" t="s">
        <v>23</v>
      </c>
      <c r="F69" s="12" t="s">
        <v>23</v>
      </c>
      <c r="G69" s="12" t="s">
        <v>21</v>
      </c>
      <c r="H69" s="12"/>
      <c r="I69" s="12" t="s">
        <v>83</v>
      </c>
      <c r="J69" s="12"/>
      <c r="K69" s="32">
        <v>6500</v>
      </c>
      <c r="L69" s="32"/>
      <c r="M69" s="33">
        <v>631926.35</v>
      </c>
      <c r="N69" s="12"/>
      <c r="O69" s="14"/>
      <c r="P69" s="11"/>
      <c r="Q69" s="11"/>
      <c r="R69" s="11"/>
      <c r="S69" s="12" t="s">
        <v>77</v>
      </c>
      <c r="T69" s="14">
        <v>-1500</v>
      </c>
      <c r="U69" s="11">
        <v>92.71</v>
      </c>
      <c r="V69" s="11">
        <v>-139060.81</v>
      </c>
      <c r="W69" s="11"/>
      <c r="X69" s="11"/>
      <c r="Y69" s="11">
        <f>K69+O69+T69</f>
        <v>5000</v>
      </c>
      <c r="Z69" s="11"/>
      <c r="AA69" s="11">
        <f>M69/K69*Y69</f>
        <v>486097.19230769231</v>
      </c>
      <c r="AB69" s="12" t="s">
        <v>83</v>
      </c>
      <c r="AC69" s="11">
        <f>M69-AA69</f>
        <v>145829.15769230766</v>
      </c>
      <c r="AD69" s="11">
        <f>(V69*-1)-AC69</f>
        <v>-6768.3476923076669</v>
      </c>
      <c r="AE69" s="11"/>
      <c r="AF69" s="11"/>
      <c r="AG69" s="11"/>
      <c r="AH69" s="86" t="str">
        <f>LEFT(S69,2)</f>
        <v>06</v>
      </c>
      <c r="AI69" s="86" t="str">
        <f>MID(S69,4,2)</f>
        <v>05</v>
      </c>
      <c r="AJ69" s="86" t="str">
        <f>RIGHT(S69,2)</f>
        <v>25</v>
      </c>
      <c r="AK69" s="86" t="s">
        <v>390</v>
      </c>
      <c r="AL69" s="12"/>
    </row>
    <row r="70" spans="2:38" x14ac:dyDescent="0.25"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4"/>
      <c r="P70" s="11"/>
      <c r="Q70" s="11"/>
      <c r="R70" s="11"/>
      <c r="S70" s="12"/>
      <c r="T70" s="14"/>
      <c r="U70" s="11"/>
      <c r="V70" s="11"/>
      <c r="W70" s="11"/>
      <c r="X70" s="11"/>
      <c r="Y70" s="11"/>
      <c r="Z70" s="11"/>
      <c r="AA70" s="11"/>
      <c r="AB70" s="12"/>
      <c r="AC70" s="11"/>
      <c r="AD70" s="11"/>
      <c r="AE70" s="11"/>
      <c r="AF70" s="11"/>
      <c r="AG70" s="11"/>
      <c r="AL70" s="12"/>
    </row>
    <row r="71" spans="2:38" x14ac:dyDescent="0.25">
      <c r="C71" s="13"/>
      <c r="D71" s="12"/>
      <c r="E71" s="12"/>
      <c r="F71" s="12"/>
      <c r="G71" s="12"/>
      <c r="H71" s="12"/>
      <c r="I71" s="31" t="s">
        <v>407</v>
      </c>
      <c r="J71" s="31"/>
      <c r="K71" s="32">
        <v>500</v>
      </c>
      <c r="L71" s="32"/>
      <c r="M71" s="33">
        <v>73398.350000000006</v>
      </c>
      <c r="N71" s="12"/>
      <c r="O71" s="14"/>
      <c r="P71" s="11"/>
      <c r="Q71" s="11"/>
      <c r="R71" s="11"/>
      <c r="S71" s="12"/>
      <c r="T71" s="14"/>
      <c r="U71" s="11"/>
      <c r="V71" s="11"/>
      <c r="W71" s="11"/>
      <c r="X71" s="11"/>
      <c r="Y71" s="32">
        <v>500</v>
      </c>
      <c r="Z71" s="32"/>
      <c r="AA71" s="33">
        <v>73398.350000000006</v>
      </c>
      <c r="AB71" s="31" t="s">
        <v>407</v>
      </c>
      <c r="AC71" s="11"/>
      <c r="AD71" s="11"/>
      <c r="AE71" s="11"/>
      <c r="AF71" s="11"/>
      <c r="AG71" s="11"/>
      <c r="AL71" s="31"/>
    </row>
    <row r="72" spans="2:38" x14ac:dyDescent="0.25">
      <c r="C72" s="13"/>
      <c r="D72" s="12"/>
      <c r="E72" s="12"/>
      <c r="F72" s="12"/>
      <c r="G72" s="12"/>
      <c r="H72" s="12"/>
      <c r="I72" s="31"/>
      <c r="J72" s="31"/>
      <c r="K72" s="32"/>
      <c r="L72" s="32"/>
      <c r="M72" s="33"/>
      <c r="N72" s="12"/>
      <c r="O72" s="14"/>
      <c r="P72" s="11"/>
      <c r="Q72" s="11"/>
      <c r="R72" s="11"/>
      <c r="S72" s="12"/>
      <c r="T72" s="14"/>
      <c r="U72" s="11"/>
      <c r="V72" s="11"/>
      <c r="W72" s="11"/>
      <c r="X72" s="11"/>
      <c r="Y72" s="11"/>
      <c r="Z72" s="11"/>
      <c r="AA72" s="11"/>
      <c r="AB72" s="31"/>
      <c r="AC72" s="11"/>
      <c r="AD72" s="11"/>
      <c r="AE72" s="11"/>
      <c r="AF72" s="11"/>
      <c r="AG72" s="11"/>
      <c r="AL72" s="31"/>
    </row>
    <row r="73" spans="2:38" x14ac:dyDescent="0.25">
      <c r="C73" s="13"/>
      <c r="D73" s="12"/>
      <c r="E73" s="12"/>
      <c r="F73" s="12"/>
      <c r="G73" s="12"/>
      <c r="H73" s="12"/>
      <c r="I73" s="31" t="s">
        <v>408</v>
      </c>
      <c r="J73" s="31"/>
      <c r="N73" s="12"/>
      <c r="O73" s="14"/>
      <c r="P73" s="11"/>
      <c r="Q73" s="11"/>
      <c r="R73" s="11"/>
      <c r="S73" s="12"/>
      <c r="T73" s="14"/>
      <c r="U73" s="11"/>
      <c r="V73" s="11"/>
      <c r="W73" s="11"/>
      <c r="X73" s="11"/>
      <c r="Y73" s="11"/>
      <c r="Z73" s="11"/>
      <c r="AA73" s="11"/>
      <c r="AB73" s="31" t="s">
        <v>408</v>
      </c>
      <c r="AC73" s="11"/>
      <c r="AD73" s="11"/>
      <c r="AE73" s="11"/>
      <c r="AF73" s="11"/>
      <c r="AG73" s="11"/>
      <c r="AL73" s="31"/>
    </row>
    <row r="74" spans="2:38" x14ac:dyDescent="0.25">
      <c r="B74">
        <v>29</v>
      </c>
      <c r="C74" s="13">
        <v>45784</v>
      </c>
      <c r="D74" s="12" t="s">
        <v>77</v>
      </c>
      <c r="E74" s="12" t="s">
        <v>23</v>
      </c>
      <c r="F74" s="12" t="s">
        <v>23</v>
      </c>
      <c r="G74" s="12" t="s">
        <v>21</v>
      </c>
      <c r="H74" s="12"/>
      <c r="I74" s="12" t="s">
        <v>84</v>
      </c>
      <c r="J74" s="12"/>
      <c r="K74" s="32">
        <v>1000</v>
      </c>
      <c r="L74" s="32"/>
      <c r="M74" s="33">
        <v>165335.20000000001</v>
      </c>
      <c r="N74" s="12"/>
      <c r="O74" s="14"/>
      <c r="P74" s="11"/>
      <c r="Q74" s="11"/>
      <c r="R74" s="11"/>
      <c r="S74" s="12" t="s">
        <v>77</v>
      </c>
      <c r="T74" s="14">
        <v>-1000</v>
      </c>
      <c r="U74" s="11">
        <v>176.47</v>
      </c>
      <c r="V74" s="11">
        <v>-176468</v>
      </c>
      <c r="W74" s="11"/>
      <c r="X74" s="11"/>
      <c r="Y74" s="11">
        <f>K74+O74+T74</f>
        <v>0</v>
      </c>
      <c r="Z74" s="11"/>
      <c r="AA74" s="11">
        <f>M74/K74*Y74</f>
        <v>0</v>
      </c>
      <c r="AB74" s="12" t="s">
        <v>84</v>
      </c>
      <c r="AC74" s="11">
        <f>M74-AA74</f>
        <v>165335.20000000001</v>
      </c>
      <c r="AD74" s="11">
        <f>(V74*-1)-AC74</f>
        <v>11132.799999999988</v>
      </c>
      <c r="AE74" s="11"/>
      <c r="AF74" s="11"/>
      <c r="AG74" s="11"/>
      <c r="AH74" s="86" t="str">
        <f>LEFT(S74,2)</f>
        <v>06</v>
      </c>
      <c r="AI74" s="86" t="str">
        <f>MID(S74,4,2)</f>
        <v>05</v>
      </c>
      <c r="AJ74" s="86" t="str">
        <f>RIGHT(S74,2)</f>
        <v>25</v>
      </c>
      <c r="AK74" s="86" t="s">
        <v>390</v>
      </c>
      <c r="AL74" s="12"/>
    </row>
    <row r="75" spans="2:38" x14ac:dyDescent="0.25">
      <c r="C75" s="13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4"/>
      <c r="P75" s="11"/>
      <c r="Q75" s="11"/>
      <c r="R75" s="11"/>
      <c r="S75" s="12"/>
      <c r="T75" s="14"/>
      <c r="U75" s="11"/>
      <c r="V75" s="11"/>
      <c r="W75" s="11"/>
      <c r="X75" s="11"/>
      <c r="Y75" s="11"/>
      <c r="Z75" s="11"/>
      <c r="AA75" s="11"/>
      <c r="AB75" s="12"/>
      <c r="AC75" s="11"/>
      <c r="AD75" s="11"/>
      <c r="AE75" s="11"/>
      <c r="AF75" s="11"/>
      <c r="AG75" s="11"/>
      <c r="AL75" s="12"/>
    </row>
    <row r="76" spans="2:38" x14ac:dyDescent="0.25">
      <c r="C76" s="13"/>
      <c r="D76" s="12"/>
      <c r="E76" s="12"/>
      <c r="F76" s="12"/>
      <c r="G76" s="12"/>
      <c r="H76" s="12"/>
      <c r="I76" s="31" t="s">
        <v>409</v>
      </c>
      <c r="J76" s="31"/>
      <c r="N76" s="12"/>
      <c r="O76" s="14"/>
      <c r="P76" s="11"/>
      <c r="Q76" s="11"/>
      <c r="R76" s="11"/>
      <c r="S76" s="12"/>
      <c r="T76" s="14"/>
      <c r="U76" s="11"/>
      <c r="V76" s="11"/>
      <c r="W76" s="11"/>
      <c r="X76" s="11"/>
      <c r="Y76" s="11"/>
      <c r="Z76" s="11"/>
      <c r="AA76" s="11"/>
      <c r="AB76" s="31" t="s">
        <v>409</v>
      </c>
      <c r="AC76" s="11"/>
      <c r="AD76" s="11"/>
      <c r="AE76" s="11"/>
      <c r="AF76" s="11"/>
      <c r="AG76" s="11"/>
      <c r="AL76" s="31"/>
    </row>
    <row r="77" spans="2:38" x14ac:dyDescent="0.25">
      <c r="B77">
        <v>30</v>
      </c>
      <c r="C77" s="13">
        <v>45784</v>
      </c>
      <c r="D77" s="12" t="s">
        <v>77</v>
      </c>
      <c r="E77" s="12" t="s">
        <v>23</v>
      </c>
      <c r="F77" s="12" t="s">
        <v>23</v>
      </c>
      <c r="G77" s="12" t="s">
        <v>21</v>
      </c>
      <c r="H77" s="12"/>
      <c r="I77" s="12" t="s">
        <v>85</v>
      </c>
      <c r="J77" s="12"/>
      <c r="K77" s="32">
        <v>15000</v>
      </c>
      <c r="L77" s="32"/>
      <c r="M77" s="33">
        <v>40800</v>
      </c>
      <c r="N77" s="12"/>
      <c r="O77" s="14"/>
      <c r="P77" s="11"/>
      <c r="Q77" s="11"/>
      <c r="R77" s="11"/>
      <c r="S77" s="12" t="s">
        <v>77</v>
      </c>
      <c r="T77" s="14">
        <v>-15000</v>
      </c>
      <c r="U77" s="11">
        <v>2.16</v>
      </c>
      <c r="V77" s="11">
        <v>-32400</v>
      </c>
      <c r="W77" s="11"/>
      <c r="X77" s="11"/>
      <c r="Y77" s="11">
        <f>K77+O77+T77</f>
        <v>0</v>
      </c>
      <c r="Z77" s="11"/>
      <c r="AA77" s="11">
        <f>M77/K77*Y77</f>
        <v>0</v>
      </c>
      <c r="AB77" s="12" t="s">
        <v>85</v>
      </c>
      <c r="AC77" s="11">
        <f>M77-AA77</f>
        <v>40800</v>
      </c>
      <c r="AD77" s="11">
        <f>(V77*-1)-AC77</f>
        <v>-8400</v>
      </c>
      <c r="AE77" s="11"/>
      <c r="AF77" s="11"/>
      <c r="AG77" s="11"/>
      <c r="AH77" s="86" t="str">
        <f>LEFT(S77,2)</f>
        <v>06</v>
      </c>
      <c r="AI77" s="86" t="str">
        <f>MID(S77,4,2)</f>
        <v>05</v>
      </c>
      <c r="AJ77" s="86" t="str">
        <f>RIGHT(S77,2)</f>
        <v>25</v>
      </c>
      <c r="AK77" s="86" t="s">
        <v>390</v>
      </c>
      <c r="AL77" s="12"/>
    </row>
    <row r="78" spans="2:38" x14ac:dyDescent="0.25"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4"/>
      <c r="P78" s="11"/>
      <c r="Q78" s="11"/>
      <c r="R78" s="11"/>
      <c r="S78" s="12"/>
      <c r="T78" s="14"/>
      <c r="U78" s="11"/>
      <c r="V78" s="11"/>
      <c r="W78" s="11"/>
      <c r="X78" s="11"/>
      <c r="Y78" s="11"/>
      <c r="Z78" s="11"/>
      <c r="AA78" s="11"/>
      <c r="AB78" s="12"/>
      <c r="AC78" s="11"/>
      <c r="AD78" s="11"/>
      <c r="AE78" s="11"/>
      <c r="AF78" s="11"/>
      <c r="AG78" s="11"/>
      <c r="AL78" s="12"/>
    </row>
    <row r="79" spans="2:38" x14ac:dyDescent="0.25">
      <c r="C79" s="13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4"/>
      <c r="P79" s="11"/>
      <c r="Q79" s="11"/>
      <c r="R79" s="11"/>
      <c r="S79" s="12"/>
      <c r="T79" s="14"/>
      <c r="U79" s="11"/>
      <c r="V79" s="11"/>
      <c r="W79" s="11"/>
      <c r="X79" s="11"/>
      <c r="Y79" s="11"/>
      <c r="Z79" s="11"/>
      <c r="AA79" s="11"/>
      <c r="AB79" s="12"/>
      <c r="AC79" s="11"/>
      <c r="AD79" s="11"/>
      <c r="AE79" s="11"/>
      <c r="AF79" s="11"/>
      <c r="AG79" s="11"/>
      <c r="AL79" s="12"/>
    </row>
    <row r="80" spans="2:38" x14ac:dyDescent="0.25">
      <c r="C80" s="13"/>
      <c r="D80" s="12"/>
      <c r="E80" s="12"/>
      <c r="F80" s="12"/>
      <c r="G80" s="12"/>
      <c r="H80" s="12"/>
      <c r="I80" s="31" t="s">
        <v>410</v>
      </c>
      <c r="J80" s="31"/>
      <c r="K80" s="32">
        <v>25000</v>
      </c>
      <c r="L80" s="32"/>
      <c r="M80" s="33">
        <v>33750</v>
      </c>
      <c r="N80" s="12"/>
      <c r="O80" s="14"/>
      <c r="P80" s="11"/>
      <c r="Q80" s="11"/>
      <c r="R80" s="11"/>
      <c r="S80" s="12"/>
      <c r="T80" s="14"/>
      <c r="U80" s="11"/>
      <c r="V80" s="11"/>
      <c r="W80" s="11"/>
      <c r="X80" s="11"/>
      <c r="Y80" s="32">
        <v>25000</v>
      </c>
      <c r="Z80" s="32"/>
      <c r="AA80" s="33">
        <v>33750</v>
      </c>
      <c r="AB80" s="31" t="s">
        <v>410</v>
      </c>
      <c r="AC80" s="11"/>
      <c r="AD80" s="11"/>
      <c r="AE80" s="11"/>
      <c r="AF80" s="11"/>
      <c r="AG80" s="11"/>
      <c r="AL80" s="31"/>
    </row>
    <row r="81" spans="2:38" x14ac:dyDescent="0.25">
      <c r="C81" s="13"/>
      <c r="D81" s="12"/>
      <c r="E81" s="12"/>
      <c r="F81" s="12"/>
      <c r="G81" s="12"/>
      <c r="H81" s="12"/>
      <c r="I81" s="31"/>
      <c r="J81" s="31"/>
      <c r="K81" s="32"/>
      <c r="L81" s="32"/>
      <c r="M81" s="33"/>
      <c r="N81" s="12"/>
      <c r="O81" s="14"/>
      <c r="P81" s="11"/>
      <c r="Q81" s="11"/>
      <c r="R81" s="11"/>
      <c r="S81" s="12"/>
      <c r="T81" s="14"/>
      <c r="U81" s="11"/>
      <c r="V81" s="11"/>
      <c r="W81" s="11"/>
      <c r="X81" s="11"/>
      <c r="Y81" s="11"/>
      <c r="Z81" s="11"/>
      <c r="AA81" s="11"/>
      <c r="AB81" s="31"/>
      <c r="AC81" s="11"/>
      <c r="AD81" s="11"/>
      <c r="AE81" s="11"/>
      <c r="AF81" s="11"/>
      <c r="AG81" s="11"/>
      <c r="AL81" s="31"/>
    </row>
    <row r="82" spans="2:38" x14ac:dyDescent="0.25">
      <c r="C82" s="13"/>
      <c r="D82" s="12"/>
      <c r="E82" s="12"/>
      <c r="F82" s="12"/>
      <c r="G82" s="12"/>
      <c r="H82" s="12"/>
      <c r="I82" s="31" t="s">
        <v>411</v>
      </c>
      <c r="J82" s="31"/>
      <c r="N82" s="12"/>
      <c r="O82" s="14"/>
      <c r="P82" s="11"/>
      <c r="Q82" s="11"/>
      <c r="R82" s="11"/>
      <c r="S82" s="12"/>
      <c r="T82" s="14"/>
      <c r="U82" s="11"/>
      <c r="V82" s="11"/>
      <c r="W82" s="11"/>
      <c r="X82" s="11"/>
      <c r="Y82" s="11"/>
      <c r="Z82" s="11"/>
      <c r="AA82" s="11"/>
      <c r="AB82" s="31" t="s">
        <v>411</v>
      </c>
      <c r="AC82" s="11"/>
      <c r="AD82" s="11"/>
      <c r="AE82" s="11"/>
      <c r="AF82" s="11"/>
      <c r="AG82" s="11"/>
      <c r="AL82" s="31"/>
    </row>
    <row r="83" spans="2:38" x14ac:dyDescent="0.25">
      <c r="B83">
        <v>31</v>
      </c>
      <c r="C83" s="13">
        <v>45784</v>
      </c>
      <c r="D83" s="12" t="s">
        <v>77</v>
      </c>
      <c r="E83" s="12" t="s">
        <v>23</v>
      </c>
      <c r="F83" s="12" t="s">
        <v>23</v>
      </c>
      <c r="G83" s="12" t="s">
        <v>21</v>
      </c>
      <c r="H83" s="12"/>
      <c r="I83" s="12" t="s">
        <v>86</v>
      </c>
      <c r="J83" s="12"/>
      <c r="K83" s="32">
        <v>1000</v>
      </c>
      <c r="L83" s="32"/>
      <c r="M83" s="33">
        <v>178042.85</v>
      </c>
      <c r="N83" s="12"/>
      <c r="O83" s="14"/>
      <c r="P83" s="11"/>
      <c r="Q83" s="11"/>
      <c r="R83" s="11"/>
      <c r="S83" s="12" t="s">
        <v>77</v>
      </c>
      <c r="T83" s="14">
        <v>-500</v>
      </c>
      <c r="U83" s="11">
        <v>186.02</v>
      </c>
      <c r="V83" s="11">
        <v>-93011.9</v>
      </c>
      <c r="W83" s="11"/>
      <c r="X83" s="11"/>
      <c r="Y83" s="11">
        <f>K83+O83+T83</f>
        <v>500</v>
      </c>
      <c r="Z83" s="11"/>
      <c r="AA83" s="11">
        <f>M83/K83*Y83</f>
        <v>89021.425000000003</v>
      </c>
      <c r="AB83" s="12" t="s">
        <v>86</v>
      </c>
      <c r="AC83" s="11">
        <f>M83-AA83</f>
        <v>89021.425000000003</v>
      </c>
      <c r="AD83" s="11">
        <f>(V83*-1)-AC83</f>
        <v>3990.4749999999913</v>
      </c>
      <c r="AE83" s="11"/>
      <c r="AF83" s="11"/>
      <c r="AG83" s="11"/>
      <c r="AH83" s="86" t="str">
        <f>LEFT(S83,2)</f>
        <v>06</v>
      </c>
      <c r="AI83" s="86" t="str">
        <f>MID(S83,4,2)</f>
        <v>05</v>
      </c>
      <c r="AJ83" s="86" t="str">
        <f>RIGHT(S83,2)</f>
        <v>25</v>
      </c>
      <c r="AK83" s="86" t="s">
        <v>390</v>
      </c>
      <c r="AL83" s="12"/>
    </row>
    <row r="84" spans="2:38" x14ac:dyDescent="0.25"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4"/>
      <c r="P84" s="11"/>
      <c r="Q84" s="11"/>
      <c r="R84" s="11"/>
      <c r="S84" s="12"/>
      <c r="T84" s="14"/>
      <c r="U84" s="11"/>
      <c r="V84" s="11"/>
      <c r="W84" s="11"/>
      <c r="X84" s="11"/>
      <c r="Y84" s="11"/>
      <c r="Z84" s="11"/>
      <c r="AA84" s="11"/>
      <c r="AB84" s="12"/>
      <c r="AC84" s="11"/>
      <c r="AD84" s="11"/>
      <c r="AE84" s="11"/>
      <c r="AF84" s="11"/>
      <c r="AG84" s="11"/>
      <c r="AL84" s="12"/>
    </row>
    <row r="85" spans="2:38" x14ac:dyDescent="0.25">
      <c r="B85">
        <v>92</v>
      </c>
      <c r="C85" s="13">
        <v>45805</v>
      </c>
      <c r="D85" s="12" t="s">
        <v>156</v>
      </c>
      <c r="E85" s="12" t="s">
        <v>23</v>
      </c>
      <c r="F85" s="12" t="s">
        <v>23</v>
      </c>
      <c r="G85" s="12" t="s">
        <v>21</v>
      </c>
      <c r="H85" s="12"/>
      <c r="I85" s="12" t="s">
        <v>155</v>
      </c>
      <c r="J85" s="12"/>
      <c r="K85" s="12"/>
      <c r="L85" s="12"/>
      <c r="M85" s="12"/>
      <c r="N85" s="12" t="s">
        <v>156</v>
      </c>
      <c r="O85" s="14">
        <v>250</v>
      </c>
      <c r="P85" s="11">
        <v>925.46</v>
      </c>
      <c r="Q85" s="11">
        <v>231364.54</v>
      </c>
      <c r="R85" s="11"/>
      <c r="S85" s="12"/>
      <c r="T85" s="14"/>
      <c r="U85" s="11"/>
      <c r="V85" s="11"/>
      <c r="W85" s="11"/>
      <c r="X85" s="12" t="s">
        <v>156</v>
      </c>
      <c r="Y85" s="14">
        <v>250</v>
      </c>
      <c r="Z85" s="11">
        <v>925.46</v>
      </c>
      <c r="AA85" s="11">
        <v>231364.54</v>
      </c>
      <c r="AB85" s="12" t="s">
        <v>155</v>
      </c>
      <c r="AC85" s="11"/>
      <c r="AD85" s="11"/>
      <c r="AE85" s="11"/>
      <c r="AF85" s="11"/>
      <c r="AG85" s="11"/>
      <c r="AH85" s="86" t="str">
        <f>LEFT(N85,2)</f>
        <v>27</v>
      </c>
      <c r="AI85" s="86" t="str">
        <f>MID(N85,4,2)</f>
        <v>05</v>
      </c>
      <c r="AJ85" s="86" t="str">
        <f>RIGHT(N85,2)</f>
        <v>25</v>
      </c>
      <c r="AK85" s="86" t="s">
        <v>390</v>
      </c>
      <c r="AL85" s="12"/>
    </row>
    <row r="86" spans="2:38" x14ac:dyDescent="0.25">
      <c r="B86">
        <v>89</v>
      </c>
      <c r="C86" s="13">
        <v>45804</v>
      </c>
      <c r="D86" s="12" t="s">
        <v>153</v>
      </c>
      <c r="E86" s="12" t="s">
        <v>17</v>
      </c>
      <c r="F86" s="12" t="s">
        <v>154</v>
      </c>
      <c r="G86" s="12" t="s">
        <v>21</v>
      </c>
      <c r="H86" s="12"/>
      <c r="I86" s="12" t="s">
        <v>155</v>
      </c>
      <c r="J86" s="12"/>
      <c r="K86" s="12"/>
      <c r="L86" s="12"/>
      <c r="M86" s="12"/>
      <c r="N86" s="12" t="s">
        <v>153</v>
      </c>
      <c r="O86" s="14">
        <v>250</v>
      </c>
      <c r="P86" s="11">
        <v>941.94</v>
      </c>
      <c r="Q86" s="11">
        <v>235484.85</v>
      </c>
      <c r="R86" s="11"/>
      <c r="S86" s="12"/>
      <c r="T86" s="14"/>
      <c r="U86" s="11"/>
      <c r="V86" s="11"/>
      <c r="W86" s="11"/>
      <c r="X86" s="12" t="s">
        <v>153</v>
      </c>
      <c r="Y86" s="14">
        <v>250</v>
      </c>
      <c r="Z86" s="11">
        <v>941.94</v>
      </c>
      <c r="AA86" s="11">
        <v>235484.85</v>
      </c>
      <c r="AB86" s="12" t="s">
        <v>155</v>
      </c>
      <c r="AC86" s="11"/>
      <c r="AD86" s="11"/>
      <c r="AE86" s="11"/>
      <c r="AF86" s="11"/>
      <c r="AG86" s="11"/>
      <c r="AH86" s="86" t="str">
        <f>LEFT(N86,2)</f>
        <v>26</v>
      </c>
      <c r="AI86" s="86" t="str">
        <f>MID(N86,4,2)</f>
        <v>05</v>
      </c>
      <c r="AJ86" s="86" t="str">
        <f>RIGHT(N86,2)</f>
        <v>25</v>
      </c>
      <c r="AK86" s="86" t="s">
        <v>390</v>
      </c>
      <c r="AL86" s="12"/>
    </row>
    <row r="87" spans="2:38" x14ac:dyDescent="0.25">
      <c r="C87" s="13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4"/>
      <c r="P87" s="11"/>
      <c r="Q87" s="11"/>
      <c r="R87" s="11"/>
      <c r="S87" s="12"/>
      <c r="T87" s="14"/>
      <c r="U87" s="11"/>
      <c r="V87" s="11"/>
      <c r="W87" s="11"/>
      <c r="X87" s="11"/>
      <c r="Y87" s="11"/>
      <c r="Z87" s="11"/>
      <c r="AA87" s="11"/>
      <c r="AB87" s="12"/>
      <c r="AC87" s="11"/>
      <c r="AD87" s="11"/>
      <c r="AE87" s="11"/>
      <c r="AF87" s="11"/>
      <c r="AG87" s="11"/>
      <c r="AL87" s="12"/>
    </row>
    <row r="88" spans="2:38" x14ac:dyDescent="0.25">
      <c r="B88">
        <v>136</v>
      </c>
      <c r="C88" s="13">
        <v>45820</v>
      </c>
      <c r="D88" s="12" t="s">
        <v>192</v>
      </c>
      <c r="E88" s="12" t="s">
        <v>17</v>
      </c>
      <c r="F88" s="12" t="s">
        <v>193</v>
      </c>
      <c r="G88" s="12" t="s">
        <v>21</v>
      </c>
      <c r="H88" s="12"/>
      <c r="I88" s="12" t="s">
        <v>194</v>
      </c>
      <c r="J88" s="12"/>
      <c r="K88" s="12"/>
      <c r="L88" s="12"/>
      <c r="M88" s="12"/>
      <c r="N88" s="12" t="s">
        <v>192</v>
      </c>
      <c r="O88" s="14">
        <v>500</v>
      </c>
      <c r="P88" s="11">
        <v>386.57</v>
      </c>
      <c r="Q88" s="11">
        <v>193283.09</v>
      </c>
      <c r="R88" s="11"/>
      <c r="S88" s="12"/>
      <c r="T88" s="14"/>
      <c r="U88" s="11"/>
      <c r="V88" s="11"/>
      <c r="W88" s="11"/>
      <c r="X88" s="12" t="s">
        <v>192</v>
      </c>
      <c r="Y88" s="14">
        <v>500</v>
      </c>
      <c r="Z88" s="11">
        <v>386.57</v>
      </c>
      <c r="AA88" s="11">
        <v>193283.09</v>
      </c>
      <c r="AB88" s="12" t="s">
        <v>194</v>
      </c>
      <c r="AC88" s="11"/>
      <c r="AD88" s="11"/>
      <c r="AE88" s="11"/>
      <c r="AF88" s="11"/>
      <c r="AG88" s="11"/>
      <c r="AH88" s="86" t="str">
        <f>LEFT(N88,2)</f>
        <v>11</v>
      </c>
      <c r="AI88" s="86" t="str">
        <f>MID(N88,4,2)</f>
        <v>06</v>
      </c>
      <c r="AJ88" s="86" t="str">
        <f>RIGHT(N88,2)</f>
        <v>25</v>
      </c>
      <c r="AK88" s="86" t="s">
        <v>390</v>
      </c>
      <c r="AL88" s="12"/>
    </row>
    <row r="89" spans="2:38" x14ac:dyDescent="0.25"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4"/>
      <c r="P89" s="11"/>
      <c r="Q89" s="11"/>
      <c r="R89" s="11"/>
      <c r="S89" s="12"/>
      <c r="T89" s="14"/>
      <c r="U89" s="11"/>
      <c r="V89" s="11"/>
      <c r="W89" s="11"/>
      <c r="X89" s="11"/>
      <c r="Y89" s="11"/>
      <c r="Z89" s="11"/>
      <c r="AA89" s="11"/>
      <c r="AB89" s="12"/>
      <c r="AC89" s="11"/>
      <c r="AD89" s="11"/>
      <c r="AE89" s="11"/>
      <c r="AF89" s="11"/>
      <c r="AG89" s="11"/>
      <c r="AL89" s="12"/>
    </row>
    <row r="90" spans="2:38" x14ac:dyDescent="0.25">
      <c r="C90" s="13"/>
      <c r="D90" s="12"/>
      <c r="E90" s="12"/>
      <c r="F90" s="12"/>
      <c r="G90" s="12"/>
      <c r="H90" s="12"/>
      <c r="I90" s="31" t="s">
        <v>412</v>
      </c>
      <c r="J90" s="31"/>
      <c r="N90" s="12"/>
      <c r="O90" s="14"/>
      <c r="P90" s="11"/>
      <c r="Q90" s="11"/>
      <c r="R90" s="11"/>
      <c r="S90" s="12"/>
      <c r="T90" s="14"/>
      <c r="U90" s="11"/>
      <c r="V90" s="11"/>
      <c r="W90" s="11"/>
      <c r="X90" s="11"/>
      <c r="Y90" s="11"/>
      <c r="Z90" s="11"/>
      <c r="AA90" s="11"/>
      <c r="AB90" s="31" t="s">
        <v>412</v>
      </c>
      <c r="AC90" s="11"/>
      <c r="AD90" s="11"/>
      <c r="AE90" s="11"/>
      <c r="AF90" s="11"/>
      <c r="AG90" s="11"/>
      <c r="AL90" s="31"/>
    </row>
    <row r="91" spans="2:38" x14ac:dyDescent="0.25">
      <c r="B91">
        <v>5</v>
      </c>
      <c r="C91" s="13">
        <v>45762</v>
      </c>
      <c r="D91" s="12" t="s">
        <v>49</v>
      </c>
      <c r="E91" s="12" t="s">
        <v>17</v>
      </c>
      <c r="F91" s="12" t="s">
        <v>50</v>
      </c>
      <c r="G91" s="12" t="s">
        <v>21</v>
      </c>
      <c r="H91" s="12"/>
      <c r="I91" s="12" t="s">
        <v>51</v>
      </c>
      <c r="J91" s="12"/>
      <c r="K91" s="32">
        <v>140000</v>
      </c>
      <c r="L91" s="32"/>
      <c r="M91" s="33">
        <v>8954075.7799999993</v>
      </c>
      <c r="N91" s="12"/>
      <c r="O91" s="14"/>
      <c r="P91" s="11"/>
      <c r="Q91" s="11"/>
      <c r="R91" s="11"/>
      <c r="S91" s="12" t="s">
        <v>49</v>
      </c>
      <c r="T91" s="14">
        <v>-10000</v>
      </c>
      <c r="U91" s="11">
        <v>77.84</v>
      </c>
      <c r="V91" s="11">
        <v>-778371</v>
      </c>
      <c r="W91" s="11"/>
      <c r="Y91" s="32">
        <f>K91+T101</f>
        <v>118000</v>
      </c>
      <c r="Z91" s="32"/>
      <c r="AA91" s="33">
        <f>M91/K91*Y91</f>
        <v>7547006.7288571429</v>
      </c>
      <c r="AB91" s="12" t="s">
        <v>51</v>
      </c>
      <c r="AC91" s="11"/>
      <c r="AD91" s="11"/>
      <c r="AE91" s="11"/>
      <c r="AF91" s="11"/>
      <c r="AG91" s="11"/>
      <c r="AH91" s="86" t="str">
        <f t="shared" ref="AH91:AH96" si="4">LEFT(S91,2)</f>
        <v>11</v>
      </c>
      <c r="AI91" s="86" t="str">
        <f t="shared" ref="AI91:AI96" si="5">MID(S91,4,2)</f>
        <v>04</v>
      </c>
      <c r="AJ91" s="86" t="str">
        <f t="shared" ref="AJ91:AJ96" si="6">RIGHT(S91,2)</f>
        <v>25</v>
      </c>
      <c r="AK91" s="86" t="s">
        <v>390</v>
      </c>
      <c r="AL91" s="12"/>
    </row>
    <row r="92" spans="2:38" x14ac:dyDescent="0.25">
      <c r="B92">
        <v>6</v>
      </c>
      <c r="C92" s="13">
        <v>45764</v>
      </c>
      <c r="D92" s="12" t="s">
        <v>53</v>
      </c>
      <c r="E92" s="12" t="s">
        <v>17</v>
      </c>
      <c r="F92" s="12" t="s">
        <v>54</v>
      </c>
      <c r="G92" s="12" t="s">
        <v>21</v>
      </c>
      <c r="H92" s="12"/>
      <c r="I92" s="12" t="s">
        <v>51</v>
      </c>
      <c r="J92" s="12"/>
      <c r="K92" s="12"/>
      <c r="L92" s="12"/>
      <c r="M92" s="12"/>
      <c r="N92" s="12"/>
      <c r="O92" s="14"/>
      <c r="P92" s="11"/>
      <c r="Q92" s="11"/>
      <c r="R92" s="11"/>
      <c r="S92" s="12" t="s">
        <v>53</v>
      </c>
      <c r="T92" s="14">
        <v>-5000</v>
      </c>
      <c r="U92" s="11">
        <v>78.709999999999994</v>
      </c>
      <c r="V92" s="11">
        <v>-393555.99</v>
      </c>
      <c r="W92" s="11"/>
      <c r="X92" s="11"/>
      <c r="Y92" s="11"/>
      <c r="Z92" s="11"/>
      <c r="AA92" s="11"/>
      <c r="AB92" s="12" t="s">
        <v>51</v>
      </c>
      <c r="AC92" s="11"/>
      <c r="AD92" s="11"/>
      <c r="AE92" s="11"/>
      <c r="AF92" s="11"/>
      <c r="AG92" s="11"/>
      <c r="AH92" s="86" t="str">
        <f t="shared" si="4"/>
        <v>16</v>
      </c>
      <c r="AI92" s="86" t="str">
        <f t="shared" si="5"/>
        <v>04</v>
      </c>
      <c r="AJ92" s="86" t="str">
        <f t="shared" si="6"/>
        <v>25</v>
      </c>
      <c r="AK92" s="86" t="s">
        <v>390</v>
      </c>
      <c r="AL92" s="12"/>
    </row>
    <row r="93" spans="2:38" x14ac:dyDescent="0.25">
      <c r="B93">
        <v>12</v>
      </c>
      <c r="C93" s="13">
        <v>45770</v>
      </c>
      <c r="D93" s="12" t="s">
        <v>60</v>
      </c>
      <c r="E93" s="12" t="s">
        <v>17</v>
      </c>
      <c r="F93" s="12" t="s">
        <v>61</v>
      </c>
      <c r="G93" s="12" t="s">
        <v>21</v>
      </c>
      <c r="H93" s="12"/>
      <c r="I93" s="12" t="s">
        <v>51</v>
      </c>
      <c r="J93" s="12"/>
      <c r="K93" s="12"/>
      <c r="L93" s="12"/>
      <c r="M93" s="12"/>
      <c r="N93" s="12"/>
      <c r="O93" s="14"/>
      <c r="P93" s="11"/>
      <c r="Q93" s="11"/>
      <c r="R93" s="11"/>
      <c r="S93" s="12" t="s">
        <v>60</v>
      </c>
      <c r="T93" s="14">
        <v>-2000</v>
      </c>
      <c r="U93" s="11">
        <v>83.26</v>
      </c>
      <c r="V93" s="11">
        <v>-166513.4</v>
      </c>
      <c r="W93" s="11"/>
      <c r="X93" s="11"/>
      <c r="Y93" s="11"/>
      <c r="Z93" s="11"/>
      <c r="AA93" s="11"/>
      <c r="AB93" s="12" t="s">
        <v>51</v>
      </c>
      <c r="AC93" s="11"/>
      <c r="AD93" s="11"/>
      <c r="AE93" s="11"/>
      <c r="AF93" s="11"/>
      <c r="AG93" s="11"/>
      <c r="AH93" s="86" t="str">
        <f t="shared" si="4"/>
        <v>22</v>
      </c>
      <c r="AI93" s="86" t="str">
        <f t="shared" si="5"/>
        <v>04</v>
      </c>
      <c r="AJ93" s="86" t="str">
        <f t="shared" si="6"/>
        <v>25</v>
      </c>
      <c r="AK93" s="86" t="s">
        <v>390</v>
      </c>
      <c r="AL93" s="12"/>
    </row>
    <row r="94" spans="2:38" x14ac:dyDescent="0.25">
      <c r="B94">
        <v>10</v>
      </c>
      <c r="C94" s="13">
        <v>45769</v>
      </c>
      <c r="D94" s="12" t="s">
        <v>58</v>
      </c>
      <c r="E94" s="12" t="s">
        <v>23</v>
      </c>
      <c r="F94" s="12" t="s">
        <v>23</v>
      </c>
      <c r="G94" s="12" t="s">
        <v>21</v>
      </c>
      <c r="H94" s="12"/>
      <c r="I94" s="12" t="s">
        <v>51</v>
      </c>
      <c r="J94" s="12"/>
      <c r="K94" s="12"/>
      <c r="L94" s="12"/>
      <c r="M94" s="12"/>
      <c r="N94" s="12"/>
      <c r="O94" s="14"/>
      <c r="P94" s="11"/>
      <c r="Q94" s="11"/>
      <c r="R94" s="11"/>
      <c r="S94" s="12" t="s">
        <v>58</v>
      </c>
      <c r="T94" s="14">
        <v>-2000</v>
      </c>
      <c r="U94" s="11">
        <v>80.78</v>
      </c>
      <c r="V94" s="11">
        <v>-161558.22</v>
      </c>
      <c r="W94" s="11"/>
      <c r="X94" s="11"/>
      <c r="Y94" s="11"/>
      <c r="Z94" s="11"/>
      <c r="AA94" s="11"/>
      <c r="AB94" s="12" t="s">
        <v>51</v>
      </c>
      <c r="AC94" s="11"/>
      <c r="AD94" s="11"/>
      <c r="AE94" s="11"/>
      <c r="AF94" s="11"/>
      <c r="AG94" s="11"/>
      <c r="AH94" s="86" t="str">
        <f t="shared" si="4"/>
        <v>21</v>
      </c>
      <c r="AI94" s="86" t="str">
        <f t="shared" si="5"/>
        <v>04</v>
      </c>
      <c r="AJ94" s="86" t="str">
        <f t="shared" si="6"/>
        <v>25</v>
      </c>
      <c r="AK94" s="86" t="s">
        <v>390</v>
      </c>
      <c r="AL94" s="12"/>
    </row>
    <row r="95" spans="2:38" x14ac:dyDescent="0.25">
      <c r="B95">
        <v>87</v>
      </c>
      <c r="C95" s="13">
        <v>45800</v>
      </c>
      <c r="D95" s="12" t="s">
        <v>150</v>
      </c>
      <c r="E95" s="12" t="s">
        <v>17</v>
      </c>
      <c r="F95" s="12" t="s">
        <v>151</v>
      </c>
      <c r="G95" s="12" t="s">
        <v>21</v>
      </c>
      <c r="H95" s="12"/>
      <c r="I95" s="12" t="s">
        <v>51</v>
      </c>
      <c r="J95" s="12"/>
      <c r="K95" s="12"/>
      <c r="L95" s="12"/>
      <c r="M95" s="12"/>
      <c r="N95" s="12"/>
      <c r="O95" s="14"/>
      <c r="P95" s="11"/>
      <c r="Q95" s="11"/>
      <c r="R95" s="11"/>
      <c r="S95" s="12" t="s">
        <v>150</v>
      </c>
      <c r="T95" s="14">
        <v>-2000</v>
      </c>
      <c r="U95" s="11">
        <v>79.959999999999994</v>
      </c>
      <c r="V95" s="11">
        <v>-159920</v>
      </c>
      <c r="W95" s="11"/>
      <c r="X95" s="11"/>
      <c r="Y95" s="11"/>
      <c r="Z95" s="11"/>
      <c r="AA95" s="11"/>
      <c r="AB95" s="12" t="s">
        <v>51</v>
      </c>
      <c r="AC95" s="11"/>
      <c r="AD95" s="11"/>
      <c r="AE95" s="11"/>
      <c r="AF95" s="11"/>
      <c r="AG95" s="11"/>
      <c r="AH95" s="86" t="str">
        <f t="shared" si="4"/>
        <v>22</v>
      </c>
      <c r="AI95" s="86" t="str">
        <f t="shared" si="5"/>
        <v>05</v>
      </c>
      <c r="AJ95" s="86" t="str">
        <f t="shared" si="6"/>
        <v>25</v>
      </c>
      <c r="AK95" s="86" t="s">
        <v>390</v>
      </c>
      <c r="AL95" s="12"/>
    </row>
    <row r="96" spans="2:38" x14ac:dyDescent="0.25">
      <c r="B96">
        <v>138</v>
      </c>
      <c r="C96" s="13">
        <v>45824</v>
      </c>
      <c r="D96" s="12" t="s">
        <v>195</v>
      </c>
      <c r="E96" s="12" t="s">
        <v>17</v>
      </c>
      <c r="F96" s="12" t="s">
        <v>196</v>
      </c>
      <c r="G96" s="12" t="s">
        <v>21</v>
      </c>
      <c r="H96" s="12"/>
      <c r="I96" s="12" t="s">
        <v>51</v>
      </c>
      <c r="J96" s="12"/>
      <c r="K96" s="12"/>
      <c r="L96" s="12"/>
      <c r="M96" s="12"/>
      <c r="N96" s="12"/>
      <c r="O96" s="14"/>
      <c r="P96" s="11"/>
      <c r="Q96" s="11"/>
      <c r="R96" s="11"/>
      <c r="S96" s="12" t="s">
        <v>195</v>
      </c>
      <c r="T96" s="14">
        <v>-1000</v>
      </c>
      <c r="U96" s="11">
        <v>83.02</v>
      </c>
      <c r="V96" s="11">
        <v>-83016.899999999994</v>
      </c>
      <c r="W96" s="11"/>
      <c r="X96" s="11"/>
      <c r="Y96" s="11"/>
      <c r="Z96" s="11"/>
      <c r="AA96" s="11"/>
      <c r="AB96" s="12" t="s">
        <v>51</v>
      </c>
      <c r="AC96" s="11"/>
      <c r="AD96" s="11"/>
      <c r="AE96" s="11"/>
      <c r="AF96" s="11"/>
      <c r="AG96" s="11"/>
      <c r="AH96" s="86" t="str">
        <f t="shared" si="4"/>
        <v>13</v>
      </c>
      <c r="AI96" s="86" t="str">
        <f t="shared" si="5"/>
        <v>06</v>
      </c>
      <c r="AJ96" s="86" t="str">
        <f t="shared" si="6"/>
        <v>25</v>
      </c>
      <c r="AK96" s="86" t="s">
        <v>390</v>
      </c>
      <c r="AL96" s="12"/>
    </row>
    <row r="97" spans="2:38" x14ac:dyDescent="0.25">
      <c r="B97">
        <v>71</v>
      </c>
      <c r="C97" s="13">
        <v>45793</v>
      </c>
      <c r="D97" s="12" t="s">
        <v>127</v>
      </c>
      <c r="E97" s="12" t="s">
        <v>23</v>
      </c>
      <c r="F97" s="12" t="s">
        <v>23</v>
      </c>
      <c r="G97" s="12" t="s">
        <v>21</v>
      </c>
      <c r="H97" s="12"/>
      <c r="I97" s="12" t="s">
        <v>51</v>
      </c>
      <c r="J97" s="12"/>
      <c r="K97" s="12"/>
      <c r="L97" s="12"/>
      <c r="M97" s="12"/>
      <c r="N97" s="12" t="s">
        <v>127</v>
      </c>
      <c r="O97" s="14">
        <v>2000</v>
      </c>
      <c r="P97" s="11">
        <v>76.709999999999994</v>
      </c>
      <c r="Q97" s="11">
        <v>153423.29999999999</v>
      </c>
      <c r="R97" s="11"/>
      <c r="S97" s="12"/>
      <c r="T97" s="14"/>
      <c r="U97" s="11"/>
      <c r="V97" s="11"/>
      <c r="W97" s="11"/>
      <c r="X97" s="12" t="s">
        <v>127</v>
      </c>
      <c r="Y97" s="14">
        <v>2000</v>
      </c>
      <c r="Z97" s="11">
        <v>76.709999999999994</v>
      </c>
      <c r="AA97" s="11">
        <v>153423.29999999999</v>
      </c>
      <c r="AB97" s="12" t="s">
        <v>51</v>
      </c>
      <c r="AC97" s="11"/>
      <c r="AD97" s="11"/>
      <c r="AE97" s="11"/>
      <c r="AF97" s="11"/>
      <c r="AG97" s="11"/>
      <c r="AH97" s="86" t="str">
        <f>LEFT(N97,2)</f>
        <v>15</v>
      </c>
      <c r="AI97" s="86" t="str">
        <f>MID(N97,4,2)</f>
        <v>05</v>
      </c>
      <c r="AJ97" s="86" t="str">
        <f>RIGHT(N97,2)</f>
        <v>25</v>
      </c>
      <c r="AK97" s="86" t="s">
        <v>390</v>
      </c>
      <c r="AL97" s="12"/>
    </row>
    <row r="98" spans="2:38" x14ac:dyDescent="0.25">
      <c r="B98">
        <v>66</v>
      </c>
      <c r="C98" s="13">
        <v>45792</v>
      </c>
      <c r="D98" s="12" t="s">
        <v>121</v>
      </c>
      <c r="E98" s="12" t="s">
        <v>23</v>
      </c>
      <c r="F98" s="12" t="s">
        <v>23</v>
      </c>
      <c r="G98" s="12" t="s">
        <v>21</v>
      </c>
      <c r="H98" s="12"/>
      <c r="I98" s="12" t="s">
        <v>51</v>
      </c>
      <c r="J98" s="12"/>
      <c r="K98" s="12"/>
      <c r="L98" s="12"/>
      <c r="M98" s="12"/>
      <c r="N98" s="12" t="s">
        <v>121</v>
      </c>
      <c r="O98" s="14">
        <v>2000</v>
      </c>
      <c r="P98" s="11">
        <v>78.34</v>
      </c>
      <c r="Q98" s="11">
        <v>156676.6</v>
      </c>
      <c r="R98" s="11"/>
      <c r="S98" s="12"/>
      <c r="T98" s="14"/>
      <c r="U98" s="11"/>
      <c r="V98" s="11"/>
      <c r="W98" s="11"/>
      <c r="X98" s="12" t="s">
        <v>121</v>
      </c>
      <c r="Y98" s="14">
        <v>2000</v>
      </c>
      <c r="Z98" s="11">
        <v>78.34</v>
      </c>
      <c r="AA98" s="11">
        <v>156676.6</v>
      </c>
      <c r="AB98" s="12" t="s">
        <v>51</v>
      </c>
      <c r="AC98" s="11"/>
      <c r="AD98" s="11"/>
      <c r="AE98" s="11"/>
      <c r="AF98" s="11"/>
      <c r="AG98" s="11"/>
      <c r="AH98" s="86" t="str">
        <f>LEFT(N98,2)</f>
        <v>14</v>
      </c>
      <c r="AI98" s="86" t="str">
        <f>MID(N98,4,2)</f>
        <v>05</v>
      </c>
      <c r="AJ98" s="86" t="str">
        <f>RIGHT(N98,2)</f>
        <v>25</v>
      </c>
      <c r="AK98" s="86" t="s">
        <v>390</v>
      </c>
      <c r="AL98" s="12"/>
    </row>
    <row r="99" spans="2:38" x14ac:dyDescent="0.25">
      <c r="B99">
        <v>17</v>
      </c>
      <c r="C99" s="13">
        <v>45776</v>
      </c>
      <c r="D99" s="12" t="s">
        <v>68</v>
      </c>
      <c r="E99" s="12" t="s">
        <v>17</v>
      </c>
      <c r="F99" s="12" t="s">
        <v>69</v>
      </c>
      <c r="G99" s="12" t="s">
        <v>21</v>
      </c>
      <c r="H99" s="12"/>
      <c r="I99" s="12" t="s">
        <v>51</v>
      </c>
      <c r="J99" s="12"/>
      <c r="K99" s="12"/>
      <c r="L99" s="12"/>
      <c r="M99" s="12"/>
      <c r="N99" s="12" t="s">
        <v>68</v>
      </c>
      <c r="O99" s="14">
        <v>4000</v>
      </c>
      <c r="P99" s="11">
        <v>79.540000000000006</v>
      </c>
      <c r="Q99" s="11">
        <v>318158</v>
      </c>
      <c r="R99" s="11"/>
      <c r="S99" s="12"/>
      <c r="T99" s="14"/>
      <c r="U99" s="11"/>
      <c r="V99" s="11"/>
      <c r="W99" s="11"/>
      <c r="X99" s="12" t="s">
        <v>68</v>
      </c>
      <c r="Y99" s="14">
        <v>4000</v>
      </c>
      <c r="Z99" s="11">
        <v>79.540000000000006</v>
      </c>
      <c r="AA99" s="11">
        <v>318158</v>
      </c>
      <c r="AB99" s="12" t="s">
        <v>51</v>
      </c>
      <c r="AC99" s="11"/>
      <c r="AD99" s="11"/>
      <c r="AE99" s="11"/>
      <c r="AF99" s="11"/>
      <c r="AG99" s="11"/>
      <c r="AH99" s="86" t="str">
        <f>LEFT(N99,2)</f>
        <v>28</v>
      </c>
      <c r="AI99" s="86" t="str">
        <f>MID(N99,4,2)</f>
        <v>04</v>
      </c>
      <c r="AJ99" s="86" t="str">
        <f>RIGHT(N99,2)</f>
        <v>25</v>
      </c>
      <c r="AK99" s="86" t="s">
        <v>390</v>
      </c>
      <c r="AL99" s="12"/>
    </row>
    <row r="100" spans="2:38" x14ac:dyDescent="0.25">
      <c r="B100">
        <v>32</v>
      </c>
      <c r="C100" s="13">
        <v>45784</v>
      </c>
      <c r="D100" s="12" t="s">
        <v>77</v>
      </c>
      <c r="E100" s="12" t="s">
        <v>23</v>
      </c>
      <c r="F100" s="12" t="s">
        <v>23</v>
      </c>
      <c r="G100" s="12" t="s">
        <v>21</v>
      </c>
      <c r="H100" s="12"/>
      <c r="I100" s="12" t="s">
        <v>51</v>
      </c>
      <c r="J100" s="12"/>
      <c r="K100" s="12"/>
      <c r="L100" s="12"/>
      <c r="M100" s="12"/>
      <c r="N100" s="12" t="s">
        <v>77</v>
      </c>
      <c r="O100" s="14">
        <v>49000</v>
      </c>
      <c r="P100" s="11">
        <v>81.819999999999993</v>
      </c>
      <c r="Q100" s="11">
        <v>4009334.32</v>
      </c>
      <c r="R100" s="11"/>
      <c r="S100" s="12"/>
      <c r="T100" s="14"/>
      <c r="U100" s="11"/>
      <c r="V100" s="11"/>
      <c r="W100" s="11"/>
      <c r="X100" s="12" t="s">
        <v>77</v>
      </c>
      <c r="Y100" s="14">
        <v>49000</v>
      </c>
      <c r="Z100" s="11">
        <v>81.819999999999993</v>
      </c>
      <c r="AA100" s="11">
        <v>4009334.32</v>
      </c>
      <c r="AB100" s="12" t="s">
        <v>51</v>
      </c>
      <c r="AC100" s="11"/>
      <c r="AD100" s="11"/>
      <c r="AE100" s="11"/>
      <c r="AF100" s="11"/>
      <c r="AG100" s="11"/>
      <c r="AH100" s="86" t="str">
        <f>LEFT(N100,2)</f>
        <v>06</v>
      </c>
      <c r="AI100" s="86" t="str">
        <f>MID(N100,4,2)</f>
        <v>05</v>
      </c>
      <c r="AJ100" s="86" t="str">
        <f>RIGHT(N100,2)</f>
        <v>25</v>
      </c>
      <c r="AK100" s="86" t="s">
        <v>390</v>
      </c>
      <c r="AL100" s="12"/>
    </row>
    <row r="101" spans="2:38" x14ac:dyDescent="0.25">
      <c r="C101" s="13"/>
      <c r="D101" s="12"/>
      <c r="E101" s="12"/>
      <c r="F101" s="12"/>
      <c r="G101" s="12"/>
      <c r="H101" s="12"/>
      <c r="I101" s="12" t="s">
        <v>51</v>
      </c>
      <c r="J101" s="12"/>
      <c r="K101" s="11">
        <f>SUM(K91:K100)</f>
        <v>140000</v>
      </c>
      <c r="L101" s="12"/>
      <c r="M101" s="11">
        <f>SUM(M91:M100)</f>
        <v>8954075.7799999993</v>
      </c>
      <c r="N101" s="12"/>
      <c r="O101" s="11">
        <f t="shared" ref="O101:Q101" si="7">SUM(O91:O100)</f>
        <v>57000</v>
      </c>
      <c r="P101" s="11">
        <f t="shared" si="7"/>
        <v>316.41000000000003</v>
      </c>
      <c r="Q101" s="11">
        <f t="shared" si="7"/>
        <v>4637592.22</v>
      </c>
      <c r="R101" s="11"/>
      <c r="S101" s="12"/>
      <c r="T101" s="11">
        <f t="shared" ref="T101:V101" si="8">SUM(T91:T100)</f>
        <v>-22000</v>
      </c>
      <c r="U101" s="11">
        <f t="shared" si="8"/>
        <v>483.57</v>
      </c>
      <c r="V101" s="11">
        <f t="shared" si="8"/>
        <v>-1742935.5099999998</v>
      </c>
      <c r="W101" s="11"/>
      <c r="X101" s="11"/>
      <c r="Y101" s="11">
        <f>K101+O101+T101</f>
        <v>175000</v>
      </c>
      <c r="Z101" s="11"/>
      <c r="AA101" s="11">
        <f t="shared" ref="AA101" si="9">SUM(AA91:AA100)</f>
        <v>12184598.948857142</v>
      </c>
      <c r="AB101" s="12"/>
      <c r="AC101" s="11">
        <f>M91-AA91</f>
        <v>1407069.0511428565</v>
      </c>
      <c r="AD101" s="11">
        <f>(V101*-1)-AC101</f>
        <v>335866.4588571433</v>
      </c>
      <c r="AE101" s="11"/>
      <c r="AF101" s="11"/>
      <c r="AG101" s="11"/>
      <c r="AK101" s="86" t="s">
        <v>390</v>
      </c>
      <c r="AL101" s="12"/>
    </row>
    <row r="102" spans="2:38" x14ac:dyDescent="0.25">
      <c r="C102" s="13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4"/>
      <c r="P102" s="11"/>
      <c r="Q102" s="11"/>
      <c r="R102" s="11"/>
      <c r="S102" s="12"/>
      <c r="T102" s="14"/>
      <c r="U102" s="11"/>
      <c r="V102" s="11"/>
      <c r="W102" s="11"/>
      <c r="X102" s="11"/>
      <c r="Y102" s="11"/>
      <c r="Z102" s="11"/>
      <c r="AA102" s="11"/>
      <c r="AB102" s="12"/>
      <c r="AC102" s="11"/>
      <c r="AD102" s="11"/>
      <c r="AE102" s="11"/>
      <c r="AF102" s="11"/>
      <c r="AG102" s="11"/>
      <c r="AL102" s="12"/>
    </row>
    <row r="103" spans="2:38" x14ac:dyDescent="0.25">
      <c r="C103" s="13"/>
      <c r="D103" s="12"/>
      <c r="E103" s="12"/>
      <c r="F103" s="12"/>
      <c r="G103" s="12"/>
      <c r="H103" s="12"/>
      <c r="I103" s="31" t="s">
        <v>413</v>
      </c>
      <c r="J103" s="31"/>
      <c r="N103" s="12"/>
      <c r="O103" s="14"/>
      <c r="P103" s="11"/>
      <c r="Q103" s="11"/>
      <c r="R103" s="11"/>
      <c r="S103" s="12"/>
      <c r="T103" s="14"/>
      <c r="U103" s="11"/>
      <c r="V103" s="11"/>
      <c r="W103" s="11"/>
      <c r="X103" s="11"/>
      <c r="Y103" s="11"/>
      <c r="Z103" s="11"/>
      <c r="AA103" s="11"/>
      <c r="AB103" s="31" t="s">
        <v>413</v>
      </c>
      <c r="AC103" s="11"/>
      <c r="AD103" s="11"/>
      <c r="AE103" s="11"/>
      <c r="AF103" s="11"/>
      <c r="AG103" s="11"/>
      <c r="AL103" s="31"/>
    </row>
    <row r="104" spans="2:38" x14ac:dyDescent="0.25">
      <c r="B104">
        <v>33</v>
      </c>
      <c r="C104" s="13">
        <v>45784</v>
      </c>
      <c r="D104" s="12" t="s">
        <v>77</v>
      </c>
      <c r="E104" s="12" t="s">
        <v>23</v>
      </c>
      <c r="F104" s="12" t="s">
        <v>23</v>
      </c>
      <c r="G104" s="12" t="s">
        <v>21</v>
      </c>
      <c r="H104" s="12"/>
      <c r="I104" s="12" t="s">
        <v>87</v>
      </c>
      <c r="J104" s="12"/>
      <c r="K104" s="32">
        <v>1500</v>
      </c>
      <c r="L104" s="32"/>
      <c r="M104" s="33">
        <v>272837.55</v>
      </c>
      <c r="N104" s="12"/>
      <c r="O104" s="14"/>
      <c r="P104" s="11"/>
      <c r="Q104" s="11"/>
      <c r="R104" s="11"/>
      <c r="S104" s="12" t="s">
        <v>77</v>
      </c>
      <c r="T104" s="14">
        <v>-500</v>
      </c>
      <c r="U104" s="11">
        <v>188.31</v>
      </c>
      <c r="V104" s="11">
        <v>-94155.74</v>
      </c>
      <c r="W104" s="11"/>
      <c r="X104" s="11"/>
      <c r="Y104" s="11">
        <f>K104+O104+T104</f>
        <v>1000</v>
      </c>
      <c r="Z104" s="11"/>
      <c r="AA104" s="11">
        <f>M104/K104*Y104</f>
        <v>181891.69999999998</v>
      </c>
      <c r="AB104" s="12" t="s">
        <v>87</v>
      </c>
      <c r="AC104" s="11">
        <f>M104-AA104</f>
        <v>90945.85</v>
      </c>
      <c r="AD104" s="11">
        <f>(V104*-1)-AC104</f>
        <v>3209.8899999999994</v>
      </c>
      <c r="AE104" s="11"/>
      <c r="AF104" s="11"/>
      <c r="AG104" s="11"/>
      <c r="AH104" s="86" t="str">
        <f>LEFT(S104,2)</f>
        <v>06</v>
      </c>
      <c r="AI104" s="86" t="str">
        <f>MID(S104,4,2)</f>
        <v>05</v>
      </c>
      <c r="AJ104" s="86" t="str">
        <f>RIGHT(S104,2)</f>
        <v>25</v>
      </c>
      <c r="AK104" s="86" t="s">
        <v>390</v>
      </c>
      <c r="AL104" s="12"/>
    </row>
    <row r="105" spans="2:38" x14ac:dyDescent="0.25">
      <c r="C105" s="13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4"/>
      <c r="P105" s="11"/>
      <c r="Q105" s="11"/>
      <c r="R105" s="11"/>
      <c r="S105" s="12"/>
      <c r="T105" s="14"/>
      <c r="U105" s="11"/>
      <c r="V105" s="11"/>
      <c r="W105" s="11"/>
      <c r="X105" s="11"/>
      <c r="Y105" s="11"/>
      <c r="Z105" s="11"/>
      <c r="AA105" s="11"/>
      <c r="AB105" s="12"/>
      <c r="AC105" s="11"/>
      <c r="AD105" s="11"/>
      <c r="AE105" s="11"/>
      <c r="AF105" s="11"/>
      <c r="AG105" s="11"/>
      <c r="AL105" s="12"/>
    </row>
    <row r="106" spans="2:38" x14ac:dyDescent="0.25">
      <c r="C106" s="13"/>
      <c r="D106" s="12"/>
      <c r="E106" s="12"/>
      <c r="F106" s="12"/>
      <c r="G106" s="12"/>
      <c r="H106" s="12"/>
      <c r="I106" s="31" t="s">
        <v>414</v>
      </c>
      <c r="J106" s="31"/>
      <c r="K106" s="32">
        <v>250</v>
      </c>
      <c r="L106" s="32"/>
      <c r="M106" s="33">
        <v>115753.18</v>
      </c>
      <c r="N106" s="12"/>
      <c r="O106" s="14"/>
      <c r="P106" s="11"/>
      <c r="Q106" s="11"/>
      <c r="R106" s="11"/>
      <c r="S106" s="12"/>
      <c r="T106" s="14"/>
      <c r="U106" s="11"/>
      <c r="V106" s="11"/>
      <c r="W106" s="11"/>
      <c r="X106" s="11"/>
      <c r="Y106" s="32">
        <v>250</v>
      </c>
      <c r="Z106" s="32"/>
      <c r="AA106" s="33">
        <v>115753.18</v>
      </c>
      <c r="AB106" s="31" t="s">
        <v>414</v>
      </c>
      <c r="AC106" s="11"/>
      <c r="AD106" s="11"/>
      <c r="AE106" s="11"/>
      <c r="AF106" s="11"/>
      <c r="AG106" s="11"/>
      <c r="AL106" s="31"/>
    </row>
    <row r="107" spans="2:38" x14ac:dyDescent="0.25">
      <c r="C107" s="13"/>
      <c r="D107" s="12"/>
      <c r="E107" s="12"/>
      <c r="F107" s="12"/>
      <c r="G107" s="12"/>
      <c r="H107" s="12"/>
      <c r="I107" s="31"/>
      <c r="J107" s="31"/>
      <c r="K107" s="32"/>
      <c r="L107" s="32"/>
      <c r="M107" s="33"/>
      <c r="N107" s="12"/>
      <c r="O107" s="14"/>
      <c r="P107" s="11"/>
      <c r="Q107" s="11"/>
      <c r="R107" s="11"/>
      <c r="S107" s="12"/>
      <c r="T107" s="14"/>
      <c r="U107" s="11"/>
      <c r="V107" s="11"/>
      <c r="W107" s="11"/>
      <c r="X107" s="11"/>
      <c r="Y107" s="11"/>
      <c r="Z107" s="11"/>
      <c r="AA107" s="11"/>
      <c r="AB107" s="31"/>
      <c r="AC107" s="11"/>
      <c r="AD107" s="11"/>
      <c r="AE107" s="11"/>
      <c r="AF107" s="11"/>
      <c r="AG107" s="11"/>
      <c r="AL107" s="31"/>
    </row>
    <row r="108" spans="2:38" x14ac:dyDescent="0.25">
      <c r="C108" s="13"/>
      <c r="D108" s="12"/>
      <c r="E108" s="12"/>
      <c r="F108" s="12"/>
      <c r="G108" s="12"/>
      <c r="H108" s="12"/>
      <c r="I108" s="31" t="s">
        <v>415</v>
      </c>
      <c r="J108" s="31"/>
      <c r="K108" s="32">
        <v>55000</v>
      </c>
      <c r="L108" s="32"/>
      <c r="M108" s="33">
        <v>4844465.2</v>
      </c>
      <c r="N108" s="12"/>
      <c r="O108" s="14"/>
      <c r="P108" s="11"/>
      <c r="Q108" s="11"/>
      <c r="R108" s="11"/>
      <c r="S108" s="12"/>
      <c r="T108" s="14"/>
      <c r="U108" s="11"/>
      <c r="V108" s="11"/>
      <c r="W108" s="11"/>
      <c r="X108" s="11"/>
      <c r="Y108" s="32">
        <f>K108+T113</f>
        <v>52000</v>
      </c>
      <c r="Z108" s="32"/>
      <c r="AA108" s="33">
        <f>M108/K108*Y108</f>
        <v>4580221.6436363645</v>
      </c>
      <c r="AB108" s="31" t="s">
        <v>415</v>
      </c>
      <c r="AC108" s="11"/>
      <c r="AD108" s="11"/>
      <c r="AE108" s="11"/>
      <c r="AF108" s="11"/>
      <c r="AG108" s="11"/>
      <c r="AL108" s="31"/>
    </row>
    <row r="109" spans="2:38" x14ac:dyDescent="0.25">
      <c r="B109">
        <v>106</v>
      </c>
      <c r="C109" s="13">
        <v>45819</v>
      </c>
      <c r="D109" s="12" t="s">
        <v>175</v>
      </c>
      <c r="E109" s="12" t="s">
        <v>23</v>
      </c>
      <c r="F109" s="12" t="s">
        <v>23</v>
      </c>
      <c r="G109" s="12" t="s">
        <v>21</v>
      </c>
      <c r="H109" s="12"/>
      <c r="I109" s="12" t="s">
        <v>75</v>
      </c>
      <c r="J109" s="12"/>
      <c r="K109" s="12"/>
      <c r="L109" s="12"/>
      <c r="M109" s="12"/>
      <c r="N109" s="12"/>
      <c r="O109" s="14"/>
      <c r="P109" s="11"/>
      <c r="Q109" s="11"/>
      <c r="R109" s="11"/>
      <c r="S109" s="12" t="s">
        <v>175</v>
      </c>
      <c r="T109" s="14">
        <v>-2000</v>
      </c>
      <c r="U109" s="11">
        <v>103.48</v>
      </c>
      <c r="V109" s="11">
        <v>-206952.77</v>
      </c>
      <c r="W109" s="11"/>
      <c r="X109" s="11"/>
      <c r="Y109" s="11"/>
      <c r="Z109" s="11"/>
      <c r="AA109" s="11"/>
      <c r="AB109" s="12" t="s">
        <v>75</v>
      </c>
      <c r="AC109" s="11"/>
      <c r="AD109" s="11"/>
      <c r="AE109" s="11"/>
      <c r="AF109" s="11"/>
      <c r="AG109" s="11"/>
      <c r="AH109" s="86" t="str">
        <f>LEFT(S109,2)</f>
        <v>10</v>
      </c>
      <c r="AI109" s="86" t="str">
        <f>MID(S109,4,2)</f>
        <v>06</v>
      </c>
      <c r="AJ109" s="86" t="str">
        <f>RIGHT(S109,2)</f>
        <v>25</v>
      </c>
      <c r="AK109" s="86" t="s">
        <v>390</v>
      </c>
      <c r="AL109" s="12"/>
    </row>
    <row r="110" spans="2:38" x14ac:dyDescent="0.25">
      <c r="B110">
        <v>99</v>
      </c>
      <c r="C110" s="13">
        <v>45818</v>
      </c>
      <c r="D110" s="12" t="s">
        <v>171</v>
      </c>
      <c r="E110" s="12" t="s">
        <v>17</v>
      </c>
      <c r="F110" s="12" t="s">
        <v>172</v>
      </c>
      <c r="G110" s="12" t="s">
        <v>21</v>
      </c>
      <c r="H110" s="12"/>
      <c r="I110" s="12" t="s">
        <v>75</v>
      </c>
      <c r="J110" s="12"/>
      <c r="K110" s="12"/>
      <c r="L110" s="12"/>
      <c r="M110" s="12"/>
      <c r="N110" s="12"/>
      <c r="O110" s="14"/>
      <c r="P110" s="11"/>
      <c r="Q110" s="11"/>
      <c r="R110" s="11"/>
      <c r="S110" s="12" t="s">
        <v>171</v>
      </c>
      <c r="T110" s="14">
        <v>-1000</v>
      </c>
      <c r="U110" s="11">
        <v>103.31</v>
      </c>
      <c r="V110" s="11">
        <v>-103306.6</v>
      </c>
      <c r="W110" s="11"/>
      <c r="X110" s="11"/>
      <c r="Y110" s="11"/>
      <c r="Z110" s="11"/>
      <c r="AA110" s="11"/>
      <c r="AB110" s="12" t="s">
        <v>75</v>
      </c>
      <c r="AC110" s="11"/>
      <c r="AD110" s="11"/>
      <c r="AE110" s="11"/>
      <c r="AF110" s="11"/>
      <c r="AG110" s="11"/>
      <c r="AH110" s="86" t="str">
        <f>LEFT(S110,2)</f>
        <v>09</v>
      </c>
      <c r="AI110" s="86" t="str">
        <f>MID(S110,4,2)</f>
        <v>06</v>
      </c>
      <c r="AJ110" s="86" t="str">
        <f>RIGHT(S110,2)</f>
        <v>25</v>
      </c>
      <c r="AK110" s="86" t="s">
        <v>390</v>
      </c>
      <c r="AL110" s="12"/>
    </row>
    <row r="111" spans="2:38" x14ac:dyDescent="0.25">
      <c r="B111">
        <v>72</v>
      </c>
      <c r="C111" s="13">
        <v>45793</v>
      </c>
      <c r="D111" s="12" t="s">
        <v>127</v>
      </c>
      <c r="E111" s="12" t="s">
        <v>23</v>
      </c>
      <c r="F111" s="12" t="s">
        <v>23</v>
      </c>
      <c r="G111" s="12" t="s">
        <v>21</v>
      </c>
      <c r="H111" s="12"/>
      <c r="I111" s="12" t="s">
        <v>75</v>
      </c>
      <c r="J111" s="12"/>
      <c r="K111" s="12"/>
      <c r="L111" s="12"/>
      <c r="M111" s="12"/>
      <c r="N111" s="12" t="s">
        <v>127</v>
      </c>
      <c r="O111" s="14">
        <v>1000</v>
      </c>
      <c r="P111" s="11">
        <v>91.59</v>
      </c>
      <c r="Q111" s="11">
        <v>91591.5</v>
      </c>
      <c r="R111" s="11"/>
      <c r="S111" s="12"/>
      <c r="T111" s="14"/>
      <c r="U111" s="11"/>
      <c r="V111" s="11"/>
      <c r="W111" s="11"/>
      <c r="X111" s="12" t="s">
        <v>127</v>
      </c>
      <c r="Y111" s="14">
        <v>1000</v>
      </c>
      <c r="Z111" s="11">
        <v>91.59</v>
      </c>
      <c r="AA111" s="11">
        <v>91591.5</v>
      </c>
      <c r="AB111" s="12" t="s">
        <v>75</v>
      </c>
      <c r="AC111" s="11"/>
      <c r="AD111" s="11"/>
      <c r="AE111" s="11"/>
      <c r="AF111" s="11"/>
      <c r="AG111" s="11"/>
      <c r="AH111" s="86" t="str">
        <f>LEFT(N111,2)</f>
        <v>15</v>
      </c>
      <c r="AI111" s="86" t="str">
        <f>MID(N111,4,2)</f>
        <v>05</v>
      </c>
      <c r="AJ111" s="86" t="str">
        <f>RIGHT(N111,2)</f>
        <v>25</v>
      </c>
      <c r="AK111" s="86" t="s">
        <v>390</v>
      </c>
      <c r="AL111" s="12"/>
    </row>
    <row r="112" spans="2:38" x14ac:dyDescent="0.25">
      <c r="B112">
        <v>20</v>
      </c>
      <c r="C112" s="13">
        <v>45782</v>
      </c>
      <c r="D112" s="12" t="s">
        <v>73</v>
      </c>
      <c r="E112" s="12" t="s">
        <v>17</v>
      </c>
      <c r="F112" s="12" t="s">
        <v>74</v>
      </c>
      <c r="G112" s="12" t="s">
        <v>21</v>
      </c>
      <c r="H112" s="12"/>
      <c r="I112" s="12" t="s">
        <v>75</v>
      </c>
      <c r="J112" s="12"/>
      <c r="K112" s="12"/>
      <c r="L112" s="12"/>
      <c r="M112" s="12"/>
      <c r="N112" s="12" t="s">
        <v>73</v>
      </c>
      <c r="O112" s="14">
        <v>1000</v>
      </c>
      <c r="P112" s="11">
        <v>91.89</v>
      </c>
      <c r="Q112" s="11">
        <v>91891.8</v>
      </c>
      <c r="R112" s="11"/>
      <c r="S112" s="12"/>
      <c r="T112" s="14"/>
      <c r="U112" s="11"/>
      <c r="V112" s="11"/>
      <c r="W112" s="11"/>
      <c r="X112" s="12" t="s">
        <v>73</v>
      </c>
      <c r="Y112" s="14">
        <v>1000</v>
      </c>
      <c r="Z112" s="11">
        <v>91.89</v>
      </c>
      <c r="AA112" s="11">
        <v>91891.8</v>
      </c>
      <c r="AB112" s="12" t="s">
        <v>75</v>
      </c>
      <c r="AC112" s="11"/>
      <c r="AD112" s="11"/>
      <c r="AE112" s="11"/>
      <c r="AF112" s="11"/>
      <c r="AG112" s="11"/>
      <c r="AH112" s="86" t="str">
        <f>LEFT(N112,2)</f>
        <v>02</v>
      </c>
      <c r="AI112" s="86" t="str">
        <f>MID(N112,4,2)</f>
        <v>05</v>
      </c>
      <c r="AJ112" s="86" t="str">
        <f>RIGHT(N112,2)</f>
        <v>25</v>
      </c>
      <c r="AK112" s="86" t="s">
        <v>390</v>
      </c>
      <c r="AL112" s="12"/>
    </row>
    <row r="113" spans="2:38" x14ac:dyDescent="0.25">
      <c r="C113" s="13"/>
      <c r="D113" s="12"/>
      <c r="E113" s="12"/>
      <c r="F113" s="12"/>
      <c r="G113" s="12"/>
      <c r="H113" s="12"/>
      <c r="I113" s="12" t="s">
        <v>75</v>
      </c>
      <c r="J113" s="12"/>
      <c r="K113" s="11">
        <f>SUM(K108:K112)</f>
        <v>55000</v>
      </c>
      <c r="L113" s="12"/>
      <c r="M113" s="11">
        <f>SUM(M108:M112)</f>
        <v>4844465.2</v>
      </c>
      <c r="N113" s="12"/>
      <c r="O113" s="11">
        <f>SUM(O108:O112)</f>
        <v>2000</v>
      </c>
      <c r="P113" s="11"/>
      <c r="Q113" s="11">
        <f>SUM(Q108:Q112)</f>
        <v>183483.3</v>
      </c>
      <c r="R113" s="11"/>
      <c r="S113" s="12"/>
      <c r="T113" s="11">
        <f>SUM(T108:T112)</f>
        <v>-3000</v>
      </c>
      <c r="U113" s="11"/>
      <c r="V113" s="11">
        <f>SUM(V108:V112)</f>
        <v>-310259.37</v>
      </c>
      <c r="W113" s="11"/>
      <c r="X113" s="11"/>
      <c r="Y113" s="11">
        <f>K113+O113+T113</f>
        <v>54000</v>
      </c>
      <c r="Z113" s="11"/>
      <c r="AA113" s="11">
        <f>SUM(AA108:AA112)</f>
        <v>4763704.9436363643</v>
      </c>
      <c r="AB113" s="12"/>
      <c r="AC113" s="11">
        <f>M108-AA108</f>
        <v>264243.5563636357</v>
      </c>
      <c r="AD113" s="11">
        <f>(V113*-1)-AC113</f>
        <v>46015.813636364299</v>
      </c>
      <c r="AE113" s="11"/>
      <c r="AF113" s="11"/>
      <c r="AG113" s="11"/>
      <c r="AK113" s="86" t="s">
        <v>390</v>
      </c>
      <c r="AL113" s="12"/>
    </row>
    <row r="114" spans="2:38" x14ac:dyDescent="0.25">
      <c r="C114" s="13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4"/>
      <c r="P114" s="11"/>
      <c r="Q114" s="11"/>
      <c r="R114" s="11"/>
      <c r="S114" s="12"/>
      <c r="T114" s="14"/>
      <c r="U114" s="11"/>
      <c r="V114" s="11"/>
      <c r="W114" s="11"/>
      <c r="X114" s="11"/>
      <c r="Y114" s="11"/>
      <c r="Z114" s="11"/>
      <c r="AA114" s="11"/>
      <c r="AB114" s="12"/>
      <c r="AC114" s="11"/>
      <c r="AD114" s="11"/>
      <c r="AE114" s="11"/>
      <c r="AF114" s="11"/>
      <c r="AG114" s="11"/>
      <c r="AL114" s="12"/>
    </row>
    <row r="115" spans="2:38" x14ac:dyDescent="0.25">
      <c r="C115" s="13"/>
      <c r="D115" s="12"/>
      <c r="E115" s="12"/>
      <c r="F115" s="12"/>
      <c r="G115" s="12"/>
      <c r="H115" s="12"/>
      <c r="I115" s="31" t="s">
        <v>416</v>
      </c>
      <c r="J115" s="31"/>
      <c r="N115" s="12"/>
      <c r="O115" s="14"/>
      <c r="P115" s="11"/>
      <c r="Q115" s="11"/>
      <c r="R115" s="11"/>
      <c r="S115" s="12"/>
      <c r="T115" s="14"/>
      <c r="U115" s="11"/>
      <c r="V115" s="11"/>
      <c r="W115" s="11"/>
      <c r="X115" s="11"/>
      <c r="Y115" s="11"/>
      <c r="Z115" s="11"/>
      <c r="AA115" s="11"/>
      <c r="AB115" s="31" t="s">
        <v>416</v>
      </c>
      <c r="AC115" s="11"/>
      <c r="AD115" s="11"/>
      <c r="AE115" s="11"/>
      <c r="AF115" s="11"/>
      <c r="AG115" s="11"/>
      <c r="AL115" s="31"/>
    </row>
    <row r="116" spans="2:38" x14ac:dyDescent="0.25">
      <c r="B116">
        <v>34</v>
      </c>
      <c r="C116" s="13">
        <v>45784</v>
      </c>
      <c r="D116" s="12" t="s">
        <v>77</v>
      </c>
      <c r="E116" s="12" t="s">
        <v>23</v>
      </c>
      <c r="F116" s="12" t="s">
        <v>23</v>
      </c>
      <c r="G116" s="12" t="s">
        <v>21</v>
      </c>
      <c r="H116" s="12"/>
      <c r="I116" s="12" t="s">
        <v>88</v>
      </c>
      <c r="J116" s="12"/>
      <c r="K116" s="32">
        <v>1100</v>
      </c>
      <c r="L116" s="32"/>
      <c r="M116" s="33">
        <v>464223.58</v>
      </c>
      <c r="N116" s="12"/>
      <c r="O116" s="14"/>
      <c r="P116" s="11"/>
      <c r="Q116" s="11"/>
      <c r="R116" s="11"/>
      <c r="S116" s="12" t="s">
        <v>77</v>
      </c>
      <c r="T116" s="14">
        <v>-100</v>
      </c>
      <c r="U116" s="11">
        <v>448.86</v>
      </c>
      <c r="V116" s="11">
        <v>-44886.42</v>
      </c>
      <c r="W116" s="11"/>
      <c r="X116" s="11"/>
      <c r="Y116" s="11">
        <f>K116+O116+T116</f>
        <v>1000</v>
      </c>
      <c r="Z116" s="11"/>
      <c r="AA116" s="11">
        <f>M116/K116*Y116</f>
        <v>422021.4363636364</v>
      </c>
      <c r="AB116" s="12" t="s">
        <v>88</v>
      </c>
      <c r="AC116" s="11">
        <f>M116-AA116</f>
        <v>42202.143636363617</v>
      </c>
      <c r="AD116" s="11">
        <f>(V116*-1)-AC116</f>
        <v>2684.2763636363816</v>
      </c>
      <c r="AE116" s="11"/>
      <c r="AF116" s="11"/>
      <c r="AG116" s="11"/>
      <c r="AH116" s="86" t="str">
        <f>LEFT(S116,2)</f>
        <v>06</v>
      </c>
      <c r="AI116" s="86" t="str">
        <f>MID(S116,4,2)</f>
        <v>05</v>
      </c>
      <c r="AJ116" s="86" t="str">
        <f>RIGHT(S116,2)</f>
        <v>25</v>
      </c>
      <c r="AK116" s="86" t="s">
        <v>390</v>
      </c>
      <c r="AL116" s="12"/>
    </row>
    <row r="117" spans="2:38" x14ac:dyDescent="0.25">
      <c r="C117" s="13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4"/>
      <c r="P117" s="11"/>
      <c r="Q117" s="11"/>
      <c r="R117" s="11"/>
      <c r="S117" s="12"/>
      <c r="T117" s="14"/>
      <c r="U117" s="11"/>
      <c r="V117" s="11"/>
      <c r="W117" s="11"/>
      <c r="X117" s="11"/>
      <c r="Y117" s="11"/>
      <c r="Z117" s="11"/>
      <c r="AA117" s="11"/>
      <c r="AB117" s="12"/>
      <c r="AC117" s="11"/>
      <c r="AD117" s="11"/>
      <c r="AE117" s="11"/>
      <c r="AF117" s="11"/>
      <c r="AG117" s="11"/>
      <c r="AL117" s="12"/>
    </row>
    <row r="118" spans="2:38" x14ac:dyDescent="0.25">
      <c r="C118" s="13"/>
      <c r="D118" s="12"/>
      <c r="E118" s="12"/>
      <c r="F118" s="12"/>
      <c r="G118" s="12"/>
      <c r="H118" s="12"/>
      <c r="I118" s="31" t="s">
        <v>417</v>
      </c>
      <c r="J118" s="31"/>
      <c r="N118" s="12"/>
      <c r="O118" s="14"/>
      <c r="P118" s="11"/>
      <c r="Q118" s="11"/>
      <c r="R118" s="11"/>
      <c r="S118" s="12"/>
      <c r="T118" s="14"/>
      <c r="U118" s="11"/>
      <c r="V118" s="11"/>
      <c r="W118" s="11"/>
      <c r="X118" s="11"/>
      <c r="Y118" s="11"/>
      <c r="Z118" s="11"/>
      <c r="AA118" s="11"/>
      <c r="AB118" s="31" t="s">
        <v>417</v>
      </c>
      <c r="AC118" s="11"/>
      <c r="AD118" s="11"/>
      <c r="AE118" s="11"/>
      <c r="AF118" s="11"/>
      <c r="AG118" s="11"/>
      <c r="AL118" s="31"/>
    </row>
    <row r="119" spans="2:38" x14ac:dyDescent="0.25">
      <c r="B119">
        <v>107</v>
      </c>
      <c r="C119" s="13">
        <v>45819</v>
      </c>
      <c r="D119" s="12" t="s">
        <v>175</v>
      </c>
      <c r="E119" s="12" t="s">
        <v>23</v>
      </c>
      <c r="F119" s="12" t="s">
        <v>23</v>
      </c>
      <c r="G119" s="12" t="s">
        <v>21</v>
      </c>
      <c r="H119" s="12"/>
      <c r="I119" s="12" t="s">
        <v>178</v>
      </c>
      <c r="J119" s="12"/>
      <c r="K119" s="32">
        <v>2000</v>
      </c>
      <c r="L119" s="32"/>
      <c r="M119" s="33">
        <v>161451.29999999999</v>
      </c>
      <c r="N119" s="12"/>
      <c r="O119" s="14"/>
      <c r="P119" s="11"/>
      <c r="Q119" s="11"/>
      <c r="R119" s="11"/>
      <c r="S119" s="12" t="s">
        <v>175</v>
      </c>
      <c r="T119" s="14">
        <v>-500</v>
      </c>
      <c r="U119" s="11">
        <v>91.99</v>
      </c>
      <c r="V119" s="11">
        <v>-45993.95</v>
      </c>
      <c r="W119" s="11"/>
      <c r="X119" s="11"/>
      <c r="Y119" s="11">
        <f>K119+O119+T119</f>
        <v>1500</v>
      </c>
      <c r="Z119" s="11"/>
      <c r="AA119" s="11">
        <f>M119/K119*Y119</f>
        <v>121088.47499999998</v>
      </c>
      <c r="AB119" s="12" t="s">
        <v>178</v>
      </c>
      <c r="AC119" s="11">
        <f>M119-AA119</f>
        <v>40362.825000000012</v>
      </c>
      <c r="AD119" s="11">
        <f>(V119*-1)-AC119</f>
        <v>5631.1249999999854</v>
      </c>
      <c r="AE119" s="11"/>
      <c r="AF119" s="11"/>
      <c r="AG119" s="11"/>
      <c r="AH119" s="86" t="str">
        <f>LEFT(S119,2)</f>
        <v>10</v>
      </c>
      <c r="AI119" s="86" t="str">
        <f>MID(S119,4,2)</f>
        <v>06</v>
      </c>
      <c r="AJ119" s="86" t="str">
        <f>RIGHT(S119,2)</f>
        <v>25</v>
      </c>
      <c r="AK119" s="86" t="s">
        <v>390</v>
      </c>
      <c r="AL119" s="12"/>
    </row>
    <row r="120" spans="2:38" x14ac:dyDescent="0.25">
      <c r="C120" s="13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4"/>
      <c r="P120" s="11"/>
      <c r="Q120" s="11"/>
      <c r="R120" s="11"/>
      <c r="S120" s="12"/>
      <c r="T120" s="14"/>
      <c r="U120" s="11"/>
      <c r="V120" s="11"/>
      <c r="W120" s="11"/>
      <c r="X120" s="11"/>
      <c r="Y120" s="11"/>
      <c r="Z120" s="11"/>
      <c r="AA120" s="11"/>
      <c r="AB120" s="12"/>
      <c r="AC120" s="11"/>
      <c r="AD120" s="11"/>
      <c r="AE120" s="11"/>
      <c r="AF120" s="11"/>
      <c r="AG120" s="11"/>
      <c r="AL120" s="12"/>
    </row>
    <row r="121" spans="2:38" x14ac:dyDescent="0.25">
      <c r="C121" s="13"/>
      <c r="D121" s="12"/>
      <c r="E121" s="12"/>
      <c r="F121" s="12"/>
      <c r="G121" s="12"/>
      <c r="H121" s="12"/>
      <c r="I121" s="31" t="s">
        <v>418</v>
      </c>
      <c r="J121" s="31"/>
      <c r="K121" s="32">
        <v>2000</v>
      </c>
      <c r="L121" s="32"/>
      <c r="M121" s="33">
        <v>386961.6</v>
      </c>
      <c r="N121" s="12"/>
      <c r="O121" s="14"/>
      <c r="P121" s="11"/>
      <c r="Q121" s="11"/>
      <c r="R121" s="11"/>
      <c r="S121" s="12"/>
      <c r="T121" s="14"/>
      <c r="U121" s="11"/>
      <c r="V121" s="11"/>
      <c r="W121" s="11"/>
      <c r="X121" s="11"/>
      <c r="Y121" s="11">
        <f>K121+O121+T121</f>
        <v>2000</v>
      </c>
      <c r="Z121" s="11"/>
      <c r="AA121" s="11">
        <f>M121/K121*Y121</f>
        <v>386961.6</v>
      </c>
      <c r="AB121" s="31" t="s">
        <v>418</v>
      </c>
      <c r="AC121" s="11">
        <f>M121-AA121</f>
        <v>0</v>
      </c>
      <c r="AD121" s="11">
        <f>(V121*-1)-AC121</f>
        <v>0</v>
      </c>
      <c r="AE121" s="11"/>
      <c r="AF121" s="11"/>
      <c r="AG121" s="11"/>
      <c r="AL121" s="31"/>
    </row>
    <row r="122" spans="2:38" x14ac:dyDescent="0.25">
      <c r="C122" s="13"/>
      <c r="D122" s="12"/>
      <c r="E122" s="12"/>
      <c r="F122" s="12"/>
      <c r="G122" s="12"/>
      <c r="H122" s="12"/>
      <c r="I122" s="31"/>
      <c r="J122" s="31"/>
      <c r="K122" s="32"/>
      <c r="L122" s="32"/>
      <c r="M122" s="33"/>
      <c r="N122" s="12"/>
      <c r="O122" s="14"/>
      <c r="P122" s="11"/>
      <c r="Q122" s="11"/>
      <c r="R122" s="11"/>
      <c r="S122" s="12"/>
      <c r="T122" s="14"/>
      <c r="U122" s="11"/>
      <c r="V122" s="11"/>
      <c r="W122" s="11"/>
      <c r="X122" s="11"/>
      <c r="Y122" s="11"/>
      <c r="Z122" s="11"/>
      <c r="AA122" s="11"/>
      <c r="AB122" s="31"/>
      <c r="AC122" s="11"/>
      <c r="AD122" s="11"/>
      <c r="AE122" s="11"/>
      <c r="AF122" s="11"/>
      <c r="AG122" s="11"/>
      <c r="AL122" s="31"/>
    </row>
    <row r="123" spans="2:38" x14ac:dyDescent="0.25">
      <c r="C123" s="13"/>
      <c r="D123" s="12"/>
      <c r="E123" s="12"/>
      <c r="F123" s="12"/>
      <c r="G123" s="12"/>
      <c r="H123" s="12"/>
      <c r="I123" s="31" t="s">
        <v>419</v>
      </c>
      <c r="J123" s="31"/>
      <c r="N123" s="12"/>
      <c r="O123" s="14"/>
      <c r="P123" s="11"/>
      <c r="Q123" s="11"/>
      <c r="R123" s="11"/>
      <c r="S123" s="12"/>
      <c r="T123" s="14"/>
      <c r="U123" s="11"/>
      <c r="V123" s="11"/>
      <c r="W123" s="11"/>
      <c r="X123" s="11"/>
      <c r="Y123" s="11"/>
      <c r="Z123" s="11"/>
      <c r="AA123" s="11"/>
      <c r="AB123" s="31" t="s">
        <v>419</v>
      </c>
      <c r="AC123" s="11"/>
      <c r="AD123" s="11"/>
      <c r="AE123" s="11"/>
      <c r="AF123" s="11"/>
      <c r="AG123" s="11"/>
      <c r="AL123" s="31"/>
    </row>
    <row r="124" spans="2:38" x14ac:dyDescent="0.25">
      <c r="B124">
        <v>108</v>
      </c>
      <c r="C124" s="13">
        <v>45819</v>
      </c>
      <c r="D124" s="12" t="s">
        <v>175</v>
      </c>
      <c r="E124" s="12" t="s">
        <v>23</v>
      </c>
      <c r="F124" s="12" t="s">
        <v>23</v>
      </c>
      <c r="G124" s="12" t="s">
        <v>21</v>
      </c>
      <c r="H124" s="12"/>
      <c r="I124" s="12" t="s">
        <v>179</v>
      </c>
      <c r="J124" s="12"/>
      <c r="K124" s="32">
        <v>500</v>
      </c>
      <c r="L124" s="32"/>
      <c r="M124" s="33">
        <v>231356.16</v>
      </c>
      <c r="N124" s="12"/>
      <c r="O124" s="14"/>
      <c r="P124" s="11"/>
      <c r="Q124" s="11"/>
      <c r="R124" s="11"/>
      <c r="S124" s="12" t="s">
        <v>175</v>
      </c>
      <c r="T124" s="14">
        <v>-250</v>
      </c>
      <c r="U124" s="11">
        <v>534.87</v>
      </c>
      <c r="V124" s="11">
        <v>-133718.64000000001</v>
      </c>
      <c r="W124" s="11"/>
      <c r="X124" s="11"/>
      <c r="Y124" s="11">
        <f>K124+O124+T124</f>
        <v>250</v>
      </c>
      <c r="Z124" s="11"/>
      <c r="AA124" s="11">
        <f>M124/K124*Y124</f>
        <v>115678.08</v>
      </c>
      <c r="AB124" s="12" t="s">
        <v>179</v>
      </c>
      <c r="AC124" s="11">
        <f>M124-AA124</f>
        <v>115678.08</v>
      </c>
      <c r="AD124" s="11">
        <f>(V124*-1)-AC124</f>
        <v>18040.560000000012</v>
      </c>
      <c r="AE124" s="11"/>
      <c r="AF124" s="11"/>
      <c r="AG124" s="11"/>
      <c r="AH124" s="86" t="str">
        <f>LEFT(S124,2)</f>
        <v>10</v>
      </c>
      <c r="AI124" s="86" t="str">
        <f>MID(S124,4,2)</f>
        <v>06</v>
      </c>
      <c r="AJ124" s="86" t="str">
        <f>RIGHT(S124,2)</f>
        <v>25</v>
      </c>
      <c r="AK124" s="86" t="s">
        <v>390</v>
      </c>
      <c r="AL124" s="12"/>
    </row>
    <row r="125" spans="2:38" x14ac:dyDescent="0.25">
      <c r="C125" s="13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4"/>
      <c r="P125" s="11"/>
      <c r="Q125" s="11"/>
      <c r="R125" s="11"/>
      <c r="S125" s="12"/>
      <c r="T125" s="14"/>
      <c r="U125" s="11"/>
      <c r="V125" s="11"/>
      <c r="W125" s="11"/>
      <c r="X125" s="11"/>
      <c r="Y125" s="11"/>
      <c r="Z125" s="11"/>
      <c r="AA125" s="11"/>
      <c r="AB125" s="12"/>
      <c r="AC125" s="11"/>
      <c r="AD125" s="11"/>
      <c r="AE125" s="11"/>
      <c r="AF125" s="11"/>
      <c r="AG125" s="11"/>
      <c r="AL125" s="12"/>
    </row>
    <row r="126" spans="2:38" x14ac:dyDescent="0.25">
      <c r="C126" s="13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4"/>
      <c r="P126" s="11"/>
      <c r="Q126" s="11"/>
      <c r="R126" s="11"/>
      <c r="S126" s="12"/>
      <c r="T126" s="14"/>
      <c r="U126" s="11"/>
      <c r="V126" s="11"/>
      <c r="W126" s="11"/>
      <c r="X126" s="11"/>
      <c r="Y126" s="11"/>
      <c r="Z126" s="11"/>
      <c r="AA126" s="11"/>
      <c r="AB126" s="12"/>
      <c r="AC126" s="11"/>
      <c r="AD126" s="11"/>
      <c r="AE126" s="11"/>
      <c r="AF126" s="11"/>
      <c r="AG126" s="11"/>
      <c r="AL126" s="12"/>
    </row>
    <row r="127" spans="2:38" x14ac:dyDescent="0.25">
      <c r="C127" s="13"/>
      <c r="D127" s="12"/>
      <c r="E127" s="12"/>
      <c r="F127" s="12"/>
      <c r="G127" s="12"/>
      <c r="H127" s="12"/>
      <c r="I127" s="31" t="s">
        <v>420</v>
      </c>
      <c r="J127" s="31"/>
      <c r="K127" s="32">
        <v>50</v>
      </c>
      <c r="L127" s="32"/>
      <c r="M127" s="33">
        <v>1796.8</v>
      </c>
      <c r="N127" s="12"/>
      <c r="O127" s="14"/>
      <c r="P127" s="11"/>
      <c r="Q127" s="11"/>
      <c r="R127" s="11"/>
      <c r="S127" s="12"/>
      <c r="T127" s="14"/>
      <c r="U127" s="11"/>
      <c r="V127" s="11"/>
      <c r="W127" s="11"/>
      <c r="X127" s="11"/>
      <c r="Y127" s="11">
        <f>K127+O127+T127</f>
        <v>50</v>
      </c>
      <c r="Z127" s="11"/>
      <c r="AA127" s="11">
        <f>M127/K127*Y127</f>
        <v>1796.8</v>
      </c>
      <c r="AB127" s="31" t="s">
        <v>420</v>
      </c>
      <c r="AC127" s="11">
        <f>M127-AA127</f>
        <v>0</v>
      </c>
      <c r="AD127" s="11">
        <f>(V127*-1)-AC127</f>
        <v>0</v>
      </c>
      <c r="AE127" s="11"/>
      <c r="AF127" s="11"/>
      <c r="AG127" s="11"/>
      <c r="AL127" s="31"/>
    </row>
    <row r="128" spans="2:38" x14ac:dyDescent="0.25">
      <c r="C128" s="13"/>
      <c r="D128" s="12"/>
      <c r="E128" s="12"/>
      <c r="F128" s="12"/>
      <c r="G128" s="12"/>
      <c r="H128" s="12"/>
      <c r="I128" s="31"/>
      <c r="J128" s="31"/>
      <c r="K128" s="32"/>
      <c r="L128" s="32"/>
      <c r="M128" s="33"/>
      <c r="N128" s="12"/>
      <c r="O128" s="14"/>
      <c r="P128" s="11"/>
      <c r="Q128" s="11"/>
      <c r="R128" s="11"/>
      <c r="S128" s="12"/>
      <c r="T128" s="14"/>
      <c r="U128" s="11"/>
      <c r="V128" s="11"/>
      <c r="W128" s="11"/>
      <c r="X128" s="11"/>
      <c r="Y128" s="11"/>
      <c r="Z128" s="11"/>
      <c r="AA128" s="11"/>
      <c r="AB128" s="31"/>
      <c r="AC128" s="11"/>
      <c r="AD128" s="11"/>
      <c r="AE128" s="11"/>
      <c r="AF128" s="11"/>
      <c r="AG128" s="11"/>
      <c r="AL128" s="31"/>
    </row>
    <row r="129" spans="2:38" x14ac:dyDescent="0.25">
      <c r="C129" s="13"/>
      <c r="D129" s="12"/>
      <c r="E129" s="12"/>
      <c r="F129" s="12"/>
      <c r="G129" s="12"/>
      <c r="H129" s="12"/>
      <c r="I129" s="31" t="s">
        <v>421</v>
      </c>
      <c r="J129" s="31"/>
      <c r="N129" s="12"/>
      <c r="O129" s="14"/>
      <c r="P129" s="11"/>
      <c r="Q129" s="11"/>
      <c r="R129" s="11"/>
      <c r="S129" s="12"/>
      <c r="T129" s="14"/>
      <c r="U129" s="11"/>
      <c r="V129" s="11"/>
      <c r="W129" s="11"/>
      <c r="X129" s="11"/>
      <c r="Y129" s="11"/>
      <c r="Z129" s="11"/>
      <c r="AA129" s="11"/>
      <c r="AB129" s="31" t="s">
        <v>421</v>
      </c>
      <c r="AC129" s="11"/>
      <c r="AD129" s="11"/>
      <c r="AE129" s="11"/>
      <c r="AF129" s="11"/>
      <c r="AG129" s="11"/>
      <c r="AL129" s="31"/>
    </row>
    <row r="130" spans="2:38" x14ac:dyDescent="0.25">
      <c r="B130">
        <v>35</v>
      </c>
      <c r="C130" s="13">
        <v>45784</v>
      </c>
      <c r="D130" s="12" t="s">
        <v>77</v>
      </c>
      <c r="E130" s="12" t="s">
        <v>23</v>
      </c>
      <c r="F130" s="12" t="s">
        <v>23</v>
      </c>
      <c r="G130" s="12" t="s">
        <v>21</v>
      </c>
      <c r="H130" s="12"/>
      <c r="I130" s="12" t="s">
        <v>89</v>
      </c>
      <c r="J130" s="12"/>
      <c r="K130" s="32">
        <v>100</v>
      </c>
      <c r="L130" s="32"/>
      <c r="M130" s="33">
        <v>171766.56</v>
      </c>
      <c r="N130" s="12"/>
      <c r="O130" s="14"/>
      <c r="P130" s="11"/>
      <c r="Q130" s="11"/>
      <c r="R130" s="11"/>
      <c r="S130" s="12" t="s">
        <v>77</v>
      </c>
      <c r="T130" s="14">
        <v>-100</v>
      </c>
      <c r="U130" s="11">
        <v>1742.4</v>
      </c>
      <c r="V130" s="11">
        <v>-174239.89</v>
      </c>
      <c r="W130" s="11"/>
      <c r="X130" s="11"/>
      <c r="Y130" s="11">
        <f>K130+O130+T130</f>
        <v>0</v>
      </c>
      <c r="Z130" s="11"/>
      <c r="AA130" s="11">
        <f>M130/K130*Y130</f>
        <v>0</v>
      </c>
      <c r="AB130" s="12" t="s">
        <v>89</v>
      </c>
      <c r="AC130" s="11">
        <f>M130-AA130</f>
        <v>171766.56</v>
      </c>
      <c r="AD130" s="11">
        <f>(V130*-1)-AC130</f>
        <v>2473.3300000000163</v>
      </c>
      <c r="AE130" s="11"/>
      <c r="AF130" s="11"/>
      <c r="AG130" s="11"/>
      <c r="AH130" s="86" t="str">
        <f>LEFT(S130,2)</f>
        <v>06</v>
      </c>
      <c r="AI130" s="86" t="str">
        <f>MID(S130,4,2)</f>
        <v>05</v>
      </c>
      <c r="AJ130" s="86" t="str">
        <f>RIGHT(S130,2)</f>
        <v>25</v>
      </c>
      <c r="AK130" s="86" t="s">
        <v>390</v>
      </c>
      <c r="AL130" s="12"/>
    </row>
    <row r="131" spans="2:38" x14ac:dyDescent="0.25">
      <c r="C131" s="13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4"/>
      <c r="P131" s="11"/>
      <c r="Q131" s="11"/>
      <c r="R131" s="11"/>
      <c r="S131" s="12"/>
      <c r="T131" s="14"/>
      <c r="U131" s="11"/>
      <c r="V131" s="11"/>
      <c r="W131" s="11"/>
      <c r="X131" s="11"/>
      <c r="Y131" s="11"/>
      <c r="Z131" s="11"/>
      <c r="AA131" s="11"/>
      <c r="AB131" s="12"/>
      <c r="AC131" s="11"/>
      <c r="AD131" s="11"/>
      <c r="AE131" s="11"/>
      <c r="AF131" s="11"/>
      <c r="AG131" s="11"/>
      <c r="AL131" s="12"/>
    </row>
    <row r="132" spans="2:38" x14ac:dyDescent="0.25">
      <c r="C132" s="13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4"/>
      <c r="P132" s="11"/>
      <c r="Q132" s="11"/>
      <c r="R132" s="11"/>
      <c r="S132" s="12"/>
      <c r="T132" s="14"/>
      <c r="U132" s="11"/>
      <c r="V132" s="11"/>
      <c r="W132" s="11"/>
      <c r="X132" s="11"/>
      <c r="Y132" s="11"/>
      <c r="Z132" s="11"/>
      <c r="AA132" s="11"/>
      <c r="AB132" s="12"/>
      <c r="AC132" s="11"/>
      <c r="AD132" s="11"/>
      <c r="AE132" s="11"/>
      <c r="AF132" s="11"/>
      <c r="AG132" s="11"/>
      <c r="AL132" s="12"/>
    </row>
    <row r="133" spans="2:38" x14ac:dyDescent="0.25">
      <c r="C133" s="13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4"/>
      <c r="P133" s="11"/>
      <c r="Q133" s="11"/>
      <c r="R133" s="11"/>
      <c r="S133" s="12"/>
      <c r="T133" s="14"/>
      <c r="U133" s="11"/>
      <c r="V133" s="11"/>
      <c r="W133" s="11"/>
      <c r="X133" s="11"/>
      <c r="Y133" s="11"/>
      <c r="Z133" s="11"/>
      <c r="AA133" s="11"/>
      <c r="AB133" s="12"/>
      <c r="AC133" s="11"/>
      <c r="AD133" s="11"/>
      <c r="AE133" s="11"/>
      <c r="AF133" s="11"/>
      <c r="AG133" s="11"/>
      <c r="AL133" s="12"/>
    </row>
    <row r="134" spans="2:38" x14ac:dyDescent="0.25">
      <c r="B134">
        <v>100</v>
      </c>
      <c r="C134" s="13">
        <v>45818</v>
      </c>
      <c r="D134" s="12" t="s">
        <v>171</v>
      </c>
      <c r="E134" s="12" t="s">
        <v>23</v>
      </c>
      <c r="F134" s="12" t="s">
        <v>23</v>
      </c>
      <c r="G134" s="12" t="s">
        <v>21</v>
      </c>
      <c r="H134" s="12"/>
      <c r="I134" s="12" t="s">
        <v>173</v>
      </c>
      <c r="J134" s="12"/>
      <c r="K134" s="12"/>
      <c r="L134" s="12"/>
      <c r="M134" s="12"/>
      <c r="N134" s="12" t="s">
        <v>171</v>
      </c>
      <c r="O134" s="14">
        <v>1500</v>
      </c>
      <c r="P134" s="11">
        <v>67.64</v>
      </c>
      <c r="Q134" s="11">
        <v>101456.4</v>
      </c>
      <c r="R134" s="11"/>
      <c r="S134" s="12"/>
      <c r="T134" s="14"/>
      <c r="U134" s="11"/>
      <c r="V134" s="11"/>
      <c r="W134" s="11"/>
      <c r="X134" s="12" t="s">
        <v>171</v>
      </c>
      <c r="Y134" s="14">
        <v>1500</v>
      </c>
      <c r="Z134" s="11">
        <v>67.64</v>
      </c>
      <c r="AA134" s="11">
        <v>101456.4</v>
      </c>
      <c r="AB134" s="12" t="s">
        <v>173</v>
      </c>
      <c r="AC134" s="11"/>
      <c r="AD134" s="11"/>
      <c r="AE134" s="11"/>
      <c r="AF134" s="11"/>
      <c r="AG134" s="11"/>
      <c r="AH134" s="86" t="str">
        <f>LEFT(N134,2)</f>
        <v>09</v>
      </c>
      <c r="AI134" s="86" t="str">
        <f>MID(N134,4,2)</f>
        <v>06</v>
      </c>
      <c r="AJ134" s="86" t="str">
        <f>RIGHT(N134,2)</f>
        <v>25</v>
      </c>
      <c r="AK134" s="86" t="s">
        <v>390</v>
      </c>
      <c r="AL134" s="12"/>
    </row>
    <row r="135" spans="2:38" x14ac:dyDescent="0.25">
      <c r="C135" s="13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4"/>
      <c r="P135" s="11"/>
      <c r="Q135" s="11"/>
      <c r="R135" s="11"/>
      <c r="S135" s="12"/>
      <c r="T135" s="14"/>
      <c r="U135" s="11"/>
      <c r="V135" s="11"/>
      <c r="W135" s="11"/>
      <c r="X135" s="11"/>
      <c r="Y135" s="11"/>
      <c r="Z135" s="11"/>
      <c r="AA135" s="11"/>
      <c r="AB135" s="12"/>
      <c r="AC135" s="11"/>
      <c r="AD135" s="11"/>
      <c r="AE135" s="11"/>
      <c r="AF135" s="11"/>
      <c r="AG135" s="11"/>
      <c r="AL135" s="12"/>
    </row>
    <row r="136" spans="2:38" x14ac:dyDescent="0.25">
      <c r="C136" s="13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4"/>
      <c r="P136" s="11"/>
      <c r="Q136" s="11"/>
      <c r="R136" s="11"/>
      <c r="S136" s="12"/>
      <c r="T136" s="14"/>
      <c r="U136" s="11"/>
      <c r="V136" s="11"/>
      <c r="W136" s="11"/>
      <c r="X136" s="11"/>
      <c r="Y136" s="11"/>
      <c r="Z136" s="11"/>
      <c r="AA136" s="11"/>
      <c r="AB136" s="12"/>
      <c r="AC136" s="11"/>
      <c r="AD136" s="11"/>
      <c r="AE136" s="11"/>
      <c r="AF136" s="11"/>
      <c r="AG136" s="11"/>
      <c r="AL136" s="12"/>
    </row>
    <row r="137" spans="2:38" x14ac:dyDescent="0.25">
      <c r="C137" s="13"/>
      <c r="D137" s="12"/>
      <c r="E137" s="12"/>
      <c r="F137" s="12"/>
      <c r="G137" s="12"/>
      <c r="H137" s="12"/>
      <c r="I137" s="31" t="s">
        <v>422</v>
      </c>
      <c r="J137" s="31"/>
      <c r="K137" s="32">
        <v>750</v>
      </c>
      <c r="L137" s="32"/>
      <c r="M137" s="33">
        <v>228978.75</v>
      </c>
      <c r="N137" s="12"/>
      <c r="O137" s="14"/>
      <c r="P137" s="11"/>
      <c r="Q137" s="11"/>
      <c r="R137" s="11"/>
      <c r="S137" s="12"/>
      <c r="T137" s="14"/>
      <c r="U137" s="11"/>
      <c r="V137" s="11"/>
      <c r="W137" s="11"/>
      <c r="X137" s="11"/>
      <c r="Y137" s="32">
        <v>750</v>
      </c>
      <c r="Z137" s="32"/>
      <c r="AA137" s="33">
        <v>228978.75</v>
      </c>
      <c r="AB137" s="31" t="s">
        <v>422</v>
      </c>
      <c r="AC137" s="11"/>
      <c r="AD137" s="11"/>
      <c r="AE137" s="11"/>
      <c r="AF137" s="11"/>
      <c r="AG137" s="11"/>
      <c r="AL137" s="31"/>
    </row>
    <row r="138" spans="2:38" x14ac:dyDescent="0.25">
      <c r="C138" s="13"/>
      <c r="D138" s="12"/>
      <c r="E138" s="12"/>
      <c r="F138" s="12"/>
      <c r="G138" s="12"/>
      <c r="H138" s="12"/>
      <c r="I138" s="31"/>
      <c r="J138" s="31"/>
      <c r="K138" s="32"/>
      <c r="L138" s="32"/>
      <c r="M138" s="33"/>
      <c r="N138" s="12"/>
      <c r="O138" s="14"/>
      <c r="P138" s="11"/>
      <c r="Q138" s="11"/>
      <c r="R138" s="11"/>
      <c r="S138" s="12"/>
      <c r="T138" s="14"/>
      <c r="U138" s="11"/>
      <c r="V138" s="11"/>
      <c r="W138" s="11"/>
      <c r="X138" s="11"/>
      <c r="Y138" s="32"/>
      <c r="Z138" s="32"/>
      <c r="AA138" s="33"/>
      <c r="AB138" s="31"/>
      <c r="AC138" s="11"/>
      <c r="AD138" s="11"/>
      <c r="AE138" s="11"/>
      <c r="AF138" s="11"/>
      <c r="AG138" s="11"/>
      <c r="AL138" s="31"/>
    </row>
    <row r="139" spans="2:38" x14ac:dyDescent="0.25">
      <c r="C139" s="13"/>
      <c r="D139" s="12"/>
      <c r="E139" s="12"/>
      <c r="F139" s="12"/>
      <c r="G139" s="12"/>
      <c r="H139" s="12"/>
      <c r="I139" s="31"/>
      <c r="J139" s="31"/>
      <c r="K139" s="32"/>
      <c r="L139" s="32"/>
      <c r="M139" s="33"/>
      <c r="N139" s="12"/>
      <c r="O139" s="14"/>
      <c r="P139" s="11"/>
      <c r="Q139" s="11"/>
      <c r="R139" s="11"/>
      <c r="S139" s="12"/>
      <c r="T139" s="14"/>
      <c r="U139" s="11"/>
      <c r="V139" s="11"/>
      <c r="W139" s="11"/>
      <c r="X139" s="11"/>
      <c r="Y139" s="32"/>
      <c r="Z139" s="32"/>
      <c r="AA139" s="33"/>
      <c r="AB139" s="31"/>
      <c r="AC139" s="11"/>
      <c r="AD139" s="11"/>
      <c r="AE139" s="11"/>
      <c r="AF139" s="11"/>
      <c r="AG139" s="11"/>
      <c r="AL139" s="31"/>
    </row>
    <row r="140" spans="2:38" x14ac:dyDescent="0.25">
      <c r="B140">
        <v>77</v>
      </c>
      <c r="C140" s="13">
        <v>45797</v>
      </c>
      <c r="D140" s="12" t="s">
        <v>135</v>
      </c>
      <c r="E140" s="12" t="s">
        <v>17</v>
      </c>
      <c r="F140" s="12" t="s">
        <v>136</v>
      </c>
      <c r="G140" s="12" t="s">
        <v>21</v>
      </c>
      <c r="H140" s="12"/>
      <c r="I140" s="12" t="s">
        <v>137</v>
      </c>
      <c r="J140" s="12"/>
      <c r="K140" s="12"/>
      <c r="L140" s="12"/>
      <c r="M140" s="12"/>
      <c r="N140" s="12" t="s">
        <v>135</v>
      </c>
      <c r="O140" s="14">
        <v>500</v>
      </c>
      <c r="P140" s="11">
        <v>680.68</v>
      </c>
      <c r="Q140" s="11">
        <v>340340</v>
      </c>
      <c r="R140" s="11"/>
      <c r="S140" s="12"/>
      <c r="T140" s="14"/>
      <c r="U140" s="11"/>
      <c r="V140" s="11"/>
      <c r="W140" s="11"/>
      <c r="X140" s="12" t="s">
        <v>135</v>
      </c>
      <c r="Y140" s="14">
        <v>500</v>
      </c>
      <c r="Z140" s="11">
        <v>680.68</v>
      </c>
      <c r="AA140" s="11">
        <v>340340</v>
      </c>
      <c r="AB140" s="12" t="s">
        <v>137</v>
      </c>
      <c r="AC140" s="11"/>
      <c r="AD140" s="11"/>
      <c r="AE140" s="11"/>
      <c r="AF140" s="11"/>
      <c r="AG140" s="11"/>
      <c r="AH140" s="86" t="str">
        <f>LEFT(N140,2)</f>
        <v>19</v>
      </c>
      <c r="AI140" s="86" t="str">
        <f>MID(N140,4,2)</f>
        <v>05</v>
      </c>
      <c r="AJ140" s="86" t="str">
        <f>RIGHT(N140,2)</f>
        <v>25</v>
      </c>
      <c r="AK140" s="86" t="s">
        <v>390</v>
      </c>
      <c r="AL140" s="12"/>
    </row>
    <row r="141" spans="2:38" x14ac:dyDescent="0.25">
      <c r="C141" s="13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4"/>
      <c r="P141" s="11"/>
      <c r="Q141" s="11"/>
      <c r="R141" s="11"/>
      <c r="S141" s="12"/>
      <c r="T141" s="14"/>
      <c r="U141" s="11"/>
      <c r="V141" s="11"/>
      <c r="W141" s="11"/>
      <c r="X141" s="12"/>
      <c r="Y141" s="14"/>
      <c r="Z141" s="11"/>
      <c r="AA141" s="11"/>
      <c r="AB141" s="12"/>
      <c r="AC141" s="11"/>
      <c r="AD141" s="11"/>
      <c r="AE141" s="11"/>
      <c r="AF141" s="11"/>
      <c r="AG141" s="11"/>
      <c r="AL141" s="12"/>
    </row>
    <row r="142" spans="2:38" x14ac:dyDescent="0.25">
      <c r="C142" s="13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4"/>
      <c r="P142" s="11"/>
      <c r="Q142" s="11"/>
      <c r="R142" s="11"/>
      <c r="S142" s="12"/>
      <c r="T142" s="14"/>
      <c r="U142" s="11"/>
      <c r="V142" s="11"/>
      <c r="W142" s="11"/>
      <c r="X142" s="12"/>
      <c r="Y142" s="14"/>
      <c r="Z142" s="11"/>
      <c r="AA142" s="11"/>
      <c r="AB142" s="12"/>
      <c r="AC142" s="11"/>
      <c r="AD142" s="11"/>
      <c r="AE142" s="11"/>
      <c r="AF142" s="11"/>
      <c r="AG142" s="11"/>
      <c r="AL142" s="12"/>
    </row>
    <row r="143" spans="2:38" x14ac:dyDescent="0.25">
      <c r="C143" s="13"/>
      <c r="D143" s="12"/>
      <c r="E143" s="12"/>
      <c r="F143" s="12"/>
      <c r="G143" s="12"/>
      <c r="H143" s="12"/>
      <c r="I143" s="31" t="s">
        <v>423</v>
      </c>
      <c r="J143" s="31"/>
      <c r="N143" s="12"/>
      <c r="O143" s="14"/>
      <c r="P143" s="11"/>
      <c r="Q143" s="11"/>
      <c r="R143" s="11"/>
      <c r="S143" s="12"/>
      <c r="T143" s="14"/>
      <c r="U143" s="11"/>
      <c r="V143" s="11"/>
      <c r="W143" s="11"/>
      <c r="X143" s="11"/>
      <c r="Y143" s="11"/>
      <c r="Z143" s="11"/>
      <c r="AA143" s="11"/>
      <c r="AB143" s="31" t="s">
        <v>423</v>
      </c>
      <c r="AC143" s="11"/>
      <c r="AD143" s="11"/>
      <c r="AE143" s="11"/>
      <c r="AF143" s="11"/>
      <c r="AG143" s="11"/>
      <c r="AL143" s="31"/>
    </row>
    <row r="144" spans="2:38" x14ac:dyDescent="0.25">
      <c r="B144">
        <v>36</v>
      </c>
      <c r="C144" s="13">
        <v>45784</v>
      </c>
      <c r="D144" s="12" t="s">
        <v>77</v>
      </c>
      <c r="E144" s="12" t="s">
        <v>23</v>
      </c>
      <c r="F144" s="12" t="s">
        <v>23</v>
      </c>
      <c r="G144" s="12" t="s">
        <v>21</v>
      </c>
      <c r="H144" s="12"/>
      <c r="I144" s="12" t="s">
        <v>90</v>
      </c>
      <c r="J144" s="12"/>
      <c r="K144" s="32">
        <v>2500</v>
      </c>
      <c r="L144" s="32"/>
      <c r="M144" s="33">
        <v>48900</v>
      </c>
      <c r="N144" s="12"/>
      <c r="O144" s="14"/>
      <c r="P144" s="11"/>
      <c r="Q144" s="11"/>
      <c r="R144" s="11"/>
      <c r="S144" s="12" t="s">
        <v>77</v>
      </c>
      <c r="T144" s="14">
        <v>-2500</v>
      </c>
      <c r="U144" s="11">
        <v>16.62</v>
      </c>
      <c r="V144" s="11">
        <v>-41550</v>
      </c>
      <c r="W144" s="11"/>
      <c r="X144" s="11"/>
      <c r="Y144" s="11">
        <f>K144+O144+T144</f>
        <v>0</v>
      </c>
      <c r="Z144" s="11"/>
      <c r="AA144" s="11">
        <f>M144/K144*Y144</f>
        <v>0</v>
      </c>
      <c r="AB144" s="12" t="s">
        <v>90</v>
      </c>
      <c r="AC144" s="11">
        <f>M144-AA144</f>
        <v>48900</v>
      </c>
      <c r="AD144" s="11">
        <f>(V144*-1)-AC144</f>
        <v>-7350</v>
      </c>
      <c r="AE144" s="11"/>
      <c r="AF144" s="11"/>
      <c r="AG144" s="11"/>
      <c r="AH144" s="86" t="str">
        <f>LEFT(S144,2)</f>
        <v>06</v>
      </c>
      <c r="AI144" s="86" t="str">
        <f>MID(S144,4,2)</f>
        <v>05</v>
      </c>
      <c r="AJ144" s="86" t="str">
        <f>RIGHT(S144,2)</f>
        <v>25</v>
      </c>
      <c r="AK144" s="86" t="s">
        <v>390</v>
      </c>
      <c r="AL144" s="12"/>
    </row>
    <row r="145" spans="2:38" x14ac:dyDescent="0.25">
      <c r="C145" s="13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4"/>
      <c r="P145" s="11"/>
      <c r="Q145" s="11"/>
      <c r="R145" s="11"/>
      <c r="S145" s="12"/>
      <c r="T145" s="14"/>
      <c r="U145" s="11"/>
      <c r="V145" s="11"/>
      <c r="W145" s="11"/>
      <c r="X145" s="11"/>
      <c r="Y145" s="11"/>
      <c r="Z145" s="11"/>
      <c r="AA145" s="11"/>
      <c r="AB145" s="12"/>
      <c r="AC145" s="11"/>
      <c r="AD145" s="11"/>
      <c r="AE145" s="11"/>
      <c r="AF145" s="11"/>
      <c r="AG145" s="11"/>
      <c r="AL145" s="12"/>
    </row>
    <row r="146" spans="2:38" x14ac:dyDescent="0.25">
      <c r="C146" s="13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4"/>
      <c r="P146" s="11"/>
      <c r="Q146" s="11"/>
      <c r="R146" s="11"/>
      <c r="S146" s="12"/>
      <c r="T146" s="14"/>
      <c r="U146" s="11"/>
      <c r="V146" s="11"/>
      <c r="W146" s="11"/>
      <c r="X146" s="11"/>
      <c r="Y146" s="11"/>
      <c r="Z146" s="11"/>
      <c r="AA146" s="11"/>
      <c r="AB146" s="12"/>
      <c r="AC146" s="11"/>
      <c r="AD146" s="11"/>
      <c r="AE146" s="11"/>
      <c r="AF146" s="11"/>
      <c r="AG146" s="11"/>
      <c r="AL146" s="12"/>
    </row>
    <row r="147" spans="2:38" x14ac:dyDescent="0.25">
      <c r="C147" s="13"/>
      <c r="D147" s="12"/>
      <c r="E147" s="12"/>
      <c r="F147" s="12"/>
      <c r="G147" s="12"/>
      <c r="H147" s="12"/>
      <c r="I147" s="31" t="s">
        <v>424</v>
      </c>
      <c r="J147" s="31"/>
      <c r="K147" s="32">
        <v>250</v>
      </c>
      <c r="L147" s="32"/>
      <c r="M147" s="33">
        <v>433934.78</v>
      </c>
      <c r="N147" s="12"/>
      <c r="O147" s="14"/>
      <c r="P147" s="11"/>
      <c r="Q147" s="11"/>
      <c r="R147" s="11"/>
      <c r="S147" s="12"/>
      <c r="T147" s="14"/>
      <c r="U147" s="11"/>
      <c r="V147" s="11"/>
      <c r="W147" s="11"/>
      <c r="X147" s="11"/>
      <c r="Y147" s="32">
        <v>250</v>
      </c>
      <c r="Z147" s="32"/>
      <c r="AA147" s="33">
        <v>433934.78</v>
      </c>
      <c r="AB147" s="31" t="s">
        <v>424</v>
      </c>
      <c r="AC147" s="11"/>
      <c r="AD147" s="11"/>
      <c r="AE147" s="11"/>
      <c r="AF147" s="11"/>
      <c r="AG147" s="11"/>
      <c r="AL147" s="31"/>
    </row>
    <row r="148" spans="2:38" x14ac:dyDescent="0.25">
      <c r="C148" s="13"/>
      <c r="D148" s="12"/>
      <c r="E148" s="12"/>
      <c r="F148" s="12"/>
      <c r="G148" s="12"/>
      <c r="H148" s="12"/>
      <c r="I148" s="31"/>
      <c r="J148" s="31"/>
      <c r="K148" s="32"/>
      <c r="L148" s="32"/>
      <c r="M148" s="33"/>
      <c r="N148" s="12"/>
      <c r="O148" s="14"/>
      <c r="P148" s="11"/>
      <c r="Q148" s="11"/>
      <c r="R148" s="11"/>
      <c r="S148" s="12"/>
      <c r="T148" s="14"/>
      <c r="U148" s="11"/>
      <c r="V148" s="11"/>
      <c r="W148" s="11"/>
      <c r="X148" s="11"/>
      <c r="Y148" s="32"/>
      <c r="Z148" s="32"/>
      <c r="AA148" s="33"/>
      <c r="AB148" s="31"/>
      <c r="AC148" s="11"/>
      <c r="AD148" s="11"/>
      <c r="AE148" s="11"/>
      <c r="AF148" s="11"/>
      <c r="AG148" s="11"/>
      <c r="AL148" s="31"/>
    </row>
    <row r="149" spans="2:38" x14ac:dyDescent="0.25">
      <c r="C149" s="13"/>
      <c r="D149" s="12"/>
      <c r="E149" s="12"/>
      <c r="F149" s="12"/>
      <c r="G149" s="12"/>
      <c r="H149" s="12"/>
      <c r="I149" s="31" t="s">
        <v>425</v>
      </c>
      <c r="J149" s="31"/>
      <c r="N149" s="12"/>
      <c r="O149" s="14"/>
      <c r="P149" s="11"/>
      <c r="Q149" s="11"/>
      <c r="R149" s="11"/>
      <c r="S149" s="12"/>
      <c r="T149" s="14"/>
      <c r="U149" s="11"/>
      <c r="V149" s="11"/>
      <c r="W149" s="11"/>
      <c r="X149" s="11"/>
      <c r="Y149" s="11"/>
      <c r="Z149" s="11"/>
      <c r="AA149" s="11"/>
      <c r="AB149" s="31" t="s">
        <v>425</v>
      </c>
      <c r="AC149" s="11"/>
      <c r="AD149" s="11"/>
      <c r="AE149" s="11"/>
      <c r="AF149" s="11"/>
      <c r="AG149" s="11"/>
      <c r="AL149" s="31"/>
    </row>
    <row r="150" spans="2:38" x14ac:dyDescent="0.25">
      <c r="B150">
        <v>37</v>
      </c>
      <c r="C150" s="13">
        <v>45784</v>
      </c>
      <c r="D150" s="12" t="s">
        <v>77</v>
      </c>
      <c r="E150" s="12" t="s">
        <v>23</v>
      </c>
      <c r="F150" s="12" t="s">
        <v>23</v>
      </c>
      <c r="G150" s="12" t="s">
        <v>21</v>
      </c>
      <c r="H150" s="12"/>
      <c r="I150" s="12" t="s">
        <v>91</v>
      </c>
      <c r="J150" s="12"/>
      <c r="K150" s="32">
        <v>100</v>
      </c>
      <c r="L150" s="32"/>
      <c r="M150" s="33">
        <v>147197.04999999999</v>
      </c>
      <c r="N150" s="12"/>
      <c r="O150" s="14"/>
      <c r="P150" s="11"/>
      <c r="Q150" s="11"/>
      <c r="R150" s="11"/>
      <c r="S150" s="12" t="s">
        <v>77</v>
      </c>
      <c r="T150" s="14">
        <v>-100</v>
      </c>
      <c r="U150" s="11">
        <v>1625.17</v>
      </c>
      <c r="V150" s="11">
        <v>-162517.19</v>
      </c>
      <c r="W150" s="11"/>
      <c r="X150" s="11"/>
      <c r="Y150" s="11">
        <f>K150+O150+T150</f>
        <v>0</v>
      </c>
      <c r="Z150" s="11"/>
      <c r="AA150" s="11">
        <f>M150/K150*Y150</f>
        <v>0</v>
      </c>
      <c r="AB150" s="12" t="s">
        <v>91</v>
      </c>
      <c r="AC150" s="11">
        <f>M150-AA150</f>
        <v>147197.04999999999</v>
      </c>
      <c r="AD150" s="11">
        <f>(V150*-1)-AC150</f>
        <v>15320.140000000014</v>
      </c>
      <c r="AE150" s="11"/>
      <c r="AF150" s="11"/>
      <c r="AG150" s="11"/>
      <c r="AH150" s="86" t="str">
        <f>LEFT(S150,2)</f>
        <v>06</v>
      </c>
      <c r="AI150" s="86" t="str">
        <f>MID(S150,4,2)</f>
        <v>05</v>
      </c>
      <c r="AJ150" s="86" t="str">
        <f>RIGHT(S150,2)</f>
        <v>25</v>
      </c>
      <c r="AK150" s="86" t="s">
        <v>390</v>
      </c>
      <c r="AL150" s="12"/>
    </row>
    <row r="151" spans="2:38" x14ac:dyDescent="0.25">
      <c r="C151" s="13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4"/>
      <c r="P151" s="11"/>
      <c r="Q151" s="11"/>
      <c r="R151" s="11"/>
      <c r="S151" s="12"/>
      <c r="T151" s="14"/>
      <c r="U151" s="11"/>
      <c r="V151" s="11"/>
      <c r="W151" s="11"/>
      <c r="X151" s="11"/>
      <c r="Y151" s="11"/>
      <c r="Z151" s="11"/>
      <c r="AA151" s="11"/>
      <c r="AB151" s="12"/>
      <c r="AC151" s="11"/>
      <c r="AD151" s="11"/>
      <c r="AE151" s="11"/>
      <c r="AF151" s="11"/>
      <c r="AG151" s="11"/>
      <c r="AL151" s="12"/>
    </row>
    <row r="152" spans="2:38" x14ac:dyDescent="0.25">
      <c r="C152" s="13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4"/>
      <c r="P152" s="11"/>
      <c r="Q152" s="11"/>
      <c r="R152" s="11"/>
      <c r="S152" s="12"/>
      <c r="T152" s="14"/>
      <c r="U152" s="11"/>
      <c r="V152" s="11"/>
      <c r="W152" s="11"/>
      <c r="X152" s="11"/>
      <c r="Y152" s="11"/>
      <c r="Z152" s="11"/>
      <c r="AA152" s="11"/>
      <c r="AB152" s="12"/>
      <c r="AC152" s="11"/>
      <c r="AD152" s="11"/>
      <c r="AE152" s="11"/>
      <c r="AF152" s="11"/>
      <c r="AG152" s="11"/>
      <c r="AL152" s="12"/>
    </row>
    <row r="153" spans="2:38" x14ac:dyDescent="0.25">
      <c r="B153">
        <v>78</v>
      </c>
      <c r="C153" s="13">
        <v>45797</v>
      </c>
      <c r="D153" s="12" t="s">
        <v>135</v>
      </c>
      <c r="E153" s="12" t="s">
        <v>23</v>
      </c>
      <c r="F153" s="12" t="s">
        <v>23</v>
      </c>
      <c r="G153" s="12" t="s">
        <v>21</v>
      </c>
      <c r="H153" s="12"/>
      <c r="I153" s="12" t="s">
        <v>138</v>
      </c>
      <c r="J153" s="12"/>
      <c r="K153" s="12"/>
      <c r="L153" s="12"/>
      <c r="M153" s="12"/>
      <c r="N153" s="12" t="s">
        <v>135</v>
      </c>
      <c r="O153" s="14">
        <v>1000</v>
      </c>
      <c r="P153" s="11">
        <v>84.93</v>
      </c>
      <c r="Q153" s="11">
        <v>84929.84</v>
      </c>
      <c r="R153" s="11"/>
      <c r="S153" s="12"/>
      <c r="T153" s="14"/>
      <c r="U153" s="11"/>
      <c r="V153" s="11"/>
      <c r="W153" s="11"/>
      <c r="X153" s="12" t="s">
        <v>135</v>
      </c>
      <c r="Y153" s="14">
        <v>1000</v>
      </c>
      <c r="Z153" s="11">
        <v>84.93</v>
      </c>
      <c r="AA153" s="11">
        <v>84929.84</v>
      </c>
      <c r="AB153" s="12" t="s">
        <v>138</v>
      </c>
      <c r="AC153" s="11"/>
      <c r="AD153" s="11"/>
      <c r="AE153" s="11"/>
      <c r="AF153" s="11"/>
      <c r="AG153" s="11"/>
      <c r="AH153" s="86" t="str">
        <f>LEFT(N153,2)</f>
        <v>19</v>
      </c>
      <c r="AI153" s="86" t="str">
        <f>MID(N153,4,2)</f>
        <v>05</v>
      </c>
      <c r="AJ153" s="86" t="str">
        <f>RIGHT(N153,2)</f>
        <v>25</v>
      </c>
      <c r="AK153" s="86" t="s">
        <v>390</v>
      </c>
      <c r="AL153" s="12"/>
    </row>
    <row r="154" spans="2:38" x14ac:dyDescent="0.25">
      <c r="C154" s="13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4"/>
      <c r="P154" s="11"/>
      <c r="Q154" s="11"/>
      <c r="R154" s="11"/>
      <c r="S154" s="12"/>
      <c r="T154" s="14"/>
      <c r="U154" s="11"/>
      <c r="V154" s="11"/>
      <c r="W154" s="11"/>
      <c r="X154" s="12"/>
      <c r="Y154" s="14"/>
      <c r="Z154" s="11"/>
      <c r="AA154" s="11"/>
      <c r="AB154" s="12"/>
      <c r="AC154" s="11"/>
      <c r="AD154" s="11"/>
      <c r="AE154" s="11"/>
      <c r="AF154" s="11"/>
      <c r="AG154" s="11"/>
      <c r="AL154" s="12"/>
    </row>
    <row r="155" spans="2:38" x14ac:dyDescent="0.25">
      <c r="C155" s="13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4"/>
      <c r="P155" s="11"/>
      <c r="Q155" s="11"/>
      <c r="R155" s="11"/>
      <c r="S155" s="12"/>
      <c r="T155" s="14"/>
      <c r="U155" s="11"/>
      <c r="V155" s="11"/>
      <c r="W155" s="11"/>
      <c r="X155" s="12"/>
      <c r="Y155" s="14"/>
      <c r="Z155" s="11"/>
      <c r="AA155" s="11"/>
      <c r="AB155" s="12"/>
      <c r="AC155" s="11"/>
      <c r="AD155" s="11"/>
      <c r="AE155" s="11"/>
      <c r="AF155" s="11"/>
      <c r="AG155" s="11"/>
      <c r="AL155" s="12"/>
    </row>
    <row r="156" spans="2:38" x14ac:dyDescent="0.25">
      <c r="C156" s="13"/>
      <c r="D156" s="12"/>
      <c r="E156" s="12"/>
      <c r="F156" s="12"/>
      <c r="G156" s="12"/>
      <c r="H156" s="12"/>
      <c r="I156" s="31" t="s">
        <v>426</v>
      </c>
      <c r="J156" s="31"/>
      <c r="N156" s="12"/>
      <c r="O156" s="14"/>
      <c r="P156" s="11"/>
      <c r="Q156" s="11"/>
      <c r="R156" s="11"/>
      <c r="S156" s="12"/>
      <c r="T156" s="14"/>
      <c r="U156" s="11"/>
      <c r="V156" s="11"/>
      <c r="W156" s="11"/>
      <c r="X156" s="11"/>
      <c r="Y156" s="11"/>
      <c r="Z156" s="11"/>
      <c r="AA156" s="11"/>
      <c r="AB156" s="31" t="s">
        <v>426</v>
      </c>
      <c r="AC156" s="11"/>
      <c r="AD156" s="11"/>
      <c r="AE156" s="11"/>
      <c r="AF156" s="11"/>
      <c r="AG156" s="11"/>
      <c r="AL156" s="31"/>
    </row>
    <row r="157" spans="2:38" x14ac:dyDescent="0.25">
      <c r="B157">
        <v>38</v>
      </c>
      <c r="C157" s="13">
        <v>45784</v>
      </c>
      <c r="D157" s="12" t="s">
        <v>77</v>
      </c>
      <c r="E157" s="12" t="s">
        <v>23</v>
      </c>
      <c r="F157" s="12" t="s">
        <v>23</v>
      </c>
      <c r="G157" s="12" t="s">
        <v>21</v>
      </c>
      <c r="H157" s="12"/>
      <c r="I157" s="12" t="s">
        <v>92</v>
      </c>
      <c r="J157" s="12"/>
      <c r="K157" s="32">
        <v>9000</v>
      </c>
      <c r="L157" s="32"/>
      <c r="M157" s="33">
        <v>1178623.3700000001</v>
      </c>
      <c r="N157" s="12"/>
      <c r="O157" s="14"/>
      <c r="P157" s="11"/>
      <c r="Q157" s="11"/>
      <c r="R157" s="11"/>
      <c r="S157" s="12" t="s">
        <v>77</v>
      </c>
      <c r="T157" s="14">
        <v>-4000</v>
      </c>
      <c r="U157" s="11">
        <v>144.31</v>
      </c>
      <c r="V157" s="11">
        <v>-577239.98</v>
      </c>
      <c r="W157" s="11"/>
      <c r="X157" s="11"/>
      <c r="Y157" s="11">
        <f>K157+O157+T157</f>
        <v>5000</v>
      </c>
      <c r="Z157" s="11"/>
      <c r="AA157" s="11">
        <f>M157/K157*Y157</f>
        <v>654790.76111111115</v>
      </c>
      <c r="AB157" s="12" t="s">
        <v>92</v>
      </c>
      <c r="AC157" s="11">
        <f>M157-AA157</f>
        <v>523832.60888888896</v>
      </c>
      <c r="AD157" s="11">
        <f>(V157*-1)-AC157</f>
        <v>53407.371111111017</v>
      </c>
      <c r="AE157" s="11"/>
      <c r="AF157" s="11"/>
      <c r="AG157" s="11"/>
      <c r="AH157" s="86" t="str">
        <f>LEFT(S157,2)</f>
        <v>06</v>
      </c>
      <c r="AI157" s="86" t="str">
        <f>MID(S157,4,2)</f>
        <v>05</v>
      </c>
      <c r="AJ157" s="86" t="str">
        <f>RIGHT(S157,2)</f>
        <v>25</v>
      </c>
      <c r="AK157" s="86" t="s">
        <v>390</v>
      </c>
      <c r="AL157" s="12"/>
    </row>
    <row r="158" spans="2:38" x14ac:dyDescent="0.25">
      <c r="C158" s="1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4"/>
      <c r="P158" s="11"/>
      <c r="Q158" s="11"/>
      <c r="R158" s="11"/>
      <c r="S158" s="12"/>
      <c r="T158" s="14"/>
      <c r="U158" s="11"/>
      <c r="V158" s="11"/>
      <c r="W158" s="11"/>
      <c r="X158" s="11"/>
      <c r="Y158" s="11"/>
      <c r="Z158" s="11"/>
      <c r="AA158" s="11"/>
      <c r="AB158" s="12"/>
      <c r="AC158" s="11"/>
      <c r="AD158" s="11"/>
      <c r="AE158" s="11"/>
      <c r="AF158" s="11"/>
      <c r="AG158" s="11"/>
      <c r="AL158" s="12"/>
    </row>
    <row r="159" spans="2:38" x14ac:dyDescent="0.25">
      <c r="B159">
        <v>79</v>
      </c>
      <c r="C159" s="13">
        <v>45797</v>
      </c>
      <c r="D159" s="12" t="s">
        <v>135</v>
      </c>
      <c r="E159" s="12" t="s">
        <v>23</v>
      </c>
      <c r="F159" s="12" t="s">
        <v>23</v>
      </c>
      <c r="G159" s="12" t="s">
        <v>21</v>
      </c>
      <c r="H159" s="12"/>
      <c r="I159" s="12" t="s">
        <v>139</v>
      </c>
      <c r="J159" s="12"/>
      <c r="K159" s="12"/>
      <c r="L159" s="12"/>
      <c r="M159" s="12"/>
      <c r="N159" s="12" t="s">
        <v>135</v>
      </c>
      <c r="O159" s="14">
        <v>500</v>
      </c>
      <c r="P159" s="11">
        <v>197.19</v>
      </c>
      <c r="Q159" s="11">
        <v>98593.03</v>
      </c>
      <c r="R159" s="11"/>
      <c r="S159" s="12"/>
      <c r="T159" s="14"/>
      <c r="U159" s="11"/>
      <c r="V159" s="11"/>
      <c r="W159" s="11"/>
      <c r="X159" s="12" t="s">
        <v>135</v>
      </c>
      <c r="Y159" s="14">
        <v>500</v>
      </c>
      <c r="Z159" s="11">
        <v>197.19</v>
      </c>
      <c r="AA159" s="11">
        <v>98593.03</v>
      </c>
      <c r="AB159" s="12" t="s">
        <v>139</v>
      </c>
      <c r="AC159" s="11"/>
      <c r="AD159" s="11"/>
      <c r="AE159" s="11"/>
      <c r="AF159" s="11"/>
      <c r="AG159" s="11"/>
      <c r="AH159" s="86" t="str">
        <f>LEFT(N159,2)</f>
        <v>19</v>
      </c>
      <c r="AI159" s="86" t="str">
        <f>MID(N159,4,2)</f>
        <v>05</v>
      </c>
      <c r="AJ159" s="86" t="str">
        <f>RIGHT(N159,2)</f>
        <v>25</v>
      </c>
      <c r="AK159" s="86" t="s">
        <v>390</v>
      </c>
      <c r="AL159" s="12"/>
    </row>
    <row r="160" spans="2:38" x14ac:dyDescent="0.25">
      <c r="C160" s="13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4"/>
      <c r="P160" s="11"/>
      <c r="Q160" s="11"/>
      <c r="R160" s="11"/>
      <c r="S160" s="12"/>
      <c r="T160" s="14"/>
      <c r="U160" s="11"/>
      <c r="V160" s="11"/>
      <c r="W160" s="11"/>
      <c r="X160" s="12"/>
      <c r="Y160" s="14"/>
      <c r="Z160" s="11"/>
      <c r="AA160" s="11"/>
      <c r="AB160" s="12"/>
      <c r="AC160" s="11"/>
      <c r="AD160" s="11"/>
      <c r="AE160" s="11"/>
      <c r="AF160" s="11"/>
      <c r="AG160" s="11"/>
      <c r="AL160" s="12"/>
    </row>
    <row r="161" spans="2:38" x14ac:dyDescent="0.25">
      <c r="B161">
        <v>80</v>
      </c>
      <c r="C161" s="13">
        <v>45797</v>
      </c>
      <c r="D161" s="12" t="s">
        <v>135</v>
      </c>
      <c r="E161" s="12" t="s">
        <v>23</v>
      </c>
      <c r="F161" s="12" t="s">
        <v>23</v>
      </c>
      <c r="G161" s="12" t="s">
        <v>21</v>
      </c>
      <c r="H161" s="12"/>
      <c r="I161" s="12" t="s">
        <v>140</v>
      </c>
      <c r="J161" s="12"/>
      <c r="K161" s="12"/>
      <c r="L161" s="12"/>
      <c r="M161" s="12"/>
      <c r="N161" s="12" t="s">
        <v>135</v>
      </c>
      <c r="O161" s="14">
        <v>2000</v>
      </c>
      <c r="P161" s="11">
        <v>141.44</v>
      </c>
      <c r="Q161" s="11">
        <v>282882.7</v>
      </c>
      <c r="R161" s="11"/>
      <c r="S161" s="12"/>
      <c r="T161" s="14"/>
      <c r="U161" s="11"/>
      <c r="V161" s="11"/>
      <c r="W161" s="11"/>
      <c r="X161" s="12" t="s">
        <v>135</v>
      </c>
      <c r="Y161" s="14">
        <v>2000</v>
      </c>
      <c r="Z161" s="11">
        <v>141.44</v>
      </c>
      <c r="AA161" s="11">
        <v>282882.7</v>
      </c>
      <c r="AB161" s="12" t="s">
        <v>140</v>
      </c>
      <c r="AC161" s="11"/>
      <c r="AD161" s="11"/>
      <c r="AE161" s="11"/>
      <c r="AF161" s="11"/>
      <c r="AG161" s="11"/>
      <c r="AH161" s="86" t="str">
        <f>LEFT(N161,2)</f>
        <v>19</v>
      </c>
      <c r="AI161" s="86" t="str">
        <f>MID(N161,4,2)</f>
        <v>05</v>
      </c>
      <c r="AJ161" s="86" t="str">
        <f>RIGHT(N161,2)</f>
        <v>25</v>
      </c>
      <c r="AK161" s="86" t="s">
        <v>390</v>
      </c>
      <c r="AL161" s="12"/>
    </row>
    <row r="162" spans="2:38" x14ac:dyDescent="0.25">
      <c r="C162" s="13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4"/>
      <c r="P162" s="11"/>
      <c r="Q162" s="11"/>
      <c r="R162" s="11"/>
      <c r="S162" s="12"/>
      <c r="T162" s="14"/>
      <c r="U162" s="11"/>
      <c r="V162" s="11"/>
      <c r="W162" s="11"/>
      <c r="X162" s="11"/>
      <c r="Y162" s="11"/>
      <c r="Z162" s="11"/>
      <c r="AA162" s="11"/>
      <c r="AB162" s="12"/>
      <c r="AC162" s="11"/>
      <c r="AD162" s="11"/>
      <c r="AE162" s="11"/>
      <c r="AF162" s="11"/>
      <c r="AG162" s="11"/>
      <c r="AL162" s="12"/>
    </row>
    <row r="163" spans="2:38" x14ac:dyDescent="0.25">
      <c r="C163" s="13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4"/>
      <c r="P163" s="11"/>
      <c r="Q163" s="11"/>
      <c r="R163" s="11"/>
      <c r="S163" s="12"/>
      <c r="T163" s="14"/>
      <c r="U163" s="11"/>
      <c r="V163" s="11"/>
      <c r="W163" s="11"/>
      <c r="X163" s="11"/>
      <c r="Y163" s="11"/>
      <c r="Z163" s="11"/>
      <c r="AA163" s="11"/>
      <c r="AB163" s="12"/>
      <c r="AC163" s="11"/>
      <c r="AD163" s="11"/>
      <c r="AE163" s="11"/>
      <c r="AF163" s="11"/>
      <c r="AG163" s="11"/>
      <c r="AL163" s="12"/>
    </row>
    <row r="164" spans="2:38" x14ac:dyDescent="0.25">
      <c r="C164" s="13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4"/>
      <c r="P164" s="11"/>
      <c r="Q164" s="11"/>
      <c r="R164" s="11"/>
      <c r="S164" s="12"/>
      <c r="T164" s="14"/>
      <c r="U164" s="11"/>
      <c r="V164" s="11"/>
      <c r="W164" s="11"/>
      <c r="X164" s="11"/>
      <c r="Y164" s="11"/>
      <c r="Z164" s="11"/>
      <c r="AA164" s="11"/>
      <c r="AB164" s="12"/>
      <c r="AC164" s="11"/>
      <c r="AD164" s="11"/>
      <c r="AE164" s="11"/>
      <c r="AF164" s="11"/>
      <c r="AG164" s="11"/>
      <c r="AL164" s="12"/>
    </row>
    <row r="165" spans="2:38" x14ac:dyDescent="0.25">
      <c r="C165" s="13"/>
      <c r="D165" s="12"/>
      <c r="E165" s="12"/>
      <c r="F165" s="12"/>
      <c r="G165" s="12"/>
      <c r="H165" s="12"/>
      <c r="I165" s="31" t="s">
        <v>427</v>
      </c>
      <c r="J165" s="31"/>
      <c r="N165" s="12"/>
      <c r="O165" s="14"/>
      <c r="P165" s="11"/>
      <c r="Q165" s="11"/>
      <c r="R165" s="11"/>
      <c r="S165" s="12"/>
      <c r="T165" s="14"/>
      <c r="U165" s="11"/>
      <c r="V165" s="11"/>
      <c r="W165" s="11"/>
      <c r="X165" s="11"/>
      <c r="Y165" s="11"/>
      <c r="Z165" s="11"/>
      <c r="AA165" s="11"/>
      <c r="AB165" s="31" t="s">
        <v>427</v>
      </c>
      <c r="AC165" s="11"/>
      <c r="AD165" s="11"/>
      <c r="AE165" s="11"/>
      <c r="AF165" s="11"/>
      <c r="AG165" s="11"/>
      <c r="AL165" s="31"/>
    </row>
    <row r="166" spans="2:38" x14ac:dyDescent="0.25">
      <c r="B166">
        <v>109</v>
      </c>
      <c r="C166" s="13">
        <v>45819</v>
      </c>
      <c r="D166" s="12" t="s">
        <v>175</v>
      </c>
      <c r="E166" s="12" t="s">
        <v>23</v>
      </c>
      <c r="F166" s="12" t="s">
        <v>23</v>
      </c>
      <c r="G166" s="12" t="s">
        <v>21</v>
      </c>
      <c r="H166" s="12"/>
      <c r="I166" s="12" t="s">
        <v>180</v>
      </c>
      <c r="J166" s="12"/>
      <c r="K166" s="32">
        <v>4000</v>
      </c>
      <c r="L166" s="32"/>
      <c r="M166" s="33">
        <v>452391.8</v>
      </c>
      <c r="N166" s="12"/>
      <c r="O166" s="14"/>
      <c r="P166" s="11"/>
      <c r="Q166" s="11"/>
      <c r="R166" s="11"/>
      <c r="S166" s="12" t="s">
        <v>175</v>
      </c>
      <c r="T166" s="14">
        <v>-1000</v>
      </c>
      <c r="U166" s="11">
        <v>108.97</v>
      </c>
      <c r="V166" s="11">
        <v>-108970.9</v>
      </c>
      <c r="W166" s="11"/>
      <c r="X166" s="11"/>
      <c r="Y166" s="11">
        <f>K166+O166+T166</f>
        <v>3000</v>
      </c>
      <c r="Z166" s="11"/>
      <c r="AA166" s="11">
        <f>M166/K166*Y166</f>
        <v>339293.85</v>
      </c>
      <c r="AB166" s="12" t="s">
        <v>180</v>
      </c>
      <c r="AC166" s="11">
        <f>M166-AA166</f>
        <v>113097.95000000001</v>
      </c>
      <c r="AD166" s="11">
        <f>(V166*-1)-AC166</f>
        <v>-4127.0500000000175</v>
      </c>
      <c r="AE166" s="11"/>
      <c r="AF166" s="11"/>
      <c r="AG166" s="11"/>
      <c r="AH166" s="86" t="str">
        <f>LEFT(S166,2)</f>
        <v>10</v>
      </c>
      <c r="AI166" s="86" t="str">
        <f>MID(S166,4,2)</f>
        <v>06</v>
      </c>
      <c r="AJ166" s="86" t="str">
        <f>RIGHT(S166,2)</f>
        <v>25</v>
      </c>
      <c r="AK166" s="86" t="s">
        <v>390</v>
      </c>
      <c r="AL166" s="12"/>
    </row>
    <row r="167" spans="2:38" x14ac:dyDescent="0.25">
      <c r="C167" s="1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4"/>
      <c r="P167" s="11"/>
      <c r="Q167" s="11"/>
      <c r="R167" s="11"/>
      <c r="S167" s="12"/>
      <c r="T167" s="14"/>
      <c r="U167" s="11"/>
      <c r="V167" s="11"/>
      <c r="W167" s="11"/>
      <c r="X167" s="11"/>
      <c r="Y167" s="11"/>
      <c r="Z167" s="11"/>
      <c r="AA167" s="11"/>
      <c r="AB167" s="12"/>
      <c r="AC167" s="11"/>
      <c r="AD167" s="11"/>
      <c r="AE167" s="11"/>
      <c r="AF167" s="11"/>
      <c r="AG167" s="11"/>
      <c r="AL167" s="12"/>
    </row>
    <row r="168" spans="2:38" x14ac:dyDescent="0.25">
      <c r="C168" s="13"/>
      <c r="D168" s="12"/>
      <c r="E168" s="12"/>
      <c r="F168" s="12"/>
      <c r="G168" s="12"/>
      <c r="H168" s="12"/>
      <c r="I168" s="31" t="s">
        <v>428</v>
      </c>
      <c r="J168" s="31"/>
      <c r="K168" s="32"/>
      <c r="L168" s="32"/>
      <c r="M168" s="33"/>
      <c r="N168" s="12"/>
      <c r="O168" s="14"/>
      <c r="P168" s="11"/>
      <c r="Q168" s="11"/>
      <c r="R168" s="11"/>
      <c r="S168" s="12"/>
      <c r="T168" s="14"/>
      <c r="U168" s="11"/>
      <c r="V168" s="11"/>
      <c r="W168" s="11"/>
      <c r="X168" s="11"/>
      <c r="Y168" s="11"/>
      <c r="Z168" s="11"/>
      <c r="AA168" s="11"/>
      <c r="AB168" s="31" t="s">
        <v>428</v>
      </c>
      <c r="AC168" s="11"/>
      <c r="AD168" s="11"/>
      <c r="AE168" s="11"/>
      <c r="AF168" s="11"/>
      <c r="AG168" s="11"/>
      <c r="AL168" s="31"/>
    </row>
    <row r="169" spans="2:38" x14ac:dyDescent="0.25">
      <c r="B169">
        <v>39</v>
      </c>
      <c r="C169" s="13">
        <v>45784</v>
      </c>
      <c r="D169" s="12" t="s">
        <v>77</v>
      </c>
      <c r="E169" s="12" t="s">
        <v>23</v>
      </c>
      <c r="F169" s="12" t="s">
        <v>23</v>
      </c>
      <c r="G169" s="12" t="s">
        <v>21</v>
      </c>
      <c r="H169" s="12"/>
      <c r="I169" s="12" t="s">
        <v>93</v>
      </c>
      <c r="J169" s="12"/>
      <c r="K169" s="32">
        <v>1000</v>
      </c>
      <c r="L169" s="32"/>
      <c r="M169" s="33">
        <v>70970.899999999994</v>
      </c>
      <c r="N169" s="12"/>
      <c r="O169" s="14"/>
      <c r="P169" s="11"/>
      <c r="Q169" s="11"/>
      <c r="R169" s="11"/>
      <c r="S169" s="12" t="s">
        <v>77</v>
      </c>
      <c r="T169" s="14">
        <v>-1000</v>
      </c>
      <c r="U169" s="11">
        <v>70.959999999999994</v>
      </c>
      <c r="V169" s="11">
        <v>-70958.929999999993</v>
      </c>
      <c r="W169" s="11"/>
      <c r="X169" s="11"/>
      <c r="Y169" s="11">
        <f>K169+O169+T169</f>
        <v>0</v>
      </c>
      <c r="Z169" s="11"/>
      <c r="AA169" s="11">
        <f>M169/K169*Y169</f>
        <v>0</v>
      </c>
      <c r="AB169" s="12" t="s">
        <v>93</v>
      </c>
      <c r="AC169" s="11">
        <f>M169-AA169</f>
        <v>70970.899999999994</v>
      </c>
      <c r="AD169" s="11">
        <f>(V169*-1)-AC169</f>
        <v>-11.970000000001164</v>
      </c>
      <c r="AE169" s="11"/>
      <c r="AF169" s="11"/>
      <c r="AG169" s="11"/>
      <c r="AH169" s="86" t="str">
        <f>LEFT(S169,2)</f>
        <v>06</v>
      </c>
      <c r="AI169" s="86" t="str">
        <f>MID(S169,4,2)</f>
        <v>05</v>
      </c>
      <c r="AJ169" s="86" t="str">
        <f>RIGHT(S169,2)</f>
        <v>25</v>
      </c>
      <c r="AK169" s="86" t="s">
        <v>390</v>
      </c>
      <c r="AL169" s="12"/>
    </row>
    <row r="170" spans="2:38" x14ac:dyDescent="0.25">
      <c r="C170" s="13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4"/>
      <c r="P170" s="11"/>
      <c r="Q170" s="11"/>
      <c r="R170" s="11"/>
      <c r="S170" s="12"/>
      <c r="T170" s="14"/>
      <c r="U170" s="11"/>
      <c r="V170" s="11"/>
      <c r="W170" s="11"/>
      <c r="X170" s="11"/>
      <c r="Y170" s="11"/>
      <c r="Z170" s="11"/>
      <c r="AA170" s="11"/>
      <c r="AB170" s="12"/>
      <c r="AC170" s="11"/>
      <c r="AD170" s="11"/>
      <c r="AE170" s="11"/>
      <c r="AF170" s="11"/>
      <c r="AG170" s="11"/>
      <c r="AL170" s="12"/>
    </row>
    <row r="171" spans="2:38" x14ac:dyDescent="0.25">
      <c r="C171" s="13"/>
      <c r="D171" s="12"/>
      <c r="E171" s="12"/>
      <c r="F171" s="12"/>
      <c r="G171" s="12"/>
      <c r="H171" s="12"/>
      <c r="I171" s="31" t="s">
        <v>429</v>
      </c>
      <c r="J171" s="31"/>
      <c r="K171" s="32"/>
      <c r="L171" s="32"/>
      <c r="M171" s="33"/>
      <c r="N171" s="12"/>
      <c r="O171" s="14"/>
      <c r="P171" s="11"/>
      <c r="Q171" s="11"/>
      <c r="R171" s="11"/>
      <c r="S171" s="12"/>
      <c r="T171" s="14"/>
      <c r="U171" s="11"/>
      <c r="V171" s="11"/>
      <c r="W171" s="11"/>
      <c r="X171" s="11"/>
      <c r="Y171" s="11"/>
      <c r="Z171" s="11"/>
      <c r="AA171" s="11"/>
      <c r="AB171" s="31" t="s">
        <v>429</v>
      </c>
      <c r="AC171" s="11"/>
      <c r="AD171" s="11"/>
      <c r="AE171" s="11"/>
      <c r="AF171" s="11"/>
      <c r="AG171" s="11"/>
      <c r="AL171" s="31"/>
    </row>
    <row r="172" spans="2:38" x14ac:dyDescent="0.25">
      <c r="B172">
        <v>110</v>
      </c>
      <c r="C172" s="13">
        <v>45819</v>
      </c>
      <c r="D172" s="12" t="s">
        <v>175</v>
      </c>
      <c r="E172" s="12" t="s">
        <v>23</v>
      </c>
      <c r="F172" s="12" t="s">
        <v>23</v>
      </c>
      <c r="G172" s="12" t="s">
        <v>21</v>
      </c>
      <c r="H172" s="12"/>
      <c r="I172" s="12" t="s">
        <v>181</v>
      </c>
      <c r="J172" s="12"/>
      <c r="K172" s="32">
        <v>2500</v>
      </c>
      <c r="L172" s="32"/>
      <c r="M172" s="33">
        <v>246446.57</v>
      </c>
      <c r="N172" s="12"/>
      <c r="O172" s="14"/>
      <c r="P172" s="11"/>
      <c r="Q172" s="11"/>
      <c r="R172" s="11"/>
      <c r="S172" s="12" t="s">
        <v>175</v>
      </c>
      <c r="T172" s="14">
        <v>-1000</v>
      </c>
      <c r="U172" s="11">
        <v>118.63</v>
      </c>
      <c r="V172" s="11">
        <v>-118631.22</v>
      </c>
      <c r="W172" s="11"/>
      <c r="X172" s="11"/>
      <c r="Y172" s="11">
        <f>K172+O172+T172</f>
        <v>1500</v>
      </c>
      <c r="Z172" s="11"/>
      <c r="AA172" s="11">
        <f>M172/K172*Y172</f>
        <v>147867.94200000001</v>
      </c>
      <c r="AB172" s="12" t="s">
        <v>181</v>
      </c>
      <c r="AC172" s="11">
        <f>M172-AA172</f>
        <v>98578.627999999997</v>
      </c>
      <c r="AD172" s="11">
        <f>(V172*-1)-AC172</f>
        <v>20052.592000000004</v>
      </c>
      <c r="AE172" s="11"/>
      <c r="AF172" s="11"/>
      <c r="AG172" s="11"/>
      <c r="AH172" s="86" t="str">
        <f>LEFT(S172,2)</f>
        <v>10</v>
      </c>
      <c r="AI172" s="86" t="str">
        <f>MID(S172,4,2)</f>
        <v>06</v>
      </c>
      <c r="AJ172" s="86" t="str">
        <f>RIGHT(S172,2)</f>
        <v>25</v>
      </c>
      <c r="AK172" s="86" t="s">
        <v>390</v>
      </c>
      <c r="AL172" s="12"/>
    </row>
    <row r="173" spans="2:38" x14ac:dyDescent="0.25">
      <c r="C173" s="13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4"/>
      <c r="P173" s="11"/>
      <c r="Q173" s="11"/>
      <c r="R173" s="11"/>
      <c r="S173" s="12"/>
      <c r="T173" s="14"/>
      <c r="U173" s="11"/>
      <c r="V173" s="11"/>
      <c r="W173" s="11"/>
      <c r="X173" s="11"/>
      <c r="Y173" s="11"/>
      <c r="Z173" s="11"/>
      <c r="AA173" s="11"/>
      <c r="AB173" s="12"/>
      <c r="AC173" s="11"/>
      <c r="AD173" s="11"/>
      <c r="AE173" s="11"/>
      <c r="AF173" s="11"/>
      <c r="AG173" s="11"/>
      <c r="AL173" s="12"/>
    </row>
    <row r="174" spans="2:38" x14ac:dyDescent="0.25">
      <c r="C174" s="13"/>
      <c r="D174" s="12"/>
      <c r="E174" s="12"/>
      <c r="F174" s="12"/>
      <c r="G174" s="12"/>
      <c r="H174" s="12"/>
      <c r="I174" s="31" t="s">
        <v>430</v>
      </c>
      <c r="J174" s="31"/>
      <c r="N174" s="12"/>
      <c r="O174" s="14"/>
      <c r="P174" s="11"/>
      <c r="Q174" s="11"/>
      <c r="R174" s="11"/>
      <c r="S174" s="12"/>
      <c r="T174" s="14"/>
      <c r="U174" s="11"/>
      <c r="V174" s="11"/>
      <c r="W174" s="11"/>
      <c r="X174" s="11"/>
      <c r="Y174" s="11"/>
      <c r="Z174" s="11"/>
      <c r="AA174" s="11"/>
      <c r="AB174" s="31" t="s">
        <v>430</v>
      </c>
      <c r="AC174" s="11"/>
      <c r="AD174" s="11"/>
      <c r="AE174" s="11"/>
      <c r="AF174" s="11"/>
      <c r="AG174" s="11"/>
      <c r="AL174" s="31"/>
    </row>
    <row r="175" spans="2:38" x14ac:dyDescent="0.25">
      <c r="B175">
        <v>40</v>
      </c>
      <c r="C175" s="13">
        <v>45784</v>
      </c>
      <c r="D175" s="12" t="s">
        <v>77</v>
      </c>
      <c r="E175" s="12" t="s">
        <v>23</v>
      </c>
      <c r="F175" s="12" t="s">
        <v>23</v>
      </c>
      <c r="G175" s="12" t="s">
        <v>21</v>
      </c>
      <c r="H175" s="12"/>
      <c r="I175" s="12" t="s">
        <v>94</v>
      </c>
      <c r="J175" s="12"/>
      <c r="K175" s="32">
        <v>500</v>
      </c>
      <c r="L175" s="32"/>
      <c r="M175" s="33">
        <v>49454.400000000001</v>
      </c>
      <c r="N175" s="12"/>
      <c r="O175" s="14"/>
      <c r="P175" s="11"/>
      <c r="Q175" s="11"/>
      <c r="R175" s="11"/>
      <c r="S175" s="12" t="s">
        <v>77</v>
      </c>
      <c r="T175" s="14">
        <v>-500</v>
      </c>
      <c r="U175" s="11">
        <v>99.05</v>
      </c>
      <c r="V175" s="11">
        <v>-49525.4</v>
      </c>
      <c r="W175" s="11"/>
      <c r="X175" s="11"/>
      <c r="Y175" s="11">
        <f>K175+O175+T175</f>
        <v>0</v>
      </c>
      <c r="Z175" s="11"/>
      <c r="AA175" s="11">
        <f>M175/K175*Y175</f>
        <v>0</v>
      </c>
      <c r="AB175" s="12" t="s">
        <v>94</v>
      </c>
      <c r="AC175" s="11">
        <f>M175-AA175</f>
        <v>49454.400000000001</v>
      </c>
      <c r="AD175" s="11">
        <f>(V175*-1)-AC175</f>
        <v>71</v>
      </c>
      <c r="AE175" s="11"/>
      <c r="AF175" s="11"/>
      <c r="AG175" s="11"/>
      <c r="AH175" s="86" t="str">
        <f>LEFT(S175,2)</f>
        <v>06</v>
      </c>
      <c r="AI175" s="86" t="str">
        <f>MID(S175,4,2)</f>
        <v>05</v>
      </c>
      <c r="AJ175" s="86" t="str">
        <f>RIGHT(S175,2)</f>
        <v>25</v>
      </c>
      <c r="AK175" s="86" t="s">
        <v>390</v>
      </c>
      <c r="AL175" s="12"/>
    </row>
    <row r="176" spans="2:38" x14ac:dyDescent="0.25">
      <c r="C176" s="13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4"/>
      <c r="P176" s="11"/>
      <c r="Q176" s="11"/>
      <c r="R176" s="11"/>
      <c r="S176" s="12"/>
      <c r="T176" s="14"/>
      <c r="U176" s="11"/>
      <c r="V176" s="11"/>
      <c r="W176" s="11"/>
      <c r="X176" s="11"/>
      <c r="Y176" s="11"/>
      <c r="Z176" s="11"/>
      <c r="AA176" s="11"/>
      <c r="AB176" s="12"/>
      <c r="AC176" s="11"/>
      <c r="AD176" s="11"/>
      <c r="AE176" s="11"/>
      <c r="AF176" s="11"/>
      <c r="AG176" s="11"/>
      <c r="AL176" s="12"/>
    </row>
    <row r="177" spans="2:38" x14ac:dyDescent="0.25">
      <c r="C177" s="13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4"/>
      <c r="P177" s="11"/>
      <c r="Q177" s="11"/>
      <c r="R177" s="11"/>
      <c r="S177" s="12"/>
      <c r="T177" s="14"/>
      <c r="U177" s="11"/>
      <c r="V177" s="11"/>
      <c r="W177" s="11"/>
      <c r="X177" s="11"/>
      <c r="Y177" s="11"/>
      <c r="Z177" s="11"/>
      <c r="AA177" s="11"/>
      <c r="AB177" s="12"/>
      <c r="AC177" s="11"/>
      <c r="AD177" s="11"/>
      <c r="AE177" s="11"/>
      <c r="AF177" s="11"/>
      <c r="AG177" s="11"/>
      <c r="AL177" s="12"/>
    </row>
    <row r="178" spans="2:38" x14ac:dyDescent="0.25">
      <c r="C178" s="13"/>
      <c r="D178" s="12"/>
      <c r="E178" s="12"/>
      <c r="F178" s="12"/>
      <c r="G178" s="12"/>
      <c r="H178" s="12"/>
      <c r="I178" s="31" t="s">
        <v>431</v>
      </c>
      <c r="J178" s="31"/>
      <c r="K178" s="32">
        <v>1500</v>
      </c>
      <c r="L178" s="32"/>
      <c r="M178" s="33">
        <v>1393166.81</v>
      </c>
      <c r="N178" s="12"/>
      <c r="O178" s="14"/>
      <c r="P178" s="11"/>
      <c r="Q178" s="11"/>
      <c r="R178" s="11"/>
      <c r="S178" s="12"/>
      <c r="T178" s="14"/>
      <c r="U178" s="11"/>
      <c r="V178" s="11"/>
      <c r="W178" s="11"/>
      <c r="X178" s="11"/>
      <c r="Y178" s="11"/>
      <c r="Z178" s="11"/>
      <c r="AA178" s="11"/>
      <c r="AB178" s="31" t="s">
        <v>431</v>
      </c>
      <c r="AC178" s="11"/>
      <c r="AD178" s="11"/>
      <c r="AE178" s="11"/>
      <c r="AF178" s="11"/>
      <c r="AG178" s="11"/>
      <c r="AL178" s="31"/>
    </row>
    <row r="179" spans="2:38" x14ac:dyDescent="0.25">
      <c r="B179">
        <v>111</v>
      </c>
      <c r="C179" s="13">
        <v>45819</v>
      </c>
      <c r="D179" s="12" t="s">
        <v>175</v>
      </c>
      <c r="E179" s="12" t="s">
        <v>23</v>
      </c>
      <c r="F179" s="12" t="s">
        <v>23</v>
      </c>
      <c r="G179" s="12" t="s">
        <v>21</v>
      </c>
      <c r="H179" s="12"/>
      <c r="I179" s="12" t="s">
        <v>113</v>
      </c>
      <c r="J179" s="12"/>
      <c r="K179" s="12"/>
      <c r="L179" s="12"/>
      <c r="M179" s="12"/>
      <c r="N179" s="12"/>
      <c r="O179" s="14"/>
      <c r="P179" s="11"/>
      <c r="Q179" s="11"/>
      <c r="R179" s="11"/>
      <c r="S179" s="12" t="s">
        <v>175</v>
      </c>
      <c r="T179" s="14">
        <v>-500</v>
      </c>
      <c r="U179" s="11">
        <v>1004.39</v>
      </c>
      <c r="V179" s="11">
        <v>-502197.49</v>
      </c>
      <c r="W179" s="11"/>
      <c r="X179" s="11"/>
      <c r="Y179" s="11"/>
      <c r="Z179" s="11"/>
      <c r="AA179" s="11"/>
      <c r="AB179" s="12" t="s">
        <v>113</v>
      </c>
      <c r="AC179" s="11"/>
      <c r="AD179" s="11"/>
      <c r="AE179" s="11"/>
      <c r="AF179" s="11"/>
      <c r="AG179" s="11"/>
      <c r="AH179" s="86" t="str">
        <f>LEFT(S179,2)</f>
        <v>10</v>
      </c>
      <c r="AI179" s="86" t="str">
        <f>MID(S179,4,2)</f>
        <v>06</v>
      </c>
      <c r="AJ179" s="86" t="str">
        <f>RIGHT(S179,2)</f>
        <v>25</v>
      </c>
      <c r="AK179" s="86" t="s">
        <v>390</v>
      </c>
      <c r="AL179" s="12"/>
    </row>
    <row r="180" spans="2:38" x14ac:dyDescent="0.25">
      <c r="B180">
        <v>53</v>
      </c>
      <c r="C180" s="13">
        <v>45790</v>
      </c>
      <c r="D180" s="12" t="s">
        <v>111</v>
      </c>
      <c r="E180" s="12" t="s">
        <v>17</v>
      </c>
      <c r="F180" s="12" t="s">
        <v>112</v>
      </c>
      <c r="G180" s="12" t="s">
        <v>21</v>
      </c>
      <c r="H180" s="12"/>
      <c r="I180" s="12" t="s">
        <v>113</v>
      </c>
      <c r="J180" s="12"/>
      <c r="K180" s="12"/>
      <c r="L180" s="12"/>
      <c r="M180" s="12"/>
      <c r="N180" s="12"/>
      <c r="O180" s="14"/>
      <c r="P180" s="11"/>
      <c r="Q180" s="11"/>
      <c r="R180" s="11"/>
      <c r="S180" s="12" t="s">
        <v>111</v>
      </c>
      <c r="T180" s="14">
        <v>-500</v>
      </c>
      <c r="U180" s="11">
        <v>997.2</v>
      </c>
      <c r="V180" s="11">
        <v>-498600.9</v>
      </c>
      <c r="W180" s="11"/>
      <c r="X180" s="11"/>
      <c r="Y180" s="11"/>
      <c r="Z180" s="11"/>
      <c r="AA180" s="11"/>
      <c r="AB180" s="12" t="s">
        <v>113</v>
      </c>
      <c r="AC180" s="11"/>
      <c r="AD180" s="11"/>
      <c r="AE180" s="11"/>
      <c r="AF180" s="11"/>
      <c r="AG180" s="11"/>
      <c r="AH180" s="86" t="str">
        <f>LEFT(S180,2)</f>
        <v>12</v>
      </c>
      <c r="AI180" s="86" t="str">
        <f>MID(S180,4,2)</f>
        <v>05</v>
      </c>
      <c r="AJ180" s="86" t="str">
        <f>RIGHT(S180,2)</f>
        <v>25</v>
      </c>
      <c r="AK180" s="86" t="s">
        <v>390</v>
      </c>
      <c r="AL180" s="12"/>
    </row>
    <row r="181" spans="2:38" x14ac:dyDescent="0.25">
      <c r="C181" s="13"/>
      <c r="D181" s="12"/>
      <c r="E181" s="12"/>
      <c r="F181" s="12"/>
      <c r="G181" s="12" t="s">
        <v>378</v>
      </c>
      <c r="H181" s="12"/>
      <c r="I181" s="12" t="s">
        <v>113</v>
      </c>
      <c r="J181" s="12"/>
      <c r="K181" s="11">
        <f>SUM(K178:K180)</f>
        <v>1500</v>
      </c>
      <c r="L181" s="12"/>
      <c r="M181" s="11">
        <f>SUM(M178:M180)</f>
        <v>1393166.81</v>
      </c>
      <c r="N181" s="12"/>
      <c r="O181" s="14"/>
      <c r="P181" s="11"/>
      <c r="Q181" s="11"/>
      <c r="R181" s="11"/>
      <c r="S181" s="12"/>
      <c r="T181" s="11">
        <f>SUM(T178:T180)</f>
        <v>-1000</v>
      </c>
      <c r="U181" s="12"/>
      <c r="V181" s="11">
        <f>SUM(V178:V180)</f>
        <v>-1000798.39</v>
      </c>
      <c r="W181" s="11"/>
      <c r="X181" s="11"/>
      <c r="Y181" s="11">
        <f>K181+O181+T181</f>
        <v>500</v>
      </c>
      <c r="Z181" s="11"/>
      <c r="AA181" s="11">
        <f>M181/K181*Y181</f>
        <v>464388.93666666665</v>
      </c>
      <c r="AB181" s="12" t="s">
        <v>113</v>
      </c>
      <c r="AC181" s="11">
        <f>M181-AA181</f>
        <v>928777.87333333341</v>
      </c>
      <c r="AD181" s="11">
        <f>(V181*-1)-AC181</f>
        <v>72020.516666666605</v>
      </c>
      <c r="AE181" s="11"/>
      <c r="AF181" s="11"/>
      <c r="AG181" s="11"/>
      <c r="AK181" s="86" t="s">
        <v>390</v>
      </c>
      <c r="AL181" s="12"/>
    </row>
    <row r="182" spans="2:38" x14ac:dyDescent="0.25">
      <c r="C182" s="13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4"/>
      <c r="P182" s="11"/>
      <c r="Q182" s="11"/>
      <c r="R182" s="11"/>
      <c r="S182" s="12"/>
      <c r="T182" s="14"/>
      <c r="U182" s="11"/>
      <c r="V182" s="11"/>
      <c r="W182" s="11"/>
      <c r="X182" s="11"/>
      <c r="Y182" s="11"/>
      <c r="Z182" s="11"/>
      <c r="AA182" s="11"/>
      <c r="AB182" s="12"/>
      <c r="AC182" s="11"/>
      <c r="AD182" s="11"/>
      <c r="AE182" s="11"/>
      <c r="AF182" s="11"/>
      <c r="AG182" s="11"/>
      <c r="AL182" s="12"/>
    </row>
    <row r="183" spans="2:38" x14ac:dyDescent="0.25">
      <c r="C183" s="13"/>
      <c r="D183" s="12"/>
      <c r="E183" s="12"/>
      <c r="F183" s="12"/>
      <c r="G183" s="12"/>
      <c r="H183" s="12"/>
      <c r="I183" s="31" t="s">
        <v>432</v>
      </c>
      <c r="J183" s="31"/>
      <c r="N183" s="12"/>
      <c r="O183" s="14"/>
      <c r="P183" s="11"/>
      <c r="Q183" s="11"/>
      <c r="R183" s="11"/>
      <c r="S183" s="12"/>
      <c r="T183" s="14"/>
      <c r="U183" s="11"/>
      <c r="V183" s="11"/>
      <c r="W183" s="11"/>
      <c r="X183" s="11"/>
      <c r="Y183" s="11"/>
      <c r="Z183" s="11"/>
      <c r="AA183" s="11"/>
      <c r="AB183" s="31" t="s">
        <v>432</v>
      </c>
      <c r="AC183" s="11"/>
      <c r="AD183" s="11"/>
      <c r="AE183" s="11"/>
      <c r="AF183" s="11"/>
      <c r="AG183" s="11"/>
      <c r="AL183" s="31"/>
    </row>
    <row r="184" spans="2:38" x14ac:dyDescent="0.25">
      <c r="B184">
        <v>112</v>
      </c>
      <c r="C184" s="13">
        <v>45819</v>
      </c>
      <c r="D184" s="12" t="s">
        <v>175</v>
      </c>
      <c r="E184" s="12" t="s">
        <v>23</v>
      </c>
      <c r="F184" s="12" t="s">
        <v>23</v>
      </c>
      <c r="G184" s="12" t="s">
        <v>21</v>
      </c>
      <c r="H184" s="12"/>
      <c r="I184" s="12" t="s">
        <v>182</v>
      </c>
      <c r="J184" s="12"/>
      <c r="K184" s="32">
        <v>14000</v>
      </c>
      <c r="L184" s="32"/>
      <c r="M184" s="33">
        <v>242380</v>
      </c>
      <c r="N184" s="12"/>
      <c r="O184" s="14"/>
      <c r="P184" s="11"/>
      <c r="Q184" s="11"/>
      <c r="R184" s="11"/>
      <c r="S184" s="12" t="s">
        <v>175</v>
      </c>
      <c r="T184" s="14">
        <v>-4000</v>
      </c>
      <c r="U184" s="11">
        <v>19.2</v>
      </c>
      <c r="V184" s="11">
        <v>-76800</v>
      </c>
      <c r="W184" s="11"/>
      <c r="X184" s="11"/>
      <c r="Y184" s="11">
        <f>K184+O184+T184</f>
        <v>10000</v>
      </c>
      <c r="Z184" s="11"/>
      <c r="AA184" s="11">
        <f>M184/K184*Y184</f>
        <v>173128.57142857145</v>
      </c>
      <c r="AB184" s="12" t="s">
        <v>182</v>
      </c>
      <c r="AC184" s="11">
        <f>M184-AA184</f>
        <v>69251.428571428551</v>
      </c>
      <c r="AD184" s="11">
        <f>(V184*-1)-AC184</f>
        <v>7548.5714285714494</v>
      </c>
      <c r="AE184" s="11"/>
      <c r="AF184" s="11"/>
      <c r="AG184" s="11"/>
      <c r="AH184" s="86" t="str">
        <f>LEFT(S184,2)</f>
        <v>10</v>
      </c>
      <c r="AI184" s="86" t="str">
        <f>MID(S184,4,2)</f>
        <v>06</v>
      </c>
      <c r="AJ184" s="86" t="str">
        <f>RIGHT(S184,2)</f>
        <v>25</v>
      </c>
      <c r="AK184" s="86" t="s">
        <v>390</v>
      </c>
      <c r="AL184" s="12"/>
    </row>
    <row r="185" spans="2:38" x14ac:dyDescent="0.25">
      <c r="C185" s="13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4"/>
      <c r="P185" s="11"/>
      <c r="Q185" s="11"/>
      <c r="R185" s="11"/>
      <c r="S185" s="12"/>
      <c r="T185" s="14"/>
      <c r="U185" s="11"/>
      <c r="V185" s="11"/>
      <c r="W185" s="11"/>
      <c r="X185" s="11"/>
      <c r="Y185" s="11"/>
      <c r="Z185" s="11"/>
      <c r="AA185" s="11"/>
      <c r="AB185" s="12"/>
      <c r="AC185" s="11"/>
      <c r="AD185" s="11"/>
      <c r="AE185" s="11"/>
      <c r="AF185" s="11"/>
      <c r="AG185" s="11"/>
      <c r="AL185" s="12"/>
    </row>
    <row r="186" spans="2:38" x14ac:dyDescent="0.25">
      <c r="C186" s="13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4"/>
      <c r="P186" s="11"/>
      <c r="Q186" s="11"/>
      <c r="R186" s="11"/>
      <c r="S186" s="12"/>
      <c r="T186" s="14"/>
      <c r="U186" s="11"/>
      <c r="V186" s="11"/>
      <c r="W186" s="11"/>
      <c r="X186" s="11"/>
      <c r="Y186" s="11"/>
      <c r="Z186" s="11"/>
      <c r="AA186" s="11"/>
      <c r="AB186" s="12"/>
      <c r="AC186" s="11"/>
      <c r="AD186" s="11"/>
      <c r="AE186" s="11"/>
      <c r="AF186" s="11"/>
      <c r="AG186" s="11"/>
      <c r="AL186" s="12"/>
    </row>
    <row r="187" spans="2:38" x14ac:dyDescent="0.25">
      <c r="C187" s="13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4"/>
      <c r="P187" s="11"/>
      <c r="Q187" s="11"/>
      <c r="R187" s="11"/>
      <c r="S187" s="12"/>
      <c r="T187" s="14"/>
      <c r="U187" s="11"/>
      <c r="V187" s="11"/>
      <c r="W187" s="11"/>
      <c r="X187" s="11"/>
      <c r="Y187" s="11"/>
      <c r="Z187" s="11"/>
      <c r="AA187" s="11"/>
      <c r="AB187" s="12"/>
      <c r="AC187" s="11"/>
      <c r="AD187" s="11"/>
      <c r="AE187" s="11"/>
      <c r="AF187" s="11"/>
      <c r="AG187" s="11"/>
      <c r="AL187" s="12"/>
    </row>
    <row r="188" spans="2:38" x14ac:dyDescent="0.25">
      <c r="C188" s="13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4"/>
      <c r="P188" s="11"/>
      <c r="Q188" s="11"/>
      <c r="R188" s="11"/>
      <c r="S188" s="12"/>
      <c r="T188" s="14"/>
      <c r="U188" s="11"/>
      <c r="V188" s="11"/>
      <c r="W188" s="11"/>
      <c r="X188" s="11"/>
      <c r="Y188" s="11"/>
      <c r="Z188" s="11"/>
      <c r="AA188" s="11"/>
      <c r="AB188" s="12"/>
      <c r="AC188" s="11"/>
      <c r="AD188" s="11"/>
      <c r="AE188" s="11"/>
      <c r="AF188" s="11"/>
      <c r="AG188" s="11"/>
      <c r="AL188" s="12"/>
    </row>
    <row r="189" spans="2:38" x14ac:dyDescent="0.25">
      <c r="C189" s="13"/>
      <c r="D189" s="12"/>
      <c r="E189" s="12"/>
      <c r="F189" s="12"/>
      <c r="G189" s="12"/>
      <c r="H189" s="12"/>
      <c r="I189" s="31" t="s">
        <v>433</v>
      </c>
      <c r="J189" s="31"/>
      <c r="N189" s="12"/>
      <c r="O189" s="14"/>
      <c r="P189" s="11"/>
      <c r="Q189" s="11"/>
      <c r="R189" s="11"/>
      <c r="S189" s="12"/>
      <c r="T189" s="14"/>
      <c r="U189" s="11"/>
      <c r="V189" s="11"/>
      <c r="W189" s="11"/>
      <c r="X189" s="11"/>
      <c r="Y189" s="11"/>
      <c r="Z189" s="11"/>
      <c r="AA189" s="11"/>
      <c r="AB189" s="31" t="s">
        <v>433</v>
      </c>
      <c r="AC189" s="11"/>
      <c r="AD189" s="11"/>
      <c r="AE189" s="11"/>
      <c r="AF189" s="11"/>
      <c r="AG189" s="11"/>
      <c r="AL189" s="31"/>
    </row>
    <row r="190" spans="2:38" x14ac:dyDescent="0.25">
      <c r="B190">
        <v>52</v>
      </c>
      <c r="C190" s="13">
        <v>45784</v>
      </c>
      <c r="D190" s="12" t="s">
        <v>77</v>
      </c>
      <c r="E190" s="12" t="s">
        <v>17</v>
      </c>
      <c r="F190" s="12" t="s">
        <v>106</v>
      </c>
      <c r="G190" s="12" t="s">
        <v>21</v>
      </c>
      <c r="H190" s="12"/>
      <c r="I190" s="12" t="s">
        <v>107</v>
      </c>
      <c r="J190" s="12"/>
      <c r="K190" s="32">
        <v>2000</v>
      </c>
      <c r="L190" s="32"/>
      <c r="M190" s="33">
        <v>23500</v>
      </c>
      <c r="N190" s="12"/>
      <c r="O190" s="14"/>
      <c r="P190" s="11"/>
      <c r="Q190" s="11"/>
      <c r="R190" s="11"/>
      <c r="S190" s="12" t="s">
        <v>77</v>
      </c>
      <c r="T190" s="14">
        <v>-2000</v>
      </c>
      <c r="U190" s="11">
        <v>10.71</v>
      </c>
      <c r="V190" s="11">
        <v>-21420</v>
      </c>
      <c r="W190" s="11"/>
      <c r="X190" s="11"/>
      <c r="Y190" s="11">
        <f>K190+O190+T190</f>
        <v>0</v>
      </c>
      <c r="Z190" s="11"/>
      <c r="AA190" s="11">
        <f>M190/K190*Y190</f>
        <v>0</v>
      </c>
      <c r="AB190" s="12" t="s">
        <v>107</v>
      </c>
      <c r="AC190" s="11">
        <f>M190-AA190</f>
        <v>23500</v>
      </c>
      <c r="AD190" s="11">
        <f>(V190*-1)-AC190</f>
        <v>-2080</v>
      </c>
      <c r="AE190" s="11"/>
      <c r="AF190" s="11"/>
      <c r="AG190" s="11"/>
      <c r="AH190" s="86" t="str">
        <f>LEFT(S190,2)</f>
        <v>06</v>
      </c>
      <c r="AI190" s="86" t="str">
        <f>MID(S190,4,2)</f>
        <v>05</v>
      </c>
      <c r="AJ190" s="86" t="str">
        <f>RIGHT(S190,2)</f>
        <v>25</v>
      </c>
      <c r="AK190" s="86" t="s">
        <v>390</v>
      </c>
      <c r="AL190" s="12"/>
    </row>
    <row r="191" spans="2:38" x14ac:dyDescent="0.25">
      <c r="C191" s="13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4"/>
      <c r="P191" s="11"/>
      <c r="Q191" s="11"/>
      <c r="R191" s="11"/>
      <c r="S191" s="12"/>
      <c r="T191" s="14"/>
      <c r="U191" s="11"/>
      <c r="V191" s="11"/>
      <c r="W191" s="11"/>
      <c r="X191" s="11"/>
      <c r="Y191" s="11"/>
      <c r="Z191" s="11"/>
      <c r="AA191" s="11"/>
      <c r="AB191" s="12"/>
      <c r="AC191" s="11"/>
      <c r="AD191" s="11"/>
      <c r="AE191" s="11"/>
      <c r="AF191" s="11"/>
      <c r="AG191" s="11"/>
      <c r="AL191" s="12"/>
    </row>
    <row r="192" spans="2:38" x14ac:dyDescent="0.25">
      <c r="C192" s="13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4"/>
      <c r="P192" s="11"/>
      <c r="Q192" s="11"/>
      <c r="R192" s="11"/>
      <c r="S192" s="12"/>
      <c r="T192" s="14"/>
      <c r="U192" s="11"/>
      <c r="V192" s="11"/>
      <c r="W192" s="11"/>
      <c r="X192" s="11"/>
      <c r="Y192" s="11"/>
      <c r="Z192" s="11"/>
      <c r="AA192" s="11"/>
      <c r="AB192" s="12"/>
      <c r="AC192" s="11"/>
      <c r="AD192" s="11"/>
      <c r="AE192" s="11"/>
      <c r="AF192" s="11"/>
      <c r="AG192" s="11"/>
      <c r="AL192" s="12"/>
    </row>
    <row r="193" spans="2:38" x14ac:dyDescent="0.25">
      <c r="B193">
        <v>13</v>
      </c>
      <c r="C193" s="13">
        <v>45770</v>
      </c>
      <c r="D193" s="12" t="s">
        <v>60</v>
      </c>
      <c r="E193" s="12" t="s">
        <v>23</v>
      </c>
      <c r="F193" s="12" t="s">
        <v>23</v>
      </c>
      <c r="G193" s="12" t="s">
        <v>21</v>
      </c>
      <c r="H193" s="12"/>
      <c r="I193" s="12" t="s">
        <v>62</v>
      </c>
      <c r="J193" s="12"/>
      <c r="K193" s="12"/>
      <c r="L193" s="12"/>
      <c r="M193" s="12"/>
      <c r="N193" s="12" t="s">
        <v>60</v>
      </c>
      <c r="O193" s="14">
        <v>4000</v>
      </c>
      <c r="P193" s="11">
        <v>214.91</v>
      </c>
      <c r="Q193" s="11">
        <v>859651.26</v>
      </c>
      <c r="R193" s="11"/>
      <c r="S193" s="12"/>
      <c r="T193" s="14"/>
      <c r="U193" s="11"/>
      <c r="V193" s="11"/>
      <c r="W193" s="11"/>
      <c r="X193" s="12" t="s">
        <v>60</v>
      </c>
      <c r="Y193" s="14">
        <v>4000</v>
      </c>
      <c r="Z193" s="11">
        <v>214.91</v>
      </c>
      <c r="AA193" s="11">
        <v>859651.26</v>
      </c>
      <c r="AB193" s="12" t="s">
        <v>62</v>
      </c>
      <c r="AC193" s="11"/>
      <c r="AD193" s="11"/>
      <c r="AE193" s="11"/>
      <c r="AF193" s="11"/>
      <c r="AG193" s="11"/>
      <c r="AH193" s="86" t="str">
        <f>LEFT(N193,2)</f>
        <v>22</v>
      </c>
      <c r="AI193" s="86" t="str">
        <f>MID(N193,4,2)</f>
        <v>04</v>
      </c>
      <c r="AJ193" s="86" t="str">
        <f>RIGHT(N193,2)</f>
        <v>25</v>
      </c>
      <c r="AK193" s="86" t="s">
        <v>390</v>
      </c>
      <c r="AL193" s="12"/>
    </row>
    <row r="194" spans="2:38" x14ac:dyDescent="0.25">
      <c r="C194" s="13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4"/>
      <c r="P194" s="11"/>
      <c r="Q194" s="11"/>
      <c r="R194" s="11"/>
      <c r="S194" s="12"/>
      <c r="T194" s="14"/>
      <c r="U194" s="11"/>
      <c r="V194" s="11"/>
      <c r="W194" s="11"/>
      <c r="X194" s="12"/>
      <c r="Y194" s="14"/>
      <c r="Z194" s="11"/>
      <c r="AA194" s="11"/>
      <c r="AB194" s="12"/>
      <c r="AC194" s="11"/>
      <c r="AD194" s="11"/>
      <c r="AE194" s="11"/>
      <c r="AF194" s="11"/>
      <c r="AG194" s="11"/>
      <c r="AL194" s="12"/>
    </row>
    <row r="195" spans="2:38" x14ac:dyDescent="0.25">
      <c r="C195" s="13"/>
      <c r="D195" s="12"/>
      <c r="E195" s="12"/>
      <c r="F195" s="12"/>
      <c r="G195" s="12"/>
      <c r="H195" s="12"/>
      <c r="I195" s="31" t="s">
        <v>434</v>
      </c>
      <c r="J195" s="31"/>
      <c r="N195" s="12"/>
      <c r="O195" s="14"/>
      <c r="P195" s="11"/>
      <c r="Q195" s="11"/>
      <c r="R195" s="11"/>
      <c r="S195" s="12"/>
      <c r="T195" s="14"/>
      <c r="U195" s="11"/>
      <c r="V195" s="11"/>
      <c r="W195" s="11"/>
      <c r="X195" s="11"/>
      <c r="Y195" s="11"/>
      <c r="Z195" s="11"/>
      <c r="AA195" s="11"/>
      <c r="AB195" s="31" t="s">
        <v>434</v>
      </c>
      <c r="AC195" s="11"/>
      <c r="AD195" s="11"/>
      <c r="AE195" s="11"/>
      <c r="AF195" s="11"/>
      <c r="AG195" s="11"/>
      <c r="AL195" s="31"/>
    </row>
    <row r="196" spans="2:38" x14ac:dyDescent="0.25">
      <c r="B196">
        <v>41</v>
      </c>
      <c r="C196" s="13">
        <v>45784</v>
      </c>
      <c r="D196" s="12" t="s">
        <v>77</v>
      </c>
      <c r="E196" s="12" t="s">
        <v>23</v>
      </c>
      <c r="F196" s="12" t="s">
        <v>23</v>
      </c>
      <c r="G196" s="12" t="s">
        <v>21</v>
      </c>
      <c r="H196" s="12"/>
      <c r="I196" s="12" t="s">
        <v>95</v>
      </c>
      <c r="J196" s="12"/>
      <c r="K196" s="32">
        <v>100</v>
      </c>
      <c r="L196" s="32"/>
      <c r="M196" s="33">
        <v>103069.87</v>
      </c>
      <c r="N196" s="12"/>
      <c r="O196" s="14"/>
      <c r="P196" s="11"/>
      <c r="Q196" s="11"/>
      <c r="R196" s="11"/>
      <c r="S196" s="12" t="s">
        <v>77</v>
      </c>
      <c r="T196" s="14">
        <v>-100</v>
      </c>
      <c r="U196" s="11">
        <v>1040.6600000000001</v>
      </c>
      <c r="V196" s="11">
        <v>-104065.83</v>
      </c>
      <c r="W196" s="11"/>
      <c r="X196" s="11"/>
      <c r="Y196" s="11">
        <f>K196+O196+T196</f>
        <v>0</v>
      </c>
      <c r="Z196" s="11"/>
      <c r="AA196" s="11">
        <f>M196/K196*Y196</f>
        <v>0</v>
      </c>
      <c r="AB196" s="12" t="s">
        <v>95</v>
      </c>
      <c r="AC196" s="11">
        <f>M196-AA196</f>
        <v>103069.87</v>
      </c>
      <c r="AD196" s="11">
        <f>(V196*-1)-AC196</f>
        <v>995.9600000000064</v>
      </c>
      <c r="AE196" s="11"/>
      <c r="AF196" s="11"/>
      <c r="AG196" s="11"/>
      <c r="AH196" s="86" t="str">
        <f>LEFT(S196,2)</f>
        <v>06</v>
      </c>
      <c r="AI196" s="86" t="str">
        <f>MID(S196,4,2)</f>
        <v>05</v>
      </c>
      <c r="AJ196" s="86" t="str">
        <f>RIGHT(S196,2)</f>
        <v>25</v>
      </c>
      <c r="AK196" s="86" t="s">
        <v>390</v>
      </c>
      <c r="AL196" s="12"/>
    </row>
    <row r="197" spans="2:38" x14ac:dyDescent="0.25">
      <c r="C197" s="13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4"/>
      <c r="P197" s="11"/>
      <c r="Q197" s="11"/>
      <c r="R197" s="11"/>
      <c r="S197" s="12"/>
      <c r="T197" s="14"/>
      <c r="U197" s="11"/>
      <c r="V197" s="11"/>
      <c r="W197" s="11"/>
      <c r="X197" s="11"/>
      <c r="Y197" s="11"/>
      <c r="Z197" s="11"/>
      <c r="AA197" s="11"/>
      <c r="AB197" s="12"/>
      <c r="AC197" s="11"/>
      <c r="AD197" s="11"/>
      <c r="AE197" s="11"/>
      <c r="AF197" s="11"/>
      <c r="AG197" s="11"/>
      <c r="AL197" s="12"/>
    </row>
    <row r="198" spans="2:38" x14ac:dyDescent="0.25">
      <c r="C198" s="13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4"/>
      <c r="P198" s="11"/>
      <c r="Q198" s="11"/>
      <c r="R198" s="11"/>
      <c r="S198" s="12"/>
      <c r="T198" s="14"/>
      <c r="U198" s="11"/>
      <c r="V198" s="11"/>
      <c r="W198" s="11"/>
      <c r="X198" s="11"/>
      <c r="Y198" s="11"/>
      <c r="Z198" s="11"/>
      <c r="AA198" s="11"/>
      <c r="AB198" s="12"/>
      <c r="AC198" s="11"/>
      <c r="AD198" s="11"/>
      <c r="AE198" s="11"/>
      <c r="AF198" s="11"/>
      <c r="AG198" s="11"/>
      <c r="AL198" s="12"/>
    </row>
    <row r="199" spans="2:38" x14ac:dyDescent="0.25">
      <c r="B199">
        <v>96</v>
      </c>
      <c r="C199" s="13">
        <v>45810</v>
      </c>
      <c r="D199" s="12" t="s">
        <v>165</v>
      </c>
      <c r="E199" s="12" t="s">
        <v>17</v>
      </c>
      <c r="F199" s="12" t="s">
        <v>166</v>
      </c>
      <c r="G199" s="12" t="s">
        <v>21</v>
      </c>
      <c r="H199" s="12"/>
      <c r="I199" s="12" t="s">
        <v>161</v>
      </c>
      <c r="J199" s="12"/>
      <c r="K199" s="12"/>
      <c r="L199" s="12"/>
      <c r="M199" s="12"/>
      <c r="N199" s="12"/>
      <c r="O199" s="14"/>
      <c r="P199" s="11"/>
      <c r="Q199" s="11"/>
      <c r="R199" s="11"/>
      <c r="S199" s="12" t="s">
        <v>165</v>
      </c>
      <c r="T199" s="14">
        <v>-100</v>
      </c>
      <c r="U199" s="11">
        <v>907.09</v>
      </c>
      <c r="V199" s="11">
        <v>-90709.2</v>
      </c>
      <c r="W199" s="11"/>
      <c r="X199" s="11"/>
      <c r="Y199" s="11"/>
      <c r="Z199" s="11"/>
      <c r="AA199" s="11"/>
      <c r="AB199" s="12" t="s">
        <v>161</v>
      </c>
      <c r="AC199" s="11"/>
      <c r="AD199" s="11"/>
      <c r="AE199" s="11"/>
      <c r="AF199" s="11"/>
      <c r="AG199" s="11"/>
      <c r="AH199" s="86" t="str">
        <f>LEFT(S199,2)</f>
        <v>30</v>
      </c>
      <c r="AI199" s="86" t="str">
        <f>MID(S199,4,2)</f>
        <v>05</v>
      </c>
      <c r="AJ199" s="86" t="str">
        <f>RIGHT(S199,2)</f>
        <v>25</v>
      </c>
      <c r="AK199" s="86" t="s">
        <v>390</v>
      </c>
      <c r="AL199" s="12"/>
    </row>
    <row r="200" spans="2:38" x14ac:dyDescent="0.25">
      <c r="B200">
        <v>113</v>
      </c>
      <c r="C200" s="13">
        <v>45819</v>
      </c>
      <c r="D200" s="12" t="s">
        <v>175</v>
      </c>
      <c r="E200" s="12" t="s">
        <v>23</v>
      </c>
      <c r="F200" s="12" t="s">
        <v>23</v>
      </c>
      <c r="G200" s="12" t="s">
        <v>21</v>
      </c>
      <c r="H200" s="12"/>
      <c r="I200" s="12" t="s">
        <v>161</v>
      </c>
      <c r="J200" s="12"/>
      <c r="K200" s="12"/>
      <c r="L200" s="12"/>
      <c r="M200" s="12"/>
      <c r="N200" s="12"/>
      <c r="O200" s="14"/>
      <c r="P200" s="11"/>
      <c r="Q200" s="11"/>
      <c r="R200" s="11"/>
      <c r="S200" s="12" t="s">
        <v>175</v>
      </c>
      <c r="T200" s="14">
        <v>-100</v>
      </c>
      <c r="U200" s="11">
        <v>901.1</v>
      </c>
      <c r="V200" s="11">
        <v>-90109.81</v>
      </c>
      <c r="W200" s="11"/>
      <c r="X200" s="11"/>
      <c r="Y200" s="11"/>
      <c r="Z200" s="11"/>
      <c r="AA200" s="11"/>
      <c r="AB200" s="12" t="s">
        <v>161</v>
      </c>
      <c r="AC200" s="11"/>
      <c r="AD200" s="11"/>
      <c r="AE200" s="11"/>
      <c r="AF200" s="11"/>
      <c r="AG200" s="11"/>
      <c r="AH200" s="86" t="str">
        <f>LEFT(S200,2)</f>
        <v>10</v>
      </c>
      <c r="AI200" s="86" t="str">
        <f>MID(S200,4,2)</f>
        <v>06</v>
      </c>
      <c r="AJ200" s="86" t="str">
        <f>RIGHT(S200,2)</f>
        <v>25</v>
      </c>
      <c r="AK200" s="86" t="s">
        <v>390</v>
      </c>
      <c r="AL200" s="12"/>
    </row>
    <row r="201" spans="2:38" x14ac:dyDescent="0.25">
      <c r="B201">
        <v>94</v>
      </c>
      <c r="C201" s="13">
        <v>45806</v>
      </c>
      <c r="D201" s="12" t="s">
        <v>159</v>
      </c>
      <c r="E201" s="12" t="s">
        <v>17</v>
      </c>
      <c r="F201" s="12" t="s">
        <v>160</v>
      </c>
      <c r="G201" s="12" t="s">
        <v>21</v>
      </c>
      <c r="H201" s="12"/>
      <c r="I201" s="12" t="s">
        <v>161</v>
      </c>
      <c r="J201" s="12"/>
      <c r="K201" s="12"/>
      <c r="L201" s="12"/>
      <c r="M201" s="12"/>
      <c r="N201" s="12" t="s">
        <v>159</v>
      </c>
      <c r="O201" s="14">
        <v>200</v>
      </c>
      <c r="P201" s="11">
        <v>864.26</v>
      </c>
      <c r="Q201" s="11">
        <v>172852.66</v>
      </c>
      <c r="R201" s="11"/>
      <c r="S201" s="12"/>
      <c r="T201" s="14"/>
      <c r="U201" s="11"/>
      <c r="V201" s="11"/>
      <c r="W201" s="11"/>
      <c r="X201" s="11"/>
      <c r="Y201" s="11"/>
      <c r="Z201" s="11"/>
      <c r="AA201" s="11"/>
      <c r="AB201" s="12" t="s">
        <v>161</v>
      </c>
      <c r="AC201" s="11"/>
      <c r="AD201" s="11"/>
      <c r="AE201" s="11"/>
      <c r="AF201" s="11"/>
      <c r="AG201" s="11"/>
      <c r="AH201" s="86" t="str">
        <f>LEFT(N201,2)</f>
        <v>28</v>
      </c>
      <c r="AI201" s="86" t="str">
        <f>MID(N201,4,2)</f>
        <v>05</v>
      </c>
      <c r="AJ201" s="86" t="str">
        <f>RIGHT(N201,2)</f>
        <v>25</v>
      </c>
      <c r="AK201" s="86" t="s">
        <v>390</v>
      </c>
      <c r="AL201" s="12"/>
    </row>
    <row r="202" spans="2:38" x14ac:dyDescent="0.25">
      <c r="C202" s="13"/>
      <c r="D202" s="12"/>
      <c r="E202" s="12"/>
      <c r="F202" s="12"/>
      <c r="G202" s="12"/>
      <c r="H202" s="12"/>
      <c r="I202" s="12" t="s">
        <v>161</v>
      </c>
      <c r="J202" s="12"/>
      <c r="K202" s="12"/>
      <c r="L202" s="12"/>
      <c r="M202" s="12"/>
      <c r="N202" s="12"/>
      <c r="O202" s="14">
        <f t="shared" ref="O202:Q202" si="10">SUM(O201)</f>
        <v>200</v>
      </c>
      <c r="P202" s="11">
        <f t="shared" si="10"/>
        <v>864.26</v>
      </c>
      <c r="Q202" s="11">
        <f t="shared" si="10"/>
        <v>172852.66</v>
      </c>
      <c r="R202" s="11"/>
      <c r="S202" s="12"/>
      <c r="T202" s="14">
        <f t="shared" ref="T202:V202" si="11">SUM(T199:T201)</f>
        <v>-200</v>
      </c>
      <c r="U202" s="11">
        <f t="shared" si="11"/>
        <v>1808.19</v>
      </c>
      <c r="V202" s="11">
        <f t="shared" si="11"/>
        <v>-180819.01</v>
      </c>
      <c r="W202" s="11"/>
      <c r="X202" s="11"/>
      <c r="Y202" s="11">
        <f>K202+O202+T202</f>
        <v>0</v>
      </c>
      <c r="Z202" s="11"/>
      <c r="AA202" s="11">
        <v>0</v>
      </c>
      <c r="AB202" s="12" t="s">
        <v>161</v>
      </c>
      <c r="AC202" s="11">
        <f>M202-AA202+Q202</f>
        <v>172852.66</v>
      </c>
      <c r="AD202" s="11">
        <f>(V202*-1)-AC202</f>
        <v>7966.3500000000058</v>
      </c>
      <c r="AE202" s="11"/>
      <c r="AF202" s="11"/>
      <c r="AG202" s="11"/>
      <c r="AK202" s="86" t="s">
        <v>390</v>
      </c>
      <c r="AL202" s="12"/>
    </row>
    <row r="203" spans="2:38" x14ac:dyDescent="0.25">
      <c r="C203" s="13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4"/>
      <c r="P203" s="11"/>
      <c r="Q203" s="11"/>
      <c r="R203" s="11"/>
      <c r="S203" s="12"/>
      <c r="T203" s="14"/>
      <c r="U203" s="11"/>
      <c r="V203" s="11"/>
      <c r="W203" s="11"/>
      <c r="X203" s="11"/>
      <c r="Y203" s="11"/>
      <c r="Z203" s="11"/>
      <c r="AA203" s="11"/>
      <c r="AB203" s="12"/>
      <c r="AC203" s="11"/>
      <c r="AD203" s="11"/>
      <c r="AE203" s="11"/>
      <c r="AF203" s="11"/>
      <c r="AG203" s="11"/>
      <c r="AL203" s="12"/>
    </row>
    <row r="204" spans="2:38" x14ac:dyDescent="0.25">
      <c r="B204">
        <v>97</v>
      </c>
      <c r="C204" s="13">
        <v>45810</v>
      </c>
      <c r="D204" s="12" t="s">
        <v>165</v>
      </c>
      <c r="E204" s="12" t="s">
        <v>23</v>
      </c>
      <c r="F204" s="12" t="s">
        <v>23</v>
      </c>
      <c r="G204" s="12" t="s">
        <v>21</v>
      </c>
      <c r="H204" s="12"/>
      <c r="I204" s="12" t="s">
        <v>152</v>
      </c>
      <c r="J204" s="12"/>
      <c r="K204" s="12"/>
      <c r="L204" s="12"/>
      <c r="M204" s="12"/>
      <c r="N204" s="12"/>
      <c r="O204" s="14"/>
      <c r="P204" s="11"/>
      <c r="Q204" s="11"/>
      <c r="R204" s="11"/>
      <c r="S204" s="12" t="s">
        <v>165</v>
      </c>
      <c r="T204" s="14">
        <v>-100</v>
      </c>
      <c r="U204" s="11">
        <v>1138.92</v>
      </c>
      <c r="V204" s="11">
        <v>-113891.6</v>
      </c>
      <c r="W204" s="11"/>
      <c r="X204" s="11"/>
      <c r="Y204" s="11"/>
      <c r="Z204" s="11"/>
      <c r="AA204" s="11"/>
      <c r="AB204" s="12" t="s">
        <v>152</v>
      </c>
      <c r="AC204" s="11"/>
      <c r="AD204" s="11"/>
      <c r="AE204" s="11"/>
      <c r="AF204" s="11"/>
      <c r="AG204" s="11"/>
      <c r="AH204" s="86" t="str">
        <f>LEFT(S204,2)</f>
        <v>30</v>
      </c>
      <c r="AI204" s="86" t="str">
        <f>MID(S204,4,2)</f>
        <v>05</v>
      </c>
      <c r="AJ204" s="86" t="str">
        <f>RIGHT(S204,2)</f>
        <v>25</v>
      </c>
      <c r="AK204" s="86" t="s">
        <v>390</v>
      </c>
      <c r="AL204" s="12"/>
    </row>
    <row r="205" spans="2:38" x14ac:dyDescent="0.25">
      <c r="B205">
        <v>88</v>
      </c>
      <c r="C205" s="13">
        <v>45800</v>
      </c>
      <c r="D205" s="12" t="s">
        <v>150</v>
      </c>
      <c r="E205" s="12" t="s">
        <v>23</v>
      </c>
      <c r="F205" s="12" t="s">
        <v>23</v>
      </c>
      <c r="G205" s="12" t="s">
        <v>21</v>
      </c>
      <c r="H205" s="12"/>
      <c r="I205" s="12" t="s">
        <v>152</v>
      </c>
      <c r="J205" s="12"/>
      <c r="K205" s="12"/>
      <c r="L205" s="12"/>
      <c r="M205" s="12"/>
      <c r="N205" s="12" t="s">
        <v>150</v>
      </c>
      <c r="O205" s="14">
        <v>100</v>
      </c>
      <c r="P205" s="11">
        <v>1104.24</v>
      </c>
      <c r="Q205" s="11">
        <v>110424.07</v>
      </c>
      <c r="R205" s="11"/>
      <c r="S205" s="12"/>
      <c r="T205" s="14"/>
      <c r="U205" s="11"/>
      <c r="V205" s="11"/>
      <c r="W205" s="11"/>
      <c r="X205" s="11"/>
      <c r="Y205" s="11"/>
      <c r="Z205" s="11"/>
      <c r="AA205" s="11"/>
      <c r="AB205" s="12" t="s">
        <v>152</v>
      </c>
      <c r="AC205" s="11"/>
      <c r="AD205" s="11"/>
      <c r="AE205" s="11"/>
      <c r="AF205" s="11"/>
      <c r="AG205" s="11"/>
      <c r="AH205" s="86" t="str">
        <f>LEFT(N205,2)</f>
        <v>22</v>
      </c>
      <c r="AI205" s="86" t="str">
        <f>MID(N205,4,2)</f>
        <v>05</v>
      </c>
      <c r="AJ205" s="86" t="str">
        <f>RIGHT(N205,2)</f>
        <v>25</v>
      </c>
      <c r="AK205" s="86" t="s">
        <v>390</v>
      </c>
      <c r="AL205" s="12"/>
    </row>
    <row r="206" spans="2:38" x14ac:dyDescent="0.25">
      <c r="C206" s="13"/>
      <c r="D206" s="12"/>
      <c r="E206" s="12"/>
      <c r="F206" s="12"/>
      <c r="G206" s="12"/>
      <c r="H206" s="12"/>
      <c r="I206" s="12" t="s">
        <v>152</v>
      </c>
      <c r="J206" s="12"/>
      <c r="K206" s="12"/>
      <c r="L206" s="12"/>
      <c r="M206" s="12"/>
      <c r="N206" s="12"/>
      <c r="O206" s="14">
        <f t="shared" ref="O206:Q206" si="12">SUM(O205)</f>
        <v>100</v>
      </c>
      <c r="P206" s="11">
        <f t="shared" si="12"/>
        <v>1104.24</v>
      </c>
      <c r="Q206" s="11">
        <f t="shared" si="12"/>
        <v>110424.07</v>
      </c>
      <c r="R206" s="11"/>
      <c r="S206" s="12"/>
      <c r="T206" s="14">
        <f t="shared" ref="T206:V206" si="13">SUM(T204:T205)</f>
        <v>-100</v>
      </c>
      <c r="U206" s="11">
        <f t="shared" si="13"/>
        <v>1138.92</v>
      </c>
      <c r="V206" s="11">
        <f t="shared" si="13"/>
        <v>-113891.6</v>
      </c>
      <c r="W206" s="11"/>
      <c r="X206" s="11"/>
      <c r="Y206" s="11">
        <f>K206+O206+T206</f>
        <v>0</v>
      </c>
      <c r="Z206" s="11"/>
      <c r="AA206" s="11">
        <v>0</v>
      </c>
      <c r="AB206" s="12" t="s">
        <v>152</v>
      </c>
      <c r="AC206" s="11">
        <f>M206-AA206+Q206</f>
        <v>110424.07</v>
      </c>
      <c r="AD206" s="11">
        <f>(V206*-1)-AC206</f>
        <v>3467.5299999999988</v>
      </c>
      <c r="AE206" s="11"/>
      <c r="AF206" s="11"/>
      <c r="AG206" s="11"/>
      <c r="AK206" s="86" t="s">
        <v>390</v>
      </c>
      <c r="AL206" s="12"/>
    </row>
    <row r="207" spans="2:38" x14ac:dyDescent="0.25">
      <c r="C207" s="13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4"/>
      <c r="P207" s="11"/>
      <c r="Q207" s="11"/>
      <c r="R207" s="11"/>
      <c r="S207" s="12"/>
      <c r="T207" s="14"/>
      <c r="U207" s="11"/>
      <c r="V207" s="11"/>
      <c r="W207" s="11"/>
      <c r="X207" s="11"/>
      <c r="Y207" s="11"/>
      <c r="Z207" s="11"/>
      <c r="AA207" s="11"/>
      <c r="AB207" s="12"/>
      <c r="AC207" s="11"/>
      <c r="AD207" s="11"/>
      <c r="AE207" s="11"/>
      <c r="AF207" s="11"/>
      <c r="AG207" s="11"/>
      <c r="AL207" s="12"/>
    </row>
    <row r="208" spans="2:38" x14ac:dyDescent="0.25">
      <c r="B208">
        <v>90</v>
      </c>
      <c r="C208" s="13">
        <v>45804</v>
      </c>
      <c r="D208" s="12" t="s">
        <v>153</v>
      </c>
      <c r="E208" s="12" t="s">
        <v>23</v>
      </c>
      <c r="F208" s="12" t="s">
        <v>23</v>
      </c>
      <c r="G208" s="12" t="s">
        <v>21</v>
      </c>
      <c r="H208" s="12"/>
      <c r="I208" s="12" t="s">
        <v>149</v>
      </c>
      <c r="J208" s="12"/>
      <c r="K208" s="12"/>
      <c r="L208" s="12"/>
      <c r="M208" s="12"/>
      <c r="N208" s="12"/>
      <c r="O208" s="14"/>
      <c r="P208" s="11"/>
      <c r="Q208" s="11"/>
      <c r="R208" s="11"/>
      <c r="S208" s="12" t="s">
        <v>153</v>
      </c>
      <c r="T208" s="14">
        <v>-100</v>
      </c>
      <c r="U208" s="11">
        <v>1490.31</v>
      </c>
      <c r="V208" s="11">
        <v>-149030.81</v>
      </c>
      <c r="W208" s="11"/>
      <c r="X208" s="11"/>
      <c r="Y208" s="11"/>
      <c r="Z208" s="11"/>
      <c r="AA208" s="11"/>
      <c r="AB208" s="12" t="s">
        <v>149</v>
      </c>
      <c r="AC208" s="11"/>
      <c r="AD208" s="11"/>
      <c r="AE208" s="11"/>
      <c r="AF208" s="11"/>
      <c r="AG208" s="11"/>
      <c r="AH208" s="86" t="str">
        <f>LEFT(S208,2)</f>
        <v>26</v>
      </c>
      <c r="AI208" s="86" t="str">
        <f>MID(S208,4,2)</f>
        <v>05</v>
      </c>
      <c r="AJ208" s="86" t="str">
        <f>RIGHT(S208,2)</f>
        <v>25</v>
      </c>
      <c r="AK208" s="86" t="s">
        <v>390</v>
      </c>
      <c r="AL208" s="12"/>
    </row>
    <row r="209" spans="2:38" x14ac:dyDescent="0.25">
      <c r="B209">
        <v>84</v>
      </c>
      <c r="C209" s="13">
        <v>45799</v>
      </c>
      <c r="D209" s="12" t="s">
        <v>146</v>
      </c>
      <c r="E209" s="12" t="s">
        <v>23</v>
      </c>
      <c r="F209" s="12" t="s">
        <v>23</v>
      </c>
      <c r="G209" s="12" t="s">
        <v>21</v>
      </c>
      <c r="H209" s="12"/>
      <c r="I209" s="12" t="s">
        <v>149</v>
      </c>
      <c r="J209" s="12"/>
      <c r="K209" s="12"/>
      <c r="L209" s="12"/>
      <c r="M209" s="12"/>
      <c r="N209" s="12" t="s">
        <v>146</v>
      </c>
      <c r="O209" s="14">
        <v>100</v>
      </c>
      <c r="P209" s="11">
        <v>1393.39</v>
      </c>
      <c r="Q209" s="11">
        <v>139339.20000000001</v>
      </c>
      <c r="R209" s="11"/>
      <c r="S209" s="12"/>
      <c r="T209" s="14"/>
      <c r="U209" s="11"/>
      <c r="V209" s="11"/>
      <c r="W209" s="11"/>
      <c r="X209" s="11"/>
      <c r="Y209" s="11"/>
      <c r="Z209" s="11"/>
      <c r="AA209" s="11"/>
      <c r="AB209" s="12" t="s">
        <v>149</v>
      </c>
      <c r="AC209" s="11"/>
      <c r="AD209" s="11"/>
      <c r="AE209" s="11"/>
      <c r="AF209" s="11"/>
      <c r="AG209" s="11"/>
      <c r="AH209" s="86" t="str">
        <f>LEFT(N209,2)</f>
        <v>21</v>
      </c>
      <c r="AI209" s="86" t="str">
        <f>MID(N209,4,2)</f>
        <v>05</v>
      </c>
      <c r="AJ209" s="86" t="str">
        <f>RIGHT(N209,2)</f>
        <v>25</v>
      </c>
      <c r="AK209" s="86" t="s">
        <v>390</v>
      </c>
      <c r="AL209" s="12"/>
    </row>
    <row r="210" spans="2:38" x14ac:dyDescent="0.25">
      <c r="C210" s="13"/>
      <c r="D210" s="12"/>
      <c r="E210" s="12"/>
      <c r="F210" s="12"/>
      <c r="G210" s="12"/>
      <c r="H210" s="12"/>
      <c r="I210" s="12" t="s">
        <v>149</v>
      </c>
      <c r="J210" s="12"/>
      <c r="K210" s="12"/>
      <c r="L210" s="12"/>
      <c r="M210" s="12"/>
      <c r="N210" s="12"/>
      <c r="O210" s="14">
        <f t="shared" ref="O210:Q210" si="14">SUM(O209)</f>
        <v>100</v>
      </c>
      <c r="P210" s="11">
        <f t="shared" si="14"/>
        <v>1393.39</v>
      </c>
      <c r="Q210" s="11">
        <f t="shared" si="14"/>
        <v>139339.20000000001</v>
      </c>
      <c r="R210" s="11"/>
      <c r="S210" s="12"/>
      <c r="T210" s="14">
        <f t="shared" ref="T210:V210" si="15">SUM(T208:T209)</f>
        <v>-100</v>
      </c>
      <c r="U210" s="11">
        <f t="shared" si="15"/>
        <v>1490.31</v>
      </c>
      <c r="V210" s="11">
        <f t="shared" si="15"/>
        <v>-149030.81</v>
      </c>
      <c r="W210" s="11"/>
      <c r="X210" s="11"/>
      <c r="Y210" s="11">
        <f>K210+O210+T210</f>
        <v>0</v>
      </c>
      <c r="Z210" s="11"/>
      <c r="AA210" s="11">
        <v>0</v>
      </c>
      <c r="AB210" s="12"/>
      <c r="AC210" s="11">
        <f>M210-AA210+Q210</f>
        <v>139339.20000000001</v>
      </c>
      <c r="AD210" s="11">
        <f>(V210*-1)-AC210</f>
        <v>9691.609999999986</v>
      </c>
      <c r="AE210" s="11"/>
      <c r="AF210" s="11"/>
      <c r="AG210" s="11"/>
      <c r="AK210" s="86" t="s">
        <v>390</v>
      </c>
      <c r="AL210" s="12"/>
    </row>
    <row r="211" spans="2:38" x14ac:dyDescent="0.25">
      <c r="C211" s="13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4"/>
      <c r="P211" s="11"/>
      <c r="Q211" s="11"/>
      <c r="R211" s="11"/>
      <c r="S211" s="12"/>
      <c r="T211" s="14"/>
      <c r="U211" s="11"/>
      <c r="V211" s="11"/>
      <c r="W211" s="11"/>
      <c r="X211" s="11"/>
      <c r="Y211" s="11"/>
      <c r="Z211" s="11"/>
      <c r="AA211" s="11"/>
      <c r="AB211" s="12"/>
      <c r="AC211" s="11"/>
      <c r="AD211" s="11"/>
      <c r="AE211" s="11"/>
      <c r="AF211" s="11"/>
      <c r="AG211" s="11"/>
      <c r="AL211" s="12"/>
    </row>
    <row r="212" spans="2:38" x14ac:dyDescent="0.25">
      <c r="C212" s="13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4"/>
      <c r="P212" s="11"/>
      <c r="Q212" s="11"/>
      <c r="R212" s="11"/>
      <c r="S212" s="12"/>
      <c r="T212" s="14"/>
      <c r="U212" s="11"/>
      <c r="V212" s="11"/>
      <c r="W212" s="11"/>
      <c r="X212" s="11"/>
      <c r="Y212" s="11"/>
      <c r="Z212" s="11"/>
      <c r="AA212" s="11"/>
      <c r="AB212" s="12"/>
      <c r="AC212" s="11"/>
      <c r="AD212" s="11"/>
      <c r="AE212" s="11"/>
      <c r="AF212" s="11"/>
      <c r="AG212" s="11"/>
      <c r="AL212" s="12"/>
    </row>
    <row r="213" spans="2:38" x14ac:dyDescent="0.25">
      <c r="C213" s="13"/>
      <c r="D213" s="12"/>
      <c r="E213" s="12"/>
      <c r="F213" s="12"/>
      <c r="G213" s="12"/>
      <c r="H213" s="12"/>
      <c r="I213" s="31" t="s">
        <v>435</v>
      </c>
      <c r="J213" s="31"/>
      <c r="N213" s="12"/>
      <c r="O213" s="14"/>
      <c r="P213" s="11"/>
      <c r="Q213" s="11"/>
      <c r="R213" s="11"/>
      <c r="S213" s="12"/>
      <c r="T213" s="14"/>
      <c r="U213" s="11"/>
      <c r="V213" s="11"/>
      <c r="W213" s="11"/>
      <c r="X213" s="11"/>
      <c r="Y213" s="11"/>
      <c r="Z213" s="11"/>
      <c r="AA213" s="11"/>
      <c r="AB213" s="31" t="s">
        <v>435</v>
      </c>
      <c r="AC213" s="11"/>
      <c r="AD213" s="11"/>
      <c r="AE213" s="11"/>
      <c r="AF213" s="11"/>
      <c r="AG213" s="11"/>
      <c r="AL213" s="31"/>
    </row>
    <row r="214" spans="2:38" x14ac:dyDescent="0.25">
      <c r="B214">
        <v>42</v>
      </c>
      <c r="C214" s="13">
        <v>45784</v>
      </c>
      <c r="D214" s="12" t="s">
        <v>77</v>
      </c>
      <c r="E214" s="12" t="s">
        <v>23</v>
      </c>
      <c r="F214" s="12" t="s">
        <v>23</v>
      </c>
      <c r="G214" s="12" t="s">
        <v>21</v>
      </c>
      <c r="H214" s="12"/>
      <c r="I214" s="12" t="s">
        <v>96</v>
      </c>
      <c r="J214" s="12"/>
      <c r="K214" s="32">
        <v>500</v>
      </c>
      <c r="L214" s="32"/>
      <c r="M214" s="33">
        <v>234103.88</v>
      </c>
      <c r="N214" s="12"/>
      <c r="O214" s="14"/>
      <c r="P214" s="11"/>
      <c r="Q214" s="11"/>
      <c r="R214" s="11"/>
      <c r="S214" s="12" t="s">
        <v>77</v>
      </c>
      <c r="T214" s="14">
        <v>-500</v>
      </c>
      <c r="U214" s="11">
        <v>612.96</v>
      </c>
      <c r="V214" s="11">
        <v>-306480.02</v>
      </c>
      <c r="W214" s="11"/>
      <c r="X214" s="11"/>
      <c r="Y214" s="11">
        <f>K214+O214+T214</f>
        <v>0</v>
      </c>
      <c r="Z214" s="11"/>
      <c r="AA214" s="11">
        <f>M214/K214*Y214</f>
        <v>0</v>
      </c>
      <c r="AB214" s="12" t="s">
        <v>96</v>
      </c>
      <c r="AC214" s="11">
        <f>M214-AA214</f>
        <v>234103.88</v>
      </c>
      <c r="AD214" s="11">
        <f>(V214*-1)-AC214</f>
        <v>72376.140000000014</v>
      </c>
      <c r="AE214" s="11"/>
      <c r="AF214" s="11"/>
      <c r="AG214" s="11"/>
      <c r="AH214" s="86" t="str">
        <f>LEFT(S214,2)</f>
        <v>06</v>
      </c>
      <c r="AI214" s="86" t="str">
        <f>MID(S214,4,2)</f>
        <v>05</v>
      </c>
      <c r="AJ214" s="86" t="str">
        <f>RIGHT(S214,2)</f>
        <v>25</v>
      </c>
      <c r="AK214" s="86" t="s">
        <v>390</v>
      </c>
      <c r="AL214" s="12"/>
    </row>
    <row r="215" spans="2:38" x14ac:dyDescent="0.25">
      <c r="C215" s="13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4"/>
      <c r="P215" s="11"/>
      <c r="Q215" s="11"/>
      <c r="R215" s="11"/>
      <c r="S215" s="12"/>
      <c r="T215" s="14"/>
      <c r="U215" s="11"/>
      <c r="V215" s="11"/>
      <c r="W215" s="11"/>
      <c r="X215" s="11"/>
      <c r="Y215" s="11"/>
      <c r="Z215" s="11"/>
      <c r="AA215" s="11"/>
      <c r="AB215" s="12"/>
      <c r="AC215" s="11"/>
      <c r="AD215" s="11"/>
      <c r="AE215" s="11"/>
      <c r="AF215" s="11"/>
      <c r="AG215" s="11"/>
      <c r="AL215" s="12"/>
    </row>
    <row r="216" spans="2:38" x14ac:dyDescent="0.25">
      <c r="C216" s="13"/>
      <c r="D216" s="12"/>
      <c r="E216" s="12"/>
      <c r="F216" s="12"/>
      <c r="G216" s="12"/>
      <c r="H216" s="12"/>
      <c r="I216" s="31" t="s">
        <v>436</v>
      </c>
      <c r="J216" s="31"/>
      <c r="K216" s="32">
        <v>7780</v>
      </c>
      <c r="L216" s="32"/>
      <c r="M216" s="33">
        <v>9697839.0399999991</v>
      </c>
      <c r="N216" s="12"/>
      <c r="O216" s="14"/>
      <c r="P216" s="11"/>
      <c r="Q216" s="11"/>
      <c r="R216" s="11"/>
      <c r="S216" s="12"/>
      <c r="T216" s="14"/>
      <c r="U216" s="11"/>
      <c r="V216" s="11"/>
      <c r="W216" s="11"/>
      <c r="X216" s="11"/>
      <c r="Y216" s="11"/>
      <c r="Z216" s="11"/>
      <c r="AA216" s="11"/>
      <c r="AB216" s="31" t="s">
        <v>436</v>
      </c>
      <c r="AC216" s="11"/>
      <c r="AD216" s="11"/>
      <c r="AE216" s="11"/>
      <c r="AF216" s="11"/>
      <c r="AG216" s="11"/>
      <c r="AL216" s="31"/>
    </row>
    <row r="217" spans="2:38" x14ac:dyDescent="0.25">
      <c r="B217">
        <v>73</v>
      </c>
      <c r="C217" s="13">
        <v>45793</v>
      </c>
      <c r="D217" s="12" t="s">
        <v>127</v>
      </c>
      <c r="E217" s="12" t="s">
        <v>23</v>
      </c>
      <c r="F217" s="12" t="s">
        <v>23</v>
      </c>
      <c r="G217" s="12" t="s">
        <v>21</v>
      </c>
      <c r="H217" s="12"/>
      <c r="I217" s="12" t="s">
        <v>114</v>
      </c>
      <c r="J217" s="12"/>
      <c r="K217" s="12"/>
      <c r="L217" s="12"/>
      <c r="M217" s="12"/>
      <c r="N217" s="12"/>
      <c r="O217" s="14"/>
      <c r="P217" s="11"/>
      <c r="Q217" s="11"/>
      <c r="R217" s="11"/>
      <c r="S217" s="12" t="s">
        <v>127</v>
      </c>
      <c r="T217" s="14">
        <v>-900</v>
      </c>
      <c r="U217" s="11">
        <v>1286.3499999999999</v>
      </c>
      <c r="V217" s="11">
        <v>-1157718.5900000001</v>
      </c>
      <c r="W217" s="11"/>
      <c r="X217" s="11"/>
      <c r="Y217" s="11"/>
      <c r="Z217" s="11"/>
      <c r="AA217" s="11"/>
      <c r="AB217" s="12" t="s">
        <v>114</v>
      </c>
      <c r="AC217" s="11"/>
      <c r="AD217" s="11"/>
      <c r="AE217" s="11"/>
      <c r="AF217" s="11"/>
      <c r="AG217" s="11"/>
      <c r="AH217" s="86" t="str">
        <f>LEFT(S217,2)</f>
        <v>15</v>
      </c>
      <c r="AI217" s="86" t="str">
        <f>MID(S217,4,2)</f>
        <v>05</v>
      </c>
      <c r="AJ217" s="86" t="str">
        <f>RIGHT(S217,2)</f>
        <v>25</v>
      </c>
      <c r="AK217" s="86" t="s">
        <v>390</v>
      </c>
      <c r="AL217" s="12"/>
    </row>
    <row r="218" spans="2:38" x14ac:dyDescent="0.25">
      <c r="B218">
        <v>67</v>
      </c>
      <c r="C218" s="13">
        <v>45792</v>
      </c>
      <c r="D218" s="12" t="s">
        <v>121</v>
      </c>
      <c r="E218" s="12" t="s">
        <v>23</v>
      </c>
      <c r="F218" s="12" t="s">
        <v>23</v>
      </c>
      <c r="G218" s="12" t="s">
        <v>21</v>
      </c>
      <c r="H218" s="12"/>
      <c r="I218" s="12" t="s">
        <v>114</v>
      </c>
      <c r="J218" s="12"/>
      <c r="K218" s="12"/>
      <c r="L218" s="12"/>
      <c r="M218" s="12"/>
      <c r="N218" s="12"/>
      <c r="O218" s="14"/>
      <c r="P218" s="11"/>
      <c r="Q218" s="11"/>
      <c r="R218" s="11"/>
      <c r="S218" s="12" t="s">
        <v>121</v>
      </c>
      <c r="T218" s="14">
        <v>-500</v>
      </c>
      <c r="U218" s="11">
        <v>1267.21</v>
      </c>
      <c r="V218" s="11">
        <v>-633605.75</v>
      </c>
      <c r="W218" s="11"/>
      <c r="X218" s="11"/>
      <c r="Y218" s="11"/>
      <c r="Z218" s="11"/>
      <c r="AA218" s="11"/>
      <c r="AB218" s="12" t="s">
        <v>114</v>
      </c>
      <c r="AC218" s="11"/>
      <c r="AD218" s="11"/>
      <c r="AE218" s="11"/>
      <c r="AF218" s="11"/>
      <c r="AG218" s="11"/>
      <c r="AH218" s="86" t="str">
        <f>LEFT(S218,2)</f>
        <v>14</v>
      </c>
      <c r="AI218" s="86" t="str">
        <f>MID(S218,4,2)</f>
        <v>05</v>
      </c>
      <c r="AJ218" s="86" t="str">
        <f>RIGHT(S218,2)</f>
        <v>25</v>
      </c>
      <c r="AK218" s="86" t="s">
        <v>390</v>
      </c>
      <c r="AL218" s="12"/>
    </row>
    <row r="219" spans="2:38" x14ac:dyDescent="0.25">
      <c r="B219">
        <v>54</v>
      </c>
      <c r="C219" s="13">
        <v>45790</v>
      </c>
      <c r="D219" s="12" t="s">
        <v>111</v>
      </c>
      <c r="E219" s="12" t="s">
        <v>23</v>
      </c>
      <c r="F219" s="12" t="s">
        <v>23</v>
      </c>
      <c r="G219" s="12" t="s">
        <v>21</v>
      </c>
      <c r="H219" s="12"/>
      <c r="I219" s="12" t="s">
        <v>114</v>
      </c>
      <c r="J219" s="12"/>
      <c r="K219" s="12"/>
      <c r="L219" s="12"/>
      <c r="M219" s="12"/>
      <c r="N219" s="12"/>
      <c r="O219" s="14"/>
      <c r="P219" s="11"/>
      <c r="Q219" s="11"/>
      <c r="R219" s="11"/>
      <c r="S219" s="12" t="s">
        <v>111</v>
      </c>
      <c r="T219" s="14">
        <v>-280</v>
      </c>
      <c r="U219" s="11">
        <v>1249.94</v>
      </c>
      <c r="V219" s="11">
        <v>-349983.68</v>
      </c>
      <c r="W219" s="11"/>
      <c r="X219" s="11"/>
      <c r="Y219" s="11"/>
      <c r="Z219" s="11"/>
      <c r="AA219" s="11"/>
      <c r="AB219" s="12" t="s">
        <v>114</v>
      </c>
      <c r="AC219" s="11"/>
      <c r="AD219" s="11"/>
      <c r="AE219" s="11"/>
      <c r="AF219" s="11"/>
      <c r="AG219" s="11"/>
      <c r="AH219" s="86" t="str">
        <f>LEFT(S219,2)</f>
        <v>12</v>
      </c>
      <c r="AI219" s="86" t="str">
        <f>MID(S219,4,2)</f>
        <v>05</v>
      </c>
      <c r="AJ219" s="86" t="str">
        <f>RIGHT(S219,2)</f>
        <v>25</v>
      </c>
      <c r="AK219" s="86" t="s">
        <v>390</v>
      </c>
      <c r="AL219" s="12"/>
    </row>
    <row r="220" spans="2:38" x14ac:dyDescent="0.25">
      <c r="B220">
        <v>114</v>
      </c>
      <c r="C220" s="13">
        <v>45819</v>
      </c>
      <c r="D220" s="12" t="s">
        <v>175</v>
      </c>
      <c r="E220" s="12" t="s">
        <v>23</v>
      </c>
      <c r="F220" s="12" t="s">
        <v>23</v>
      </c>
      <c r="G220" s="12" t="s">
        <v>21</v>
      </c>
      <c r="H220" s="12"/>
      <c r="I220" s="12" t="s">
        <v>114</v>
      </c>
      <c r="J220" s="12"/>
      <c r="K220" s="12"/>
      <c r="L220" s="12"/>
      <c r="M220" s="12"/>
      <c r="N220" s="12"/>
      <c r="O220" s="14"/>
      <c r="P220" s="11"/>
      <c r="Q220" s="11"/>
      <c r="R220" s="11"/>
      <c r="S220" s="12" t="s">
        <v>175</v>
      </c>
      <c r="T220" s="14">
        <v>-200</v>
      </c>
      <c r="U220" s="11">
        <v>1302.7</v>
      </c>
      <c r="V220" s="11">
        <v>-260539.21</v>
      </c>
      <c r="W220" s="11"/>
      <c r="X220" s="11"/>
      <c r="Y220" s="11"/>
      <c r="Z220" s="11"/>
      <c r="AA220" s="11"/>
      <c r="AB220" s="12" t="s">
        <v>114</v>
      </c>
      <c r="AC220" s="11"/>
      <c r="AD220" s="11"/>
      <c r="AE220" s="11"/>
      <c r="AF220" s="11"/>
      <c r="AG220" s="11"/>
      <c r="AH220" s="86" t="str">
        <f>LEFT(S220,2)</f>
        <v>10</v>
      </c>
      <c r="AI220" s="86" t="str">
        <f>MID(S220,4,2)</f>
        <v>06</v>
      </c>
      <c r="AJ220" s="86" t="str">
        <f>RIGHT(S220,2)</f>
        <v>25</v>
      </c>
      <c r="AK220" s="86" t="s">
        <v>390</v>
      </c>
      <c r="AL220" s="12"/>
    </row>
    <row r="221" spans="2:38" x14ac:dyDescent="0.25">
      <c r="B221">
        <v>137</v>
      </c>
      <c r="C221" s="13">
        <v>45820</v>
      </c>
      <c r="D221" s="12" t="s">
        <v>192</v>
      </c>
      <c r="E221" s="12" t="s">
        <v>23</v>
      </c>
      <c r="F221" s="12" t="s">
        <v>23</v>
      </c>
      <c r="G221" s="12" t="s">
        <v>21</v>
      </c>
      <c r="H221" s="12"/>
      <c r="I221" s="12" t="s">
        <v>114</v>
      </c>
      <c r="J221" s="12"/>
      <c r="K221" s="12"/>
      <c r="L221" s="12"/>
      <c r="M221" s="12"/>
      <c r="N221" s="12"/>
      <c r="O221" s="14"/>
      <c r="P221" s="11"/>
      <c r="Q221" s="11"/>
      <c r="R221" s="11"/>
      <c r="S221" s="12" t="s">
        <v>192</v>
      </c>
      <c r="T221" s="14">
        <v>-1</v>
      </c>
      <c r="U221" s="11">
        <v>1309.49</v>
      </c>
      <c r="V221" s="11">
        <v>-1309.49</v>
      </c>
      <c r="W221" s="11"/>
      <c r="X221" s="11"/>
      <c r="Y221" s="11"/>
      <c r="Z221" s="11"/>
      <c r="AA221" s="11"/>
      <c r="AB221" s="12" t="s">
        <v>114</v>
      </c>
      <c r="AC221" s="11"/>
      <c r="AD221" s="11"/>
      <c r="AE221" s="11"/>
      <c r="AF221" s="11"/>
      <c r="AG221" s="11"/>
      <c r="AH221" s="86" t="str">
        <f>LEFT(S221,2)</f>
        <v>11</v>
      </c>
      <c r="AI221" s="86" t="str">
        <f>MID(S221,4,2)</f>
        <v>06</v>
      </c>
      <c r="AJ221" s="86" t="str">
        <f>RIGHT(S221,2)</f>
        <v>25</v>
      </c>
      <c r="AK221" s="86" t="s">
        <v>390</v>
      </c>
      <c r="AL221" s="12"/>
    </row>
    <row r="222" spans="2:38" x14ac:dyDescent="0.25">
      <c r="C222" s="13"/>
      <c r="D222" s="12"/>
      <c r="E222" s="12"/>
      <c r="F222" s="12"/>
      <c r="G222" s="12"/>
      <c r="H222" s="12"/>
      <c r="I222" s="12" t="s">
        <v>114</v>
      </c>
      <c r="J222" s="12"/>
      <c r="K222" s="11">
        <f>SUM(K216:K221)</f>
        <v>7780</v>
      </c>
      <c r="L222" s="12"/>
      <c r="M222" s="11">
        <f>SUM(M216:M221)</f>
        <v>9697839.0399999991</v>
      </c>
      <c r="N222" s="12"/>
      <c r="O222" s="14"/>
      <c r="P222" s="11"/>
      <c r="Q222" s="11"/>
      <c r="R222" s="11"/>
      <c r="S222" s="12"/>
      <c r="T222" s="11">
        <f t="shared" ref="T222:V222" si="16">SUM(T216:T221)</f>
        <v>-1881</v>
      </c>
      <c r="U222" s="11">
        <f t="shared" si="16"/>
        <v>6415.69</v>
      </c>
      <c r="V222" s="11">
        <f t="shared" si="16"/>
        <v>-2403156.7200000002</v>
      </c>
      <c r="W222" s="11"/>
      <c r="X222" s="11"/>
      <c r="Y222" s="11">
        <f>K222+O222+T222</f>
        <v>5899</v>
      </c>
      <c r="Z222" s="11"/>
      <c r="AA222" s="11">
        <f>M222/K222*Y222</f>
        <v>7353155.847938302</v>
      </c>
      <c r="AB222" s="12" t="s">
        <v>114</v>
      </c>
      <c r="AC222" s="11">
        <f>M222-AA222</f>
        <v>2344683.1920616971</v>
      </c>
      <c r="AD222" s="11">
        <f>(V222*-1)-AC222</f>
        <v>58473.527938303072</v>
      </c>
      <c r="AE222" s="11"/>
      <c r="AF222" s="11"/>
      <c r="AG222" s="11"/>
      <c r="AK222" s="86" t="s">
        <v>390</v>
      </c>
      <c r="AL222" s="12"/>
    </row>
    <row r="223" spans="2:38" x14ac:dyDescent="0.25">
      <c r="C223" s="13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4"/>
      <c r="P223" s="11"/>
      <c r="Q223" s="11"/>
      <c r="R223" s="11"/>
      <c r="S223" s="12"/>
      <c r="T223" s="14"/>
      <c r="U223" s="11"/>
      <c r="V223" s="11"/>
      <c r="W223" s="11"/>
      <c r="X223" s="11"/>
      <c r="Y223" s="11"/>
      <c r="Z223" s="11"/>
      <c r="AA223" s="11"/>
      <c r="AB223" s="12"/>
      <c r="AC223" s="11"/>
      <c r="AD223" s="11"/>
      <c r="AE223" s="11"/>
      <c r="AF223" s="11"/>
      <c r="AG223" s="11"/>
      <c r="AL223" s="12"/>
    </row>
    <row r="224" spans="2:38" x14ac:dyDescent="0.25">
      <c r="C224" s="13"/>
      <c r="D224" s="12"/>
      <c r="E224" s="12"/>
      <c r="F224" s="12"/>
      <c r="G224" s="12"/>
      <c r="H224" s="12"/>
      <c r="I224" s="31" t="s">
        <v>437</v>
      </c>
      <c r="J224" s="31"/>
      <c r="K224" s="32">
        <v>250</v>
      </c>
      <c r="L224" s="32"/>
      <c r="M224" s="33">
        <v>286561.28999999998</v>
      </c>
      <c r="N224" s="12"/>
      <c r="O224" s="14"/>
      <c r="P224" s="11"/>
      <c r="Q224" s="11"/>
      <c r="R224" s="11"/>
      <c r="S224" s="12"/>
      <c r="T224" s="14"/>
      <c r="U224" s="11"/>
      <c r="V224" s="11"/>
      <c r="W224" s="11"/>
      <c r="X224" s="11"/>
      <c r="Y224" s="11"/>
      <c r="Z224" s="11"/>
      <c r="AA224" s="11"/>
      <c r="AB224" s="31" t="s">
        <v>437</v>
      </c>
      <c r="AC224" s="11"/>
      <c r="AD224" s="11"/>
      <c r="AE224" s="11"/>
      <c r="AF224" s="11"/>
      <c r="AG224" s="11"/>
      <c r="AL224" s="31"/>
    </row>
    <row r="225" spans="2:38" x14ac:dyDescent="0.25">
      <c r="B225">
        <v>115</v>
      </c>
      <c r="C225" s="13">
        <v>45819</v>
      </c>
      <c r="D225" s="12" t="s">
        <v>175</v>
      </c>
      <c r="E225" s="12" t="s">
        <v>23</v>
      </c>
      <c r="F225" s="12" t="s">
        <v>23</v>
      </c>
      <c r="G225" s="12" t="s">
        <v>21</v>
      </c>
      <c r="H225" s="12"/>
      <c r="I225" s="12" t="s">
        <v>115</v>
      </c>
      <c r="J225" s="12"/>
      <c r="K225" s="12"/>
      <c r="L225" s="12"/>
      <c r="M225" s="12"/>
      <c r="N225" s="12"/>
      <c r="O225" s="14"/>
      <c r="P225" s="11"/>
      <c r="Q225" s="11"/>
      <c r="R225" s="11"/>
      <c r="S225" s="12" t="s">
        <v>175</v>
      </c>
      <c r="T225" s="14">
        <v>-150</v>
      </c>
      <c r="U225" s="11">
        <v>1499.5</v>
      </c>
      <c r="V225" s="11">
        <v>-224924.86</v>
      </c>
      <c r="W225" s="11"/>
      <c r="X225" s="11"/>
      <c r="Y225" s="11"/>
      <c r="Z225" s="11"/>
      <c r="AA225" s="11"/>
      <c r="AB225" s="12" t="s">
        <v>115</v>
      </c>
      <c r="AC225" s="11"/>
      <c r="AD225" s="11"/>
      <c r="AE225" s="11"/>
      <c r="AF225" s="11"/>
      <c r="AG225" s="11"/>
      <c r="AH225" s="86" t="str">
        <f>LEFT(S225,2)</f>
        <v>10</v>
      </c>
      <c r="AI225" s="86" t="str">
        <f>MID(S225,4,2)</f>
        <v>06</v>
      </c>
      <c r="AJ225" s="86" t="str">
        <f>RIGHT(S225,2)</f>
        <v>25</v>
      </c>
      <c r="AK225" s="86" t="s">
        <v>390</v>
      </c>
      <c r="AL225" s="12"/>
    </row>
    <row r="226" spans="2:38" x14ac:dyDescent="0.25">
      <c r="B226">
        <v>55</v>
      </c>
      <c r="C226" s="13">
        <v>45790</v>
      </c>
      <c r="D226" s="12" t="s">
        <v>111</v>
      </c>
      <c r="E226" s="12" t="s">
        <v>23</v>
      </c>
      <c r="F226" s="12" t="s">
        <v>23</v>
      </c>
      <c r="G226" s="12" t="s">
        <v>21</v>
      </c>
      <c r="H226" s="12"/>
      <c r="I226" s="12" t="s">
        <v>115</v>
      </c>
      <c r="J226" s="12"/>
      <c r="K226" s="12"/>
      <c r="L226" s="12"/>
      <c r="M226" s="12"/>
      <c r="N226" s="12"/>
      <c r="O226" s="14"/>
      <c r="P226" s="11"/>
      <c r="Q226" s="11"/>
      <c r="R226" s="11"/>
      <c r="S226" s="12" t="s">
        <v>111</v>
      </c>
      <c r="T226" s="14">
        <v>-100</v>
      </c>
      <c r="U226" s="11">
        <v>1265.1300000000001</v>
      </c>
      <c r="V226" s="11">
        <v>-126513.38</v>
      </c>
      <c r="W226" s="11"/>
      <c r="X226" s="11"/>
      <c r="Y226" s="11"/>
      <c r="Z226" s="11"/>
      <c r="AA226" s="11"/>
      <c r="AB226" s="12" t="s">
        <v>115</v>
      </c>
      <c r="AC226" s="11"/>
      <c r="AD226" s="11"/>
      <c r="AE226" s="11"/>
      <c r="AF226" s="11"/>
      <c r="AG226" s="11"/>
      <c r="AH226" s="86" t="str">
        <f>LEFT(S226,2)</f>
        <v>12</v>
      </c>
      <c r="AI226" s="86" t="str">
        <f>MID(S226,4,2)</f>
        <v>05</v>
      </c>
      <c r="AJ226" s="86" t="str">
        <f>RIGHT(S226,2)</f>
        <v>25</v>
      </c>
      <c r="AK226" s="86" t="s">
        <v>390</v>
      </c>
      <c r="AL226" s="12"/>
    </row>
    <row r="227" spans="2:38" x14ac:dyDescent="0.25">
      <c r="C227" s="13"/>
      <c r="D227" s="12"/>
      <c r="E227" s="12"/>
      <c r="F227" s="12"/>
      <c r="G227" s="12"/>
      <c r="H227" s="12"/>
      <c r="I227" s="12" t="s">
        <v>115</v>
      </c>
      <c r="J227" s="12"/>
      <c r="K227" s="11">
        <f>SUM(K224:K226)</f>
        <v>250</v>
      </c>
      <c r="L227" s="12"/>
      <c r="M227" s="11">
        <f>SUM(M224:M226)</f>
        <v>286561.28999999998</v>
      </c>
      <c r="N227" s="12"/>
      <c r="O227" s="14"/>
      <c r="P227" s="11"/>
      <c r="Q227" s="11"/>
      <c r="R227" s="11"/>
      <c r="S227" s="12"/>
      <c r="T227" s="11">
        <f>SUM(T224:T226)</f>
        <v>-250</v>
      </c>
      <c r="U227" s="12"/>
      <c r="V227" s="11">
        <f>SUM(V224:V226)</f>
        <v>-351438.24</v>
      </c>
      <c r="W227" s="11"/>
      <c r="X227" s="11"/>
      <c r="Y227" s="11">
        <f>K227+O227+T227</f>
        <v>0</v>
      </c>
      <c r="Z227" s="11"/>
      <c r="AA227" s="11">
        <f>M227/K227*Y227</f>
        <v>0</v>
      </c>
      <c r="AB227" s="12" t="s">
        <v>115</v>
      </c>
      <c r="AC227" s="11">
        <f>M227-AA227</f>
        <v>286561.28999999998</v>
      </c>
      <c r="AD227" s="11">
        <f>(V227*-1)-AC227</f>
        <v>64876.950000000012</v>
      </c>
      <c r="AE227" s="11"/>
      <c r="AF227" s="11"/>
      <c r="AG227" s="11"/>
      <c r="AK227" s="86" t="s">
        <v>390</v>
      </c>
      <c r="AL227" s="12"/>
    </row>
    <row r="228" spans="2:38" x14ac:dyDescent="0.25">
      <c r="C228" s="13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4"/>
      <c r="P228" s="11"/>
      <c r="Q228" s="11"/>
      <c r="R228" s="11"/>
      <c r="S228" s="12"/>
      <c r="T228" s="14"/>
      <c r="U228" s="11"/>
      <c r="V228" s="11"/>
      <c r="W228" s="11"/>
      <c r="X228" s="11"/>
      <c r="Y228" s="11"/>
      <c r="Z228" s="11"/>
      <c r="AA228" s="11"/>
      <c r="AB228" s="12"/>
      <c r="AC228" s="11"/>
      <c r="AD228" s="11"/>
      <c r="AE228" s="11"/>
      <c r="AF228" s="11"/>
      <c r="AG228" s="11"/>
      <c r="AL228" s="12"/>
    </row>
    <row r="229" spans="2:38" x14ac:dyDescent="0.25">
      <c r="C229" s="13"/>
      <c r="D229" s="12"/>
      <c r="E229" s="12"/>
      <c r="F229" s="12"/>
      <c r="G229" s="12"/>
      <c r="H229" s="12"/>
      <c r="I229" s="31" t="s">
        <v>438</v>
      </c>
      <c r="J229" s="31"/>
      <c r="N229" s="12"/>
      <c r="O229" s="14"/>
      <c r="P229" s="11"/>
      <c r="Q229" s="11"/>
      <c r="R229" s="11"/>
      <c r="S229" s="12"/>
      <c r="T229" s="14"/>
      <c r="U229" s="11"/>
      <c r="V229" s="11"/>
      <c r="W229" s="11"/>
      <c r="X229" s="11"/>
      <c r="Y229" s="11"/>
      <c r="Z229" s="11"/>
      <c r="AA229" s="11"/>
      <c r="AB229" s="31" t="s">
        <v>438</v>
      </c>
      <c r="AC229" s="11"/>
      <c r="AD229" s="11"/>
      <c r="AE229" s="11"/>
      <c r="AF229" s="11"/>
      <c r="AG229" s="11"/>
      <c r="AL229" s="31"/>
    </row>
    <row r="230" spans="2:38" x14ac:dyDescent="0.25">
      <c r="B230">
        <v>43</v>
      </c>
      <c r="C230" s="13">
        <v>45784</v>
      </c>
      <c r="D230" s="12" t="s">
        <v>77</v>
      </c>
      <c r="E230" s="12" t="s">
        <v>23</v>
      </c>
      <c r="F230" s="12" t="s">
        <v>23</v>
      </c>
      <c r="G230" s="12" t="s">
        <v>21</v>
      </c>
      <c r="H230" s="12"/>
      <c r="I230" s="12" t="s">
        <v>97</v>
      </c>
      <c r="J230" s="12"/>
      <c r="K230" s="32">
        <v>150</v>
      </c>
      <c r="L230" s="32"/>
      <c r="M230" s="33">
        <v>189609.43</v>
      </c>
      <c r="N230" s="12"/>
      <c r="O230" s="14"/>
      <c r="P230" s="11"/>
      <c r="Q230" s="11"/>
      <c r="R230" s="11"/>
      <c r="S230" s="12" t="s">
        <v>77</v>
      </c>
      <c r="T230" s="14">
        <v>-150</v>
      </c>
      <c r="U230" s="11">
        <v>1322.68</v>
      </c>
      <c r="V230" s="11">
        <v>-198401.59</v>
      </c>
      <c r="W230" s="11"/>
      <c r="X230" s="11"/>
      <c r="Y230" s="11">
        <f>K230+O230+T230</f>
        <v>0</v>
      </c>
      <c r="Z230" s="11"/>
      <c r="AA230" s="11">
        <f>M230/K230*Y230</f>
        <v>0</v>
      </c>
      <c r="AB230" s="12" t="s">
        <v>97</v>
      </c>
      <c r="AC230" s="11">
        <f>M230-AA230</f>
        <v>189609.43</v>
      </c>
      <c r="AD230" s="11">
        <f>(V230*-1)-AC230</f>
        <v>8792.1600000000035</v>
      </c>
      <c r="AE230" s="11"/>
      <c r="AF230" s="11"/>
      <c r="AG230" s="11"/>
      <c r="AH230" s="86" t="str">
        <f>LEFT(S230,2)</f>
        <v>06</v>
      </c>
      <c r="AI230" s="86" t="str">
        <f>MID(S230,4,2)</f>
        <v>05</v>
      </c>
      <c r="AJ230" s="86" t="str">
        <f>RIGHT(S230,2)</f>
        <v>25</v>
      </c>
      <c r="AK230" s="86" t="s">
        <v>390</v>
      </c>
      <c r="AL230" s="12"/>
    </row>
    <row r="231" spans="2:38" x14ac:dyDescent="0.25">
      <c r="C231" s="13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4"/>
      <c r="P231" s="11"/>
      <c r="Q231" s="11"/>
      <c r="R231" s="11"/>
      <c r="S231" s="12"/>
      <c r="T231" s="14"/>
      <c r="U231" s="11"/>
      <c r="V231" s="11"/>
      <c r="W231" s="11"/>
      <c r="X231" s="11"/>
      <c r="Y231" s="11"/>
      <c r="Z231" s="11"/>
      <c r="AA231" s="11"/>
      <c r="AB231" s="12"/>
      <c r="AC231" s="11"/>
      <c r="AD231" s="11"/>
      <c r="AE231" s="11"/>
      <c r="AF231" s="11"/>
      <c r="AG231" s="11"/>
      <c r="AL231" s="12"/>
    </row>
    <row r="232" spans="2:38" x14ac:dyDescent="0.25">
      <c r="C232" s="13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4"/>
      <c r="P232" s="11"/>
      <c r="Q232" s="11"/>
      <c r="R232" s="11"/>
      <c r="S232" s="12"/>
      <c r="T232" s="14"/>
      <c r="U232" s="11"/>
      <c r="V232" s="11"/>
      <c r="W232" s="11"/>
      <c r="X232" s="11"/>
      <c r="Y232" s="11"/>
      <c r="Z232" s="11"/>
      <c r="AA232" s="11"/>
      <c r="AB232" s="12"/>
      <c r="AC232" s="11"/>
      <c r="AD232" s="11"/>
      <c r="AE232" s="11"/>
      <c r="AF232" s="11"/>
      <c r="AG232" s="11"/>
      <c r="AL232" s="12"/>
    </row>
    <row r="233" spans="2:38" x14ac:dyDescent="0.25">
      <c r="C233" s="13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4"/>
      <c r="P233" s="11"/>
      <c r="Q233" s="11"/>
      <c r="R233" s="11"/>
      <c r="S233" s="12"/>
      <c r="T233" s="14"/>
      <c r="U233" s="11"/>
      <c r="V233" s="11"/>
      <c r="W233" s="11"/>
      <c r="X233" s="11"/>
      <c r="Y233" s="11"/>
      <c r="Z233" s="11"/>
      <c r="AA233" s="11"/>
      <c r="AB233" s="12"/>
      <c r="AC233" s="11"/>
      <c r="AD233" s="11"/>
      <c r="AE233" s="11"/>
      <c r="AF233" s="11"/>
      <c r="AG233" s="11"/>
      <c r="AL233" s="12"/>
    </row>
    <row r="234" spans="2:38" x14ac:dyDescent="0.25">
      <c r="C234" s="13"/>
      <c r="D234" s="12"/>
      <c r="E234" s="12"/>
      <c r="F234" s="12"/>
      <c r="G234" s="12"/>
      <c r="H234" s="12"/>
      <c r="I234" s="31" t="s">
        <v>439</v>
      </c>
      <c r="J234" s="31"/>
      <c r="K234" s="32">
        <v>1000</v>
      </c>
      <c r="L234" s="32"/>
      <c r="M234" s="33">
        <v>62762.68</v>
      </c>
      <c r="N234" s="12"/>
      <c r="O234" s="14"/>
      <c r="P234" s="11"/>
      <c r="Q234" s="11"/>
      <c r="R234" s="11"/>
      <c r="S234" s="12"/>
      <c r="T234" s="14"/>
      <c r="U234" s="11"/>
      <c r="V234" s="11"/>
      <c r="W234" s="11"/>
      <c r="X234" s="11"/>
      <c r="Y234" s="32">
        <v>1000</v>
      </c>
      <c r="Z234" s="32"/>
      <c r="AA234" s="33">
        <v>62762.68</v>
      </c>
      <c r="AB234" s="31" t="s">
        <v>439</v>
      </c>
      <c r="AC234" s="11"/>
      <c r="AD234" s="11"/>
      <c r="AE234" s="11"/>
      <c r="AF234" s="11"/>
      <c r="AG234" s="11"/>
      <c r="AL234" s="31"/>
    </row>
    <row r="235" spans="2:38" x14ac:dyDescent="0.25">
      <c r="C235" s="13"/>
      <c r="D235" s="12"/>
      <c r="E235" s="12"/>
      <c r="F235" s="12"/>
      <c r="G235" s="12"/>
      <c r="H235" s="12"/>
      <c r="I235" s="31"/>
      <c r="J235" s="31"/>
      <c r="K235" s="32"/>
      <c r="L235" s="32"/>
      <c r="M235" s="33"/>
      <c r="N235" s="12"/>
      <c r="O235" s="14"/>
      <c r="P235" s="11"/>
      <c r="Q235" s="11"/>
      <c r="R235" s="11"/>
      <c r="S235" s="12"/>
      <c r="T235" s="14"/>
      <c r="U235" s="11"/>
      <c r="V235" s="11"/>
      <c r="W235" s="11"/>
      <c r="X235" s="11"/>
      <c r="Y235" s="11"/>
      <c r="Z235" s="11"/>
      <c r="AA235" s="11"/>
      <c r="AB235" s="31"/>
      <c r="AC235" s="11"/>
      <c r="AD235" s="11"/>
      <c r="AE235" s="11"/>
      <c r="AF235" s="11"/>
      <c r="AG235" s="11"/>
      <c r="AL235" s="31"/>
    </row>
    <row r="236" spans="2:38" x14ac:dyDescent="0.25">
      <c r="C236" s="13"/>
      <c r="D236" s="12"/>
      <c r="E236" s="12"/>
      <c r="F236" s="12"/>
      <c r="G236" s="12"/>
      <c r="H236" s="12"/>
      <c r="I236" s="31" t="s">
        <v>440</v>
      </c>
      <c r="J236" s="31"/>
      <c r="K236" s="32">
        <v>3000</v>
      </c>
      <c r="L236" s="32"/>
      <c r="M236" s="33">
        <v>396370.53</v>
      </c>
      <c r="N236" s="12"/>
      <c r="O236" s="14"/>
      <c r="P236" s="11"/>
      <c r="Q236" s="11"/>
      <c r="R236" s="11"/>
      <c r="S236" s="12"/>
      <c r="T236" s="14"/>
      <c r="U236" s="11"/>
      <c r="V236" s="11"/>
      <c r="W236" s="11"/>
      <c r="X236" s="11"/>
      <c r="Y236" s="11"/>
      <c r="Z236" s="11"/>
      <c r="AA236" s="11"/>
      <c r="AB236" s="31" t="s">
        <v>440</v>
      </c>
      <c r="AC236" s="11"/>
      <c r="AD236" s="11"/>
      <c r="AE236" s="11"/>
      <c r="AF236" s="11"/>
      <c r="AG236" s="11"/>
      <c r="AL236" s="31"/>
    </row>
    <row r="237" spans="2:38" x14ac:dyDescent="0.25">
      <c r="B237">
        <v>44</v>
      </c>
      <c r="C237" s="13">
        <v>45784</v>
      </c>
      <c r="D237" s="12" t="s">
        <v>77</v>
      </c>
      <c r="E237" s="12" t="s">
        <v>23</v>
      </c>
      <c r="F237" s="12" t="s">
        <v>23</v>
      </c>
      <c r="G237" s="12" t="s">
        <v>21</v>
      </c>
      <c r="H237" s="12"/>
      <c r="I237" s="12" t="s">
        <v>98</v>
      </c>
      <c r="J237" s="12"/>
      <c r="K237" s="12"/>
      <c r="L237" s="12"/>
      <c r="M237" s="12"/>
      <c r="N237" s="12"/>
      <c r="O237" s="14"/>
      <c r="P237" s="11"/>
      <c r="Q237" s="11"/>
      <c r="R237" s="11"/>
      <c r="S237" s="12" t="s">
        <v>77</v>
      </c>
      <c r="T237" s="14">
        <v>-1500</v>
      </c>
      <c r="U237" s="11">
        <v>230.27</v>
      </c>
      <c r="V237" s="11">
        <v>-345404.23</v>
      </c>
      <c r="W237" s="11"/>
      <c r="X237" s="11"/>
      <c r="Y237" s="11"/>
      <c r="Z237" s="11"/>
      <c r="AA237" s="11"/>
      <c r="AB237" s="12" t="s">
        <v>98</v>
      </c>
      <c r="AC237" s="11"/>
      <c r="AD237" s="11"/>
      <c r="AE237" s="11"/>
      <c r="AF237" s="11"/>
      <c r="AG237" s="11"/>
      <c r="AH237" s="86" t="str">
        <f>LEFT(S237,2)</f>
        <v>06</v>
      </c>
      <c r="AI237" s="86" t="str">
        <f>MID(S237,4,2)</f>
        <v>05</v>
      </c>
      <c r="AJ237" s="86" t="str">
        <f>RIGHT(S237,2)</f>
        <v>25</v>
      </c>
      <c r="AK237" s="86" t="s">
        <v>390</v>
      </c>
      <c r="AL237" s="12"/>
    </row>
    <row r="238" spans="2:38" x14ac:dyDescent="0.25">
      <c r="B238">
        <v>116</v>
      </c>
      <c r="C238" s="13">
        <v>45819</v>
      </c>
      <c r="D238" s="12" t="s">
        <v>175</v>
      </c>
      <c r="E238" s="12" t="s">
        <v>23</v>
      </c>
      <c r="F238" s="12" t="s">
        <v>23</v>
      </c>
      <c r="G238" s="12" t="s">
        <v>21</v>
      </c>
      <c r="H238" s="12"/>
      <c r="I238" s="12" t="s">
        <v>98</v>
      </c>
      <c r="J238" s="12"/>
      <c r="K238" s="12"/>
      <c r="L238" s="12"/>
      <c r="M238" s="12"/>
      <c r="N238" s="12"/>
      <c r="O238" s="14"/>
      <c r="P238" s="11"/>
      <c r="Q238" s="11"/>
      <c r="R238" s="11"/>
      <c r="S238" s="12" t="s">
        <v>175</v>
      </c>
      <c r="T238" s="14">
        <v>-500</v>
      </c>
      <c r="U238" s="11">
        <v>285.01</v>
      </c>
      <c r="V238" s="11">
        <v>-142507.32999999999</v>
      </c>
      <c r="W238" s="11"/>
      <c r="X238" s="11"/>
      <c r="Y238" s="11"/>
      <c r="Z238" s="11"/>
      <c r="AA238" s="11"/>
      <c r="AB238" s="12" t="s">
        <v>98</v>
      </c>
      <c r="AC238" s="11"/>
      <c r="AD238" s="11"/>
      <c r="AE238" s="11"/>
      <c r="AF238" s="11"/>
      <c r="AG238" s="11"/>
      <c r="AH238" s="86" t="str">
        <f>LEFT(S238,2)</f>
        <v>10</v>
      </c>
      <c r="AI238" s="86" t="str">
        <f>MID(S238,4,2)</f>
        <v>06</v>
      </c>
      <c r="AJ238" s="86" t="str">
        <f>RIGHT(S238,2)</f>
        <v>25</v>
      </c>
      <c r="AK238" s="86" t="s">
        <v>390</v>
      </c>
      <c r="AL238" s="12"/>
    </row>
    <row r="239" spans="2:38" x14ac:dyDescent="0.25">
      <c r="C239" s="13"/>
      <c r="D239" s="12"/>
      <c r="E239" s="12"/>
      <c r="F239" s="12"/>
      <c r="G239" s="12"/>
      <c r="H239" s="12"/>
      <c r="I239" s="12" t="s">
        <v>98</v>
      </c>
      <c r="J239" s="12"/>
      <c r="K239" s="11">
        <f>SUM(K236:K238)</f>
        <v>3000</v>
      </c>
      <c r="L239" s="12"/>
      <c r="M239" s="11">
        <f>SUM(M236:M238)</f>
        <v>396370.53</v>
      </c>
      <c r="N239" s="12"/>
      <c r="O239" s="14"/>
      <c r="P239" s="11"/>
      <c r="Q239" s="11"/>
      <c r="R239" s="11"/>
      <c r="S239" s="12"/>
      <c r="T239" s="11">
        <f>SUM(T236:T238)</f>
        <v>-2000</v>
      </c>
      <c r="U239" s="12"/>
      <c r="V239" s="11">
        <f>SUM(V236:V238)</f>
        <v>-487911.55999999994</v>
      </c>
      <c r="W239" s="11"/>
      <c r="X239" s="11"/>
      <c r="Y239" s="11">
        <f>K239+O239+T239</f>
        <v>1000</v>
      </c>
      <c r="Z239" s="11"/>
      <c r="AA239" s="11">
        <f>M239/K239*Y239</f>
        <v>132123.51</v>
      </c>
      <c r="AB239" s="12"/>
      <c r="AC239" s="11">
        <f>M239-AA239</f>
        <v>264247.02</v>
      </c>
      <c r="AD239" s="11">
        <f>(V239*-1)-AC239</f>
        <v>223664.53999999992</v>
      </c>
      <c r="AE239" s="11"/>
      <c r="AF239" s="11"/>
      <c r="AG239" s="11"/>
      <c r="AK239" s="86" t="s">
        <v>390</v>
      </c>
      <c r="AL239" s="12"/>
    </row>
    <row r="240" spans="2:38" x14ac:dyDescent="0.25">
      <c r="C240" s="13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4"/>
      <c r="P240" s="11"/>
      <c r="Q240" s="11"/>
      <c r="R240" s="11"/>
      <c r="S240" s="12"/>
      <c r="T240" s="14"/>
      <c r="U240" s="11"/>
      <c r="V240" s="11"/>
      <c r="W240" s="11"/>
      <c r="X240" s="11"/>
      <c r="Y240" s="11"/>
      <c r="Z240" s="11"/>
      <c r="AA240" s="11"/>
      <c r="AB240" s="12"/>
      <c r="AC240" s="11"/>
      <c r="AD240" s="11"/>
      <c r="AE240" s="11"/>
      <c r="AF240" s="11"/>
      <c r="AG240" s="11"/>
      <c r="AL240" s="12"/>
    </row>
    <row r="241" spans="2:38" x14ac:dyDescent="0.25">
      <c r="C241" s="13"/>
      <c r="D241" s="12"/>
      <c r="E241" s="12"/>
      <c r="F241" s="12"/>
      <c r="G241" s="12"/>
      <c r="H241" s="12"/>
      <c r="I241" s="31" t="s">
        <v>441</v>
      </c>
      <c r="J241" s="31"/>
      <c r="N241" s="12"/>
      <c r="O241" s="14"/>
      <c r="P241" s="11"/>
      <c r="Q241" s="11"/>
      <c r="R241" s="11"/>
      <c r="S241" s="12"/>
      <c r="T241" s="14"/>
      <c r="U241" s="11"/>
      <c r="V241" s="11"/>
      <c r="W241" s="11"/>
      <c r="X241" s="11"/>
      <c r="Y241" s="11"/>
      <c r="Z241" s="11"/>
      <c r="AA241" s="11"/>
      <c r="AB241" s="31" t="s">
        <v>441</v>
      </c>
      <c r="AC241" s="11"/>
      <c r="AD241" s="11"/>
      <c r="AE241" s="11"/>
      <c r="AF241" s="11"/>
      <c r="AG241" s="11"/>
      <c r="AL241" s="31"/>
    </row>
    <row r="242" spans="2:38" x14ac:dyDescent="0.25">
      <c r="B242">
        <v>117</v>
      </c>
      <c r="C242" s="13">
        <v>45819</v>
      </c>
      <c r="D242" s="12" t="s">
        <v>175</v>
      </c>
      <c r="E242" s="12" t="s">
        <v>23</v>
      </c>
      <c r="F242" s="12" t="s">
        <v>23</v>
      </c>
      <c r="G242" s="12" t="s">
        <v>21</v>
      </c>
      <c r="H242" s="12"/>
      <c r="I242" s="12" t="s">
        <v>183</v>
      </c>
      <c r="J242" s="12"/>
      <c r="K242" s="32">
        <v>1000</v>
      </c>
      <c r="L242" s="32"/>
      <c r="M242" s="33">
        <v>99281.29</v>
      </c>
      <c r="N242" s="12"/>
      <c r="O242" s="14"/>
      <c r="P242" s="11"/>
      <c r="Q242" s="11"/>
      <c r="R242" s="11"/>
      <c r="S242" s="12" t="s">
        <v>175</v>
      </c>
      <c r="T242" s="14">
        <v>-500</v>
      </c>
      <c r="U242" s="11">
        <v>107.71</v>
      </c>
      <c r="V242" s="11">
        <v>-53854.09</v>
      </c>
      <c r="W242" s="11"/>
      <c r="X242" s="11"/>
      <c r="Y242" s="11">
        <f>K242+O242+T242</f>
        <v>500</v>
      </c>
      <c r="Z242" s="11"/>
      <c r="AA242" s="11">
        <f>M242/K242*Y242</f>
        <v>49640.644999999997</v>
      </c>
      <c r="AB242" s="12" t="s">
        <v>183</v>
      </c>
      <c r="AC242" s="11">
        <f>M242-AA242</f>
        <v>49640.644999999997</v>
      </c>
      <c r="AD242" s="11">
        <f>(V242*-1)-AC242</f>
        <v>4213.4449999999997</v>
      </c>
      <c r="AE242" s="11"/>
      <c r="AF242" s="11"/>
      <c r="AG242" s="11"/>
      <c r="AH242" s="86" t="str">
        <f>LEFT(S242,2)</f>
        <v>10</v>
      </c>
      <c r="AI242" s="86" t="str">
        <f>MID(S242,4,2)</f>
        <v>06</v>
      </c>
      <c r="AJ242" s="86" t="str">
        <f>RIGHT(S242,2)</f>
        <v>25</v>
      </c>
      <c r="AK242" s="86" t="s">
        <v>390</v>
      </c>
      <c r="AL242" s="12"/>
    </row>
    <row r="243" spans="2:38" x14ac:dyDescent="0.25">
      <c r="C243" s="13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4"/>
      <c r="P243" s="11"/>
      <c r="Q243" s="11"/>
      <c r="R243" s="11"/>
      <c r="S243" s="12"/>
      <c r="T243" s="14"/>
      <c r="U243" s="11"/>
      <c r="V243" s="11"/>
      <c r="W243" s="11"/>
      <c r="X243" s="11"/>
      <c r="Y243" s="11"/>
      <c r="Z243" s="11"/>
      <c r="AA243" s="11"/>
      <c r="AB243" s="12"/>
      <c r="AC243" s="11"/>
      <c r="AD243" s="11"/>
      <c r="AE243" s="11"/>
      <c r="AF243" s="11"/>
      <c r="AG243" s="11"/>
      <c r="AL243" s="12"/>
    </row>
    <row r="244" spans="2:38" x14ac:dyDescent="0.25">
      <c r="C244" s="13"/>
      <c r="D244" s="12"/>
      <c r="E244" s="12"/>
      <c r="F244" s="12"/>
      <c r="G244" s="12"/>
      <c r="H244" s="12"/>
      <c r="I244" s="31" t="s">
        <v>442</v>
      </c>
      <c r="J244" s="31"/>
      <c r="K244" s="32"/>
      <c r="L244" s="32"/>
      <c r="M244" s="33"/>
      <c r="N244" s="12"/>
      <c r="O244" s="14"/>
      <c r="P244" s="11"/>
      <c r="Q244" s="11"/>
      <c r="R244" s="11"/>
      <c r="S244" s="12"/>
      <c r="T244" s="14"/>
      <c r="U244" s="11"/>
      <c r="V244" s="11"/>
      <c r="W244" s="11"/>
      <c r="X244" s="11"/>
      <c r="Y244" s="11"/>
      <c r="Z244" s="11"/>
      <c r="AA244" s="11"/>
      <c r="AB244" s="31" t="s">
        <v>442</v>
      </c>
      <c r="AC244" s="11"/>
      <c r="AD244" s="11"/>
      <c r="AE244" s="11"/>
      <c r="AF244" s="11"/>
      <c r="AG244" s="11"/>
      <c r="AL244" s="31"/>
    </row>
    <row r="245" spans="2:38" x14ac:dyDescent="0.25">
      <c r="B245">
        <v>45</v>
      </c>
      <c r="C245" s="13">
        <v>45784</v>
      </c>
      <c r="D245" s="12" t="s">
        <v>77</v>
      </c>
      <c r="E245" s="12" t="s">
        <v>23</v>
      </c>
      <c r="F245" s="12" t="s">
        <v>23</v>
      </c>
      <c r="G245" s="12" t="s">
        <v>21</v>
      </c>
      <c r="H245" s="12"/>
      <c r="I245" s="12" t="s">
        <v>99</v>
      </c>
      <c r="J245" s="12"/>
      <c r="K245" s="32">
        <v>500</v>
      </c>
      <c r="L245" s="32"/>
      <c r="M245" s="33">
        <v>132182.07999999999</v>
      </c>
      <c r="N245" s="12"/>
      <c r="O245" s="14"/>
      <c r="P245" s="11"/>
      <c r="Q245" s="11"/>
      <c r="R245" s="11"/>
      <c r="S245" s="12" t="s">
        <v>77</v>
      </c>
      <c r="T245" s="14">
        <v>-500</v>
      </c>
      <c r="U245" s="11">
        <v>304.77</v>
      </c>
      <c r="V245" s="11">
        <v>-152385.99</v>
      </c>
      <c r="W245" s="11"/>
      <c r="X245" s="11"/>
      <c r="Y245" s="11">
        <f>K245+O245+T245</f>
        <v>0</v>
      </c>
      <c r="Z245" s="11"/>
      <c r="AA245" s="11">
        <f>M245/K245*Y245</f>
        <v>0</v>
      </c>
      <c r="AB245" s="12" t="s">
        <v>99</v>
      </c>
      <c r="AC245" s="11">
        <f>M245-AA245</f>
        <v>132182.07999999999</v>
      </c>
      <c r="AD245" s="11">
        <f>(V245*-1)-AC245</f>
        <v>20203.910000000003</v>
      </c>
      <c r="AE245" s="11"/>
      <c r="AF245" s="11"/>
      <c r="AG245" s="11"/>
      <c r="AH245" s="86" t="str">
        <f>LEFT(S245,2)</f>
        <v>06</v>
      </c>
      <c r="AI245" s="86" t="str">
        <f>MID(S245,4,2)</f>
        <v>05</v>
      </c>
      <c r="AJ245" s="86" t="str">
        <f>RIGHT(S245,2)</f>
        <v>25</v>
      </c>
      <c r="AK245" s="86" t="s">
        <v>390</v>
      </c>
      <c r="AL245" s="12"/>
    </row>
    <row r="246" spans="2:38" x14ac:dyDescent="0.25">
      <c r="C246" s="13"/>
      <c r="D246" s="12"/>
      <c r="E246" s="12"/>
      <c r="F246" s="12"/>
      <c r="G246" s="12"/>
      <c r="H246" s="12"/>
      <c r="I246" s="12"/>
      <c r="J246" s="12"/>
      <c r="K246" s="32"/>
      <c r="L246" s="32"/>
      <c r="M246" s="33"/>
      <c r="N246" s="12"/>
      <c r="O246" s="14"/>
      <c r="P246" s="11"/>
      <c r="Q246" s="11"/>
      <c r="R246" s="11"/>
      <c r="S246" s="12"/>
      <c r="T246" s="14"/>
      <c r="U246" s="11"/>
      <c r="V246" s="11"/>
      <c r="W246" s="11"/>
      <c r="X246" s="11"/>
      <c r="Y246" s="11"/>
      <c r="Z246" s="11"/>
      <c r="AA246" s="11"/>
      <c r="AB246" s="12"/>
      <c r="AC246" s="11"/>
      <c r="AD246" s="11"/>
      <c r="AE246" s="11"/>
      <c r="AF246" s="11"/>
      <c r="AG246" s="11"/>
      <c r="AL246" s="12"/>
    </row>
    <row r="247" spans="2:38" x14ac:dyDescent="0.25">
      <c r="C247" s="13"/>
      <c r="D247" s="12"/>
      <c r="E247" s="12"/>
      <c r="F247" s="12"/>
      <c r="G247" s="12"/>
      <c r="H247" s="12"/>
      <c r="I247" s="12"/>
      <c r="J247" s="12"/>
      <c r="K247" s="32"/>
      <c r="L247" s="32"/>
      <c r="M247" s="33"/>
      <c r="N247" s="12"/>
      <c r="O247" s="14"/>
      <c r="P247" s="11"/>
      <c r="Q247" s="11"/>
      <c r="R247" s="11"/>
      <c r="S247" s="12"/>
      <c r="T247" s="14"/>
      <c r="U247" s="11"/>
      <c r="V247" s="11"/>
      <c r="W247" s="11"/>
      <c r="X247" s="11"/>
      <c r="Y247" s="11"/>
      <c r="Z247" s="11"/>
      <c r="AA247" s="11"/>
      <c r="AB247" s="12"/>
      <c r="AC247" s="11"/>
      <c r="AD247" s="11"/>
      <c r="AE247" s="11"/>
      <c r="AF247" s="11"/>
      <c r="AG247" s="11"/>
      <c r="AL247" s="12"/>
    </row>
    <row r="248" spans="2:38" x14ac:dyDescent="0.25">
      <c r="C248" s="13"/>
      <c r="D248" s="12"/>
      <c r="E248" s="12"/>
      <c r="F248" s="12"/>
      <c r="G248" s="12"/>
      <c r="H248" s="12"/>
      <c r="I248" s="31" t="s">
        <v>443</v>
      </c>
      <c r="J248" s="31"/>
      <c r="K248" s="32">
        <v>2000</v>
      </c>
      <c r="L248" s="32"/>
      <c r="M248" s="33">
        <v>55026.7</v>
      </c>
      <c r="N248" s="12"/>
      <c r="O248" s="14"/>
      <c r="P248" s="11"/>
      <c r="Q248" s="11"/>
      <c r="R248" s="11"/>
      <c r="S248" s="12"/>
      <c r="T248" s="14"/>
      <c r="U248" s="11"/>
      <c r="V248" s="11"/>
      <c r="W248" s="11"/>
      <c r="X248" s="11"/>
      <c r="Y248" s="32">
        <v>2000</v>
      </c>
      <c r="Z248" s="32"/>
      <c r="AA248" s="33">
        <v>55026.7</v>
      </c>
      <c r="AB248" s="31" t="s">
        <v>443</v>
      </c>
      <c r="AC248" s="11"/>
      <c r="AD248" s="11"/>
      <c r="AE248" s="11"/>
      <c r="AF248" s="11"/>
      <c r="AG248" s="11"/>
      <c r="AL248" s="31"/>
    </row>
    <row r="249" spans="2:38" x14ac:dyDescent="0.25">
      <c r="C249" s="13"/>
      <c r="D249" s="12"/>
      <c r="E249" s="12"/>
      <c r="F249" s="12"/>
      <c r="G249" s="12"/>
      <c r="H249" s="12"/>
      <c r="I249" s="31"/>
      <c r="J249" s="31"/>
      <c r="K249" s="32"/>
      <c r="L249" s="32"/>
      <c r="M249" s="33"/>
      <c r="N249" s="12"/>
      <c r="O249" s="14"/>
      <c r="P249" s="11"/>
      <c r="Q249" s="11"/>
      <c r="R249" s="11"/>
      <c r="S249" s="12"/>
      <c r="T249" s="14"/>
      <c r="U249" s="11"/>
      <c r="V249" s="11"/>
      <c r="W249" s="11"/>
      <c r="X249" s="11"/>
      <c r="Y249" s="11"/>
      <c r="Z249" s="11"/>
      <c r="AA249" s="11"/>
      <c r="AB249" s="31"/>
      <c r="AC249" s="11"/>
      <c r="AD249" s="11"/>
      <c r="AE249" s="11"/>
      <c r="AF249" s="11"/>
      <c r="AG249" s="11"/>
      <c r="AL249" s="31"/>
    </row>
    <row r="250" spans="2:38" x14ac:dyDescent="0.25">
      <c r="C250" s="13"/>
      <c r="D250" s="12"/>
      <c r="E250" s="12"/>
      <c r="F250" s="12"/>
      <c r="G250" s="12"/>
      <c r="H250" s="12"/>
      <c r="I250" s="31"/>
      <c r="J250" s="31"/>
      <c r="K250" s="32"/>
      <c r="L250" s="32"/>
      <c r="M250" s="33"/>
      <c r="N250" s="12"/>
      <c r="O250" s="14"/>
      <c r="P250" s="11"/>
      <c r="Q250" s="11"/>
      <c r="R250" s="11"/>
      <c r="S250" s="12"/>
      <c r="T250" s="14"/>
      <c r="U250" s="11"/>
      <c r="V250" s="11"/>
      <c r="W250" s="11"/>
      <c r="X250" s="11"/>
      <c r="Y250" s="11"/>
      <c r="Z250" s="11"/>
      <c r="AA250" s="11"/>
      <c r="AB250" s="31"/>
      <c r="AC250" s="11"/>
      <c r="AD250" s="11"/>
      <c r="AE250" s="11"/>
      <c r="AF250" s="11"/>
      <c r="AG250" s="11"/>
      <c r="AL250" s="31"/>
    </row>
    <row r="251" spans="2:38" x14ac:dyDescent="0.25">
      <c r="C251" s="13"/>
      <c r="D251" s="12"/>
      <c r="E251" s="12"/>
      <c r="F251" s="12"/>
      <c r="G251" s="12"/>
      <c r="H251" s="12"/>
      <c r="I251" s="31" t="s">
        <v>444</v>
      </c>
      <c r="J251" s="31"/>
      <c r="N251" s="12"/>
      <c r="O251" s="14"/>
      <c r="P251" s="11"/>
      <c r="Q251" s="11"/>
      <c r="R251" s="11"/>
      <c r="S251" s="12"/>
      <c r="T251" s="14"/>
      <c r="U251" s="11"/>
      <c r="V251" s="11"/>
      <c r="W251" s="11"/>
      <c r="X251" s="11"/>
      <c r="Y251" s="11"/>
      <c r="Z251" s="11"/>
      <c r="AA251" s="11"/>
      <c r="AB251" s="31" t="s">
        <v>444</v>
      </c>
      <c r="AC251" s="11"/>
      <c r="AD251" s="11"/>
      <c r="AE251" s="11"/>
      <c r="AF251" s="11"/>
      <c r="AG251" s="11"/>
      <c r="AL251" s="31"/>
    </row>
    <row r="252" spans="2:38" x14ac:dyDescent="0.25">
      <c r="B252">
        <v>118</v>
      </c>
      <c r="C252" s="13">
        <v>45819</v>
      </c>
      <c r="D252" s="12" t="s">
        <v>175</v>
      </c>
      <c r="E252" s="12" t="s">
        <v>23</v>
      </c>
      <c r="F252" s="12" t="s">
        <v>23</v>
      </c>
      <c r="G252" s="12" t="s">
        <v>21</v>
      </c>
      <c r="H252" s="12"/>
      <c r="I252" s="12" t="s">
        <v>184</v>
      </c>
      <c r="J252" s="12"/>
      <c r="K252" s="32">
        <v>1000</v>
      </c>
      <c r="L252" s="32"/>
      <c r="M252" s="33">
        <v>35555.5</v>
      </c>
      <c r="N252" s="12"/>
      <c r="O252" s="14"/>
      <c r="P252" s="11"/>
      <c r="Q252" s="11"/>
      <c r="R252" s="11"/>
      <c r="S252" s="12" t="s">
        <v>175</v>
      </c>
      <c r="T252" s="14">
        <v>-500</v>
      </c>
      <c r="U252" s="11">
        <v>46.15</v>
      </c>
      <c r="V252" s="11">
        <v>-23076.9</v>
      </c>
      <c r="W252" s="11"/>
      <c r="X252" s="11"/>
      <c r="Y252" s="11">
        <f>K252+O252+T252</f>
        <v>500</v>
      </c>
      <c r="Z252" s="11"/>
      <c r="AA252" s="11">
        <f>M252/K252*Y252</f>
        <v>17777.75</v>
      </c>
      <c r="AB252" s="12" t="s">
        <v>184</v>
      </c>
      <c r="AC252" s="11">
        <f>M252-AA252</f>
        <v>17777.75</v>
      </c>
      <c r="AD252" s="11">
        <f>(V252*-1)-AC252</f>
        <v>5299.1500000000015</v>
      </c>
      <c r="AE252" s="11"/>
      <c r="AF252" s="11"/>
      <c r="AG252" s="11"/>
      <c r="AH252" s="86" t="str">
        <f>LEFT(S252,2)</f>
        <v>10</v>
      </c>
      <c r="AI252" s="86" t="str">
        <f>MID(S252,4,2)</f>
        <v>06</v>
      </c>
      <c r="AJ252" s="86" t="str">
        <f>RIGHT(S252,2)</f>
        <v>25</v>
      </c>
      <c r="AK252" s="86" t="s">
        <v>390</v>
      </c>
      <c r="AL252" s="12"/>
    </row>
    <row r="253" spans="2:38" x14ac:dyDescent="0.25">
      <c r="C253" s="13"/>
      <c r="D253" s="12"/>
      <c r="E253" s="12"/>
      <c r="F253" s="12"/>
      <c r="G253" s="12"/>
      <c r="H253" s="12"/>
      <c r="I253" s="12"/>
      <c r="J253" s="12"/>
      <c r="K253" s="32"/>
      <c r="L253" s="32"/>
      <c r="M253" s="33"/>
      <c r="N253" s="12"/>
      <c r="O253" s="14"/>
      <c r="P253" s="11"/>
      <c r="Q253" s="11"/>
      <c r="R253" s="11"/>
      <c r="S253" s="12"/>
      <c r="T253" s="14"/>
      <c r="U253" s="11"/>
      <c r="V253" s="11"/>
      <c r="W253" s="11"/>
      <c r="X253" s="11"/>
      <c r="Y253" s="11"/>
      <c r="Z253" s="11"/>
      <c r="AA253" s="11"/>
      <c r="AB253" s="12"/>
      <c r="AC253" s="11"/>
      <c r="AD253" s="11"/>
      <c r="AE253" s="11"/>
      <c r="AF253" s="11"/>
      <c r="AG253" s="11"/>
      <c r="AL253" s="12"/>
    </row>
    <row r="254" spans="2:38" x14ac:dyDescent="0.25">
      <c r="C254" s="13"/>
      <c r="D254" s="12"/>
      <c r="E254" s="12"/>
      <c r="F254" s="12"/>
      <c r="G254" s="12"/>
      <c r="H254" s="12"/>
      <c r="I254" s="12"/>
      <c r="J254" s="12"/>
      <c r="K254" s="32"/>
      <c r="L254" s="32"/>
      <c r="M254" s="33"/>
      <c r="N254" s="12"/>
      <c r="O254" s="14"/>
      <c r="P254" s="11"/>
      <c r="Q254" s="11"/>
      <c r="R254" s="11"/>
      <c r="S254" s="12"/>
      <c r="T254" s="14"/>
      <c r="U254" s="11"/>
      <c r="V254" s="11"/>
      <c r="W254" s="11"/>
      <c r="X254" s="11"/>
      <c r="Y254" s="11"/>
      <c r="Z254" s="11"/>
      <c r="AA254" s="11"/>
      <c r="AB254" s="12"/>
      <c r="AC254" s="11"/>
      <c r="AD254" s="11"/>
      <c r="AE254" s="11"/>
      <c r="AF254" s="11"/>
      <c r="AG254" s="11"/>
      <c r="AL254" s="12"/>
    </row>
    <row r="255" spans="2:38" x14ac:dyDescent="0.25">
      <c r="C255" s="13"/>
      <c r="D255" s="12"/>
      <c r="E255" s="12"/>
      <c r="F255" s="12"/>
      <c r="G255" s="12"/>
      <c r="H255" s="12"/>
      <c r="I255" s="31" t="s">
        <v>445</v>
      </c>
      <c r="J255" s="31"/>
      <c r="K255" s="32">
        <v>500</v>
      </c>
      <c r="L255" s="32"/>
      <c r="M255" s="33">
        <v>77477.399999999994</v>
      </c>
      <c r="N255" s="12"/>
      <c r="O255" s="14"/>
      <c r="P255" s="11"/>
      <c r="Q255" s="11"/>
      <c r="R255" s="11"/>
      <c r="S255" s="12"/>
      <c r="T255" s="14"/>
      <c r="U255" s="11"/>
      <c r="V255" s="11"/>
      <c r="W255" s="11"/>
      <c r="X255" s="11"/>
      <c r="Y255" s="32">
        <v>500</v>
      </c>
      <c r="Z255" s="32"/>
      <c r="AA255" s="33">
        <v>77477.399999999994</v>
      </c>
      <c r="AB255" s="31" t="s">
        <v>445</v>
      </c>
      <c r="AC255" s="11"/>
      <c r="AD255" s="11"/>
      <c r="AE255" s="11"/>
      <c r="AF255" s="11"/>
      <c r="AG255" s="11"/>
      <c r="AL255" s="31"/>
    </row>
    <row r="256" spans="2:38" x14ac:dyDescent="0.25">
      <c r="B256" s="35"/>
      <c r="C256" s="36"/>
      <c r="D256" s="37"/>
      <c r="E256" s="37"/>
      <c r="F256" s="37"/>
      <c r="G256" s="37"/>
      <c r="H256" s="37"/>
      <c r="I256" s="38"/>
      <c r="J256" s="38"/>
      <c r="K256" s="39"/>
      <c r="L256" s="39"/>
      <c r="M256" s="40"/>
      <c r="N256" s="37"/>
      <c r="O256" s="41"/>
      <c r="P256" s="42"/>
      <c r="Q256" s="42"/>
      <c r="R256" s="42"/>
      <c r="S256" s="37"/>
      <c r="T256" s="41"/>
      <c r="U256" s="42"/>
      <c r="V256" s="42"/>
      <c r="W256" s="42"/>
      <c r="X256" s="42"/>
      <c r="Y256" s="42"/>
      <c r="Z256" s="42"/>
      <c r="AA256" s="42"/>
      <c r="AB256" s="38"/>
      <c r="AC256" s="42"/>
      <c r="AD256" s="11"/>
      <c r="AE256" s="11"/>
      <c r="AF256" s="11"/>
      <c r="AG256" s="11"/>
      <c r="AL256" s="31"/>
    </row>
    <row r="257" spans="2:38" x14ac:dyDescent="0.25">
      <c r="C257" s="13"/>
      <c r="D257" s="12"/>
      <c r="E257" s="12"/>
      <c r="F257" s="12"/>
      <c r="G257" s="12"/>
      <c r="H257" s="12"/>
      <c r="I257" s="31"/>
      <c r="J257" s="31"/>
      <c r="K257" s="32"/>
      <c r="L257" s="32"/>
      <c r="M257" s="33"/>
      <c r="N257" s="12"/>
      <c r="O257" s="14"/>
      <c r="P257" s="11"/>
      <c r="Q257" s="11"/>
      <c r="R257" s="11"/>
      <c r="S257" s="12"/>
      <c r="T257" s="14"/>
      <c r="U257" s="11"/>
      <c r="V257" s="11"/>
      <c r="W257" s="11"/>
      <c r="X257" s="11"/>
      <c r="Y257" s="11"/>
      <c r="Z257" s="11"/>
      <c r="AA257" s="11"/>
      <c r="AB257" s="31"/>
      <c r="AC257" s="11"/>
      <c r="AD257" s="11"/>
      <c r="AE257" s="11"/>
      <c r="AF257" s="11"/>
      <c r="AG257" s="11"/>
      <c r="AL257" s="31"/>
    </row>
    <row r="258" spans="2:38" x14ac:dyDescent="0.25">
      <c r="C258" s="13"/>
      <c r="D258" s="12"/>
      <c r="E258" s="12"/>
      <c r="F258" s="12"/>
      <c r="G258" s="12"/>
      <c r="H258" s="12"/>
      <c r="I258" s="31"/>
      <c r="J258" s="31"/>
      <c r="K258" s="32"/>
      <c r="L258" s="32"/>
      <c r="M258" s="33"/>
      <c r="N258" s="12"/>
      <c r="O258" s="14"/>
      <c r="P258" s="11"/>
      <c r="Q258" s="11"/>
      <c r="R258" s="11"/>
      <c r="S258" s="12"/>
      <c r="T258" s="14"/>
      <c r="U258" s="11"/>
      <c r="V258" s="11"/>
      <c r="W258" s="11"/>
      <c r="X258" s="11"/>
      <c r="Y258" s="11"/>
      <c r="Z258" s="11"/>
      <c r="AA258" s="11"/>
      <c r="AB258" s="31"/>
      <c r="AC258" s="11"/>
      <c r="AD258" s="11"/>
      <c r="AE258" s="11"/>
      <c r="AF258" s="11"/>
      <c r="AG258" s="11"/>
      <c r="AL258" s="31"/>
    </row>
    <row r="259" spans="2:38" x14ac:dyDescent="0.25">
      <c r="B259">
        <v>81</v>
      </c>
      <c r="C259" s="13">
        <v>45797</v>
      </c>
      <c r="D259" s="12" t="s">
        <v>135</v>
      </c>
      <c r="E259" s="12" t="s">
        <v>23</v>
      </c>
      <c r="F259" s="12" t="s">
        <v>23</v>
      </c>
      <c r="G259" s="12" t="s">
        <v>21</v>
      </c>
      <c r="H259" s="12"/>
      <c r="I259" s="12" t="s">
        <v>141</v>
      </c>
      <c r="J259" s="12"/>
      <c r="K259" s="12"/>
      <c r="L259" s="12"/>
      <c r="M259" s="12"/>
      <c r="N259" s="12" t="s">
        <v>135</v>
      </c>
      <c r="O259" s="14">
        <v>500</v>
      </c>
      <c r="P259" s="11">
        <v>181.39</v>
      </c>
      <c r="Q259" s="11">
        <v>90695.6</v>
      </c>
      <c r="R259" s="11"/>
      <c r="S259" s="12"/>
      <c r="T259" s="14"/>
      <c r="U259" s="11"/>
      <c r="V259" s="11"/>
      <c r="W259" s="11"/>
      <c r="X259" s="12" t="s">
        <v>135</v>
      </c>
      <c r="Y259" s="14">
        <v>500</v>
      </c>
      <c r="Z259" s="11">
        <v>181.39</v>
      </c>
      <c r="AA259" s="11">
        <v>90695.6</v>
      </c>
      <c r="AB259" s="12" t="s">
        <v>141</v>
      </c>
      <c r="AC259" s="11"/>
      <c r="AD259" s="11"/>
      <c r="AE259" s="11"/>
      <c r="AF259" s="11"/>
      <c r="AG259" s="11"/>
      <c r="AH259" s="86" t="str">
        <f>LEFT(N259,2)</f>
        <v>19</v>
      </c>
      <c r="AI259" s="86" t="str">
        <f>MID(N259,4,2)</f>
        <v>05</v>
      </c>
      <c r="AJ259" s="86" t="str">
        <f>RIGHT(N259,2)</f>
        <v>25</v>
      </c>
      <c r="AK259" s="86" t="s">
        <v>390</v>
      </c>
      <c r="AL259" s="12"/>
    </row>
    <row r="260" spans="2:38" x14ac:dyDescent="0.25">
      <c r="B260">
        <v>119</v>
      </c>
      <c r="C260" s="13">
        <v>45819</v>
      </c>
      <c r="D260" s="12" t="s">
        <v>175</v>
      </c>
      <c r="E260" s="12" t="s">
        <v>23</v>
      </c>
      <c r="F260" s="12" t="s">
        <v>23</v>
      </c>
      <c r="G260" s="12" t="s">
        <v>21</v>
      </c>
      <c r="H260" s="12"/>
      <c r="I260" s="12" t="s">
        <v>141</v>
      </c>
      <c r="J260" s="12"/>
      <c r="K260" s="12"/>
      <c r="L260" s="12"/>
      <c r="M260" s="12"/>
      <c r="N260" s="12" t="s">
        <v>175</v>
      </c>
      <c r="O260" s="14">
        <v>1000</v>
      </c>
      <c r="P260" s="11">
        <v>192.41</v>
      </c>
      <c r="Q260" s="11">
        <v>192412.19</v>
      </c>
      <c r="R260" s="11"/>
      <c r="S260" s="12"/>
      <c r="T260" s="14"/>
      <c r="U260" s="11"/>
      <c r="V260" s="11"/>
      <c r="W260" s="11"/>
      <c r="X260" s="12" t="s">
        <v>175</v>
      </c>
      <c r="Y260" s="14">
        <v>1000</v>
      </c>
      <c r="Z260" s="11">
        <v>192.41</v>
      </c>
      <c r="AA260" s="11">
        <v>192412.19</v>
      </c>
      <c r="AB260" s="12" t="s">
        <v>141</v>
      </c>
      <c r="AC260" s="11"/>
      <c r="AD260" s="11"/>
      <c r="AE260" s="11"/>
      <c r="AF260" s="11"/>
      <c r="AG260" s="11"/>
      <c r="AH260" s="86" t="str">
        <f>LEFT(N260,2)</f>
        <v>10</v>
      </c>
      <c r="AI260" s="86" t="str">
        <f>MID(N260,4,2)</f>
        <v>06</v>
      </c>
      <c r="AJ260" s="86" t="str">
        <f>RIGHT(N260,2)</f>
        <v>25</v>
      </c>
      <c r="AK260" s="86" t="s">
        <v>390</v>
      </c>
      <c r="AL260" s="12"/>
    </row>
    <row r="261" spans="2:38" x14ac:dyDescent="0.25">
      <c r="C261" s="13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4"/>
      <c r="P261" s="11"/>
      <c r="Q261" s="11"/>
      <c r="R261" s="11"/>
      <c r="S261" s="12"/>
      <c r="T261" s="14"/>
      <c r="U261" s="11"/>
      <c r="V261" s="11"/>
      <c r="W261" s="11"/>
      <c r="X261" s="11"/>
      <c r="Y261" s="11"/>
      <c r="Z261" s="11"/>
      <c r="AA261" s="11"/>
      <c r="AB261" s="12"/>
      <c r="AC261" s="11"/>
      <c r="AD261" s="11"/>
      <c r="AE261" s="11"/>
      <c r="AF261" s="11"/>
      <c r="AG261" s="11"/>
      <c r="AL261" s="12"/>
    </row>
    <row r="262" spans="2:38" x14ac:dyDescent="0.25">
      <c r="C262" s="13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4"/>
      <c r="P262" s="11"/>
      <c r="Q262" s="11"/>
      <c r="R262" s="11"/>
      <c r="S262" s="12"/>
      <c r="T262" s="14"/>
      <c r="U262" s="11"/>
      <c r="V262" s="11"/>
      <c r="W262" s="11"/>
      <c r="X262" s="11"/>
      <c r="Y262" s="11"/>
      <c r="Z262" s="11"/>
      <c r="AA262" s="11"/>
      <c r="AB262" s="12"/>
      <c r="AC262" s="11"/>
      <c r="AD262" s="11"/>
      <c r="AE262" s="11"/>
      <c r="AF262" s="11"/>
      <c r="AG262" s="11"/>
      <c r="AL262" s="12"/>
    </row>
    <row r="263" spans="2:38" x14ac:dyDescent="0.25">
      <c r="C263" s="13"/>
      <c r="D263" s="12"/>
      <c r="E263" s="12"/>
      <c r="F263" s="12"/>
      <c r="G263" s="12"/>
      <c r="H263" s="12"/>
      <c r="I263" s="31" t="s">
        <v>446</v>
      </c>
      <c r="J263" s="31"/>
      <c r="K263" s="32">
        <v>1000</v>
      </c>
      <c r="L263" s="32"/>
      <c r="M263" s="33">
        <v>1040149.11</v>
      </c>
      <c r="N263" s="12"/>
      <c r="O263" s="14"/>
      <c r="P263" s="11"/>
      <c r="Q263" s="11"/>
      <c r="R263" s="11"/>
      <c r="S263" s="12"/>
      <c r="T263" s="14"/>
      <c r="U263" s="11"/>
      <c r="V263" s="11"/>
      <c r="W263" s="11"/>
      <c r="X263" s="11"/>
      <c r="Y263" s="11"/>
      <c r="Z263" s="11"/>
      <c r="AA263" s="11"/>
      <c r="AB263" s="31" t="s">
        <v>446</v>
      </c>
      <c r="AC263" s="11"/>
      <c r="AD263" s="11"/>
      <c r="AE263" s="11"/>
      <c r="AF263" s="11"/>
      <c r="AG263" s="11"/>
      <c r="AL263" s="31"/>
    </row>
    <row r="264" spans="2:38" x14ac:dyDescent="0.25">
      <c r="B264">
        <v>120</v>
      </c>
      <c r="C264" s="13">
        <v>45819</v>
      </c>
      <c r="D264" s="12" t="s">
        <v>175</v>
      </c>
      <c r="E264" s="12" t="s">
        <v>23</v>
      </c>
      <c r="F264" s="12" t="s">
        <v>23</v>
      </c>
      <c r="G264" s="12" t="s">
        <v>21</v>
      </c>
      <c r="H264" s="12"/>
      <c r="I264" s="12" t="s">
        <v>116</v>
      </c>
      <c r="J264" s="12"/>
      <c r="K264" s="12"/>
      <c r="L264" s="12"/>
      <c r="M264" s="12"/>
      <c r="N264" s="12"/>
      <c r="O264" s="14"/>
      <c r="P264" s="11"/>
      <c r="Q264" s="11"/>
      <c r="R264" s="11"/>
      <c r="S264" s="12" t="s">
        <v>175</v>
      </c>
      <c r="T264" s="14">
        <v>-250</v>
      </c>
      <c r="U264" s="11">
        <v>1256.1600000000001</v>
      </c>
      <c r="V264" s="11">
        <v>-314040.13</v>
      </c>
      <c r="W264" s="11"/>
      <c r="X264" s="11"/>
      <c r="Y264" s="11"/>
      <c r="Z264" s="11"/>
      <c r="AA264" s="11"/>
      <c r="AB264" s="12" t="s">
        <v>116</v>
      </c>
      <c r="AC264" s="11"/>
      <c r="AD264" s="11"/>
      <c r="AE264" s="11"/>
      <c r="AF264" s="11"/>
      <c r="AG264" s="11"/>
      <c r="AH264" s="86" t="str">
        <f>LEFT(S264,2)</f>
        <v>10</v>
      </c>
      <c r="AI264" s="86" t="str">
        <f>MID(S264,4,2)</f>
        <v>06</v>
      </c>
      <c r="AJ264" s="86" t="str">
        <f>RIGHT(S264,2)</f>
        <v>25</v>
      </c>
      <c r="AK264" s="86" t="s">
        <v>390</v>
      </c>
      <c r="AL264" s="12"/>
    </row>
    <row r="265" spans="2:38" x14ac:dyDescent="0.25">
      <c r="B265">
        <v>56</v>
      </c>
      <c r="C265" s="13">
        <v>45790</v>
      </c>
      <c r="D265" s="12" t="s">
        <v>111</v>
      </c>
      <c r="E265" s="12" t="s">
        <v>23</v>
      </c>
      <c r="F265" s="12" t="s">
        <v>23</v>
      </c>
      <c r="G265" s="12" t="s">
        <v>21</v>
      </c>
      <c r="H265" s="12"/>
      <c r="I265" s="12" t="s">
        <v>116</v>
      </c>
      <c r="J265" s="12"/>
      <c r="K265" s="12"/>
      <c r="L265" s="12"/>
      <c r="M265" s="12"/>
      <c r="N265" s="12"/>
      <c r="O265" s="14"/>
      <c r="P265" s="11"/>
      <c r="Q265" s="11"/>
      <c r="R265" s="11"/>
      <c r="S265" s="12" t="s">
        <v>111</v>
      </c>
      <c r="T265" s="14">
        <v>-250</v>
      </c>
      <c r="U265" s="11">
        <v>1156.04</v>
      </c>
      <c r="V265" s="11">
        <v>-289010.71000000002</v>
      </c>
      <c r="W265" s="11"/>
      <c r="X265" s="11"/>
      <c r="Y265" s="11"/>
      <c r="Z265" s="11"/>
      <c r="AA265" s="11"/>
      <c r="AB265" s="12" t="s">
        <v>116</v>
      </c>
      <c r="AC265" s="11"/>
      <c r="AD265" s="11"/>
      <c r="AE265" s="11"/>
      <c r="AF265" s="11"/>
      <c r="AG265" s="11"/>
      <c r="AH265" s="86" t="str">
        <f>LEFT(S265,2)</f>
        <v>12</v>
      </c>
      <c r="AI265" s="86" t="str">
        <f>MID(S265,4,2)</f>
        <v>05</v>
      </c>
      <c r="AJ265" s="86" t="str">
        <f>RIGHT(S265,2)</f>
        <v>25</v>
      </c>
      <c r="AK265" s="86" t="s">
        <v>390</v>
      </c>
      <c r="AL265" s="12"/>
    </row>
    <row r="266" spans="2:38" x14ac:dyDescent="0.25">
      <c r="C266" s="13"/>
      <c r="D266" s="12"/>
      <c r="E266" s="12"/>
      <c r="F266" s="12"/>
      <c r="G266" s="12"/>
      <c r="H266" s="12"/>
      <c r="I266" s="12" t="s">
        <v>116</v>
      </c>
      <c r="J266" s="12"/>
      <c r="K266" s="11">
        <f>SUM(K263:K265)</f>
        <v>1000</v>
      </c>
      <c r="L266" s="12"/>
      <c r="M266" s="11">
        <f>SUM(M263:M265)</f>
        <v>1040149.11</v>
      </c>
      <c r="N266" s="12"/>
      <c r="O266" s="14"/>
      <c r="P266" s="11"/>
      <c r="Q266" s="11"/>
      <c r="R266" s="11"/>
      <c r="S266" s="12"/>
      <c r="T266" s="11">
        <f t="shared" ref="T266:V266" si="17">SUM(T263:T265)</f>
        <v>-500</v>
      </c>
      <c r="U266" s="11"/>
      <c r="V266" s="11">
        <f t="shared" si="17"/>
        <v>-603050.84000000008</v>
      </c>
      <c r="W266" s="11"/>
      <c r="X266" s="11"/>
      <c r="Y266" s="11">
        <f>K266+O266+T266</f>
        <v>500</v>
      </c>
      <c r="Z266" s="11"/>
      <c r="AA266" s="11">
        <f>M266/K266*Y266</f>
        <v>520074.55500000005</v>
      </c>
      <c r="AB266" s="12"/>
      <c r="AC266" s="11">
        <f>M266-AA266</f>
        <v>520074.55499999993</v>
      </c>
      <c r="AD266" s="11">
        <f>(V266*-1)-AC266</f>
        <v>82976.285000000149</v>
      </c>
      <c r="AE266" s="11"/>
      <c r="AF266" s="11"/>
      <c r="AG266" s="11"/>
      <c r="AK266" s="86" t="s">
        <v>390</v>
      </c>
      <c r="AL266" s="12"/>
    </row>
    <row r="267" spans="2:38" x14ac:dyDescent="0.25">
      <c r="C267" s="13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4"/>
      <c r="P267" s="11"/>
      <c r="Q267" s="11"/>
      <c r="R267" s="11"/>
      <c r="S267" s="12"/>
      <c r="T267" s="14"/>
      <c r="U267" s="11"/>
      <c r="V267" s="11"/>
      <c r="W267" s="11"/>
      <c r="X267" s="11"/>
      <c r="Y267" s="11"/>
      <c r="Z267" s="11"/>
      <c r="AA267" s="11"/>
      <c r="AB267" s="12"/>
      <c r="AC267" s="11"/>
      <c r="AD267" s="11"/>
      <c r="AE267" s="11"/>
      <c r="AF267" s="11"/>
      <c r="AG267" s="11"/>
      <c r="AL267" s="12"/>
    </row>
    <row r="268" spans="2:38" x14ac:dyDescent="0.25">
      <c r="C268" s="13"/>
      <c r="D268" s="12"/>
      <c r="E268" s="12"/>
      <c r="F268" s="12"/>
      <c r="G268" s="12"/>
      <c r="H268" s="12"/>
      <c r="I268" s="31" t="s">
        <v>447</v>
      </c>
      <c r="J268" s="31"/>
      <c r="K268" s="32">
        <v>1000</v>
      </c>
      <c r="L268" s="32"/>
      <c r="M268" s="33">
        <v>39339.300000000003</v>
      </c>
      <c r="N268" s="12"/>
      <c r="O268" s="14"/>
      <c r="P268" s="11"/>
      <c r="Q268" s="11"/>
      <c r="R268" s="11"/>
      <c r="S268" s="12"/>
      <c r="T268" s="14"/>
      <c r="U268" s="11"/>
      <c r="V268" s="11"/>
      <c r="W268" s="11"/>
      <c r="X268" s="11"/>
      <c r="Y268" s="32">
        <v>1000</v>
      </c>
      <c r="Z268" s="32"/>
      <c r="AA268" s="33">
        <v>39339.300000000003</v>
      </c>
      <c r="AB268" s="31" t="s">
        <v>447</v>
      </c>
      <c r="AC268" s="11"/>
      <c r="AD268" s="11"/>
      <c r="AE268" s="11"/>
      <c r="AF268" s="11"/>
      <c r="AG268" s="11"/>
      <c r="AL268" s="31"/>
    </row>
    <row r="269" spans="2:38" x14ac:dyDescent="0.25">
      <c r="C269" s="13"/>
      <c r="D269" s="12"/>
      <c r="E269" s="12"/>
      <c r="F269" s="12"/>
      <c r="G269" s="12"/>
      <c r="H269" s="12"/>
      <c r="I269" s="31"/>
      <c r="J269" s="31"/>
      <c r="K269" s="32"/>
      <c r="L269" s="32"/>
      <c r="M269" s="33"/>
      <c r="N269" s="12"/>
      <c r="O269" s="14"/>
      <c r="P269" s="11"/>
      <c r="Q269" s="11"/>
      <c r="R269" s="11"/>
      <c r="S269" s="12"/>
      <c r="T269" s="14"/>
      <c r="U269" s="11"/>
      <c r="V269" s="11"/>
      <c r="W269" s="11"/>
      <c r="X269" s="11"/>
      <c r="Y269" s="11"/>
      <c r="Z269" s="11"/>
      <c r="AA269" s="11"/>
      <c r="AB269" s="31"/>
      <c r="AC269" s="11"/>
      <c r="AD269" s="11"/>
      <c r="AE269" s="11"/>
      <c r="AF269" s="11"/>
      <c r="AG269" s="11"/>
      <c r="AL269" s="31"/>
    </row>
    <row r="270" spans="2:38" x14ac:dyDescent="0.25">
      <c r="B270">
        <v>95</v>
      </c>
      <c r="C270" s="13">
        <v>45807</v>
      </c>
      <c r="D270" s="12" t="s">
        <v>162</v>
      </c>
      <c r="E270" s="12" t="s">
        <v>17</v>
      </c>
      <c r="F270" s="12" t="s">
        <v>163</v>
      </c>
      <c r="G270" s="12" t="s">
        <v>21</v>
      </c>
      <c r="H270" s="12"/>
      <c r="I270" s="12" t="s">
        <v>164</v>
      </c>
      <c r="J270" s="12"/>
      <c r="K270" s="12"/>
      <c r="L270" s="12"/>
      <c r="M270" s="12"/>
      <c r="N270" s="12" t="s">
        <v>162</v>
      </c>
      <c r="O270" s="14">
        <v>100</v>
      </c>
      <c r="P270" s="11">
        <v>2060.16</v>
      </c>
      <c r="Q270" s="11">
        <v>206015.81</v>
      </c>
      <c r="R270" s="11"/>
      <c r="S270" s="12"/>
      <c r="T270" s="14"/>
      <c r="U270" s="11"/>
      <c r="V270" s="11"/>
      <c r="W270" s="11"/>
      <c r="X270" s="12" t="s">
        <v>162</v>
      </c>
      <c r="Y270" s="14">
        <v>100</v>
      </c>
      <c r="Z270" s="11">
        <v>2060.16</v>
      </c>
      <c r="AA270" s="11">
        <v>206015.81</v>
      </c>
      <c r="AB270" s="12" t="s">
        <v>164</v>
      </c>
      <c r="AC270" s="11"/>
      <c r="AD270" s="11"/>
      <c r="AE270" s="11"/>
      <c r="AF270" s="11"/>
      <c r="AG270" s="11"/>
      <c r="AH270" s="86" t="str">
        <f>LEFT(N270,2)</f>
        <v>29</v>
      </c>
      <c r="AI270" s="86" t="str">
        <f>MID(N270,4,2)</f>
        <v>05</v>
      </c>
      <c r="AJ270" s="86" t="str">
        <f>RIGHT(N270,2)</f>
        <v>25</v>
      </c>
      <c r="AK270" s="86" t="s">
        <v>390</v>
      </c>
      <c r="AL270" s="12"/>
    </row>
    <row r="271" spans="2:38" x14ac:dyDescent="0.25">
      <c r="C271" s="13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4"/>
      <c r="P271" s="11"/>
      <c r="Q271" s="11"/>
      <c r="R271" s="11"/>
      <c r="S271" s="12"/>
      <c r="T271" s="14"/>
      <c r="U271" s="11"/>
      <c r="V271" s="11"/>
      <c r="W271" s="11"/>
      <c r="X271" s="11"/>
      <c r="Y271" s="11"/>
      <c r="Z271" s="11"/>
      <c r="AA271" s="11"/>
      <c r="AB271" s="12"/>
      <c r="AC271" s="11"/>
      <c r="AD271" s="11"/>
      <c r="AE271" s="11"/>
      <c r="AF271" s="11"/>
      <c r="AG271" s="11"/>
      <c r="AL271" s="12"/>
    </row>
    <row r="272" spans="2:38" x14ac:dyDescent="0.25">
      <c r="C272" s="13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4"/>
      <c r="P272" s="11"/>
      <c r="Q272" s="11"/>
      <c r="R272" s="11"/>
      <c r="S272" s="12"/>
      <c r="T272" s="14"/>
      <c r="U272" s="11"/>
      <c r="V272" s="11"/>
      <c r="W272" s="11"/>
      <c r="X272" s="11"/>
      <c r="Y272" s="11"/>
      <c r="Z272" s="11"/>
      <c r="AA272" s="11"/>
      <c r="AB272" s="12"/>
      <c r="AC272" s="11"/>
      <c r="AD272" s="11"/>
      <c r="AE272" s="11"/>
      <c r="AF272" s="11"/>
      <c r="AG272" s="11"/>
      <c r="AL272" s="12"/>
    </row>
    <row r="273" spans="2:38" x14ac:dyDescent="0.25">
      <c r="C273" s="13"/>
      <c r="D273" s="12"/>
      <c r="E273" s="12"/>
      <c r="F273" s="12"/>
      <c r="G273" s="12"/>
      <c r="H273" s="12"/>
      <c r="I273" s="31" t="s">
        <v>448</v>
      </c>
      <c r="J273" s="31"/>
      <c r="K273" s="32">
        <v>6000</v>
      </c>
      <c r="L273" s="32"/>
      <c r="M273" s="33">
        <v>600435.57999999996</v>
      </c>
      <c r="N273" s="12"/>
      <c r="O273" s="14"/>
      <c r="P273" s="11"/>
      <c r="Q273" s="11"/>
      <c r="R273" s="11"/>
      <c r="S273" s="12"/>
      <c r="T273" s="14"/>
      <c r="U273" s="11"/>
      <c r="V273" s="11"/>
      <c r="W273" s="11"/>
      <c r="Y273" s="32">
        <v>6000</v>
      </c>
      <c r="Z273" s="32"/>
      <c r="AA273" s="33">
        <v>600435.57999999996</v>
      </c>
      <c r="AB273" s="31" t="s">
        <v>448</v>
      </c>
      <c r="AC273" s="14"/>
      <c r="AD273" s="11"/>
      <c r="AE273" s="11"/>
      <c r="AF273" s="11"/>
      <c r="AG273" s="11"/>
      <c r="AL273" s="31"/>
    </row>
    <row r="274" spans="2:38" x14ac:dyDescent="0.25">
      <c r="B274">
        <v>101</v>
      </c>
      <c r="C274" s="13">
        <v>45818</v>
      </c>
      <c r="D274" s="12" t="s">
        <v>171</v>
      </c>
      <c r="E274" s="12" t="s">
        <v>23</v>
      </c>
      <c r="F274" s="12" t="s">
        <v>23</v>
      </c>
      <c r="G274" s="12" t="s">
        <v>21</v>
      </c>
      <c r="H274" s="12"/>
      <c r="I274" s="12" t="s">
        <v>174</v>
      </c>
      <c r="J274" s="12"/>
      <c r="K274" s="12"/>
      <c r="L274" s="12"/>
      <c r="M274" s="12"/>
      <c r="N274" s="12" t="s">
        <v>171</v>
      </c>
      <c r="O274" s="14">
        <v>1000</v>
      </c>
      <c r="P274" s="11">
        <v>108.25</v>
      </c>
      <c r="Q274" s="11">
        <v>108248.11</v>
      </c>
      <c r="R274" s="11"/>
      <c r="S274" s="12"/>
      <c r="T274" s="14"/>
      <c r="U274" s="11"/>
      <c r="V274" s="11"/>
      <c r="W274" s="11"/>
      <c r="X274" s="12" t="s">
        <v>171</v>
      </c>
      <c r="Y274" s="14">
        <v>1000</v>
      </c>
      <c r="Z274" s="11">
        <v>108.25</v>
      </c>
      <c r="AA274" s="11">
        <v>108248.11</v>
      </c>
      <c r="AB274" s="12" t="s">
        <v>174</v>
      </c>
      <c r="AF274" s="11"/>
      <c r="AG274" s="11"/>
      <c r="AH274" s="86" t="str">
        <f>LEFT(N274,2)</f>
        <v>09</v>
      </c>
      <c r="AI274" s="86" t="str">
        <f>MID(N274,4,2)</f>
        <v>06</v>
      </c>
      <c r="AJ274" s="86" t="str">
        <f>RIGHT(N274,2)</f>
        <v>25</v>
      </c>
      <c r="AK274" s="86" t="s">
        <v>390</v>
      </c>
      <c r="AL274" s="12"/>
    </row>
    <row r="275" spans="2:38" x14ac:dyDescent="0.25">
      <c r="C275" s="13"/>
      <c r="D275" s="12"/>
      <c r="E275" s="12"/>
      <c r="F275" s="12"/>
      <c r="G275" s="12"/>
      <c r="H275" s="12"/>
      <c r="I275" s="12" t="s">
        <v>174</v>
      </c>
      <c r="J275" s="12"/>
      <c r="K275" s="11">
        <f t="shared" ref="K275" si="18">SUM(K273:K274)</f>
        <v>6000</v>
      </c>
      <c r="L275" s="11"/>
      <c r="M275" s="11">
        <f t="shared" ref="M275" si="19">SUM(M273:M274)</f>
        <v>600435.57999999996</v>
      </c>
      <c r="N275" s="12"/>
      <c r="O275" s="11">
        <f t="shared" ref="O275" si="20">SUM(O273:O274)</f>
        <v>1000</v>
      </c>
      <c r="P275" s="11"/>
      <c r="Q275" s="11">
        <f t="shared" ref="Q275" si="21">SUM(Q273:Q274)</f>
        <v>108248.11</v>
      </c>
      <c r="R275" s="11"/>
      <c r="S275" s="12"/>
      <c r="T275" s="14"/>
      <c r="U275" s="11"/>
      <c r="V275" s="11"/>
      <c r="W275" s="11"/>
      <c r="X275" s="11"/>
      <c r="Y275" s="11">
        <f t="shared" ref="Y275:AA275" si="22">SUM(Y273:Y274)</f>
        <v>7000</v>
      </c>
      <c r="Z275" s="11"/>
      <c r="AA275" s="11">
        <f t="shared" si="22"/>
        <v>708683.69</v>
      </c>
      <c r="AB275" s="12" t="s">
        <v>174</v>
      </c>
      <c r="AC275" s="11"/>
      <c r="AD275" s="11"/>
      <c r="AE275" s="11"/>
      <c r="AF275" s="11"/>
      <c r="AG275" s="11"/>
      <c r="AL275" s="12"/>
    </row>
    <row r="276" spans="2:38" x14ac:dyDescent="0.25">
      <c r="C276" s="13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4"/>
      <c r="P276" s="11"/>
      <c r="Q276" s="11"/>
      <c r="R276" s="11"/>
      <c r="S276" s="12"/>
      <c r="T276" s="14"/>
      <c r="U276" s="11"/>
      <c r="V276" s="11"/>
      <c r="W276" s="11"/>
      <c r="X276" s="11"/>
      <c r="Y276" s="11"/>
      <c r="Z276" s="11"/>
      <c r="AA276" s="11"/>
      <c r="AB276" s="12"/>
      <c r="AC276" s="11"/>
      <c r="AD276" s="11"/>
      <c r="AE276" s="11"/>
      <c r="AF276" s="11"/>
      <c r="AG276" s="11"/>
      <c r="AL276" s="12"/>
    </row>
    <row r="277" spans="2:38" x14ac:dyDescent="0.25">
      <c r="C277" s="13"/>
      <c r="D277" s="12"/>
      <c r="E277" s="12"/>
      <c r="F277" s="12"/>
      <c r="G277" s="12"/>
      <c r="H277" s="12"/>
      <c r="I277" s="31" t="s">
        <v>449</v>
      </c>
      <c r="J277" s="31"/>
      <c r="K277" s="32">
        <v>10000</v>
      </c>
      <c r="L277" s="32"/>
      <c r="M277" s="33">
        <v>837279.48</v>
      </c>
      <c r="N277" s="12"/>
      <c r="O277" s="14"/>
      <c r="P277" s="11"/>
      <c r="Q277" s="11"/>
      <c r="R277" s="11"/>
      <c r="S277" s="12"/>
      <c r="T277" s="14"/>
      <c r="U277" s="11"/>
      <c r="V277" s="11"/>
      <c r="W277" s="11"/>
      <c r="X277" s="11"/>
      <c r="Y277" s="32">
        <v>10000</v>
      </c>
      <c r="Z277" s="32"/>
      <c r="AA277" s="33">
        <v>837279.48</v>
      </c>
      <c r="AB277" s="31" t="s">
        <v>449</v>
      </c>
      <c r="AC277" s="11"/>
      <c r="AD277" s="11"/>
      <c r="AE277" s="11"/>
      <c r="AF277" s="11"/>
      <c r="AG277" s="11"/>
      <c r="AL277" s="31"/>
    </row>
    <row r="278" spans="2:38" x14ac:dyDescent="0.25">
      <c r="C278" s="13"/>
      <c r="D278" s="12"/>
      <c r="E278" s="12"/>
      <c r="F278" s="12"/>
      <c r="G278" s="12"/>
      <c r="H278" s="12"/>
      <c r="I278" s="31"/>
      <c r="J278" s="31"/>
      <c r="K278" s="32"/>
      <c r="L278" s="32"/>
      <c r="M278" s="33"/>
      <c r="N278" s="12"/>
      <c r="O278" s="14"/>
      <c r="P278" s="11"/>
      <c r="Q278" s="11"/>
      <c r="R278" s="11"/>
      <c r="S278" s="12"/>
      <c r="T278" s="14"/>
      <c r="U278" s="11"/>
      <c r="V278" s="11"/>
      <c r="W278" s="11"/>
      <c r="X278" s="11"/>
      <c r="Y278" s="32"/>
      <c r="Z278" s="32"/>
      <c r="AA278" s="33"/>
      <c r="AB278" s="31"/>
      <c r="AC278" s="11"/>
      <c r="AD278" s="11"/>
      <c r="AE278" s="11"/>
      <c r="AF278" s="11"/>
      <c r="AG278" s="11"/>
      <c r="AL278" s="31"/>
    </row>
    <row r="279" spans="2:38" x14ac:dyDescent="0.25">
      <c r="B279">
        <v>121</v>
      </c>
      <c r="C279" s="13">
        <v>45819</v>
      </c>
      <c r="D279" s="12" t="s">
        <v>175</v>
      </c>
      <c r="E279" s="12" t="s">
        <v>23</v>
      </c>
      <c r="F279" s="12" t="s">
        <v>23</v>
      </c>
      <c r="G279" s="12" t="s">
        <v>21</v>
      </c>
      <c r="H279" s="12"/>
      <c r="I279" s="12" t="s">
        <v>125</v>
      </c>
      <c r="J279" s="12"/>
      <c r="K279" s="12"/>
      <c r="L279" s="12"/>
      <c r="M279" s="12"/>
      <c r="N279" s="12"/>
      <c r="O279" s="14"/>
      <c r="P279" s="11"/>
      <c r="Q279" s="11"/>
      <c r="R279" s="11"/>
      <c r="S279" s="12" t="s">
        <v>175</v>
      </c>
      <c r="T279" s="14">
        <v>-20</v>
      </c>
      <c r="U279" s="11">
        <v>1837.59</v>
      </c>
      <c r="V279" s="11">
        <v>-36751.81</v>
      </c>
      <c r="W279" s="11"/>
      <c r="X279" s="11"/>
      <c r="Y279" s="11"/>
      <c r="Z279" s="11"/>
      <c r="AA279" s="11"/>
      <c r="AB279" s="12" t="s">
        <v>125</v>
      </c>
      <c r="AC279" s="11"/>
      <c r="AD279" s="11"/>
      <c r="AE279" s="11"/>
      <c r="AF279" s="11"/>
      <c r="AG279" s="11"/>
      <c r="AH279" s="86" t="str">
        <f>LEFT(S279,2)</f>
        <v>10</v>
      </c>
      <c r="AI279" s="86" t="str">
        <f>MID(S279,4,2)</f>
        <v>06</v>
      </c>
      <c r="AJ279" s="86" t="str">
        <f>RIGHT(S279,2)</f>
        <v>25</v>
      </c>
      <c r="AK279" s="86" t="s">
        <v>390</v>
      </c>
      <c r="AL279" s="12"/>
    </row>
    <row r="280" spans="2:38" x14ac:dyDescent="0.25">
      <c r="B280">
        <v>68</v>
      </c>
      <c r="C280" s="13">
        <v>45792</v>
      </c>
      <c r="D280" s="12" t="s">
        <v>121</v>
      </c>
      <c r="E280" s="12" t="s">
        <v>23</v>
      </c>
      <c r="F280" s="12" t="s">
        <v>23</v>
      </c>
      <c r="G280" s="12" t="s">
        <v>21</v>
      </c>
      <c r="H280" s="12"/>
      <c r="I280" s="12" t="s">
        <v>125</v>
      </c>
      <c r="J280" s="12"/>
      <c r="K280" s="12"/>
      <c r="L280" s="12"/>
      <c r="M280" s="12"/>
      <c r="N280" s="12" t="s">
        <v>121</v>
      </c>
      <c r="O280" s="14">
        <v>20</v>
      </c>
      <c r="P280" s="11">
        <v>1492.49</v>
      </c>
      <c r="Q280" s="11">
        <v>29849.82</v>
      </c>
      <c r="R280" s="11"/>
      <c r="S280" s="12"/>
      <c r="T280" s="14"/>
      <c r="U280" s="11"/>
      <c r="V280" s="11"/>
      <c r="W280" s="11"/>
      <c r="X280" s="11"/>
      <c r="Y280" s="11"/>
      <c r="Z280" s="11"/>
      <c r="AA280" s="11"/>
      <c r="AB280" s="12" t="s">
        <v>125</v>
      </c>
      <c r="AC280" s="11"/>
      <c r="AD280" s="11"/>
      <c r="AE280" s="11"/>
      <c r="AF280" s="11"/>
      <c r="AG280" s="11"/>
      <c r="AH280" s="86" t="str">
        <f>LEFT(N280,2)</f>
        <v>14</v>
      </c>
      <c r="AI280" s="86" t="str">
        <f>MID(N280,4,2)</f>
        <v>05</v>
      </c>
      <c r="AJ280" s="86" t="str">
        <f>RIGHT(N280,2)</f>
        <v>25</v>
      </c>
      <c r="AK280" s="86" t="s">
        <v>390</v>
      </c>
      <c r="AL280" s="12"/>
    </row>
    <row r="281" spans="2:38" x14ac:dyDescent="0.25">
      <c r="C281" s="13"/>
      <c r="D281" s="12"/>
      <c r="E281" s="12"/>
      <c r="F281" s="12"/>
      <c r="G281" s="12"/>
      <c r="H281" s="12"/>
      <c r="I281" s="12" t="s">
        <v>125</v>
      </c>
      <c r="J281" s="12"/>
      <c r="K281" s="12"/>
      <c r="L281" s="12"/>
      <c r="M281" s="12"/>
      <c r="N281" s="12"/>
      <c r="O281" s="14">
        <f t="shared" ref="O281:Q281" si="23">SUM(O280)</f>
        <v>20</v>
      </c>
      <c r="P281" s="11">
        <f t="shared" si="23"/>
        <v>1492.49</v>
      </c>
      <c r="Q281" s="11">
        <f t="shared" si="23"/>
        <v>29849.82</v>
      </c>
      <c r="R281" s="11"/>
      <c r="S281" s="12"/>
      <c r="T281" s="14">
        <f t="shared" ref="T281:V281" si="24">SUM(T279:T280)</f>
        <v>-20</v>
      </c>
      <c r="U281" s="11">
        <f t="shared" si="24"/>
        <v>1837.59</v>
      </c>
      <c r="V281" s="11">
        <f t="shared" si="24"/>
        <v>-36751.81</v>
      </c>
      <c r="W281" s="11"/>
      <c r="X281" s="11"/>
      <c r="Y281" s="11">
        <f>K281+O281+T281</f>
        <v>0</v>
      </c>
      <c r="Z281" s="11"/>
      <c r="AA281" s="11">
        <v>0</v>
      </c>
      <c r="AB281" s="12" t="s">
        <v>125</v>
      </c>
      <c r="AC281" s="11">
        <f>Q281</f>
        <v>29849.82</v>
      </c>
      <c r="AD281" s="11">
        <f>(V281*-1)-AC281</f>
        <v>6901.989999999998</v>
      </c>
      <c r="AE281" s="11"/>
      <c r="AF281" s="11"/>
      <c r="AG281" s="11"/>
      <c r="AK281" s="86" t="s">
        <v>390</v>
      </c>
      <c r="AL281" s="12"/>
    </row>
    <row r="282" spans="2:38" x14ac:dyDescent="0.25">
      <c r="C282" s="13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4"/>
      <c r="P282" s="11"/>
      <c r="Q282" s="11"/>
      <c r="R282" s="11"/>
      <c r="S282" s="12"/>
      <c r="T282" s="14"/>
      <c r="U282" s="11"/>
      <c r="V282" s="11"/>
      <c r="W282" s="11"/>
      <c r="X282" s="11"/>
      <c r="Y282" s="11"/>
      <c r="Z282" s="11"/>
      <c r="AA282" s="11"/>
      <c r="AB282" s="12"/>
      <c r="AC282" s="11"/>
      <c r="AD282" s="11"/>
      <c r="AE282" s="11"/>
      <c r="AF282" s="11"/>
      <c r="AG282" s="11"/>
      <c r="AL282" s="12"/>
    </row>
    <row r="283" spans="2:38" x14ac:dyDescent="0.25">
      <c r="B283">
        <v>14</v>
      </c>
      <c r="C283" s="13">
        <v>45771</v>
      </c>
      <c r="D283" s="12" t="s">
        <v>63</v>
      </c>
      <c r="E283" s="12" t="s">
        <v>17</v>
      </c>
      <c r="F283" s="12" t="s">
        <v>64</v>
      </c>
      <c r="G283" s="12" t="s">
        <v>21</v>
      </c>
      <c r="H283" s="12"/>
      <c r="I283" s="12" t="s">
        <v>65</v>
      </c>
      <c r="J283" s="12"/>
      <c r="K283" s="12"/>
      <c r="L283" s="12"/>
      <c r="M283" s="12"/>
      <c r="N283" s="12" t="s">
        <v>63</v>
      </c>
      <c r="O283" s="14">
        <v>2500</v>
      </c>
      <c r="P283" s="11">
        <v>85.25</v>
      </c>
      <c r="Q283" s="11">
        <v>213126.56</v>
      </c>
      <c r="R283" s="11"/>
      <c r="S283" s="12"/>
      <c r="T283" s="14"/>
      <c r="U283" s="11"/>
      <c r="V283" s="11"/>
      <c r="W283" s="11"/>
      <c r="X283" s="12" t="s">
        <v>63</v>
      </c>
      <c r="Y283" s="14">
        <v>2500</v>
      </c>
      <c r="Z283" s="11">
        <v>85.25</v>
      </c>
      <c r="AA283" s="11">
        <v>213126.56</v>
      </c>
      <c r="AB283" s="12" t="s">
        <v>65</v>
      </c>
      <c r="AC283" s="11"/>
      <c r="AD283" s="11"/>
      <c r="AE283" s="11"/>
      <c r="AF283" s="11"/>
      <c r="AG283" s="11"/>
      <c r="AH283" s="86" t="str">
        <f>LEFT(N283,2)</f>
        <v>23</v>
      </c>
      <c r="AI283" s="86" t="str">
        <f>MID(N283,4,2)</f>
        <v>04</v>
      </c>
      <c r="AJ283" s="86" t="str">
        <f>RIGHT(N283,2)</f>
        <v>25</v>
      </c>
      <c r="AK283" s="86" t="s">
        <v>390</v>
      </c>
      <c r="AL283" s="12"/>
    </row>
    <row r="284" spans="2:38" x14ac:dyDescent="0.25">
      <c r="C284" s="13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4"/>
      <c r="P284" s="11"/>
      <c r="Q284" s="11"/>
      <c r="R284" s="11"/>
      <c r="S284" s="12"/>
      <c r="T284" s="14"/>
      <c r="U284" s="11"/>
      <c r="V284" s="11"/>
      <c r="W284" s="11"/>
      <c r="X284" s="12"/>
      <c r="Y284" s="14"/>
      <c r="Z284" s="11"/>
      <c r="AA284" s="11"/>
      <c r="AB284" s="12"/>
      <c r="AC284" s="11"/>
      <c r="AD284" s="11"/>
      <c r="AE284" s="11"/>
      <c r="AF284" s="11"/>
      <c r="AG284" s="11"/>
      <c r="AL284" s="12"/>
    </row>
    <row r="285" spans="2:38" x14ac:dyDescent="0.25">
      <c r="C285" s="13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4"/>
      <c r="P285" s="11"/>
      <c r="Q285" s="11"/>
      <c r="R285" s="11"/>
      <c r="S285" s="12"/>
      <c r="T285" s="14"/>
      <c r="U285" s="11"/>
      <c r="V285" s="11"/>
      <c r="W285" s="11"/>
      <c r="X285" s="12"/>
      <c r="Y285" s="14"/>
      <c r="Z285" s="11"/>
      <c r="AA285" s="11"/>
      <c r="AB285" s="12"/>
      <c r="AC285" s="11"/>
      <c r="AD285" s="11"/>
      <c r="AE285" s="11"/>
      <c r="AF285" s="11"/>
      <c r="AG285" s="11"/>
      <c r="AL285" s="12"/>
    </row>
    <row r="286" spans="2:38" x14ac:dyDescent="0.25">
      <c r="C286" s="13"/>
      <c r="D286" s="12"/>
      <c r="E286" s="12"/>
      <c r="F286" s="12"/>
      <c r="G286" s="12"/>
      <c r="H286" s="12"/>
      <c r="I286" s="31" t="s">
        <v>450</v>
      </c>
      <c r="J286" s="31"/>
      <c r="K286" s="32">
        <v>3035</v>
      </c>
      <c r="L286" s="32"/>
      <c r="M286" s="33">
        <v>206472.78</v>
      </c>
      <c r="N286" s="12"/>
      <c r="O286" s="14"/>
      <c r="P286" s="11"/>
      <c r="Q286" s="11"/>
      <c r="R286" s="11"/>
      <c r="S286" s="12"/>
      <c r="T286" s="14"/>
      <c r="U286" s="11"/>
      <c r="V286" s="11"/>
      <c r="W286" s="11"/>
      <c r="X286" s="11"/>
      <c r="Y286" s="32">
        <f>K286+T289</f>
        <v>2500</v>
      </c>
      <c r="Z286" s="32"/>
      <c r="AA286" s="33">
        <f>M286/K286*Y286</f>
        <v>170076.42504118619</v>
      </c>
      <c r="AB286" s="31" t="s">
        <v>450</v>
      </c>
      <c r="AC286" s="11"/>
      <c r="AD286" s="11"/>
      <c r="AE286" s="11"/>
      <c r="AF286" s="11"/>
      <c r="AG286" s="11"/>
      <c r="AL286" s="31"/>
    </row>
    <row r="287" spans="2:38" x14ac:dyDescent="0.25">
      <c r="B287">
        <v>57</v>
      </c>
      <c r="C287" s="13">
        <v>45790</v>
      </c>
      <c r="D287" s="12" t="s">
        <v>111</v>
      </c>
      <c r="E287" s="12" t="s">
        <v>23</v>
      </c>
      <c r="F287" s="12" t="s">
        <v>23</v>
      </c>
      <c r="G287" s="12" t="s">
        <v>21</v>
      </c>
      <c r="H287" s="12"/>
      <c r="I287" s="12" t="s">
        <v>117</v>
      </c>
      <c r="J287" s="12"/>
      <c r="K287" s="12"/>
      <c r="L287" s="12"/>
      <c r="M287" s="12"/>
      <c r="N287" s="12"/>
      <c r="O287" s="14"/>
      <c r="P287" s="11"/>
      <c r="Q287" s="11"/>
      <c r="R287" s="11"/>
      <c r="S287" s="12" t="s">
        <v>111</v>
      </c>
      <c r="T287" s="14">
        <v>-535</v>
      </c>
      <c r="U287" s="11">
        <v>67.8</v>
      </c>
      <c r="V287" s="11">
        <v>-36274.120000000003</v>
      </c>
      <c r="W287" s="11"/>
      <c r="X287" s="11"/>
      <c r="Y287" s="11"/>
      <c r="Z287" s="11"/>
      <c r="AA287" s="11"/>
      <c r="AB287" s="12" t="s">
        <v>117</v>
      </c>
      <c r="AC287" s="11"/>
      <c r="AD287" s="11"/>
      <c r="AE287" s="11"/>
      <c r="AF287" s="11"/>
      <c r="AG287" s="11"/>
      <c r="AH287" s="86" t="str">
        <f>LEFT(S287,2)</f>
        <v>12</v>
      </c>
      <c r="AI287" s="86" t="str">
        <f>MID(S287,4,2)</f>
        <v>05</v>
      </c>
      <c r="AJ287" s="86" t="str">
        <f>RIGHT(S287,2)</f>
        <v>25</v>
      </c>
      <c r="AK287" s="86" t="s">
        <v>390</v>
      </c>
      <c r="AL287" s="12"/>
    </row>
    <row r="288" spans="2:38" x14ac:dyDescent="0.25">
      <c r="B288">
        <v>122</v>
      </c>
      <c r="C288" s="13">
        <v>45819</v>
      </c>
      <c r="D288" s="12" t="s">
        <v>175</v>
      </c>
      <c r="E288" s="12" t="s">
        <v>23</v>
      </c>
      <c r="F288" s="12" t="s">
        <v>23</v>
      </c>
      <c r="G288" s="12" t="s">
        <v>21</v>
      </c>
      <c r="H288" s="12"/>
      <c r="I288" s="12" t="s">
        <v>117</v>
      </c>
      <c r="J288" s="12"/>
      <c r="K288" s="12"/>
      <c r="L288" s="12"/>
      <c r="M288" s="12"/>
      <c r="N288" s="12" t="s">
        <v>175</v>
      </c>
      <c r="O288" s="14">
        <v>2500</v>
      </c>
      <c r="P288" s="11">
        <v>74.510000000000005</v>
      </c>
      <c r="Q288" s="11">
        <v>186286</v>
      </c>
      <c r="R288" s="11"/>
      <c r="S288" s="12"/>
      <c r="T288" s="14"/>
      <c r="U288" s="11"/>
      <c r="V288" s="11"/>
      <c r="W288" s="11"/>
      <c r="X288" s="12" t="s">
        <v>175</v>
      </c>
      <c r="Y288" s="14">
        <v>2500</v>
      </c>
      <c r="Z288" s="11">
        <v>74.510000000000005</v>
      </c>
      <c r="AA288" s="11">
        <v>186286</v>
      </c>
      <c r="AB288" s="12" t="s">
        <v>117</v>
      </c>
      <c r="AC288" s="11"/>
      <c r="AD288" s="11"/>
      <c r="AE288" s="11"/>
      <c r="AF288" s="11"/>
      <c r="AG288" s="11"/>
      <c r="AH288" s="86" t="str">
        <f>LEFT(N288,2)</f>
        <v>10</v>
      </c>
      <c r="AI288" s="86" t="str">
        <f>MID(N288,4,2)</f>
        <v>06</v>
      </c>
      <c r="AJ288" s="86" t="str">
        <f>RIGHT(N288,2)</f>
        <v>25</v>
      </c>
      <c r="AK288" s="86" t="s">
        <v>390</v>
      </c>
      <c r="AL288" s="12"/>
    </row>
    <row r="289" spans="2:38" x14ac:dyDescent="0.25">
      <c r="C289" s="13"/>
      <c r="D289" s="12"/>
      <c r="E289" s="12"/>
      <c r="F289" s="12"/>
      <c r="G289" s="12"/>
      <c r="H289" s="12"/>
      <c r="I289" s="12" t="s">
        <v>117</v>
      </c>
      <c r="J289" s="12"/>
      <c r="K289" s="11">
        <f>SUM(K286:K288)</f>
        <v>3035</v>
      </c>
      <c r="L289" s="11"/>
      <c r="M289" s="11">
        <f>SUM(M286:M288)</f>
        <v>206472.78</v>
      </c>
      <c r="N289" s="12"/>
      <c r="O289" s="11">
        <f t="shared" ref="O289:Q289" si="25">SUM(O286:O288)</f>
        <v>2500</v>
      </c>
      <c r="P289" s="11">
        <f t="shared" si="25"/>
        <v>74.510000000000005</v>
      </c>
      <c r="Q289" s="11">
        <f t="shared" si="25"/>
        <v>186286</v>
      </c>
      <c r="R289" s="11"/>
      <c r="S289" s="12"/>
      <c r="T289" s="11">
        <f t="shared" ref="T289:V289" si="26">SUM(T286:T288)</f>
        <v>-535</v>
      </c>
      <c r="U289" s="11">
        <f t="shared" si="26"/>
        <v>67.8</v>
      </c>
      <c r="V289" s="11">
        <f t="shared" si="26"/>
        <v>-36274.120000000003</v>
      </c>
      <c r="W289" s="11"/>
      <c r="X289" s="11"/>
      <c r="Y289" s="11">
        <f>K289+O289+T289</f>
        <v>5000</v>
      </c>
      <c r="Z289" s="11"/>
      <c r="AA289" s="11">
        <f>SUM(AA286:AA288)</f>
        <v>356362.42504118616</v>
      </c>
      <c r="AB289" s="12"/>
      <c r="AC289" s="11">
        <f>M286-AA286</f>
        <v>36396.354958813812</v>
      </c>
      <c r="AD289" s="43">
        <f>(V289*-1)-AC289</f>
        <v>-122.2349588138095</v>
      </c>
      <c r="AE289" s="11"/>
      <c r="AF289" s="11"/>
      <c r="AG289" s="11"/>
      <c r="AK289" s="86" t="s">
        <v>390</v>
      </c>
      <c r="AL289" s="12"/>
    </row>
    <row r="290" spans="2:38" x14ac:dyDescent="0.25">
      <c r="C290" s="13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4"/>
      <c r="P290" s="11"/>
      <c r="Q290" s="11"/>
      <c r="R290" s="11"/>
      <c r="S290" s="12"/>
      <c r="T290" s="14"/>
      <c r="U290" s="11"/>
      <c r="V290" s="11"/>
      <c r="W290" s="11"/>
      <c r="X290" s="11"/>
      <c r="Y290" s="11"/>
      <c r="Z290" s="11"/>
      <c r="AA290" s="11"/>
      <c r="AB290" s="12"/>
      <c r="AC290" s="11"/>
      <c r="AD290" s="11"/>
      <c r="AE290" s="11"/>
      <c r="AF290" s="11"/>
      <c r="AG290" s="11"/>
      <c r="AL290" s="12"/>
    </row>
    <row r="291" spans="2:38" x14ac:dyDescent="0.25">
      <c r="B291">
        <v>58</v>
      </c>
      <c r="C291" s="13">
        <v>45790</v>
      </c>
      <c r="D291" s="12" t="s">
        <v>111</v>
      </c>
      <c r="E291" s="12" t="s">
        <v>23</v>
      </c>
      <c r="F291" s="12" t="s">
        <v>23</v>
      </c>
      <c r="G291" s="12" t="s">
        <v>21</v>
      </c>
      <c r="H291" s="12"/>
      <c r="I291" s="12" t="s">
        <v>57</v>
      </c>
      <c r="J291" s="12"/>
      <c r="K291" s="12"/>
      <c r="L291" s="12"/>
      <c r="M291" s="12"/>
      <c r="N291" s="12"/>
      <c r="O291" s="14"/>
      <c r="P291" s="11"/>
      <c r="Q291" s="11"/>
      <c r="R291" s="11"/>
      <c r="S291" s="12" t="s">
        <v>111</v>
      </c>
      <c r="T291" s="14">
        <v>-500</v>
      </c>
      <c r="U291" s="11">
        <v>186.81</v>
      </c>
      <c r="V291" s="11">
        <v>-93406.5</v>
      </c>
      <c r="W291" s="11"/>
      <c r="X291" s="11"/>
      <c r="Y291" s="11"/>
      <c r="Z291" s="11"/>
      <c r="AA291" s="11"/>
      <c r="AB291" s="12" t="s">
        <v>57</v>
      </c>
      <c r="AC291" s="11"/>
      <c r="AD291" s="11"/>
      <c r="AE291" s="11"/>
      <c r="AF291" s="11"/>
      <c r="AG291" s="11"/>
      <c r="AH291" s="86" t="str">
        <f>LEFT(S291,2)</f>
        <v>12</v>
      </c>
      <c r="AI291" s="86" t="str">
        <f>MID(S291,4,2)</f>
        <v>05</v>
      </c>
      <c r="AJ291" s="86" t="str">
        <f>RIGHT(S291,2)</f>
        <v>25</v>
      </c>
      <c r="AK291" s="86" t="s">
        <v>390</v>
      </c>
      <c r="AL291" s="12"/>
    </row>
    <row r="292" spans="2:38" x14ac:dyDescent="0.25">
      <c r="B292">
        <v>123</v>
      </c>
      <c r="C292" s="13">
        <v>45819</v>
      </c>
      <c r="D292" s="12" t="s">
        <v>175</v>
      </c>
      <c r="E292" s="12" t="s">
        <v>23</v>
      </c>
      <c r="F292" s="12" t="s">
        <v>23</v>
      </c>
      <c r="G292" s="12" t="s">
        <v>21</v>
      </c>
      <c r="H292" s="12"/>
      <c r="I292" s="12" t="s">
        <v>57</v>
      </c>
      <c r="J292" s="12"/>
      <c r="K292" s="12"/>
      <c r="L292" s="12"/>
      <c r="M292" s="12"/>
      <c r="N292" s="12"/>
      <c r="O292" s="14"/>
      <c r="P292" s="11"/>
      <c r="Q292" s="11"/>
      <c r="R292" s="11"/>
      <c r="S292" s="12" t="s">
        <v>175</v>
      </c>
      <c r="T292" s="14">
        <v>-250</v>
      </c>
      <c r="U292" s="11">
        <v>200.2</v>
      </c>
      <c r="V292" s="11">
        <v>-50049.9</v>
      </c>
      <c r="W292" s="11"/>
      <c r="X292" s="11"/>
      <c r="Y292" s="11"/>
      <c r="Z292" s="11"/>
      <c r="AA292" s="11"/>
      <c r="AB292" s="12" t="s">
        <v>57</v>
      </c>
      <c r="AC292" s="11"/>
      <c r="AD292" s="11"/>
      <c r="AE292" s="11"/>
      <c r="AF292" s="11"/>
      <c r="AG292" s="11"/>
      <c r="AH292" s="86" t="str">
        <f>LEFT(S292,2)</f>
        <v>10</v>
      </c>
      <c r="AI292" s="86" t="str">
        <f>MID(S292,4,2)</f>
        <v>06</v>
      </c>
      <c r="AJ292" s="86" t="str">
        <f>RIGHT(S292,2)</f>
        <v>25</v>
      </c>
      <c r="AK292" s="86" t="s">
        <v>390</v>
      </c>
      <c r="AL292" s="12"/>
    </row>
    <row r="293" spans="2:38" x14ac:dyDescent="0.25">
      <c r="B293">
        <v>7</v>
      </c>
      <c r="C293" s="13">
        <v>45768</v>
      </c>
      <c r="D293" s="12" t="s">
        <v>55</v>
      </c>
      <c r="E293" s="12" t="s">
        <v>17</v>
      </c>
      <c r="F293" s="12" t="s">
        <v>56</v>
      </c>
      <c r="G293" s="12" t="s">
        <v>21</v>
      </c>
      <c r="H293" s="12"/>
      <c r="I293" s="12" t="s">
        <v>57</v>
      </c>
      <c r="J293" s="12"/>
      <c r="K293" s="12"/>
      <c r="L293" s="12"/>
      <c r="M293" s="12"/>
      <c r="N293" s="12" t="s">
        <v>55</v>
      </c>
      <c r="O293" s="14">
        <v>1000</v>
      </c>
      <c r="P293" s="11">
        <v>187.18</v>
      </c>
      <c r="Q293" s="11">
        <v>187177.25</v>
      </c>
      <c r="R293" s="11"/>
      <c r="S293" s="12"/>
      <c r="T293" s="14"/>
      <c r="U293" s="11"/>
      <c r="V293" s="11"/>
      <c r="W293" s="11"/>
      <c r="X293" s="11"/>
      <c r="Y293" s="11"/>
      <c r="Z293" s="11"/>
      <c r="AA293" s="11"/>
      <c r="AB293" s="12" t="s">
        <v>57</v>
      </c>
      <c r="AC293" s="11"/>
      <c r="AD293" s="11"/>
      <c r="AE293" s="11"/>
      <c r="AF293" s="11"/>
      <c r="AG293" s="11"/>
      <c r="AH293" s="86" t="str">
        <f>LEFT(N293,2)</f>
        <v>17</v>
      </c>
      <c r="AI293" s="86" t="str">
        <f>MID(N293,4,2)</f>
        <v>04</v>
      </c>
      <c r="AJ293" s="86" t="str">
        <f>RIGHT(N293,2)</f>
        <v>25</v>
      </c>
      <c r="AK293" s="86" t="s">
        <v>390</v>
      </c>
      <c r="AL293" s="12"/>
    </row>
    <row r="294" spans="2:38" x14ac:dyDescent="0.25">
      <c r="C294" s="13"/>
      <c r="D294" s="12"/>
      <c r="E294" s="12"/>
      <c r="F294" s="12"/>
      <c r="G294" s="12"/>
      <c r="H294" s="12"/>
      <c r="I294" s="12" t="s">
        <v>57</v>
      </c>
      <c r="J294" s="12"/>
      <c r="K294" s="12"/>
      <c r="L294" s="12"/>
      <c r="M294" s="12"/>
      <c r="N294" s="12"/>
      <c r="O294" s="11">
        <f t="shared" ref="O294" si="27">SUM(O291:O293)</f>
        <v>1000</v>
      </c>
      <c r="P294" s="11">
        <f t="shared" ref="P294:Q294" si="28">SUM(P291:P293)</f>
        <v>187.18</v>
      </c>
      <c r="Q294" s="11">
        <f t="shared" si="28"/>
        <v>187177.25</v>
      </c>
      <c r="R294" s="11"/>
      <c r="S294" s="12"/>
      <c r="T294" s="11">
        <f t="shared" ref="T294:V294" si="29">SUM(T291:T293)</f>
        <v>-750</v>
      </c>
      <c r="U294" s="11">
        <f t="shared" si="29"/>
        <v>387.01</v>
      </c>
      <c r="V294" s="11">
        <f t="shared" si="29"/>
        <v>-143456.4</v>
      </c>
      <c r="W294" s="11"/>
      <c r="X294" s="11"/>
      <c r="Y294" s="11">
        <f>K294+O294+T294</f>
        <v>250</v>
      </c>
      <c r="Z294" s="11"/>
      <c r="AA294" s="11">
        <f>Q294/O294*Y294</f>
        <v>46794.3125</v>
      </c>
      <c r="AB294" s="12" t="s">
        <v>57</v>
      </c>
      <c r="AC294" s="11">
        <f>Q294-AA294</f>
        <v>140382.9375</v>
      </c>
      <c r="AD294" s="11">
        <f>(V294*-1)-AC294</f>
        <v>3073.4624999999942</v>
      </c>
      <c r="AE294" s="11"/>
      <c r="AF294" s="11"/>
      <c r="AG294" s="11"/>
      <c r="AK294" s="86" t="s">
        <v>390</v>
      </c>
      <c r="AL294" s="12"/>
    </row>
    <row r="295" spans="2:38" x14ac:dyDescent="0.25">
      <c r="C295" s="13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4"/>
      <c r="P295" s="11"/>
      <c r="Q295" s="11"/>
      <c r="R295" s="11"/>
      <c r="S295" s="12"/>
      <c r="T295" s="14"/>
      <c r="U295" s="11"/>
      <c r="V295" s="11"/>
      <c r="W295" s="11"/>
      <c r="X295" s="11"/>
      <c r="Y295" s="11"/>
      <c r="Z295" s="11"/>
      <c r="AA295" s="11"/>
      <c r="AB295" s="12"/>
      <c r="AC295" s="11"/>
      <c r="AD295" s="11"/>
      <c r="AE295" s="11"/>
      <c r="AF295" s="11"/>
      <c r="AG295" s="11"/>
      <c r="AL295" s="12"/>
    </row>
    <row r="296" spans="2:38" x14ac:dyDescent="0.25">
      <c r="C296" s="13"/>
      <c r="D296" s="12"/>
      <c r="E296" s="12"/>
      <c r="F296" s="12"/>
      <c r="G296" s="12"/>
      <c r="H296" s="12"/>
      <c r="I296" s="31" t="s">
        <v>451</v>
      </c>
      <c r="J296" s="31"/>
      <c r="K296" s="32">
        <v>2500</v>
      </c>
      <c r="L296" s="32"/>
      <c r="M296" s="33">
        <v>94219.25</v>
      </c>
      <c r="N296" s="12"/>
      <c r="O296" s="14"/>
      <c r="P296" s="11"/>
      <c r="Q296" s="11"/>
      <c r="R296" s="11"/>
      <c r="S296" s="12"/>
      <c r="T296" s="14"/>
      <c r="U296" s="11"/>
      <c r="V296" s="11"/>
      <c r="W296" s="11"/>
      <c r="X296" s="11"/>
      <c r="Y296" s="32">
        <v>2500</v>
      </c>
      <c r="Z296" s="32"/>
      <c r="AA296" s="33">
        <v>94219.25</v>
      </c>
      <c r="AB296" s="31" t="s">
        <v>451</v>
      </c>
      <c r="AC296" s="11"/>
      <c r="AD296" s="11"/>
      <c r="AE296" s="11"/>
      <c r="AF296" s="11"/>
      <c r="AG296" s="11"/>
      <c r="AL296" s="31"/>
    </row>
    <row r="297" spans="2:38" x14ac:dyDescent="0.25">
      <c r="C297" s="13"/>
      <c r="D297" s="12"/>
      <c r="E297" s="12"/>
      <c r="F297" s="12"/>
      <c r="G297" s="12"/>
      <c r="H297" s="12"/>
      <c r="I297" s="31"/>
      <c r="J297" s="31"/>
      <c r="K297" s="32"/>
      <c r="L297" s="32"/>
      <c r="M297" s="33"/>
      <c r="N297" s="12"/>
      <c r="O297" s="14"/>
      <c r="P297" s="11"/>
      <c r="Q297" s="11"/>
      <c r="R297" s="11"/>
      <c r="S297" s="12"/>
      <c r="T297" s="14"/>
      <c r="U297" s="11"/>
      <c r="V297" s="11"/>
      <c r="W297" s="11"/>
      <c r="X297" s="11"/>
      <c r="Y297" s="11"/>
      <c r="Z297" s="11"/>
      <c r="AA297" s="11"/>
      <c r="AB297" s="31"/>
      <c r="AC297" s="11"/>
      <c r="AD297" s="11"/>
      <c r="AE297" s="11"/>
      <c r="AF297" s="11"/>
      <c r="AG297" s="11"/>
      <c r="AL297" s="31"/>
    </row>
    <row r="298" spans="2:38" x14ac:dyDescent="0.25">
      <c r="C298" s="13"/>
      <c r="D298" s="12"/>
      <c r="E298" s="12"/>
      <c r="F298" s="12"/>
      <c r="G298" s="12"/>
      <c r="H298" s="12"/>
      <c r="I298" s="31"/>
      <c r="J298" s="31"/>
      <c r="K298" s="32"/>
      <c r="L298" s="32"/>
      <c r="M298" s="33"/>
      <c r="N298" s="12"/>
      <c r="O298" s="14"/>
      <c r="P298" s="11"/>
      <c r="Q298" s="11"/>
      <c r="R298" s="11"/>
      <c r="S298" s="12"/>
      <c r="T298" s="14"/>
      <c r="U298" s="11"/>
      <c r="V298" s="11"/>
      <c r="W298" s="11"/>
      <c r="X298" s="11"/>
      <c r="Y298" s="11"/>
      <c r="Z298" s="11"/>
      <c r="AA298" s="11"/>
      <c r="AB298" s="31"/>
      <c r="AC298" s="11"/>
      <c r="AD298" s="11"/>
      <c r="AE298" s="11"/>
      <c r="AF298" s="11"/>
      <c r="AG298" s="11"/>
      <c r="AL298" s="31"/>
    </row>
    <row r="299" spans="2:38" x14ac:dyDescent="0.25">
      <c r="C299" s="13"/>
      <c r="D299" s="12"/>
      <c r="E299" s="12"/>
      <c r="F299" s="12"/>
      <c r="G299" s="12"/>
      <c r="H299" s="12"/>
      <c r="I299" s="31" t="s">
        <v>452</v>
      </c>
      <c r="J299" s="31"/>
      <c r="K299" s="32">
        <v>84</v>
      </c>
      <c r="L299" s="32"/>
      <c r="M299" s="33">
        <v>0</v>
      </c>
      <c r="N299" s="12"/>
      <c r="O299" s="14"/>
      <c r="P299" s="11"/>
      <c r="Q299" s="11"/>
      <c r="R299" s="11"/>
      <c r="S299" s="12"/>
      <c r="T299" s="14"/>
      <c r="U299" s="11"/>
      <c r="V299" s="11"/>
      <c r="W299" s="11"/>
      <c r="X299" s="11"/>
      <c r="Y299" s="32">
        <v>84</v>
      </c>
      <c r="Z299" s="32"/>
      <c r="AA299" s="33">
        <v>0</v>
      </c>
      <c r="AB299" s="31" t="s">
        <v>452</v>
      </c>
      <c r="AC299" s="11"/>
      <c r="AD299" s="11"/>
      <c r="AE299" s="11"/>
      <c r="AF299" s="11"/>
      <c r="AG299" s="11"/>
      <c r="AL299" s="31"/>
    </row>
    <row r="300" spans="2:38" x14ac:dyDescent="0.25">
      <c r="C300" s="13"/>
      <c r="D300" s="12"/>
      <c r="E300" s="12"/>
      <c r="F300" s="12"/>
      <c r="G300" s="12"/>
      <c r="H300" s="12"/>
      <c r="I300" s="31" t="s">
        <v>453</v>
      </c>
      <c r="J300" s="31"/>
      <c r="K300" s="32">
        <v>50</v>
      </c>
      <c r="L300" s="32"/>
      <c r="M300" s="33">
        <v>6764.26</v>
      </c>
      <c r="N300" s="12"/>
      <c r="O300" s="14"/>
      <c r="P300" s="11"/>
      <c r="Q300" s="11"/>
      <c r="R300" s="11"/>
      <c r="S300" s="12"/>
      <c r="T300" s="14"/>
      <c r="U300" s="11"/>
      <c r="V300" s="11"/>
      <c r="W300" s="11"/>
      <c r="X300" s="11"/>
      <c r="Y300" s="32">
        <v>50</v>
      </c>
      <c r="Z300" s="32"/>
      <c r="AA300" s="33">
        <v>6764.26</v>
      </c>
      <c r="AB300" s="31" t="s">
        <v>453</v>
      </c>
      <c r="AC300" s="11"/>
      <c r="AD300" s="11"/>
      <c r="AE300" s="11"/>
      <c r="AF300" s="11"/>
      <c r="AG300" s="11"/>
      <c r="AL300" s="31"/>
    </row>
    <row r="301" spans="2:38" x14ac:dyDescent="0.25">
      <c r="C301" s="13"/>
      <c r="D301" s="12"/>
      <c r="E301" s="12"/>
      <c r="F301" s="12"/>
      <c r="G301" s="12"/>
      <c r="H301" s="12"/>
      <c r="I301" s="31"/>
      <c r="J301" s="31"/>
      <c r="K301" s="32"/>
      <c r="L301" s="32"/>
      <c r="M301" s="33"/>
      <c r="N301" s="12"/>
      <c r="O301" s="14"/>
      <c r="P301" s="11"/>
      <c r="Q301" s="11"/>
      <c r="R301" s="11"/>
      <c r="S301" s="12"/>
      <c r="T301" s="14"/>
      <c r="U301" s="11"/>
      <c r="V301" s="11"/>
      <c r="W301" s="11"/>
      <c r="X301" s="11"/>
      <c r="Y301" s="32"/>
      <c r="Z301" s="32"/>
      <c r="AA301" s="33"/>
      <c r="AB301" s="31"/>
      <c r="AC301" s="11"/>
      <c r="AD301" s="11"/>
      <c r="AE301" s="11"/>
      <c r="AF301" s="11"/>
      <c r="AG301" s="11"/>
      <c r="AL301" s="31"/>
    </row>
    <row r="302" spans="2:38" x14ac:dyDescent="0.25">
      <c r="C302" s="13"/>
      <c r="D302" s="12"/>
      <c r="E302" s="12"/>
      <c r="F302" s="12"/>
      <c r="G302" s="12"/>
      <c r="H302" s="12"/>
      <c r="I302" s="31"/>
      <c r="J302" s="31"/>
      <c r="K302" s="32"/>
      <c r="L302" s="32"/>
      <c r="M302" s="33"/>
      <c r="N302" s="12"/>
      <c r="O302" s="14"/>
      <c r="P302" s="11"/>
      <c r="Q302" s="11"/>
      <c r="R302" s="11"/>
      <c r="S302" s="12"/>
      <c r="T302" s="14"/>
      <c r="U302" s="11"/>
      <c r="V302" s="11"/>
      <c r="W302" s="11"/>
      <c r="X302" s="11"/>
      <c r="Y302" s="32"/>
      <c r="Z302" s="32"/>
      <c r="AA302" s="33"/>
      <c r="AB302" s="31"/>
      <c r="AC302" s="11"/>
      <c r="AD302" s="11"/>
      <c r="AE302" s="11"/>
      <c r="AF302" s="11"/>
      <c r="AG302" s="11"/>
      <c r="AL302" s="31"/>
    </row>
    <row r="303" spans="2:38" x14ac:dyDescent="0.25">
      <c r="C303" s="13"/>
      <c r="D303" s="12"/>
      <c r="E303" s="12"/>
      <c r="F303" s="12"/>
      <c r="G303" s="12"/>
      <c r="H303" s="12"/>
      <c r="I303" s="31" t="s">
        <v>454</v>
      </c>
      <c r="J303" s="31"/>
      <c r="N303" s="12"/>
      <c r="O303" s="14"/>
      <c r="P303" s="11"/>
      <c r="Q303" s="11"/>
      <c r="R303" s="11"/>
      <c r="S303" s="12"/>
      <c r="T303" s="14"/>
      <c r="U303" s="11"/>
      <c r="V303" s="11"/>
      <c r="W303" s="11"/>
      <c r="X303" s="11"/>
      <c r="Y303" s="11"/>
      <c r="Z303" s="11"/>
      <c r="AA303" s="11"/>
      <c r="AB303" s="31" t="s">
        <v>454</v>
      </c>
      <c r="AC303" s="11"/>
      <c r="AD303" s="11"/>
      <c r="AE303" s="11"/>
      <c r="AF303" s="11"/>
      <c r="AG303" s="11"/>
      <c r="AL303" s="31"/>
    </row>
    <row r="304" spans="2:38" x14ac:dyDescent="0.25">
      <c r="B304">
        <v>124</v>
      </c>
      <c r="C304" s="13">
        <v>45819</v>
      </c>
      <c r="D304" s="12" t="s">
        <v>175</v>
      </c>
      <c r="E304" s="12" t="s">
        <v>23</v>
      </c>
      <c r="F304" s="12" t="s">
        <v>23</v>
      </c>
      <c r="G304" s="12" t="s">
        <v>21</v>
      </c>
      <c r="H304" s="12"/>
      <c r="I304" s="12" t="s">
        <v>185</v>
      </c>
      <c r="J304" s="12"/>
      <c r="K304" s="32">
        <v>4000</v>
      </c>
      <c r="L304" s="32"/>
      <c r="M304" s="33">
        <v>98898.8</v>
      </c>
      <c r="N304" s="12"/>
      <c r="O304" s="14"/>
      <c r="P304" s="11"/>
      <c r="Q304" s="11"/>
      <c r="R304" s="11"/>
      <c r="S304" s="12" t="s">
        <v>175</v>
      </c>
      <c r="T304" s="14">
        <v>-2000</v>
      </c>
      <c r="U304" s="11">
        <v>29.35</v>
      </c>
      <c r="V304" s="11">
        <v>-58701.2</v>
      </c>
      <c r="W304" s="11"/>
      <c r="X304" s="11"/>
      <c r="Y304" s="11">
        <f>K304+O304+T304</f>
        <v>2000</v>
      </c>
      <c r="Z304" s="11"/>
      <c r="AA304" s="11">
        <f>M304/K304*Y304</f>
        <v>49449.4</v>
      </c>
      <c r="AB304" s="12" t="s">
        <v>185</v>
      </c>
      <c r="AC304" s="11">
        <f>M304-AA304</f>
        <v>49449.4</v>
      </c>
      <c r="AD304" s="11">
        <f>(V304*-1)-AC304</f>
        <v>9251.7999999999956</v>
      </c>
      <c r="AE304" s="11"/>
      <c r="AF304" s="11"/>
      <c r="AG304" s="11"/>
      <c r="AH304" s="86" t="str">
        <f>LEFT(S304,2)</f>
        <v>10</v>
      </c>
      <c r="AI304" s="86" t="str">
        <f>MID(S304,4,2)</f>
        <v>06</v>
      </c>
      <c r="AJ304" s="86" t="str">
        <f>RIGHT(S304,2)</f>
        <v>25</v>
      </c>
      <c r="AK304" s="86" t="s">
        <v>390</v>
      </c>
      <c r="AL304" s="12"/>
    </row>
    <row r="305" spans="2:38" x14ac:dyDescent="0.25">
      <c r="C305" s="13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4"/>
      <c r="P305" s="11"/>
      <c r="Q305" s="11"/>
      <c r="R305" s="11"/>
      <c r="S305" s="12"/>
      <c r="T305" s="14"/>
      <c r="U305" s="11"/>
      <c r="V305" s="11"/>
      <c r="W305" s="11"/>
      <c r="X305" s="11"/>
      <c r="Y305" s="11"/>
      <c r="Z305" s="11"/>
      <c r="AA305" s="11"/>
      <c r="AB305" s="12"/>
      <c r="AC305" s="11"/>
      <c r="AD305" s="11"/>
      <c r="AE305" s="11"/>
      <c r="AF305" s="11"/>
      <c r="AG305" s="11"/>
      <c r="AL305" s="12"/>
    </row>
    <row r="306" spans="2:38" x14ac:dyDescent="0.25">
      <c r="C306" s="13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4"/>
      <c r="P306" s="11"/>
      <c r="Q306" s="11"/>
      <c r="R306" s="11"/>
      <c r="S306" s="12"/>
      <c r="T306" s="14"/>
      <c r="U306" s="11"/>
      <c r="V306" s="11"/>
      <c r="W306" s="11"/>
      <c r="X306" s="11"/>
      <c r="Y306" s="11"/>
      <c r="Z306" s="11"/>
      <c r="AA306" s="11"/>
      <c r="AB306" s="12"/>
      <c r="AC306" s="11"/>
      <c r="AD306" s="11"/>
      <c r="AE306" s="11"/>
      <c r="AF306" s="11"/>
      <c r="AG306" s="11"/>
      <c r="AL306" s="12"/>
    </row>
    <row r="307" spans="2:38" x14ac:dyDescent="0.25">
      <c r="C307" s="13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4"/>
      <c r="P307" s="11"/>
      <c r="Q307" s="11"/>
      <c r="R307" s="11"/>
      <c r="S307" s="12"/>
      <c r="T307" s="14"/>
      <c r="U307" s="11"/>
      <c r="V307" s="11"/>
      <c r="W307" s="11"/>
      <c r="X307" s="11"/>
      <c r="Y307" s="11"/>
      <c r="Z307" s="11"/>
      <c r="AA307" s="11"/>
      <c r="AB307" s="12"/>
      <c r="AC307" s="11"/>
      <c r="AD307" s="11"/>
      <c r="AE307" s="11"/>
      <c r="AF307" s="11"/>
      <c r="AG307" s="11"/>
      <c r="AL307" s="12"/>
    </row>
    <row r="308" spans="2:38" x14ac:dyDescent="0.25">
      <c r="C308" s="13"/>
      <c r="D308" s="12"/>
      <c r="E308" s="12"/>
      <c r="F308" s="12"/>
      <c r="G308" s="12"/>
      <c r="H308" s="12"/>
      <c r="I308" s="31" t="s">
        <v>455</v>
      </c>
      <c r="J308" s="31"/>
      <c r="K308" s="32">
        <v>4000</v>
      </c>
      <c r="L308" s="32"/>
      <c r="M308" s="33">
        <v>176008.89</v>
      </c>
      <c r="N308" s="12"/>
      <c r="O308" s="14"/>
      <c r="P308" s="11"/>
      <c r="Q308" s="11"/>
      <c r="R308" s="11"/>
      <c r="S308" s="12"/>
      <c r="T308" s="14"/>
      <c r="U308" s="11"/>
      <c r="V308" s="11"/>
      <c r="W308" s="11"/>
      <c r="X308" s="11"/>
      <c r="Y308" s="32">
        <v>4000</v>
      </c>
      <c r="Z308" s="32"/>
      <c r="AA308" s="33">
        <v>176008.89</v>
      </c>
      <c r="AB308" s="31" t="s">
        <v>455</v>
      </c>
      <c r="AC308" s="11"/>
      <c r="AD308" s="11"/>
      <c r="AE308" s="11"/>
      <c r="AF308" s="11"/>
      <c r="AG308" s="11"/>
      <c r="AL308" s="31"/>
    </row>
    <row r="309" spans="2:38" x14ac:dyDescent="0.25">
      <c r="C309" s="13"/>
      <c r="D309" s="12"/>
      <c r="E309" s="12"/>
      <c r="F309" s="12"/>
      <c r="G309" s="12"/>
      <c r="H309" s="12"/>
      <c r="I309" s="31"/>
      <c r="J309" s="31"/>
      <c r="K309" s="32"/>
      <c r="L309" s="32"/>
      <c r="M309" s="33"/>
      <c r="N309" s="12"/>
      <c r="O309" s="14"/>
      <c r="P309" s="11"/>
      <c r="Q309" s="11"/>
      <c r="R309" s="11"/>
      <c r="S309" s="12"/>
      <c r="T309" s="14"/>
      <c r="U309" s="11"/>
      <c r="V309" s="11"/>
      <c r="W309" s="11"/>
      <c r="X309" s="11"/>
      <c r="Y309" s="32"/>
      <c r="Z309" s="32"/>
      <c r="AA309" s="33"/>
      <c r="AB309" s="31"/>
      <c r="AC309" s="11"/>
      <c r="AD309" s="11"/>
      <c r="AE309" s="11"/>
      <c r="AF309" s="11"/>
      <c r="AG309" s="11"/>
      <c r="AL309" s="31"/>
    </row>
    <row r="310" spans="2:38" x14ac:dyDescent="0.25">
      <c r="B310">
        <v>82</v>
      </c>
      <c r="C310" s="13">
        <v>45798</v>
      </c>
      <c r="D310" s="12" t="s">
        <v>142</v>
      </c>
      <c r="E310" s="12" t="s">
        <v>23</v>
      </c>
      <c r="F310" s="12" t="s">
        <v>23</v>
      </c>
      <c r="G310" s="12" t="s">
        <v>21</v>
      </c>
      <c r="H310" s="12"/>
      <c r="I310" s="12" t="s">
        <v>145</v>
      </c>
      <c r="J310" s="12"/>
      <c r="K310" s="12"/>
      <c r="L310" s="12"/>
      <c r="M310" s="12"/>
      <c r="N310" s="12" t="s">
        <v>142</v>
      </c>
      <c r="O310" s="14">
        <v>200</v>
      </c>
      <c r="P310" s="11">
        <v>824.01</v>
      </c>
      <c r="Q310" s="11">
        <v>164802.35999999999</v>
      </c>
      <c r="R310" s="11"/>
      <c r="S310" s="12"/>
      <c r="T310" s="14"/>
      <c r="U310" s="11"/>
      <c r="V310" s="11"/>
      <c r="W310" s="11"/>
      <c r="X310" s="12" t="s">
        <v>142</v>
      </c>
      <c r="Y310" s="14">
        <v>200</v>
      </c>
      <c r="Z310" s="11">
        <v>824.01</v>
      </c>
      <c r="AA310" s="11">
        <v>164802.35999999999</v>
      </c>
      <c r="AB310" s="12" t="s">
        <v>145</v>
      </c>
      <c r="AC310" s="11"/>
      <c r="AD310" s="11"/>
      <c r="AE310" s="11"/>
      <c r="AF310" s="11"/>
      <c r="AG310" s="11"/>
      <c r="AH310" s="86" t="str">
        <f>LEFT(N310,2)</f>
        <v>20</v>
      </c>
      <c r="AI310" s="86" t="str">
        <f>MID(N310,4,2)</f>
        <v>05</v>
      </c>
      <c r="AJ310" s="86" t="str">
        <f>RIGHT(N310,2)</f>
        <v>25</v>
      </c>
      <c r="AK310" s="86" t="s">
        <v>390</v>
      </c>
      <c r="AL310" s="12"/>
    </row>
    <row r="311" spans="2:38" x14ac:dyDescent="0.25">
      <c r="C311" s="13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4"/>
      <c r="P311" s="11"/>
      <c r="Q311" s="11"/>
      <c r="R311" s="11"/>
      <c r="S311" s="12"/>
      <c r="T311" s="14"/>
      <c r="U311" s="11"/>
      <c r="V311" s="11"/>
      <c r="W311" s="11"/>
      <c r="X311" s="12"/>
      <c r="Y311" s="14"/>
      <c r="Z311" s="11"/>
      <c r="AA311" s="11"/>
      <c r="AB311" s="12"/>
      <c r="AC311" s="11"/>
      <c r="AD311" s="11"/>
      <c r="AE311" s="11"/>
      <c r="AF311" s="11"/>
      <c r="AG311" s="11"/>
      <c r="AL311" s="12"/>
    </row>
    <row r="312" spans="2:38" x14ac:dyDescent="0.25">
      <c r="C312" s="13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4"/>
      <c r="P312" s="11"/>
      <c r="Q312" s="11"/>
      <c r="R312" s="11"/>
      <c r="S312" s="12"/>
      <c r="T312" s="14"/>
      <c r="U312" s="11"/>
      <c r="V312" s="11"/>
      <c r="W312" s="11"/>
      <c r="X312" s="11"/>
      <c r="Y312" s="11"/>
      <c r="Z312" s="11"/>
      <c r="AA312" s="11"/>
      <c r="AB312" s="12"/>
      <c r="AC312" s="11"/>
      <c r="AD312" s="11"/>
      <c r="AE312" s="11"/>
      <c r="AF312" s="11"/>
      <c r="AG312" s="11"/>
      <c r="AL312" s="12"/>
    </row>
    <row r="313" spans="2:38" x14ac:dyDescent="0.25">
      <c r="C313" s="13"/>
      <c r="D313" s="12"/>
      <c r="E313" s="12"/>
      <c r="F313" s="12"/>
      <c r="G313" s="12"/>
      <c r="H313" s="12"/>
      <c r="I313" s="31" t="s">
        <v>456</v>
      </c>
      <c r="J313" s="31"/>
      <c r="K313" s="32">
        <v>2500</v>
      </c>
      <c r="L313" s="32"/>
      <c r="M313" s="33">
        <v>252001.75</v>
      </c>
      <c r="N313" s="12"/>
      <c r="O313" s="14"/>
      <c r="P313" s="11"/>
      <c r="Q313" s="11"/>
      <c r="R313" s="11"/>
      <c r="S313" s="12"/>
      <c r="T313" s="14"/>
      <c r="U313" s="11"/>
      <c r="V313" s="11"/>
      <c r="W313" s="11"/>
      <c r="X313" s="11"/>
      <c r="Y313" s="32">
        <f>K313+T317</f>
        <v>500</v>
      </c>
      <c r="Z313" s="32"/>
      <c r="AA313" s="33">
        <f>M313/K313*Y313</f>
        <v>50400.350000000006</v>
      </c>
      <c r="AB313" s="31" t="s">
        <v>456</v>
      </c>
      <c r="AC313" s="11"/>
      <c r="AD313" s="11"/>
      <c r="AE313" s="11"/>
      <c r="AF313" s="11"/>
      <c r="AG313" s="11"/>
      <c r="AL313" s="31"/>
    </row>
    <row r="314" spans="2:38" x14ac:dyDescent="0.25">
      <c r="B314">
        <v>125</v>
      </c>
      <c r="C314" s="13">
        <v>45819</v>
      </c>
      <c r="D314" s="12" t="s">
        <v>175</v>
      </c>
      <c r="E314" s="12" t="s">
        <v>23</v>
      </c>
      <c r="F314" s="12" t="s">
        <v>23</v>
      </c>
      <c r="G314" s="12" t="s">
        <v>21</v>
      </c>
      <c r="H314" s="12"/>
      <c r="I314" s="12" t="s">
        <v>48</v>
      </c>
      <c r="J314" s="12"/>
      <c r="K314" s="12"/>
      <c r="L314" s="12"/>
      <c r="M314" s="12"/>
      <c r="N314" s="12"/>
      <c r="O314" s="14"/>
      <c r="P314" s="11"/>
      <c r="Q314" s="11"/>
      <c r="R314" s="11"/>
      <c r="S314" s="12" t="s">
        <v>175</v>
      </c>
      <c r="T314" s="14">
        <v>-1000</v>
      </c>
      <c r="U314" s="11">
        <v>111.74</v>
      </c>
      <c r="V314" s="11">
        <v>-111739.1</v>
      </c>
      <c r="W314" s="11"/>
      <c r="X314" s="11"/>
      <c r="Y314" s="11"/>
      <c r="Z314" s="11"/>
      <c r="AA314" s="11"/>
      <c r="AB314" s="12" t="s">
        <v>48</v>
      </c>
      <c r="AC314" s="11"/>
      <c r="AD314" s="11"/>
      <c r="AE314" s="11"/>
      <c r="AF314" s="11"/>
      <c r="AG314" s="11"/>
      <c r="AH314" s="86" t="str">
        <f>LEFT(S314,2)</f>
        <v>10</v>
      </c>
      <c r="AI314" s="86" t="str">
        <f>MID(S314,4,2)</f>
        <v>06</v>
      </c>
      <c r="AJ314" s="86" t="str">
        <f>RIGHT(S314,2)</f>
        <v>25</v>
      </c>
      <c r="AK314" s="86" t="s">
        <v>390</v>
      </c>
      <c r="AL314" s="12"/>
    </row>
    <row r="315" spans="2:38" x14ac:dyDescent="0.25">
      <c r="B315">
        <v>11</v>
      </c>
      <c r="C315" s="13">
        <v>45769</v>
      </c>
      <c r="D315" s="12" t="s">
        <v>58</v>
      </c>
      <c r="E315" s="12" t="s">
        <v>23</v>
      </c>
      <c r="F315" s="12" t="s">
        <v>23</v>
      </c>
      <c r="G315" s="12" t="s">
        <v>21</v>
      </c>
      <c r="H315" s="12"/>
      <c r="I315" s="12" t="s">
        <v>48</v>
      </c>
      <c r="J315" s="12"/>
      <c r="K315" s="12"/>
      <c r="L315" s="12"/>
      <c r="M315" s="12"/>
      <c r="N315" s="12"/>
      <c r="O315" s="14"/>
      <c r="P315" s="11"/>
      <c r="Q315" s="11"/>
      <c r="R315" s="11"/>
      <c r="S315" s="12" t="s">
        <v>58</v>
      </c>
      <c r="T315" s="14">
        <v>-1000</v>
      </c>
      <c r="U315" s="11">
        <v>102</v>
      </c>
      <c r="V315" s="11">
        <v>-101997.9</v>
      </c>
      <c r="W315" s="11"/>
      <c r="X315" s="11"/>
      <c r="Y315" s="11"/>
      <c r="Z315" s="11"/>
      <c r="AA315" s="11"/>
      <c r="AB315" s="12" t="s">
        <v>48</v>
      </c>
      <c r="AC315" s="11"/>
      <c r="AD315" s="11"/>
      <c r="AE315" s="11"/>
      <c r="AF315" s="11"/>
      <c r="AG315" s="11"/>
      <c r="AH315" s="86" t="str">
        <f>LEFT(S315,2)</f>
        <v>21</v>
      </c>
      <c r="AI315" s="86" t="str">
        <f>MID(S315,4,2)</f>
        <v>04</v>
      </c>
      <c r="AJ315" s="86" t="str">
        <f>RIGHT(S315,2)</f>
        <v>25</v>
      </c>
      <c r="AK315" s="86" t="s">
        <v>390</v>
      </c>
      <c r="AL315" s="12"/>
    </row>
    <row r="316" spans="2:38" x14ac:dyDescent="0.25">
      <c r="B316">
        <v>4</v>
      </c>
      <c r="C316" s="13">
        <v>45758</v>
      </c>
      <c r="D316" s="12" t="s">
        <v>45</v>
      </c>
      <c r="E316" s="12" t="s">
        <v>23</v>
      </c>
      <c r="F316" s="12" t="s">
        <v>23</v>
      </c>
      <c r="G316" s="12" t="s">
        <v>21</v>
      </c>
      <c r="H316" s="12"/>
      <c r="I316" s="12" t="s">
        <v>48</v>
      </c>
      <c r="J316" s="12"/>
      <c r="K316" s="12"/>
      <c r="L316" s="12"/>
      <c r="M316" s="12"/>
      <c r="N316" s="12" t="s">
        <v>45</v>
      </c>
      <c r="O316" s="14">
        <v>2500</v>
      </c>
      <c r="P316" s="11">
        <v>96.18</v>
      </c>
      <c r="Q316" s="11">
        <v>240440.24</v>
      </c>
      <c r="R316" s="11"/>
      <c r="S316" s="12"/>
      <c r="T316" s="14"/>
      <c r="U316" s="11"/>
      <c r="V316" s="11"/>
      <c r="W316" s="11"/>
      <c r="X316" s="12" t="s">
        <v>45</v>
      </c>
      <c r="Y316" s="14">
        <v>2500</v>
      </c>
      <c r="Z316" s="11">
        <v>96.18</v>
      </c>
      <c r="AA316" s="11">
        <v>240440.24</v>
      </c>
      <c r="AB316" s="12" t="s">
        <v>48</v>
      </c>
      <c r="AC316" s="11"/>
      <c r="AD316" s="11"/>
      <c r="AE316" s="11"/>
      <c r="AF316" s="11"/>
      <c r="AG316" s="11"/>
      <c r="AH316" s="86" t="str">
        <f>LEFT(N316,2)</f>
        <v>09</v>
      </c>
      <c r="AI316" s="86" t="str">
        <f>MID(N316,4,2)</f>
        <v>04</v>
      </c>
      <c r="AJ316" s="86" t="str">
        <f>RIGHT(N316,2)</f>
        <v>25</v>
      </c>
      <c r="AK316" s="86" t="s">
        <v>390</v>
      </c>
      <c r="AL316" s="12"/>
    </row>
    <row r="317" spans="2:38" x14ac:dyDescent="0.25">
      <c r="C317" s="13"/>
      <c r="D317" s="12"/>
      <c r="E317" s="12"/>
      <c r="F317" s="12"/>
      <c r="G317" s="12"/>
      <c r="H317" s="12"/>
      <c r="I317" s="12" t="s">
        <v>48</v>
      </c>
      <c r="J317" s="12"/>
      <c r="K317" s="11">
        <f>SUM(K313:K316)</f>
        <v>2500</v>
      </c>
      <c r="L317" s="11"/>
      <c r="M317" s="11">
        <f>SUM(M313:M316)</f>
        <v>252001.75</v>
      </c>
      <c r="N317" s="12"/>
      <c r="O317" s="11">
        <f>SUM(O313:O316)</f>
        <v>2500</v>
      </c>
      <c r="P317" s="11"/>
      <c r="Q317" s="11">
        <f>SUM(Q313:Q316)</f>
        <v>240440.24</v>
      </c>
      <c r="R317" s="11"/>
      <c r="S317" s="12"/>
      <c r="T317" s="11">
        <f>SUM(T313:T316)</f>
        <v>-2000</v>
      </c>
      <c r="U317" s="11"/>
      <c r="V317" s="11">
        <f>SUM(V313:V316)</f>
        <v>-213737</v>
      </c>
      <c r="W317" s="11"/>
      <c r="X317" s="11"/>
      <c r="Y317" s="11">
        <f>K317+O317+T317</f>
        <v>3000</v>
      </c>
      <c r="Z317" s="11"/>
      <c r="AA317" s="11">
        <f>SUM(AA313:AA316)</f>
        <v>290840.58999999997</v>
      </c>
      <c r="AB317" s="12" t="s">
        <v>48</v>
      </c>
      <c r="AC317" s="11">
        <f>M313-AA313</f>
        <v>201601.4</v>
      </c>
      <c r="AD317" s="11">
        <f>(V317*-1)-AC317</f>
        <v>12135.600000000006</v>
      </c>
      <c r="AE317" s="11"/>
      <c r="AF317" s="11"/>
      <c r="AG317" s="11"/>
      <c r="AK317" s="86" t="s">
        <v>390</v>
      </c>
      <c r="AL317" s="12"/>
    </row>
    <row r="318" spans="2:38" x14ac:dyDescent="0.25">
      <c r="C318" s="13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4"/>
      <c r="P318" s="11"/>
      <c r="Q318" s="11"/>
      <c r="R318" s="11"/>
      <c r="S318" s="12"/>
      <c r="T318" s="14"/>
      <c r="U318" s="11"/>
      <c r="V318" s="11"/>
      <c r="W318" s="11"/>
      <c r="X318" s="11"/>
      <c r="Y318" s="11"/>
      <c r="Z318" s="11"/>
      <c r="AA318" s="11"/>
      <c r="AB318" s="12"/>
      <c r="AC318" s="11"/>
      <c r="AD318" s="11"/>
      <c r="AE318" s="11"/>
      <c r="AF318" s="11"/>
      <c r="AG318" s="11"/>
      <c r="AL318" s="12"/>
    </row>
    <row r="319" spans="2:38" x14ac:dyDescent="0.25">
      <c r="C319" s="13"/>
      <c r="D319" s="12"/>
      <c r="E319" s="12"/>
      <c r="F319" s="12"/>
      <c r="G319" s="12"/>
      <c r="H319" s="12"/>
      <c r="I319" s="31" t="s">
        <v>457</v>
      </c>
      <c r="J319" s="31"/>
      <c r="K319" s="32">
        <v>100</v>
      </c>
      <c r="L319" s="32"/>
      <c r="M319" s="33">
        <v>123623.5</v>
      </c>
      <c r="N319" s="12"/>
      <c r="O319" s="14"/>
      <c r="P319" s="11"/>
      <c r="Q319" s="11"/>
      <c r="R319" s="11"/>
      <c r="S319" s="12"/>
      <c r="T319" s="14"/>
      <c r="U319" s="11"/>
      <c r="V319" s="11"/>
      <c r="W319" s="11"/>
      <c r="X319" s="11"/>
      <c r="Y319" s="32">
        <v>100</v>
      </c>
      <c r="Z319" s="32"/>
      <c r="AA319" s="33">
        <v>123623.5</v>
      </c>
      <c r="AB319" s="31" t="s">
        <v>457</v>
      </c>
      <c r="AC319" s="11"/>
      <c r="AD319" s="11"/>
      <c r="AE319" s="11"/>
      <c r="AF319" s="11"/>
      <c r="AG319" s="11"/>
      <c r="AL319" s="31"/>
    </row>
    <row r="320" spans="2:38" x14ac:dyDescent="0.25">
      <c r="C320" s="13"/>
      <c r="D320" s="12"/>
      <c r="E320" s="12"/>
      <c r="F320" s="12"/>
      <c r="G320" s="12"/>
      <c r="H320" s="12"/>
      <c r="I320" s="31"/>
      <c r="J320" s="31"/>
      <c r="K320" s="32"/>
      <c r="L320" s="32"/>
      <c r="M320" s="33"/>
      <c r="N320" s="12"/>
      <c r="O320" s="14"/>
      <c r="P320" s="11"/>
      <c r="Q320" s="11"/>
      <c r="R320" s="11"/>
      <c r="S320" s="12"/>
      <c r="T320" s="14"/>
      <c r="U320" s="11"/>
      <c r="V320" s="11"/>
      <c r="W320" s="11"/>
      <c r="X320" s="11"/>
      <c r="Y320" s="32"/>
      <c r="Z320" s="32"/>
      <c r="AA320" s="33"/>
      <c r="AB320" s="31"/>
      <c r="AC320" s="11"/>
      <c r="AD320" s="11"/>
      <c r="AE320" s="11"/>
      <c r="AF320" s="11"/>
      <c r="AG320" s="11"/>
      <c r="AL320" s="31"/>
    </row>
    <row r="321" spans="2:38" x14ac:dyDescent="0.25">
      <c r="C321" s="13"/>
      <c r="D321" s="12"/>
      <c r="E321" s="12"/>
      <c r="F321" s="12"/>
      <c r="G321" s="12"/>
      <c r="H321" s="12"/>
      <c r="I321" s="31" t="s">
        <v>458</v>
      </c>
      <c r="J321" s="31"/>
      <c r="K321" s="32">
        <v>3000</v>
      </c>
      <c r="L321" s="32"/>
      <c r="M321" s="33">
        <v>441208.69</v>
      </c>
      <c r="N321" s="12"/>
      <c r="O321" s="14"/>
      <c r="P321" s="11"/>
      <c r="Q321" s="11"/>
      <c r="R321" s="11"/>
      <c r="S321" s="12"/>
      <c r="T321" s="14"/>
      <c r="U321" s="11"/>
      <c r="V321" s="11"/>
      <c r="W321" s="11"/>
      <c r="X321" s="11"/>
      <c r="Y321" s="32">
        <v>3000</v>
      </c>
      <c r="Z321" s="32"/>
      <c r="AA321" s="33">
        <v>441208.69</v>
      </c>
      <c r="AB321" s="31" t="s">
        <v>458</v>
      </c>
      <c r="AC321" s="11"/>
      <c r="AD321" s="11"/>
      <c r="AE321" s="11"/>
      <c r="AF321" s="11"/>
      <c r="AG321" s="11"/>
      <c r="AL321" s="31"/>
    </row>
    <row r="322" spans="2:38" x14ac:dyDescent="0.25">
      <c r="C322" s="13"/>
      <c r="D322" s="12"/>
      <c r="E322" s="12"/>
      <c r="F322" s="12"/>
      <c r="G322" s="12"/>
      <c r="H322" s="12"/>
      <c r="I322" s="31"/>
      <c r="J322" s="31"/>
      <c r="K322" s="32"/>
      <c r="L322" s="32"/>
      <c r="M322" s="33"/>
      <c r="N322" s="12"/>
      <c r="O322" s="14"/>
      <c r="P322" s="11"/>
      <c r="Q322" s="11"/>
      <c r="R322" s="11"/>
      <c r="S322" s="12"/>
      <c r="T322" s="14"/>
      <c r="U322" s="11"/>
      <c r="V322" s="11"/>
      <c r="W322" s="11"/>
      <c r="X322" s="11"/>
      <c r="Y322" s="11"/>
      <c r="Z322" s="11"/>
      <c r="AA322" s="11"/>
      <c r="AB322" s="31"/>
      <c r="AC322" s="11"/>
      <c r="AD322" s="11"/>
      <c r="AE322" s="11"/>
      <c r="AF322" s="11"/>
      <c r="AG322" s="11"/>
      <c r="AL322" s="31"/>
    </row>
    <row r="323" spans="2:38" x14ac:dyDescent="0.25">
      <c r="C323" s="13"/>
      <c r="D323" s="12"/>
      <c r="E323" s="12"/>
      <c r="F323" s="12"/>
      <c r="G323" s="12"/>
      <c r="H323" s="12"/>
      <c r="I323" s="31"/>
      <c r="J323" s="31"/>
      <c r="K323" s="32"/>
      <c r="L323" s="32"/>
      <c r="M323" s="33"/>
      <c r="N323" s="12"/>
      <c r="O323" s="14"/>
      <c r="P323" s="11"/>
      <c r="Q323" s="11"/>
      <c r="R323" s="11"/>
      <c r="S323" s="12"/>
      <c r="T323" s="14"/>
      <c r="U323" s="11"/>
      <c r="V323" s="11"/>
      <c r="W323" s="11"/>
      <c r="X323" s="11"/>
      <c r="Y323" s="11"/>
      <c r="Z323" s="11"/>
      <c r="AA323" s="11"/>
      <c r="AB323" s="31"/>
      <c r="AC323" s="11"/>
      <c r="AD323" s="11"/>
      <c r="AE323" s="11"/>
      <c r="AF323" s="11"/>
      <c r="AG323" s="11"/>
      <c r="AL323" s="31"/>
    </row>
    <row r="324" spans="2:38" x14ac:dyDescent="0.25">
      <c r="C324" s="13"/>
      <c r="D324" s="12"/>
      <c r="E324" s="12"/>
      <c r="F324" s="12"/>
      <c r="G324" s="12"/>
      <c r="H324" s="12"/>
      <c r="I324" s="31"/>
      <c r="J324" s="31"/>
      <c r="K324" s="32"/>
      <c r="L324" s="32"/>
      <c r="M324" s="33"/>
      <c r="N324" s="12"/>
      <c r="O324" s="14"/>
      <c r="P324" s="11"/>
      <c r="Q324" s="11"/>
      <c r="R324" s="11"/>
      <c r="S324" s="12"/>
      <c r="T324" s="14"/>
      <c r="U324" s="11"/>
      <c r="V324" s="11"/>
      <c r="W324" s="11"/>
      <c r="X324" s="11"/>
      <c r="Y324" s="11"/>
      <c r="Z324" s="11"/>
      <c r="AA324" s="11"/>
      <c r="AB324" s="31"/>
      <c r="AC324" s="11"/>
      <c r="AD324" s="11"/>
      <c r="AE324" s="11"/>
      <c r="AF324" s="11"/>
      <c r="AG324" s="11"/>
      <c r="AL324" s="31"/>
    </row>
    <row r="325" spans="2:38" x14ac:dyDescent="0.25">
      <c r="C325" s="13"/>
      <c r="D325" s="12"/>
      <c r="E325" s="12"/>
      <c r="F325" s="12"/>
      <c r="G325" s="12"/>
      <c r="H325" s="12"/>
      <c r="I325" s="31" t="s">
        <v>459</v>
      </c>
      <c r="J325" s="31"/>
      <c r="N325" s="12"/>
      <c r="O325" s="14"/>
      <c r="P325" s="11"/>
      <c r="Q325" s="11"/>
      <c r="R325" s="11"/>
      <c r="S325" s="12"/>
      <c r="T325" s="14"/>
      <c r="U325" s="11"/>
      <c r="V325" s="11"/>
      <c r="W325" s="11"/>
      <c r="X325" s="11"/>
      <c r="Y325" s="11"/>
      <c r="Z325" s="11"/>
      <c r="AA325" s="11"/>
      <c r="AB325" s="31" t="s">
        <v>459</v>
      </c>
      <c r="AC325" s="11"/>
      <c r="AD325" s="11"/>
      <c r="AE325" s="11"/>
      <c r="AF325" s="11"/>
      <c r="AG325" s="11"/>
      <c r="AL325" s="31"/>
    </row>
    <row r="326" spans="2:38" x14ac:dyDescent="0.25">
      <c r="B326">
        <v>59</v>
      </c>
      <c r="C326" s="13">
        <v>45790</v>
      </c>
      <c r="D326" s="12" t="s">
        <v>111</v>
      </c>
      <c r="E326" s="12" t="s">
        <v>23</v>
      </c>
      <c r="F326" s="12" t="s">
        <v>23</v>
      </c>
      <c r="G326" s="12" t="s">
        <v>21</v>
      </c>
      <c r="H326" s="12"/>
      <c r="I326" s="12" t="s">
        <v>118</v>
      </c>
      <c r="J326" s="12"/>
      <c r="K326" s="32">
        <v>584</v>
      </c>
      <c r="L326" s="32"/>
      <c r="M326" s="33">
        <v>40488.32</v>
      </c>
      <c r="N326" s="12"/>
      <c r="O326" s="14"/>
      <c r="P326" s="11"/>
      <c r="Q326" s="11"/>
      <c r="R326" s="11"/>
      <c r="S326" s="12" t="s">
        <v>111</v>
      </c>
      <c r="T326" s="14">
        <v>-584</v>
      </c>
      <c r="U326" s="11">
        <v>71.67</v>
      </c>
      <c r="V326" s="11">
        <v>-41854.29</v>
      </c>
      <c r="W326" s="11"/>
      <c r="X326" s="11"/>
      <c r="Y326" s="11">
        <f>K326+O326+T326</f>
        <v>0</v>
      </c>
      <c r="Z326" s="11"/>
      <c r="AA326" s="11">
        <f>M326/K326*Y326</f>
        <v>0</v>
      </c>
      <c r="AB326" s="12" t="s">
        <v>118</v>
      </c>
      <c r="AC326" s="11">
        <f>M326-AA326</f>
        <v>40488.32</v>
      </c>
      <c r="AD326" s="11">
        <f>(V326*-1)-AC326</f>
        <v>1365.9700000000012</v>
      </c>
      <c r="AE326" s="11"/>
      <c r="AF326" s="11"/>
      <c r="AG326" s="11"/>
      <c r="AH326" s="86" t="str">
        <f>LEFT(S326,2)</f>
        <v>12</v>
      </c>
      <c r="AI326" s="86" t="str">
        <f>MID(S326,4,2)</f>
        <v>05</v>
      </c>
      <c r="AJ326" s="86" t="str">
        <f>RIGHT(S326,2)</f>
        <v>25</v>
      </c>
      <c r="AK326" s="86" t="s">
        <v>390</v>
      </c>
      <c r="AL326" s="12"/>
    </row>
    <row r="327" spans="2:38" x14ac:dyDescent="0.25">
      <c r="C327" s="13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4"/>
      <c r="P327" s="11"/>
      <c r="Q327" s="11"/>
      <c r="R327" s="11"/>
      <c r="S327" s="12"/>
      <c r="T327" s="14"/>
      <c r="U327" s="11"/>
      <c r="V327" s="11"/>
      <c r="W327" s="11"/>
      <c r="X327" s="11"/>
      <c r="Y327" s="11"/>
      <c r="Z327" s="11"/>
      <c r="AA327" s="11"/>
      <c r="AB327" s="12"/>
      <c r="AC327" s="11"/>
      <c r="AD327" s="11"/>
      <c r="AE327" s="11"/>
      <c r="AF327" s="11"/>
      <c r="AG327" s="11"/>
      <c r="AL327" s="12"/>
    </row>
    <row r="328" spans="2:38" x14ac:dyDescent="0.25">
      <c r="C328" s="13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4"/>
      <c r="P328" s="11"/>
      <c r="Q328" s="11"/>
      <c r="R328" s="11"/>
      <c r="S328" s="12"/>
      <c r="T328" s="14"/>
      <c r="U328" s="11"/>
      <c r="V328" s="11"/>
      <c r="W328" s="11"/>
      <c r="X328" s="11"/>
      <c r="Y328" s="11"/>
      <c r="Z328" s="11"/>
      <c r="AA328" s="11"/>
      <c r="AB328" s="12"/>
      <c r="AC328" s="11"/>
      <c r="AD328" s="11"/>
      <c r="AE328" s="11"/>
      <c r="AF328" s="11"/>
      <c r="AG328" s="11"/>
      <c r="AL328" s="12"/>
    </row>
    <row r="329" spans="2:38" x14ac:dyDescent="0.25">
      <c r="C329" s="13"/>
      <c r="D329" s="12"/>
      <c r="E329" s="12"/>
      <c r="F329" s="12"/>
      <c r="G329" s="12"/>
      <c r="H329" s="12"/>
      <c r="I329" s="31" t="s">
        <v>460</v>
      </c>
      <c r="J329" s="31"/>
      <c r="K329" s="32">
        <v>3500</v>
      </c>
      <c r="L329" s="32"/>
      <c r="M329" s="33">
        <v>527372.06000000006</v>
      </c>
      <c r="N329" s="12"/>
      <c r="O329" s="14"/>
      <c r="P329" s="11"/>
      <c r="Q329" s="11"/>
      <c r="R329" s="11"/>
      <c r="S329" s="12"/>
      <c r="T329" s="14"/>
      <c r="U329" s="11"/>
      <c r="V329" s="11"/>
      <c r="W329" s="11"/>
      <c r="X329" s="11"/>
      <c r="Y329" s="11"/>
      <c r="Z329" s="11"/>
      <c r="AA329" s="11"/>
      <c r="AB329" s="31" t="s">
        <v>460</v>
      </c>
      <c r="AC329" s="11"/>
      <c r="AD329" s="11"/>
      <c r="AE329" s="11"/>
      <c r="AF329" s="11"/>
      <c r="AG329" s="11"/>
      <c r="AL329" s="31"/>
    </row>
    <row r="330" spans="2:38" x14ac:dyDescent="0.25">
      <c r="B330">
        <v>93</v>
      </c>
      <c r="C330" s="13">
        <v>45805</v>
      </c>
      <c r="D330" s="12" t="s">
        <v>156</v>
      </c>
      <c r="E330" s="12" t="s">
        <v>23</v>
      </c>
      <c r="F330" s="12" t="s">
        <v>23</v>
      </c>
      <c r="G330" s="12" t="s">
        <v>21</v>
      </c>
      <c r="H330" s="12"/>
      <c r="I330" s="12" t="s">
        <v>100</v>
      </c>
      <c r="J330" s="12"/>
      <c r="K330" s="12"/>
      <c r="L330" s="12"/>
      <c r="M330" s="12"/>
      <c r="N330" s="12"/>
      <c r="O330" s="14"/>
      <c r="P330" s="11"/>
      <c r="Q330" s="11"/>
      <c r="R330" s="11"/>
      <c r="S330" s="12" t="s">
        <v>156</v>
      </c>
      <c r="T330" s="14">
        <v>-2000</v>
      </c>
      <c r="U330" s="11">
        <v>182.99</v>
      </c>
      <c r="V330" s="11">
        <v>-365982.86</v>
      </c>
      <c r="W330" s="11"/>
      <c r="X330" s="11"/>
      <c r="Y330" s="11"/>
      <c r="Z330" s="11"/>
      <c r="AA330" s="11"/>
      <c r="AB330" s="12" t="s">
        <v>100</v>
      </c>
      <c r="AC330" s="11"/>
      <c r="AD330" s="11"/>
      <c r="AE330" s="11"/>
      <c r="AF330" s="11"/>
      <c r="AG330" s="11"/>
      <c r="AH330" s="86" t="str">
        <f>LEFT(S330,2)</f>
        <v>27</v>
      </c>
      <c r="AI330" s="86" t="str">
        <f>MID(S330,4,2)</f>
        <v>05</v>
      </c>
      <c r="AJ330" s="86" t="str">
        <f>RIGHT(S330,2)</f>
        <v>25</v>
      </c>
      <c r="AK330" s="86" t="s">
        <v>390</v>
      </c>
      <c r="AL330" s="12"/>
    </row>
    <row r="331" spans="2:38" x14ac:dyDescent="0.25">
      <c r="B331">
        <v>46</v>
      </c>
      <c r="C331" s="13">
        <v>45784</v>
      </c>
      <c r="D331" s="12" t="s">
        <v>77</v>
      </c>
      <c r="E331" s="12" t="s">
        <v>23</v>
      </c>
      <c r="F331" s="12" t="s">
        <v>23</v>
      </c>
      <c r="G331" s="12" t="s">
        <v>21</v>
      </c>
      <c r="H331" s="12"/>
      <c r="I331" s="12" t="s">
        <v>100</v>
      </c>
      <c r="J331" s="12"/>
      <c r="K331" s="12"/>
      <c r="L331" s="12"/>
      <c r="M331" s="12"/>
      <c r="N331" s="12"/>
      <c r="O331" s="14"/>
      <c r="P331" s="11"/>
      <c r="Q331" s="11"/>
      <c r="R331" s="11"/>
      <c r="S331" s="12" t="s">
        <v>77</v>
      </c>
      <c r="T331" s="14">
        <v>-1500</v>
      </c>
      <c r="U331" s="11">
        <v>170.1</v>
      </c>
      <c r="V331" s="11">
        <v>-255149.55</v>
      </c>
      <c r="W331" s="11"/>
      <c r="X331" s="11"/>
      <c r="Y331" s="11"/>
      <c r="Z331" s="11"/>
      <c r="AA331" s="11"/>
      <c r="AB331" s="12" t="s">
        <v>100</v>
      </c>
      <c r="AC331" s="11"/>
      <c r="AD331" s="11"/>
      <c r="AE331" s="11"/>
      <c r="AF331" s="11"/>
      <c r="AG331" s="11"/>
      <c r="AH331" s="86" t="str">
        <f>LEFT(S331,2)</f>
        <v>06</v>
      </c>
      <c r="AI331" s="86" t="str">
        <f>MID(S331,4,2)</f>
        <v>05</v>
      </c>
      <c r="AJ331" s="86" t="str">
        <f>RIGHT(S331,2)</f>
        <v>25</v>
      </c>
      <c r="AK331" s="86" t="s">
        <v>390</v>
      </c>
      <c r="AL331" s="12"/>
    </row>
    <row r="332" spans="2:38" x14ac:dyDescent="0.25">
      <c r="C332" s="13"/>
      <c r="D332" s="12"/>
      <c r="E332" s="12"/>
      <c r="F332" s="12"/>
      <c r="G332" s="12"/>
      <c r="H332" s="12"/>
      <c r="I332" s="12" t="s">
        <v>100</v>
      </c>
      <c r="J332" s="12"/>
      <c r="K332" s="11">
        <f>SUM(K329:K331)</f>
        <v>3500</v>
      </c>
      <c r="L332" s="11"/>
      <c r="M332" s="11">
        <f>SUM(M329:M331)</f>
        <v>527372.06000000006</v>
      </c>
      <c r="N332" s="12"/>
      <c r="O332" s="14"/>
      <c r="P332" s="11"/>
      <c r="Q332" s="11"/>
      <c r="R332" s="11"/>
      <c r="S332" s="12"/>
      <c r="T332" s="11">
        <f>SUM(T329:T331)</f>
        <v>-3500</v>
      </c>
      <c r="U332" s="11"/>
      <c r="V332" s="11">
        <f>SUM(V329:V331)</f>
        <v>-621132.40999999992</v>
      </c>
      <c r="W332" s="11"/>
      <c r="X332" s="11"/>
      <c r="Y332" s="11">
        <f>K332+O332+T332</f>
        <v>0</v>
      </c>
      <c r="Z332" s="11"/>
      <c r="AA332" s="11">
        <f>M332/K332*Y332</f>
        <v>0</v>
      </c>
      <c r="AB332" s="12" t="s">
        <v>100</v>
      </c>
      <c r="AC332" s="11">
        <f>M332-AA332</f>
        <v>527372.06000000006</v>
      </c>
      <c r="AD332" s="11">
        <f>(V332*-1)-AC332</f>
        <v>93760.34999999986</v>
      </c>
      <c r="AE332" s="11"/>
      <c r="AF332" s="11"/>
      <c r="AG332" s="11"/>
      <c r="AK332" s="86" t="s">
        <v>390</v>
      </c>
      <c r="AL332" s="12"/>
    </row>
    <row r="333" spans="2:38" x14ac:dyDescent="0.25">
      <c r="C333" s="13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4"/>
      <c r="P333" s="11"/>
      <c r="Q333" s="11"/>
      <c r="R333" s="11"/>
      <c r="S333" s="12"/>
      <c r="T333" s="14"/>
      <c r="U333" s="11"/>
      <c r="V333" s="11"/>
      <c r="W333" s="11"/>
      <c r="X333" s="11"/>
      <c r="Y333" s="11"/>
      <c r="Z333" s="11"/>
      <c r="AA333" s="11"/>
      <c r="AB333" s="12"/>
      <c r="AC333" s="11"/>
      <c r="AD333" s="11"/>
      <c r="AE333" s="11"/>
      <c r="AF333" s="11"/>
      <c r="AG333" s="11"/>
      <c r="AL333" s="12"/>
    </row>
    <row r="334" spans="2:38" x14ac:dyDescent="0.25">
      <c r="C334" s="13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4"/>
      <c r="P334" s="11"/>
      <c r="Q334" s="11"/>
      <c r="R334" s="11"/>
      <c r="S334" s="12"/>
      <c r="T334" s="14"/>
      <c r="U334" s="11"/>
      <c r="V334" s="11"/>
      <c r="W334" s="11"/>
      <c r="X334" s="11"/>
      <c r="Y334" s="11"/>
      <c r="Z334" s="11"/>
      <c r="AA334" s="11"/>
      <c r="AB334" s="12"/>
      <c r="AC334" s="11"/>
      <c r="AD334" s="11"/>
      <c r="AE334" s="11"/>
      <c r="AF334" s="11"/>
      <c r="AG334" s="11"/>
      <c r="AL334" s="12"/>
    </row>
    <row r="335" spans="2:38" x14ac:dyDescent="0.25">
      <c r="C335" s="13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4"/>
      <c r="P335" s="11"/>
      <c r="Q335" s="11"/>
      <c r="R335" s="11"/>
      <c r="S335" s="12"/>
      <c r="T335" s="14"/>
      <c r="U335" s="11"/>
      <c r="V335" s="11"/>
      <c r="W335" s="11"/>
      <c r="X335" s="11"/>
      <c r="Y335" s="11"/>
      <c r="Z335" s="11"/>
      <c r="AA335" s="11"/>
      <c r="AB335" s="12"/>
      <c r="AC335" s="11"/>
      <c r="AD335" s="11"/>
      <c r="AE335" s="11"/>
      <c r="AF335" s="11"/>
      <c r="AG335" s="11"/>
      <c r="AL335" s="12"/>
    </row>
    <row r="336" spans="2:38" x14ac:dyDescent="0.25">
      <c r="B336">
        <v>74</v>
      </c>
      <c r="C336" s="13">
        <v>45793</v>
      </c>
      <c r="D336" s="12" t="s">
        <v>127</v>
      </c>
      <c r="E336" s="12" t="s">
        <v>23</v>
      </c>
      <c r="F336" s="12" t="s">
        <v>23</v>
      </c>
      <c r="G336" s="12" t="s">
        <v>21</v>
      </c>
      <c r="H336" s="12"/>
      <c r="I336" s="12" t="s">
        <v>130</v>
      </c>
      <c r="J336" s="12"/>
      <c r="K336" s="12"/>
      <c r="L336" s="12"/>
      <c r="M336" s="12"/>
      <c r="N336" s="12" t="s">
        <v>127</v>
      </c>
      <c r="O336" s="14">
        <v>500</v>
      </c>
      <c r="P336" s="11">
        <v>155.31</v>
      </c>
      <c r="Q336" s="11">
        <v>77652.59</v>
      </c>
      <c r="R336" s="11"/>
      <c r="S336" s="12"/>
      <c r="T336" s="14"/>
      <c r="U336" s="11"/>
      <c r="V336" s="11"/>
      <c r="W336" s="11"/>
      <c r="X336" s="12" t="s">
        <v>127</v>
      </c>
      <c r="Y336" s="14">
        <v>500</v>
      </c>
      <c r="Z336" s="11">
        <v>155.31</v>
      </c>
      <c r="AA336" s="11">
        <v>77652.59</v>
      </c>
      <c r="AB336" s="12" t="s">
        <v>130</v>
      </c>
      <c r="AC336" s="11"/>
      <c r="AD336" s="11"/>
      <c r="AE336" s="11"/>
      <c r="AF336" s="11"/>
      <c r="AG336" s="11"/>
      <c r="AH336" s="86" t="str">
        <f>LEFT(N336,2)</f>
        <v>15</v>
      </c>
      <c r="AI336" s="86" t="str">
        <f>MID(N336,4,2)</f>
        <v>05</v>
      </c>
      <c r="AJ336" s="86" t="str">
        <f>RIGHT(N336,2)</f>
        <v>25</v>
      </c>
      <c r="AK336" s="86" t="s">
        <v>390</v>
      </c>
      <c r="AL336" s="12"/>
    </row>
    <row r="337" spans="2:38" x14ac:dyDescent="0.25">
      <c r="C337" s="13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4"/>
      <c r="P337" s="11"/>
      <c r="Q337" s="11"/>
      <c r="R337" s="11"/>
      <c r="S337" s="12"/>
      <c r="T337" s="14"/>
      <c r="U337" s="11"/>
      <c r="V337" s="11"/>
      <c r="W337" s="11"/>
      <c r="X337" s="11"/>
      <c r="Y337" s="11"/>
      <c r="Z337" s="11"/>
      <c r="AA337" s="11"/>
      <c r="AB337" s="12"/>
      <c r="AC337" s="11"/>
      <c r="AD337" s="11"/>
      <c r="AE337" s="11"/>
      <c r="AF337" s="11"/>
      <c r="AG337" s="11"/>
      <c r="AL337" s="12"/>
    </row>
    <row r="338" spans="2:38" x14ac:dyDescent="0.25">
      <c r="C338" s="13"/>
      <c r="D338" s="12"/>
      <c r="E338" s="12"/>
      <c r="F338" s="12"/>
      <c r="G338" s="12"/>
      <c r="H338" s="12"/>
      <c r="I338" s="31" t="s">
        <v>461</v>
      </c>
      <c r="J338" s="31"/>
      <c r="K338" s="32">
        <v>100</v>
      </c>
      <c r="L338" s="32"/>
      <c r="M338" s="33">
        <v>116126</v>
      </c>
      <c r="N338" s="12"/>
      <c r="O338" s="14"/>
      <c r="P338" s="11"/>
      <c r="Q338" s="11"/>
      <c r="R338" s="11"/>
      <c r="S338" s="12"/>
      <c r="T338" s="14"/>
      <c r="U338" s="11"/>
      <c r="V338" s="11"/>
      <c r="W338" s="11"/>
      <c r="X338" s="11"/>
      <c r="Y338" s="32">
        <v>100</v>
      </c>
      <c r="Z338" s="32"/>
      <c r="AA338" s="33">
        <v>116126</v>
      </c>
      <c r="AB338" s="31" t="s">
        <v>461</v>
      </c>
      <c r="AC338" s="11"/>
      <c r="AD338" s="11"/>
      <c r="AE338" s="11"/>
      <c r="AF338" s="11"/>
      <c r="AG338" s="11"/>
      <c r="AL338" s="31"/>
    </row>
    <row r="339" spans="2:38" x14ac:dyDescent="0.25">
      <c r="C339" s="13"/>
      <c r="D339" s="12"/>
      <c r="E339" s="12"/>
      <c r="F339" s="12"/>
      <c r="G339" s="12"/>
      <c r="H339" s="12"/>
      <c r="I339" s="31"/>
      <c r="J339" s="31"/>
      <c r="K339" s="32"/>
      <c r="L339" s="32"/>
      <c r="M339" s="33"/>
      <c r="N339" s="12"/>
      <c r="O339" s="14"/>
      <c r="P339" s="11"/>
      <c r="Q339" s="11"/>
      <c r="R339" s="11"/>
      <c r="S339" s="12"/>
      <c r="T339" s="14"/>
      <c r="U339" s="11"/>
      <c r="V339" s="11"/>
      <c r="W339" s="11"/>
      <c r="X339" s="11"/>
      <c r="Y339" s="11"/>
      <c r="Z339" s="11"/>
      <c r="AA339" s="11"/>
      <c r="AB339" s="31"/>
      <c r="AC339" s="11"/>
      <c r="AD339" s="11"/>
      <c r="AE339" s="11"/>
      <c r="AF339" s="11"/>
      <c r="AG339" s="11"/>
      <c r="AL339" s="31"/>
    </row>
    <row r="340" spans="2:38" x14ac:dyDescent="0.25">
      <c r="C340" s="13"/>
      <c r="D340" s="12"/>
      <c r="E340" s="12"/>
      <c r="F340" s="12"/>
      <c r="G340" s="12"/>
      <c r="H340" s="12"/>
      <c r="I340" s="31" t="s">
        <v>462</v>
      </c>
      <c r="J340" s="31"/>
      <c r="N340" s="12"/>
      <c r="O340" s="14"/>
      <c r="P340" s="11"/>
      <c r="Q340" s="11"/>
      <c r="R340" s="11"/>
      <c r="S340" s="12"/>
      <c r="T340" s="14"/>
      <c r="U340" s="11"/>
      <c r="V340" s="11"/>
      <c r="W340" s="11"/>
      <c r="X340" s="11"/>
      <c r="Y340" s="11"/>
      <c r="Z340" s="11"/>
      <c r="AA340" s="11"/>
      <c r="AB340" s="31" t="s">
        <v>462</v>
      </c>
      <c r="AC340" s="11"/>
      <c r="AD340" s="11"/>
      <c r="AE340" s="11"/>
      <c r="AF340" s="11"/>
      <c r="AG340" s="11"/>
      <c r="AL340" s="31"/>
    </row>
    <row r="341" spans="2:38" x14ac:dyDescent="0.25">
      <c r="B341">
        <v>126</v>
      </c>
      <c r="C341" s="13">
        <v>45819</v>
      </c>
      <c r="D341" s="12" t="s">
        <v>175</v>
      </c>
      <c r="E341" s="12" t="s">
        <v>23</v>
      </c>
      <c r="F341" s="12" t="s">
        <v>23</v>
      </c>
      <c r="G341" s="12" t="s">
        <v>21</v>
      </c>
      <c r="H341" s="12"/>
      <c r="I341" s="12" t="s">
        <v>186</v>
      </c>
      <c r="J341" s="12"/>
      <c r="K341" s="32">
        <v>3000</v>
      </c>
      <c r="L341" s="32"/>
      <c r="M341" s="33">
        <v>436823.42</v>
      </c>
      <c r="N341" s="12"/>
      <c r="O341" s="14"/>
      <c r="P341" s="11"/>
      <c r="Q341" s="11"/>
      <c r="R341" s="11"/>
      <c r="S341" s="12" t="s">
        <v>175</v>
      </c>
      <c r="T341" s="14">
        <v>-1000</v>
      </c>
      <c r="U341" s="11">
        <v>163.29</v>
      </c>
      <c r="V341" s="11">
        <v>-163286.49</v>
      </c>
      <c r="W341" s="11"/>
      <c r="X341" s="11"/>
      <c r="Y341" s="11">
        <f>K341+O341+T341</f>
        <v>2000</v>
      </c>
      <c r="Z341" s="11"/>
      <c r="AA341" s="11">
        <f>M341/K341*Y341</f>
        <v>291215.61333333328</v>
      </c>
      <c r="AB341" s="12" t="s">
        <v>186</v>
      </c>
      <c r="AC341" s="11">
        <f>M341-AA341</f>
        <v>145607.8066666667</v>
      </c>
      <c r="AD341" s="11">
        <f>(V341*-1)-AC341</f>
        <v>17678.683333333291</v>
      </c>
      <c r="AE341" s="11"/>
      <c r="AF341" s="11"/>
      <c r="AG341" s="11"/>
      <c r="AH341" s="86" t="str">
        <f>LEFT(S341,2)</f>
        <v>10</v>
      </c>
      <c r="AI341" s="86" t="str">
        <f>MID(S341,4,2)</f>
        <v>06</v>
      </c>
      <c r="AJ341" s="86" t="str">
        <f>RIGHT(S341,2)</f>
        <v>25</v>
      </c>
      <c r="AK341" s="86" t="s">
        <v>390</v>
      </c>
      <c r="AL341" s="12"/>
    </row>
    <row r="342" spans="2:38" x14ac:dyDescent="0.25">
      <c r="C342" s="13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4"/>
      <c r="P342" s="11"/>
      <c r="Q342" s="11"/>
      <c r="R342" s="11"/>
      <c r="S342" s="12"/>
      <c r="T342" s="14"/>
      <c r="U342" s="11"/>
      <c r="V342" s="11"/>
      <c r="W342" s="11"/>
      <c r="X342" s="11"/>
      <c r="Y342" s="11"/>
      <c r="Z342" s="11"/>
      <c r="AA342" s="11"/>
      <c r="AB342" s="12"/>
      <c r="AC342" s="11"/>
      <c r="AD342" s="11"/>
      <c r="AE342" s="11"/>
      <c r="AF342" s="11"/>
      <c r="AG342" s="11"/>
      <c r="AL342" s="12"/>
    </row>
    <row r="343" spans="2:38" x14ac:dyDescent="0.25">
      <c r="C343" s="13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4"/>
      <c r="P343" s="11"/>
      <c r="Q343" s="11"/>
      <c r="R343" s="11"/>
      <c r="S343" s="12"/>
      <c r="T343" s="14"/>
      <c r="U343" s="11"/>
      <c r="V343" s="11"/>
      <c r="W343" s="11"/>
      <c r="X343" s="11"/>
      <c r="Y343" s="11"/>
      <c r="Z343" s="11"/>
      <c r="AA343" s="11"/>
      <c r="AB343" s="12"/>
      <c r="AC343" s="11"/>
      <c r="AD343" s="11"/>
      <c r="AE343" s="11"/>
      <c r="AF343" s="11"/>
      <c r="AG343" s="11"/>
      <c r="AL343" s="12"/>
    </row>
    <row r="344" spans="2:38" x14ac:dyDescent="0.25">
      <c r="C344" s="13"/>
      <c r="D344" s="12"/>
      <c r="E344" s="12"/>
      <c r="F344" s="12"/>
      <c r="G344" s="12"/>
      <c r="H344" s="12"/>
      <c r="I344" s="31" t="s">
        <v>463</v>
      </c>
      <c r="J344" s="31"/>
      <c r="N344" s="12"/>
      <c r="O344" s="14"/>
      <c r="P344" s="11"/>
      <c r="Q344" s="11"/>
      <c r="R344" s="11"/>
      <c r="S344" s="12"/>
      <c r="T344" s="14"/>
      <c r="U344" s="11"/>
      <c r="V344" s="11"/>
      <c r="W344" s="11"/>
      <c r="X344" s="11"/>
      <c r="Y344" s="11"/>
      <c r="Z344" s="11"/>
      <c r="AA344" s="11"/>
      <c r="AB344" s="31" t="s">
        <v>463</v>
      </c>
      <c r="AC344" s="11"/>
      <c r="AD344" s="11"/>
      <c r="AE344" s="11"/>
      <c r="AF344" s="11"/>
      <c r="AG344" s="11"/>
      <c r="AL344" s="31"/>
    </row>
    <row r="345" spans="2:38" x14ac:dyDescent="0.25">
      <c r="B345">
        <v>60</v>
      </c>
      <c r="C345" s="13">
        <v>45790</v>
      </c>
      <c r="D345" s="12" t="s">
        <v>111</v>
      </c>
      <c r="E345" s="12" t="s">
        <v>23</v>
      </c>
      <c r="F345" s="12" t="s">
        <v>23</v>
      </c>
      <c r="G345" s="12" t="s">
        <v>21</v>
      </c>
      <c r="H345" s="12"/>
      <c r="I345" s="12" t="s">
        <v>119</v>
      </c>
      <c r="J345" s="12"/>
      <c r="K345" s="32">
        <v>850</v>
      </c>
      <c r="L345" s="32"/>
      <c r="M345" s="33">
        <v>1094634.3999999999</v>
      </c>
      <c r="N345" s="12"/>
      <c r="O345" s="14"/>
      <c r="P345" s="11"/>
      <c r="Q345" s="11"/>
      <c r="R345" s="11"/>
      <c r="S345" s="12" t="s">
        <v>111</v>
      </c>
      <c r="T345" s="14">
        <v>-150</v>
      </c>
      <c r="U345" s="11">
        <v>1421.58</v>
      </c>
      <c r="V345" s="11">
        <v>-213236.55</v>
      </c>
      <c r="W345" s="11"/>
      <c r="X345" s="11"/>
      <c r="Y345" s="11">
        <f>K345+O345+T345</f>
        <v>700</v>
      </c>
      <c r="Z345" s="11"/>
      <c r="AA345" s="11">
        <f>M345/K345*Y345</f>
        <v>901463.62352941162</v>
      </c>
      <c r="AB345" s="12" t="s">
        <v>119</v>
      </c>
      <c r="AC345" s="11">
        <f>M345-AA345</f>
        <v>193170.77647058829</v>
      </c>
      <c r="AD345" s="11">
        <f>(V345*-1)-AC345</f>
        <v>20065.773529411701</v>
      </c>
      <c r="AE345" s="11"/>
      <c r="AF345" s="11"/>
      <c r="AG345" s="11"/>
      <c r="AH345" s="86" t="str">
        <f>LEFT(S345,2)</f>
        <v>12</v>
      </c>
      <c r="AI345" s="86" t="str">
        <f>MID(S345,4,2)</f>
        <v>05</v>
      </c>
      <c r="AJ345" s="86" t="str">
        <f>RIGHT(S345,2)</f>
        <v>25</v>
      </c>
      <c r="AK345" s="86" t="s">
        <v>390</v>
      </c>
      <c r="AL345" s="12"/>
    </row>
    <row r="346" spans="2:38" x14ac:dyDescent="0.25">
      <c r="C346" s="13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4"/>
      <c r="P346" s="11"/>
      <c r="Q346" s="11"/>
      <c r="R346" s="11"/>
      <c r="S346" s="12"/>
      <c r="T346" s="14"/>
      <c r="U346" s="11"/>
      <c r="V346" s="11"/>
      <c r="W346" s="11"/>
      <c r="X346" s="11"/>
      <c r="Y346" s="11"/>
      <c r="Z346" s="11"/>
      <c r="AA346" s="11"/>
      <c r="AB346" s="12"/>
      <c r="AC346" s="11"/>
      <c r="AD346" s="11"/>
      <c r="AE346" s="11"/>
      <c r="AF346" s="11"/>
      <c r="AG346" s="11"/>
      <c r="AL346" s="12"/>
    </row>
    <row r="347" spans="2:38" x14ac:dyDescent="0.25">
      <c r="C347" s="13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4"/>
      <c r="P347" s="11"/>
      <c r="Q347" s="11"/>
      <c r="R347" s="11"/>
      <c r="S347" s="12"/>
      <c r="T347" s="14"/>
      <c r="U347" s="11"/>
      <c r="V347" s="11"/>
      <c r="W347" s="11"/>
      <c r="X347" s="11"/>
      <c r="Y347" s="11"/>
      <c r="Z347" s="11"/>
      <c r="AA347" s="11"/>
      <c r="AB347" s="12"/>
      <c r="AC347" s="11"/>
      <c r="AD347" s="11"/>
      <c r="AE347" s="11"/>
      <c r="AF347" s="11"/>
      <c r="AG347" s="11"/>
      <c r="AL347" s="12"/>
    </row>
    <row r="348" spans="2:38" x14ac:dyDescent="0.25">
      <c r="C348" s="13"/>
      <c r="D348" s="12"/>
      <c r="E348" s="12"/>
      <c r="F348" s="12"/>
      <c r="G348" s="12"/>
      <c r="H348" s="12"/>
      <c r="I348" s="31" t="s">
        <v>464</v>
      </c>
      <c r="J348" s="31"/>
      <c r="N348" s="12"/>
      <c r="O348" s="14"/>
      <c r="P348" s="11"/>
      <c r="Q348" s="11"/>
      <c r="R348" s="11"/>
      <c r="S348" s="12"/>
      <c r="T348" s="14"/>
      <c r="U348" s="11"/>
      <c r="V348" s="11"/>
      <c r="W348" s="11"/>
      <c r="X348" s="11"/>
      <c r="Y348" s="11"/>
      <c r="Z348" s="11"/>
      <c r="AA348" s="11"/>
      <c r="AB348" s="31" t="s">
        <v>464</v>
      </c>
      <c r="AC348" s="11"/>
      <c r="AD348" s="11"/>
      <c r="AE348" s="11"/>
      <c r="AF348" s="11"/>
      <c r="AG348" s="11"/>
      <c r="AL348" s="31"/>
    </row>
    <row r="349" spans="2:38" x14ac:dyDescent="0.25">
      <c r="B349">
        <v>135</v>
      </c>
      <c r="C349" s="13">
        <v>45819</v>
      </c>
      <c r="D349" s="12" t="s">
        <v>175</v>
      </c>
      <c r="E349" s="12" t="s">
        <v>17</v>
      </c>
      <c r="F349" s="12" t="s">
        <v>190</v>
      </c>
      <c r="G349" s="12" t="s">
        <v>21</v>
      </c>
      <c r="H349" s="12"/>
      <c r="I349" s="12" t="s">
        <v>191</v>
      </c>
      <c r="J349" s="12"/>
      <c r="K349" s="32">
        <v>500</v>
      </c>
      <c r="L349" s="32"/>
      <c r="M349" s="33">
        <v>117117</v>
      </c>
      <c r="N349" s="12"/>
      <c r="O349" s="14"/>
      <c r="P349" s="11"/>
      <c r="Q349" s="11"/>
      <c r="R349" s="11"/>
      <c r="S349" s="12" t="s">
        <v>175</v>
      </c>
      <c r="T349" s="14">
        <v>-250</v>
      </c>
      <c r="U349" s="11">
        <v>407.3</v>
      </c>
      <c r="V349" s="11">
        <v>-101823.96</v>
      </c>
      <c r="W349" s="11"/>
      <c r="X349" s="11"/>
      <c r="Y349" s="11">
        <f>K349+O349+T349</f>
        <v>250</v>
      </c>
      <c r="Z349" s="11"/>
      <c r="AA349" s="11">
        <f>M349/K349*Y349</f>
        <v>58558.5</v>
      </c>
      <c r="AB349" s="12" t="s">
        <v>191</v>
      </c>
      <c r="AC349" s="11">
        <f>M349-AA349</f>
        <v>58558.5</v>
      </c>
      <c r="AD349" s="11">
        <f>(V349*-1)-AC349</f>
        <v>43265.460000000006</v>
      </c>
      <c r="AE349" s="11"/>
      <c r="AF349" s="11"/>
      <c r="AG349" s="11"/>
      <c r="AH349" s="86" t="str">
        <f>LEFT(S349,2)</f>
        <v>10</v>
      </c>
      <c r="AI349" s="86" t="str">
        <f>MID(S349,4,2)</f>
        <v>06</v>
      </c>
      <c r="AJ349" s="86" t="str">
        <f>RIGHT(S349,2)</f>
        <v>25</v>
      </c>
      <c r="AK349" s="86" t="s">
        <v>390</v>
      </c>
      <c r="AL349" s="12"/>
    </row>
    <row r="350" spans="2:38" x14ac:dyDescent="0.25">
      <c r="C350" s="13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4"/>
      <c r="P350" s="11"/>
      <c r="Q350" s="11"/>
      <c r="R350" s="11"/>
      <c r="S350" s="12"/>
      <c r="T350" s="14"/>
      <c r="U350" s="11"/>
      <c r="V350" s="11"/>
      <c r="W350" s="11"/>
      <c r="X350" s="11"/>
      <c r="Y350" s="11"/>
      <c r="Z350" s="11"/>
      <c r="AA350" s="11"/>
      <c r="AB350" s="12"/>
      <c r="AC350" s="11"/>
      <c r="AD350" s="11"/>
      <c r="AE350" s="11"/>
      <c r="AF350" s="11"/>
      <c r="AG350" s="11"/>
      <c r="AL350" s="12"/>
    </row>
    <row r="351" spans="2:38" x14ac:dyDescent="0.25">
      <c r="C351" s="13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4"/>
      <c r="P351" s="11"/>
      <c r="Q351" s="11"/>
      <c r="R351" s="11"/>
      <c r="S351" s="12"/>
      <c r="T351" s="14"/>
      <c r="U351" s="11"/>
      <c r="V351" s="11"/>
      <c r="W351" s="11"/>
      <c r="X351" s="11"/>
      <c r="Y351" s="11"/>
      <c r="Z351" s="11"/>
      <c r="AA351" s="11"/>
      <c r="AB351" s="12"/>
      <c r="AC351" s="11"/>
      <c r="AD351" s="11"/>
      <c r="AE351" s="11"/>
      <c r="AF351" s="11"/>
      <c r="AG351" s="11"/>
      <c r="AL351" s="12"/>
    </row>
    <row r="352" spans="2:38" x14ac:dyDescent="0.25">
      <c r="B352">
        <v>127</v>
      </c>
      <c r="C352" s="13">
        <v>45819</v>
      </c>
      <c r="D352" s="12" t="s">
        <v>175</v>
      </c>
      <c r="E352" s="12" t="s">
        <v>23</v>
      </c>
      <c r="F352" s="12" t="s">
        <v>23</v>
      </c>
      <c r="G352" s="12" t="s">
        <v>21</v>
      </c>
      <c r="H352" s="12"/>
      <c r="I352" s="12" t="s">
        <v>76</v>
      </c>
      <c r="J352" s="12"/>
      <c r="K352" s="12"/>
      <c r="L352" s="12"/>
      <c r="M352" s="12"/>
      <c r="N352" s="12"/>
      <c r="O352" s="14"/>
      <c r="P352" s="11"/>
      <c r="Q352" s="11"/>
      <c r="R352" s="11"/>
      <c r="S352" s="12" t="s">
        <v>175</v>
      </c>
      <c r="T352" s="14">
        <v>-1500</v>
      </c>
      <c r="U352" s="11">
        <v>70.319999999999993</v>
      </c>
      <c r="V352" s="11">
        <v>-105484.39</v>
      </c>
      <c r="W352" s="11"/>
      <c r="X352" s="11"/>
      <c r="Y352" s="11"/>
      <c r="Z352" s="11"/>
      <c r="AA352" s="11"/>
      <c r="AB352" s="12" t="s">
        <v>76</v>
      </c>
      <c r="AC352" s="11"/>
      <c r="AD352" s="11"/>
      <c r="AE352" s="11"/>
      <c r="AF352" s="11"/>
      <c r="AG352" s="11"/>
      <c r="AH352" s="86" t="str">
        <f>LEFT(S352,2)</f>
        <v>10</v>
      </c>
      <c r="AI352" s="86" t="str">
        <f>MID(S352,4,2)</f>
        <v>06</v>
      </c>
      <c r="AJ352" s="86" t="str">
        <f>RIGHT(S352,2)</f>
        <v>25</v>
      </c>
      <c r="AK352" s="86" t="s">
        <v>390</v>
      </c>
      <c r="AL352" s="12"/>
    </row>
    <row r="353" spans="2:38" x14ac:dyDescent="0.25">
      <c r="B353">
        <v>21</v>
      </c>
      <c r="C353" s="13">
        <v>45782</v>
      </c>
      <c r="D353" s="12" t="s">
        <v>73</v>
      </c>
      <c r="E353" s="12" t="s">
        <v>23</v>
      </c>
      <c r="F353" s="12" t="s">
        <v>23</v>
      </c>
      <c r="G353" s="12" t="s">
        <v>21</v>
      </c>
      <c r="H353" s="12"/>
      <c r="I353" s="12" t="s">
        <v>76</v>
      </c>
      <c r="J353" s="12"/>
      <c r="K353" s="12"/>
      <c r="L353" s="12"/>
      <c r="M353" s="12"/>
      <c r="N353" s="12" t="s">
        <v>73</v>
      </c>
      <c r="O353" s="14">
        <v>2500</v>
      </c>
      <c r="P353" s="11">
        <v>40.71</v>
      </c>
      <c r="Q353" s="11">
        <v>101776.75</v>
      </c>
      <c r="R353" s="11"/>
      <c r="S353" s="12"/>
      <c r="T353" s="14"/>
      <c r="U353" s="11"/>
      <c r="V353" s="11"/>
      <c r="W353" s="11"/>
      <c r="X353" s="11"/>
      <c r="Y353" s="11"/>
      <c r="Z353" s="11"/>
      <c r="AA353" s="11"/>
      <c r="AB353" s="12" t="s">
        <v>76</v>
      </c>
      <c r="AC353" s="11"/>
      <c r="AD353" s="11"/>
      <c r="AE353" s="11"/>
      <c r="AF353" s="11"/>
      <c r="AG353" s="11"/>
      <c r="AH353" s="86" t="str">
        <f>LEFT(N353,2)</f>
        <v>02</v>
      </c>
      <c r="AI353" s="86" t="str">
        <f>MID(N353,4,2)</f>
        <v>05</v>
      </c>
      <c r="AJ353" s="86" t="str">
        <f>RIGHT(N353,2)</f>
        <v>25</v>
      </c>
      <c r="AK353" s="86" t="s">
        <v>390</v>
      </c>
      <c r="AL353" s="12"/>
    </row>
    <row r="354" spans="2:38" x14ac:dyDescent="0.25">
      <c r="B354">
        <v>102</v>
      </c>
      <c r="C354" s="13">
        <v>45818</v>
      </c>
      <c r="D354" s="12" t="s">
        <v>171</v>
      </c>
      <c r="E354" s="12" t="s">
        <v>23</v>
      </c>
      <c r="F354" s="12" t="s">
        <v>23</v>
      </c>
      <c r="G354" s="12" t="s">
        <v>21</v>
      </c>
      <c r="H354" s="12"/>
      <c r="I354" s="12" t="s">
        <v>76</v>
      </c>
      <c r="J354" s="12"/>
      <c r="K354" s="12"/>
      <c r="L354" s="12"/>
      <c r="M354" s="12"/>
      <c r="N354" s="12" t="s">
        <v>171</v>
      </c>
      <c r="O354" s="14">
        <v>2500</v>
      </c>
      <c r="P354" s="11">
        <v>64.209999999999994</v>
      </c>
      <c r="Q354" s="11">
        <v>160516.01</v>
      </c>
      <c r="R354" s="11"/>
      <c r="S354" s="12"/>
      <c r="T354" s="14"/>
      <c r="U354" s="11"/>
      <c r="V354" s="11"/>
      <c r="W354" s="11"/>
      <c r="X354" s="11"/>
      <c r="Y354" s="11"/>
      <c r="Z354" s="11"/>
      <c r="AA354" s="11"/>
      <c r="AB354" s="12" t="s">
        <v>76</v>
      </c>
      <c r="AC354" s="11"/>
      <c r="AD354" s="11"/>
      <c r="AE354" s="11"/>
      <c r="AF354" s="11"/>
      <c r="AG354" s="11"/>
      <c r="AH354" s="86" t="str">
        <f>LEFT(N354,2)</f>
        <v>09</v>
      </c>
      <c r="AI354" s="86" t="str">
        <f>MID(N354,4,2)</f>
        <v>06</v>
      </c>
      <c r="AJ354" s="86" t="str">
        <f>RIGHT(N354,2)</f>
        <v>25</v>
      </c>
      <c r="AK354" s="86" t="s">
        <v>390</v>
      </c>
      <c r="AL354" s="12"/>
    </row>
    <row r="355" spans="2:38" x14ac:dyDescent="0.25">
      <c r="C355" s="13"/>
      <c r="D355" s="12"/>
      <c r="E355" s="12"/>
      <c r="F355" s="12"/>
      <c r="G355" s="12"/>
      <c r="H355" s="12"/>
      <c r="I355" s="12" t="s">
        <v>76</v>
      </c>
      <c r="J355" s="12"/>
      <c r="K355" s="12"/>
      <c r="L355" s="12"/>
      <c r="M355" s="12"/>
      <c r="N355" s="12"/>
      <c r="O355" s="11">
        <f>SUM(O352:O354)</f>
        <v>5000</v>
      </c>
      <c r="P355" s="11"/>
      <c r="Q355" s="11">
        <f>SUM(Q352:Q354)</f>
        <v>262292.76</v>
      </c>
      <c r="R355" s="11"/>
      <c r="S355" s="12"/>
      <c r="T355" s="11">
        <f>SUM(T352:T354)</f>
        <v>-1500</v>
      </c>
      <c r="U355" s="11"/>
      <c r="V355" s="11">
        <f>SUM(V352:V354)</f>
        <v>-105484.39</v>
      </c>
      <c r="W355" s="11"/>
      <c r="X355" s="11"/>
      <c r="Y355" s="11">
        <f>K355+O355+T355</f>
        <v>3500</v>
      </c>
      <c r="Z355" s="11"/>
      <c r="AA355" s="11">
        <f>Q355/O355*Y355</f>
        <v>183604.93200000003</v>
      </c>
      <c r="AB355" s="12"/>
      <c r="AC355" s="11">
        <f>Q355-AA355</f>
        <v>78687.82799999998</v>
      </c>
      <c r="AD355" s="11">
        <f>(V355*-1)-AC355</f>
        <v>26796.56200000002</v>
      </c>
      <c r="AE355" s="11"/>
      <c r="AF355" s="11"/>
      <c r="AG355" s="11"/>
      <c r="AK355" s="86" t="s">
        <v>390</v>
      </c>
      <c r="AL355" s="12"/>
    </row>
    <row r="356" spans="2:38" x14ac:dyDescent="0.25">
      <c r="C356" s="13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4"/>
      <c r="P356" s="11"/>
      <c r="Q356" s="11"/>
      <c r="R356" s="11"/>
      <c r="S356" s="12"/>
      <c r="T356" s="14"/>
      <c r="U356" s="11"/>
      <c r="V356" s="11"/>
      <c r="W356" s="11"/>
      <c r="X356" s="11"/>
      <c r="Y356" s="11"/>
      <c r="Z356" s="11"/>
      <c r="AA356" s="11"/>
      <c r="AB356" s="12"/>
      <c r="AC356" s="11"/>
      <c r="AD356" s="11"/>
      <c r="AE356" s="11"/>
      <c r="AF356" s="11"/>
      <c r="AG356" s="11"/>
      <c r="AL356" s="12"/>
    </row>
    <row r="357" spans="2:38" x14ac:dyDescent="0.25">
      <c r="C357" s="13"/>
      <c r="D357" s="12"/>
      <c r="E357" s="12"/>
      <c r="F357" s="12"/>
      <c r="G357" s="12"/>
      <c r="H357" s="12"/>
      <c r="I357" s="31" t="s">
        <v>465</v>
      </c>
      <c r="J357" s="31"/>
      <c r="K357" s="32">
        <v>1000</v>
      </c>
      <c r="L357" s="32"/>
      <c r="M357" s="33">
        <v>196305.26</v>
      </c>
      <c r="N357" s="12"/>
      <c r="O357" s="14"/>
      <c r="P357" s="11"/>
      <c r="Q357" s="11"/>
      <c r="R357" s="11"/>
      <c r="S357" s="12"/>
      <c r="T357" s="14"/>
      <c r="U357" s="11"/>
      <c r="V357" s="11"/>
      <c r="W357" s="11"/>
      <c r="X357" s="11"/>
      <c r="Y357" s="11"/>
      <c r="Z357" s="11"/>
      <c r="AA357" s="11"/>
      <c r="AB357" s="31" t="s">
        <v>465</v>
      </c>
      <c r="AC357" s="11"/>
      <c r="AD357" s="11"/>
      <c r="AE357" s="11"/>
      <c r="AF357" s="11"/>
      <c r="AG357" s="11"/>
      <c r="AL357" s="31"/>
    </row>
    <row r="358" spans="2:38" x14ac:dyDescent="0.25">
      <c r="B358">
        <v>47</v>
      </c>
      <c r="C358" s="13">
        <v>45784</v>
      </c>
      <c r="D358" s="12" t="s">
        <v>77</v>
      </c>
      <c r="E358" s="12" t="s">
        <v>23</v>
      </c>
      <c r="F358" s="12" t="s">
        <v>23</v>
      </c>
      <c r="G358" s="12" t="s">
        <v>21</v>
      </c>
      <c r="H358" s="12"/>
      <c r="I358" s="12" t="s">
        <v>101</v>
      </c>
      <c r="J358" s="12"/>
      <c r="K358" s="12"/>
      <c r="L358" s="12"/>
      <c r="M358" s="12"/>
      <c r="N358" s="12"/>
      <c r="O358" s="14"/>
      <c r="P358" s="11"/>
      <c r="Q358" s="11"/>
      <c r="R358" s="11"/>
      <c r="S358" s="12" t="s">
        <v>77</v>
      </c>
      <c r="T358" s="14">
        <v>-500</v>
      </c>
      <c r="U358" s="11">
        <v>189.01</v>
      </c>
      <c r="V358" s="11">
        <v>-94505.4</v>
      </c>
      <c r="W358" s="11"/>
      <c r="X358" s="11"/>
      <c r="Y358" s="11"/>
      <c r="Z358" s="11"/>
      <c r="AA358" s="11"/>
      <c r="AB358" s="12" t="s">
        <v>101</v>
      </c>
      <c r="AC358" s="11"/>
      <c r="AD358" s="11"/>
      <c r="AE358" s="11"/>
      <c r="AF358" s="11"/>
      <c r="AG358" s="11"/>
      <c r="AH358" s="86" t="str">
        <f>LEFT(S358,2)</f>
        <v>06</v>
      </c>
      <c r="AI358" s="86" t="str">
        <f>MID(S358,4,2)</f>
        <v>05</v>
      </c>
      <c r="AJ358" s="86" t="str">
        <f>RIGHT(S358,2)</f>
        <v>25</v>
      </c>
      <c r="AK358" s="86" t="s">
        <v>390</v>
      </c>
      <c r="AL358" s="12"/>
    </row>
    <row r="359" spans="2:38" x14ac:dyDescent="0.25">
      <c r="B359">
        <v>128</v>
      </c>
      <c r="C359" s="13">
        <v>45819</v>
      </c>
      <c r="D359" s="12" t="s">
        <v>175</v>
      </c>
      <c r="E359" s="12" t="s">
        <v>23</v>
      </c>
      <c r="F359" s="12" t="s">
        <v>23</v>
      </c>
      <c r="G359" s="12" t="s">
        <v>21</v>
      </c>
      <c r="H359" s="12"/>
      <c r="I359" s="12" t="s">
        <v>101</v>
      </c>
      <c r="J359" s="12"/>
      <c r="K359" s="12"/>
      <c r="L359" s="12"/>
      <c r="M359" s="12"/>
      <c r="N359" s="12"/>
      <c r="O359" s="14"/>
      <c r="P359" s="11"/>
      <c r="Q359" s="11"/>
      <c r="R359" s="11"/>
      <c r="S359" s="12" t="s">
        <v>175</v>
      </c>
      <c r="T359" s="14">
        <v>-250</v>
      </c>
      <c r="U359" s="11">
        <v>216.09</v>
      </c>
      <c r="V359" s="11">
        <v>-54023.54</v>
      </c>
      <c r="W359" s="11"/>
      <c r="X359" s="11"/>
      <c r="Y359" s="11"/>
      <c r="Z359" s="11"/>
      <c r="AA359" s="11"/>
      <c r="AB359" s="12" t="s">
        <v>101</v>
      </c>
      <c r="AC359" s="11"/>
      <c r="AD359" s="11"/>
      <c r="AE359" s="11"/>
      <c r="AF359" s="11"/>
      <c r="AG359" s="11"/>
      <c r="AH359" s="86" t="str">
        <f>LEFT(S359,2)</f>
        <v>10</v>
      </c>
      <c r="AI359" s="86" t="str">
        <f>MID(S359,4,2)</f>
        <v>06</v>
      </c>
      <c r="AJ359" s="86" t="str">
        <f>RIGHT(S359,2)</f>
        <v>25</v>
      </c>
      <c r="AK359" s="86" t="s">
        <v>390</v>
      </c>
      <c r="AL359" s="12"/>
    </row>
    <row r="360" spans="2:38" x14ac:dyDescent="0.25">
      <c r="C360" s="13"/>
      <c r="D360" s="12"/>
      <c r="E360" s="12"/>
      <c r="F360" s="12"/>
      <c r="G360" s="12"/>
      <c r="H360" s="12"/>
      <c r="I360" s="12" t="s">
        <v>101</v>
      </c>
      <c r="J360" s="12"/>
      <c r="K360" s="11">
        <f>SUM(K357:K359)</f>
        <v>1000</v>
      </c>
      <c r="L360" s="11"/>
      <c r="M360" s="11">
        <f>SUM(M357:M359)</f>
        <v>196305.26</v>
      </c>
      <c r="N360" s="12"/>
      <c r="O360" s="14"/>
      <c r="P360" s="11"/>
      <c r="Q360" s="11"/>
      <c r="R360" s="11"/>
      <c r="S360" s="12"/>
      <c r="T360" s="11">
        <f>SUM(T357:T359)</f>
        <v>-750</v>
      </c>
      <c r="U360" s="11"/>
      <c r="V360" s="11">
        <f>SUM(V357:V359)</f>
        <v>-148528.94</v>
      </c>
      <c r="W360" s="11"/>
      <c r="X360" s="11"/>
      <c r="Y360" s="11">
        <f>K360+O360+T360</f>
        <v>250</v>
      </c>
      <c r="Z360" s="11"/>
      <c r="AA360" s="11">
        <f>M360/K360*Y360</f>
        <v>49076.315000000002</v>
      </c>
      <c r="AB360" s="12"/>
      <c r="AC360" s="11">
        <f>M360-AA360</f>
        <v>147228.94500000001</v>
      </c>
      <c r="AD360" s="11">
        <f>(V360*-1)-AC360</f>
        <v>1299.9949999999953</v>
      </c>
      <c r="AE360" s="11"/>
      <c r="AF360" s="11"/>
      <c r="AG360" s="11"/>
      <c r="AK360" s="86" t="s">
        <v>390</v>
      </c>
      <c r="AL360" s="12"/>
    </row>
    <row r="361" spans="2:38" x14ac:dyDescent="0.25">
      <c r="C361" s="13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4"/>
      <c r="P361" s="11"/>
      <c r="Q361" s="11"/>
      <c r="R361" s="11"/>
      <c r="S361" s="12"/>
      <c r="T361" s="14"/>
      <c r="U361" s="11"/>
      <c r="V361" s="11"/>
      <c r="W361" s="11"/>
      <c r="X361" s="11"/>
      <c r="Y361" s="11"/>
      <c r="Z361" s="11"/>
      <c r="AA361" s="11"/>
      <c r="AB361" s="12"/>
      <c r="AC361" s="11"/>
      <c r="AD361" s="11"/>
      <c r="AE361" s="11"/>
      <c r="AF361" s="11"/>
      <c r="AG361" s="11"/>
      <c r="AL361" s="12"/>
    </row>
    <row r="362" spans="2:38" x14ac:dyDescent="0.25">
      <c r="C362" s="13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4"/>
      <c r="P362" s="11"/>
      <c r="Q362" s="11"/>
      <c r="R362" s="11"/>
      <c r="S362" s="12"/>
      <c r="T362" s="14"/>
      <c r="U362" s="11"/>
      <c r="V362" s="11"/>
      <c r="W362" s="11"/>
      <c r="X362" s="11"/>
      <c r="Y362" s="11"/>
      <c r="Z362" s="11"/>
      <c r="AA362" s="11"/>
      <c r="AB362" s="12"/>
      <c r="AC362" s="11"/>
      <c r="AD362" s="11"/>
      <c r="AE362" s="11"/>
      <c r="AF362" s="11"/>
      <c r="AG362" s="11"/>
      <c r="AL362" s="12"/>
    </row>
    <row r="363" spans="2:38" x14ac:dyDescent="0.25">
      <c r="C363" s="13"/>
      <c r="D363" s="12"/>
      <c r="E363" s="12"/>
      <c r="F363" s="12"/>
      <c r="G363" s="12"/>
      <c r="H363" s="12"/>
      <c r="I363" s="31" t="s">
        <v>466</v>
      </c>
      <c r="J363" s="31"/>
      <c r="N363" s="12"/>
      <c r="O363" s="14"/>
      <c r="P363" s="11"/>
      <c r="Q363" s="11"/>
      <c r="R363" s="11"/>
      <c r="S363" s="12"/>
      <c r="T363" s="14"/>
      <c r="U363" s="11"/>
      <c r="V363" s="11"/>
      <c r="W363" s="11"/>
      <c r="X363" s="11"/>
      <c r="Y363" s="11"/>
      <c r="Z363" s="11"/>
      <c r="AA363" s="11"/>
      <c r="AB363" s="31" t="s">
        <v>466</v>
      </c>
      <c r="AC363" s="11"/>
      <c r="AD363" s="11"/>
      <c r="AE363" s="11"/>
      <c r="AF363" s="11"/>
      <c r="AG363" s="11"/>
      <c r="AL363" s="31"/>
    </row>
    <row r="364" spans="2:38" x14ac:dyDescent="0.25">
      <c r="B364">
        <v>48</v>
      </c>
      <c r="C364" s="13">
        <v>45784</v>
      </c>
      <c r="D364" s="12" t="s">
        <v>77</v>
      </c>
      <c r="E364" s="12" t="s">
        <v>23</v>
      </c>
      <c r="F364" s="12" t="s">
        <v>23</v>
      </c>
      <c r="G364" s="12" t="s">
        <v>21</v>
      </c>
      <c r="H364" s="12"/>
      <c r="I364" s="12" t="s">
        <v>102</v>
      </c>
      <c r="J364" s="12"/>
      <c r="K364" s="32">
        <v>5000</v>
      </c>
      <c r="L364" s="32"/>
      <c r="M364" s="33">
        <v>34100</v>
      </c>
      <c r="N364" s="12"/>
      <c r="O364" s="14"/>
      <c r="P364" s="11"/>
      <c r="Q364" s="11"/>
      <c r="R364" s="11"/>
      <c r="S364" s="12" t="s">
        <v>77</v>
      </c>
      <c r="T364" s="14">
        <v>-5000</v>
      </c>
      <c r="U364" s="11">
        <v>4.32</v>
      </c>
      <c r="V364" s="11">
        <v>-21585.93</v>
      </c>
      <c r="W364" s="11"/>
      <c r="X364" s="11"/>
      <c r="Y364" s="11">
        <f>K364+O364+T364</f>
        <v>0</v>
      </c>
      <c r="Z364" s="11"/>
      <c r="AA364" s="11">
        <f>M364/K364*Y364</f>
        <v>0</v>
      </c>
      <c r="AB364" s="12" t="s">
        <v>102</v>
      </c>
      <c r="AC364" s="11">
        <f>M364-AA364</f>
        <v>34100</v>
      </c>
      <c r="AD364" s="11">
        <f>(V364*-1)-AC364</f>
        <v>-12514.07</v>
      </c>
      <c r="AE364" s="11"/>
      <c r="AF364" s="11"/>
      <c r="AG364" s="11"/>
      <c r="AH364" s="86" t="str">
        <f>LEFT(S364,2)</f>
        <v>06</v>
      </c>
      <c r="AI364" s="86" t="str">
        <f>MID(S364,4,2)</f>
        <v>05</v>
      </c>
      <c r="AJ364" s="86" t="str">
        <f>RIGHT(S364,2)</f>
        <v>25</v>
      </c>
      <c r="AK364" s="86" t="s">
        <v>390</v>
      </c>
      <c r="AL364" s="12"/>
    </row>
    <row r="365" spans="2:38" x14ac:dyDescent="0.25">
      <c r="C365" s="13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4"/>
      <c r="P365" s="11"/>
      <c r="Q365" s="11"/>
      <c r="R365" s="11"/>
      <c r="S365" s="12"/>
      <c r="T365" s="14"/>
      <c r="U365" s="11"/>
      <c r="V365" s="11"/>
      <c r="W365" s="11"/>
      <c r="X365" s="11"/>
      <c r="Y365" s="11"/>
      <c r="Z365" s="11"/>
      <c r="AA365" s="11"/>
      <c r="AB365" s="12"/>
      <c r="AC365" s="11"/>
      <c r="AD365" s="11"/>
      <c r="AE365" s="11"/>
      <c r="AF365" s="11"/>
      <c r="AG365" s="11"/>
      <c r="AL365" s="12"/>
    </row>
    <row r="366" spans="2:38" x14ac:dyDescent="0.25">
      <c r="C366" s="13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4"/>
      <c r="P366" s="11"/>
      <c r="Q366" s="11"/>
      <c r="R366" s="11"/>
      <c r="S366" s="12"/>
      <c r="T366" s="14"/>
      <c r="U366" s="11"/>
      <c r="V366" s="11"/>
      <c r="W366" s="11"/>
      <c r="X366" s="11"/>
      <c r="Y366" s="11"/>
      <c r="Z366" s="11"/>
      <c r="AA366" s="11"/>
      <c r="AB366" s="12"/>
      <c r="AC366" s="11"/>
      <c r="AD366" s="11"/>
      <c r="AE366" s="11"/>
      <c r="AF366" s="11"/>
      <c r="AG366" s="11"/>
      <c r="AL366" s="12"/>
    </row>
    <row r="367" spans="2:38" x14ac:dyDescent="0.25">
      <c r="C367" s="13"/>
      <c r="D367" s="12"/>
      <c r="E367" s="12"/>
      <c r="F367" s="12"/>
      <c r="G367" s="12"/>
      <c r="H367" s="12"/>
      <c r="I367" s="31" t="s">
        <v>467</v>
      </c>
      <c r="J367" s="31"/>
      <c r="K367" s="32">
        <v>1000</v>
      </c>
      <c r="L367" s="32"/>
      <c r="M367" s="33">
        <v>41021</v>
      </c>
      <c r="N367" s="12"/>
      <c r="O367" s="14"/>
      <c r="P367" s="11"/>
      <c r="Q367" s="11"/>
      <c r="R367" s="11"/>
      <c r="S367" s="12"/>
      <c r="T367" s="14"/>
      <c r="U367" s="11"/>
      <c r="V367" s="11"/>
      <c r="W367" s="11"/>
      <c r="X367" s="11"/>
      <c r="Y367" s="32">
        <v>1000</v>
      </c>
      <c r="Z367" s="32"/>
      <c r="AA367" s="33">
        <v>41021</v>
      </c>
      <c r="AB367" s="31" t="s">
        <v>467</v>
      </c>
      <c r="AC367" s="11"/>
      <c r="AD367" s="11"/>
      <c r="AE367" s="11"/>
      <c r="AF367" s="11"/>
      <c r="AG367" s="11"/>
      <c r="AL367" s="31"/>
    </row>
    <row r="368" spans="2:38" x14ac:dyDescent="0.25">
      <c r="C368" s="13"/>
      <c r="D368" s="12"/>
      <c r="E368" s="12"/>
      <c r="F368" s="12"/>
      <c r="G368" s="12"/>
      <c r="H368" s="12"/>
      <c r="I368" s="31"/>
      <c r="J368" s="31"/>
      <c r="K368" s="32"/>
      <c r="L368" s="32"/>
      <c r="M368" s="33"/>
      <c r="N368" s="12"/>
      <c r="O368" s="14"/>
      <c r="P368" s="11"/>
      <c r="Q368" s="11"/>
      <c r="R368" s="11"/>
      <c r="S368" s="12"/>
      <c r="T368" s="14"/>
      <c r="U368" s="11"/>
      <c r="V368" s="11"/>
      <c r="W368" s="11"/>
      <c r="X368" s="11"/>
      <c r="Y368" s="32"/>
      <c r="Z368" s="32"/>
      <c r="AA368" s="33"/>
      <c r="AB368" s="31"/>
      <c r="AC368" s="11"/>
      <c r="AD368" s="11"/>
      <c r="AE368" s="11"/>
      <c r="AF368" s="11"/>
      <c r="AG368" s="11"/>
      <c r="AL368" s="31"/>
    </row>
    <row r="369" spans="2:38" x14ac:dyDescent="0.25">
      <c r="C369" s="13"/>
      <c r="D369" s="12"/>
      <c r="E369" s="12"/>
      <c r="F369" s="12"/>
      <c r="G369" s="12"/>
      <c r="H369" s="12"/>
      <c r="I369" s="31"/>
      <c r="J369" s="31"/>
      <c r="K369" s="32"/>
      <c r="L369" s="32"/>
      <c r="M369" s="33"/>
      <c r="N369" s="12"/>
      <c r="O369" s="14"/>
      <c r="P369" s="11"/>
      <c r="Q369" s="11"/>
      <c r="R369" s="11"/>
      <c r="S369" s="12"/>
      <c r="T369" s="14"/>
      <c r="U369" s="11"/>
      <c r="V369" s="11"/>
      <c r="W369" s="11"/>
      <c r="X369" s="11"/>
      <c r="Y369" s="32"/>
      <c r="Z369" s="32"/>
      <c r="AA369" s="33"/>
      <c r="AB369" s="31"/>
      <c r="AC369" s="11"/>
      <c r="AD369" s="11"/>
      <c r="AE369" s="11"/>
      <c r="AF369" s="11"/>
      <c r="AG369" s="11"/>
      <c r="AL369" s="31"/>
    </row>
    <row r="370" spans="2:38" x14ac:dyDescent="0.25">
      <c r="C370" s="13"/>
      <c r="D370" s="12"/>
      <c r="E370" s="12"/>
      <c r="F370" s="12"/>
      <c r="G370" s="12"/>
      <c r="H370" s="12"/>
      <c r="I370" s="31" t="s">
        <v>468</v>
      </c>
      <c r="J370" s="31"/>
      <c r="K370" s="32">
        <v>35000</v>
      </c>
      <c r="L370" s="32"/>
      <c r="M370" s="33">
        <v>4086630.79</v>
      </c>
      <c r="N370" s="12"/>
      <c r="O370" s="14"/>
      <c r="P370" s="11"/>
      <c r="Q370" s="11"/>
      <c r="R370" s="11"/>
      <c r="S370" s="12"/>
      <c r="T370" s="14"/>
      <c r="U370" s="11"/>
      <c r="V370" s="11"/>
      <c r="W370" s="11"/>
      <c r="X370" s="11"/>
      <c r="Y370" s="11"/>
      <c r="Z370" s="11"/>
      <c r="AA370" s="11"/>
      <c r="AB370" s="31" t="s">
        <v>468</v>
      </c>
      <c r="AC370" s="11"/>
      <c r="AD370" s="11"/>
      <c r="AE370" s="11"/>
      <c r="AF370" s="11"/>
      <c r="AG370" s="11"/>
      <c r="AL370" s="31"/>
    </row>
    <row r="371" spans="2:38" x14ac:dyDescent="0.25">
      <c r="B371">
        <v>75</v>
      </c>
      <c r="C371" s="13">
        <v>45793</v>
      </c>
      <c r="D371" s="12" t="s">
        <v>127</v>
      </c>
      <c r="E371" s="12" t="s">
        <v>23</v>
      </c>
      <c r="F371" s="12" t="s">
        <v>23</v>
      </c>
      <c r="G371" s="12" t="s">
        <v>21</v>
      </c>
      <c r="H371" s="12"/>
      <c r="I371" s="12" t="s">
        <v>131</v>
      </c>
      <c r="J371" s="12"/>
      <c r="K371" s="12"/>
      <c r="L371" s="12"/>
      <c r="M371" s="12"/>
      <c r="N371" s="12"/>
      <c r="O371" s="14"/>
      <c r="P371" s="11"/>
      <c r="Q371" s="11"/>
      <c r="R371" s="11"/>
      <c r="S371" s="12" t="s">
        <v>127</v>
      </c>
      <c r="T371" s="14">
        <v>-3500</v>
      </c>
      <c r="U371" s="11">
        <v>123.09</v>
      </c>
      <c r="V371" s="11">
        <v>-430811.27</v>
      </c>
      <c r="W371" s="11"/>
      <c r="X371" s="11"/>
      <c r="Y371" s="11"/>
      <c r="Z371" s="11"/>
      <c r="AA371" s="11"/>
      <c r="AB371" s="12" t="s">
        <v>131</v>
      </c>
      <c r="AC371" s="11"/>
      <c r="AD371" s="11"/>
      <c r="AE371" s="11"/>
      <c r="AF371" s="11"/>
      <c r="AG371" s="11"/>
      <c r="AH371" s="86" t="str">
        <f>LEFT(S371,2)</f>
        <v>15</v>
      </c>
      <c r="AI371" s="86" t="str">
        <f>MID(S371,4,2)</f>
        <v>05</v>
      </c>
      <c r="AJ371" s="86" t="str">
        <f>RIGHT(S371,2)</f>
        <v>25</v>
      </c>
      <c r="AK371" s="86" t="s">
        <v>390</v>
      </c>
      <c r="AL371" s="12"/>
    </row>
    <row r="372" spans="2:38" x14ac:dyDescent="0.25">
      <c r="B372">
        <v>85</v>
      </c>
      <c r="C372" s="13">
        <v>45799</v>
      </c>
      <c r="D372" s="12" t="s">
        <v>146</v>
      </c>
      <c r="E372" s="12" t="s">
        <v>23</v>
      </c>
      <c r="F372" s="12" t="s">
        <v>23</v>
      </c>
      <c r="G372" s="12" t="s">
        <v>21</v>
      </c>
      <c r="H372" s="12"/>
      <c r="I372" s="12" t="s">
        <v>131</v>
      </c>
      <c r="J372" s="12"/>
      <c r="K372" s="12"/>
      <c r="L372" s="12"/>
      <c r="M372" s="12"/>
      <c r="N372" s="12"/>
      <c r="O372" s="14"/>
      <c r="P372" s="11"/>
      <c r="Q372" s="11"/>
      <c r="R372" s="11"/>
      <c r="S372" s="12" t="s">
        <v>146</v>
      </c>
      <c r="T372" s="14">
        <v>-1500</v>
      </c>
      <c r="U372" s="11">
        <v>123.93</v>
      </c>
      <c r="V372" s="11">
        <v>-185892.86</v>
      </c>
      <c r="W372" s="11"/>
      <c r="X372" s="11"/>
      <c r="Y372" s="11"/>
      <c r="Z372" s="11"/>
      <c r="AA372" s="11"/>
      <c r="AB372" s="12" t="s">
        <v>131</v>
      </c>
      <c r="AC372" s="11"/>
      <c r="AD372" s="11"/>
      <c r="AE372" s="11"/>
      <c r="AF372" s="11"/>
      <c r="AG372" s="11"/>
      <c r="AH372" s="86" t="str">
        <f>LEFT(S372,2)</f>
        <v>21</v>
      </c>
      <c r="AI372" s="86" t="str">
        <f>MID(S372,4,2)</f>
        <v>05</v>
      </c>
      <c r="AJ372" s="86" t="str">
        <f>RIGHT(S372,2)</f>
        <v>25</v>
      </c>
      <c r="AK372" s="86" t="s">
        <v>390</v>
      </c>
      <c r="AL372" s="12"/>
    </row>
    <row r="373" spans="2:38" x14ac:dyDescent="0.25">
      <c r="B373">
        <v>129</v>
      </c>
      <c r="C373" s="13">
        <v>45819</v>
      </c>
      <c r="D373" s="12" t="s">
        <v>175</v>
      </c>
      <c r="E373" s="12" t="s">
        <v>23</v>
      </c>
      <c r="F373" s="12" t="s">
        <v>23</v>
      </c>
      <c r="G373" s="12" t="s">
        <v>21</v>
      </c>
      <c r="H373" s="12"/>
      <c r="I373" s="12" t="s">
        <v>131</v>
      </c>
      <c r="J373" s="12"/>
      <c r="K373" s="12"/>
      <c r="L373" s="12"/>
      <c r="M373" s="12"/>
      <c r="N373" s="12"/>
      <c r="O373" s="14"/>
      <c r="P373" s="11"/>
      <c r="Q373" s="11"/>
      <c r="R373" s="11"/>
      <c r="S373" s="12" t="s">
        <v>175</v>
      </c>
      <c r="T373" s="14">
        <v>-1000</v>
      </c>
      <c r="U373" s="11">
        <v>132.91999999999999</v>
      </c>
      <c r="V373" s="11">
        <v>-132916.9</v>
      </c>
      <c r="W373" s="11"/>
      <c r="X373" s="11"/>
      <c r="Y373" s="11"/>
      <c r="Z373" s="11"/>
      <c r="AA373" s="11"/>
      <c r="AB373" s="12" t="s">
        <v>131</v>
      </c>
      <c r="AC373" s="11"/>
      <c r="AD373" s="11"/>
      <c r="AE373" s="11"/>
      <c r="AF373" s="11"/>
      <c r="AG373" s="11"/>
      <c r="AH373" s="86" t="str">
        <f>LEFT(S373,2)</f>
        <v>10</v>
      </c>
      <c r="AI373" s="86" t="str">
        <f>MID(S373,4,2)</f>
        <v>06</v>
      </c>
      <c r="AJ373" s="86" t="str">
        <f>RIGHT(S373,2)</f>
        <v>25</v>
      </c>
      <c r="AK373" s="86" t="s">
        <v>390</v>
      </c>
      <c r="AL373" s="12"/>
    </row>
    <row r="374" spans="2:38" x14ac:dyDescent="0.25">
      <c r="C374" s="13"/>
      <c r="D374" s="12"/>
      <c r="E374" s="12"/>
      <c r="F374" s="12"/>
      <c r="G374" s="12"/>
      <c r="H374" s="12"/>
      <c r="I374" s="12" t="s">
        <v>131</v>
      </c>
      <c r="J374" s="12"/>
      <c r="K374" s="11">
        <f>SUM(K370:K373)</f>
        <v>35000</v>
      </c>
      <c r="L374" s="11"/>
      <c r="M374" s="11">
        <f>SUM(M370:M373)</f>
        <v>4086630.79</v>
      </c>
      <c r="N374" s="12"/>
      <c r="O374" s="14"/>
      <c r="P374" s="11"/>
      <c r="Q374" s="11"/>
      <c r="R374" s="11"/>
      <c r="S374" s="12"/>
      <c r="T374" s="11">
        <f t="shared" ref="T374:V374" si="30">SUM(T370:T373)</f>
        <v>-6000</v>
      </c>
      <c r="U374" s="11">
        <f t="shared" si="30"/>
        <v>379.94</v>
      </c>
      <c r="V374" s="11">
        <f t="shared" si="30"/>
        <v>-749621.03</v>
      </c>
      <c r="W374" s="11"/>
      <c r="X374" s="11"/>
      <c r="Y374" s="11">
        <f>K374+O374+T374</f>
        <v>29000</v>
      </c>
      <c r="Z374" s="11"/>
      <c r="AA374" s="11">
        <f>M374/K374*Y374</f>
        <v>3386065.5117142857</v>
      </c>
      <c r="AB374" s="12"/>
      <c r="AC374" s="11">
        <f>M374-AA374</f>
        <v>700565.27828571433</v>
      </c>
      <c r="AD374" s="11">
        <f>(V374*-1)-AC374</f>
        <v>49055.751714285696</v>
      </c>
      <c r="AE374" s="11"/>
      <c r="AF374" s="11"/>
      <c r="AG374" s="11"/>
      <c r="AK374" s="86" t="s">
        <v>390</v>
      </c>
      <c r="AL374" s="12"/>
    </row>
    <row r="375" spans="2:38" x14ac:dyDescent="0.25">
      <c r="C375" s="13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4"/>
      <c r="P375" s="11"/>
      <c r="Q375" s="11"/>
      <c r="R375" s="11"/>
      <c r="S375" s="12"/>
      <c r="T375" s="14"/>
      <c r="U375" s="11"/>
      <c r="V375" s="11"/>
      <c r="W375" s="11"/>
      <c r="X375" s="11"/>
      <c r="Y375" s="11"/>
      <c r="Z375" s="11"/>
      <c r="AA375" s="11"/>
      <c r="AB375" s="12"/>
      <c r="AC375" s="11"/>
      <c r="AD375" s="11"/>
      <c r="AE375" s="11"/>
      <c r="AF375" s="11"/>
      <c r="AG375" s="11"/>
      <c r="AL375" s="12"/>
    </row>
    <row r="376" spans="2:38" x14ac:dyDescent="0.25">
      <c r="C376" s="13"/>
      <c r="D376" s="12"/>
      <c r="E376" s="12"/>
      <c r="F376" s="12"/>
      <c r="G376" s="12"/>
      <c r="H376" s="12"/>
      <c r="I376" s="31" t="s">
        <v>469</v>
      </c>
      <c r="J376" s="31"/>
      <c r="K376" s="32">
        <v>500</v>
      </c>
      <c r="L376" s="32"/>
      <c r="M376" s="33">
        <v>58331.82</v>
      </c>
      <c r="N376" s="12"/>
      <c r="O376" s="14"/>
      <c r="P376" s="11"/>
      <c r="Q376" s="11"/>
      <c r="R376" s="11"/>
      <c r="S376" s="12"/>
      <c r="T376" s="14"/>
      <c r="U376" s="11"/>
      <c r="V376" s="11"/>
      <c r="W376" s="11"/>
      <c r="X376" s="11"/>
      <c r="Y376" s="32">
        <v>500</v>
      </c>
      <c r="Z376" s="32"/>
      <c r="AA376" s="33">
        <v>58331.82</v>
      </c>
      <c r="AB376" s="31" t="s">
        <v>469</v>
      </c>
      <c r="AC376" s="11"/>
      <c r="AD376" s="11"/>
      <c r="AE376" s="11"/>
      <c r="AF376" s="11"/>
      <c r="AG376" s="11"/>
      <c r="AL376" s="31"/>
    </row>
    <row r="377" spans="2:38" x14ac:dyDescent="0.25">
      <c r="C377" s="13"/>
      <c r="D377" s="12"/>
      <c r="E377" s="12"/>
      <c r="F377" s="12"/>
      <c r="G377" s="12"/>
      <c r="H377" s="12"/>
      <c r="I377" s="31"/>
      <c r="J377" s="31"/>
      <c r="K377" s="32"/>
      <c r="L377" s="32"/>
      <c r="M377" s="33"/>
      <c r="N377" s="12"/>
      <c r="O377" s="14"/>
      <c r="P377" s="11"/>
      <c r="Q377" s="11"/>
      <c r="R377" s="11"/>
      <c r="S377" s="12"/>
      <c r="T377" s="14"/>
      <c r="U377" s="11"/>
      <c r="V377" s="11"/>
      <c r="W377" s="11"/>
      <c r="X377" s="11"/>
      <c r="Y377" s="11"/>
      <c r="Z377" s="11"/>
      <c r="AA377" s="11"/>
      <c r="AB377" s="31"/>
      <c r="AC377" s="11"/>
      <c r="AD377" s="11"/>
      <c r="AE377" s="11"/>
      <c r="AF377" s="11"/>
      <c r="AG377" s="11"/>
      <c r="AL377" s="31"/>
    </row>
    <row r="378" spans="2:38" x14ac:dyDescent="0.25">
      <c r="C378" s="13"/>
      <c r="D378" s="12"/>
      <c r="E378" s="12"/>
      <c r="F378" s="12"/>
      <c r="G378" s="12"/>
      <c r="H378" s="12"/>
      <c r="I378" s="31"/>
      <c r="J378" s="31"/>
      <c r="K378" s="32"/>
      <c r="L378" s="32"/>
      <c r="M378" s="33"/>
      <c r="N378" s="12"/>
      <c r="O378" s="14"/>
      <c r="P378" s="11"/>
      <c r="Q378" s="11"/>
      <c r="R378" s="11"/>
      <c r="S378" s="12"/>
      <c r="T378" s="14"/>
      <c r="U378" s="11"/>
      <c r="V378" s="11"/>
      <c r="W378" s="11"/>
      <c r="X378" s="11"/>
      <c r="Y378" s="11"/>
      <c r="Z378" s="11"/>
      <c r="AA378" s="11"/>
      <c r="AB378" s="31"/>
      <c r="AC378" s="11"/>
      <c r="AD378" s="11"/>
      <c r="AE378" s="11"/>
      <c r="AF378" s="11"/>
      <c r="AG378" s="11"/>
      <c r="AL378" s="31"/>
    </row>
    <row r="379" spans="2:38" x14ac:dyDescent="0.25">
      <c r="C379" s="13"/>
      <c r="D379" s="12"/>
      <c r="E379" s="12"/>
      <c r="F379" s="12"/>
      <c r="G379" s="12"/>
      <c r="H379" s="12"/>
      <c r="I379" s="31" t="s">
        <v>470</v>
      </c>
      <c r="J379" s="31"/>
      <c r="K379" s="32">
        <v>700</v>
      </c>
      <c r="L379" s="32"/>
      <c r="M379" s="33">
        <v>159351.94</v>
      </c>
      <c r="N379" s="12"/>
      <c r="O379" s="14"/>
      <c r="P379" s="11"/>
      <c r="Q379" s="11"/>
      <c r="R379" s="11"/>
      <c r="S379" s="12"/>
      <c r="T379" s="14"/>
      <c r="U379" s="11"/>
      <c r="V379" s="11"/>
      <c r="W379" s="11"/>
      <c r="X379" s="11"/>
      <c r="Y379" s="11"/>
      <c r="Z379" s="11"/>
      <c r="AA379" s="11"/>
      <c r="AB379" s="31" t="s">
        <v>470</v>
      </c>
      <c r="AC379" s="11"/>
      <c r="AD379" s="11"/>
      <c r="AE379" s="11"/>
      <c r="AF379" s="11"/>
      <c r="AG379" s="11"/>
      <c r="AL379" s="31"/>
    </row>
    <row r="380" spans="2:38" x14ac:dyDescent="0.25">
      <c r="B380">
        <v>61</v>
      </c>
      <c r="C380" s="13">
        <v>45790</v>
      </c>
      <c r="D380" s="12" t="s">
        <v>111</v>
      </c>
      <c r="E380" s="12" t="s">
        <v>23</v>
      </c>
      <c r="F380" s="12" t="s">
        <v>23</v>
      </c>
      <c r="G380" s="12" t="s">
        <v>21</v>
      </c>
      <c r="H380" s="12"/>
      <c r="I380" s="12" t="s">
        <v>103</v>
      </c>
      <c r="J380" s="12"/>
      <c r="K380" s="12"/>
      <c r="L380" s="12"/>
      <c r="M380" s="12"/>
      <c r="N380" s="12"/>
      <c r="O380" s="14"/>
      <c r="P380" s="11"/>
      <c r="Q380" s="11"/>
      <c r="R380" s="11"/>
      <c r="S380" s="12" t="s">
        <v>111</v>
      </c>
      <c r="T380" s="14">
        <v>-200</v>
      </c>
      <c r="U380" s="11">
        <v>259.75</v>
      </c>
      <c r="V380" s="11">
        <v>-51950.400000000001</v>
      </c>
      <c r="W380" s="11"/>
      <c r="X380" s="11"/>
      <c r="Y380" s="11"/>
      <c r="Z380" s="11"/>
      <c r="AA380" s="11"/>
      <c r="AB380" s="12" t="s">
        <v>103</v>
      </c>
      <c r="AC380" s="11"/>
      <c r="AD380" s="11"/>
      <c r="AE380" s="11"/>
      <c r="AF380" s="11"/>
      <c r="AG380" s="11"/>
      <c r="AH380" s="86" t="str">
        <f>LEFT(S380,2)</f>
        <v>12</v>
      </c>
      <c r="AI380" s="86" t="str">
        <f>MID(S380,4,2)</f>
        <v>05</v>
      </c>
      <c r="AJ380" s="86" t="str">
        <f>RIGHT(S380,2)</f>
        <v>25</v>
      </c>
      <c r="AK380" s="86" t="s">
        <v>390</v>
      </c>
      <c r="AL380" s="12"/>
    </row>
    <row r="381" spans="2:38" x14ac:dyDescent="0.25">
      <c r="B381">
        <v>130</v>
      </c>
      <c r="C381" s="13">
        <v>45819</v>
      </c>
      <c r="D381" s="12" t="s">
        <v>175</v>
      </c>
      <c r="E381" s="12" t="s">
        <v>23</v>
      </c>
      <c r="F381" s="12" t="s">
        <v>23</v>
      </c>
      <c r="G381" s="12" t="s">
        <v>21</v>
      </c>
      <c r="H381" s="12"/>
      <c r="I381" s="12" t="s">
        <v>103</v>
      </c>
      <c r="J381" s="12"/>
      <c r="K381" s="12"/>
      <c r="L381" s="12"/>
      <c r="M381" s="12"/>
      <c r="N381" s="12"/>
      <c r="O381" s="14"/>
      <c r="P381" s="11"/>
      <c r="Q381" s="11"/>
      <c r="R381" s="11"/>
      <c r="S381" s="12" t="s">
        <v>175</v>
      </c>
      <c r="T381" s="14">
        <v>-133</v>
      </c>
      <c r="U381" s="11">
        <v>280.74</v>
      </c>
      <c r="V381" s="11">
        <v>-37338.879999999997</v>
      </c>
      <c r="W381" s="11"/>
      <c r="X381" s="11"/>
      <c r="Y381" s="11"/>
      <c r="Z381" s="11"/>
      <c r="AA381" s="11"/>
      <c r="AB381" s="12" t="s">
        <v>103</v>
      </c>
      <c r="AC381" s="11"/>
      <c r="AD381" s="11"/>
      <c r="AE381" s="11"/>
      <c r="AF381" s="11"/>
      <c r="AG381" s="11"/>
      <c r="AH381" s="86" t="str">
        <f>LEFT(S381,2)</f>
        <v>10</v>
      </c>
      <c r="AI381" s="86" t="str">
        <f>MID(S381,4,2)</f>
        <v>06</v>
      </c>
      <c r="AJ381" s="86" t="str">
        <f>RIGHT(S381,2)</f>
        <v>25</v>
      </c>
      <c r="AK381" s="86" t="s">
        <v>390</v>
      </c>
      <c r="AL381" s="12"/>
    </row>
    <row r="382" spans="2:38" x14ac:dyDescent="0.25">
      <c r="B382">
        <v>49</v>
      </c>
      <c r="C382" s="13">
        <v>45784</v>
      </c>
      <c r="D382" s="12" t="s">
        <v>77</v>
      </c>
      <c r="E382" s="12" t="s">
        <v>23</v>
      </c>
      <c r="F382" s="12" t="s">
        <v>23</v>
      </c>
      <c r="G382" s="12" t="s">
        <v>21</v>
      </c>
      <c r="H382" s="12"/>
      <c r="I382" s="12" t="s">
        <v>103</v>
      </c>
      <c r="J382" s="12"/>
      <c r="K382" s="12"/>
      <c r="L382" s="12"/>
      <c r="M382" s="12"/>
      <c r="N382" s="12"/>
      <c r="O382" s="14"/>
      <c r="P382" s="11"/>
      <c r="Q382" s="11"/>
      <c r="R382" s="11"/>
      <c r="S382" s="12" t="s">
        <v>77</v>
      </c>
      <c r="T382" s="14">
        <v>-67</v>
      </c>
      <c r="U382" s="11">
        <v>248.1</v>
      </c>
      <c r="V382" s="11">
        <v>-16622.810000000001</v>
      </c>
      <c r="W382" s="11"/>
      <c r="X382" s="11"/>
      <c r="Y382" s="11"/>
      <c r="Z382" s="11"/>
      <c r="AA382" s="11"/>
      <c r="AB382" s="12" t="s">
        <v>103</v>
      </c>
      <c r="AC382" s="11"/>
      <c r="AD382" s="11"/>
      <c r="AE382" s="11"/>
      <c r="AF382" s="11"/>
      <c r="AG382" s="11"/>
      <c r="AH382" s="86" t="str">
        <f>LEFT(S382,2)</f>
        <v>06</v>
      </c>
      <c r="AI382" s="86" t="str">
        <f>MID(S382,4,2)</f>
        <v>05</v>
      </c>
      <c r="AJ382" s="86" t="str">
        <f>RIGHT(S382,2)</f>
        <v>25</v>
      </c>
      <c r="AK382" s="86" t="s">
        <v>390</v>
      </c>
      <c r="AL382" s="12"/>
    </row>
    <row r="383" spans="2:38" x14ac:dyDescent="0.25">
      <c r="C383" s="13"/>
      <c r="D383" s="12"/>
      <c r="E383" s="12"/>
      <c r="F383" s="12"/>
      <c r="G383" s="12"/>
      <c r="H383" s="12"/>
      <c r="I383" s="12" t="s">
        <v>103</v>
      </c>
      <c r="J383" s="12"/>
      <c r="K383" s="11">
        <f>SUM(K379:K382)</f>
        <v>700</v>
      </c>
      <c r="L383" s="11"/>
      <c r="M383" s="11">
        <f>SUM(M379:M382)</f>
        <v>159351.94</v>
      </c>
      <c r="N383" s="12"/>
      <c r="O383" s="14"/>
      <c r="P383" s="11"/>
      <c r="Q383" s="11"/>
      <c r="R383" s="11"/>
      <c r="S383" s="12"/>
      <c r="T383" s="11">
        <f>SUM(T379:T382)</f>
        <v>-400</v>
      </c>
      <c r="U383" s="11"/>
      <c r="V383" s="11">
        <f>SUM(V379:V382)</f>
        <v>-105912.09</v>
      </c>
      <c r="W383" s="11"/>
      <c r="X383" s="11"/>
      <c r="Y383" s="11">
        <f>K383+O383+T383</f>
        <v>300</v>
      </c>
      <c r="Z383" s="11"/>
      <c r="AA383" s="11">
        <f>M383/K383*Y383</f>
        <v>68293.688571428575</v>
      </c>
      <c r="AB383" s="12"/>
      <c r="AC383" s="11">
        <f>M383-AA383</f>
        <v>91058.251428571428</v>
      </c>
      <c r="AD383" s="11">
        <f>(V383*-1)-AC383</f>
        <v>14853.838571428569</v>
      </c>
      <c r="AE383" s="11"/>
      <c r="AF383" s="11"/>
      <c r="AG383" s="11"/>
      <c r="AK383" s="86" t="s">
        <v>390</v>
      </c>
      <c r="AL383" s="12"/>
    </row>
    <row r="384" spans="2:38" x14ac:dyDescent="0.25">
      <c r="C384" s="13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4"/>
      <c r="P384" s="11"/>
      <c r="Q384" s="11"/>
      <c r="R384" s="11"/>
      <c r="S384" s="12"/>
      <c r="T384" s="14"/>
      <c r="U384" s="11"/>
      <c r="V384" s="11"/>
      <c r="W384" s="11"/>
      <c r="X384" s="11"/>
      <c r="Y384" s="11"/>
      <c r="Z384" s="11"/>
      <c r="AA384" s="11"/>
      <c r="AB384" s="12"/>
      <c r="AC384" s="11"/>
      <c r="AD384" s="11"/>
      <c r="AE384" s="11"/>
      <c r="AF384" s="11"/>
      <c r="AG384" s="11"/>
      <c r="AL384" s="12"/>
    </row>
    <row r="385" spans="2:38" x14ac:dyDescent="0.25">
      <c r="C385" s="13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4"/>
      <c r="P385" s="11"/>
      <c r="Q385" s="11"/>
      <c r="R385" s="11"/>
      <c r="S385" s="12"/>
      <c r="T385" s="14"/>
      <c r="U385" s="11"/>
      <c r="V385" s="11"/>
      <c r="W385" s="11"/>
      <c r="X385" s="11"/>
      <c r="Y385" s="11"/>
      <c r="Z385" s="11"/>
      <c r="AA385" s="11"/>
      <c r="AB385" s="12"/>
      <c r="AC385" s="11"/>
      <c r="AD385" s="11"/>
      <c r="AE385" s="11"/>
      <c r="AF385" s="11"/>
      <c r="AG385" s="11"/>
      <c r="AL385" s="12"/>
    </row>
    <row r="386" spans="2:38" x14ac:dyDescent="0.25">
      <c r="C386" s="13"/>
      <c r="D386" s="12"/>
      <c r="E386" s="12"/>
      <c r="F386" s="12"/>
      <c r="G386" s="12"/>
      <c r="H386" s="12"/>
      <c r="I386" s="31" t="s">
        <v>471</v>
      </c>
      <c r="J386" s="31"/>
      <c r="N386" s="12"/>
      <c r="O386" s="14"/>
      <c r="P386" s="11"/>
      <c r="Q386" s="11"/>
      <c r="R386" s="11"/>
      <c r="S386" s="12"/>
      <c r="T386" s="14"/>
      <c r="U386" s="11"/>
      <c r="V386" s="11"/>
      <c r="W386" s="11"/>
      <c r="X386" s="11"/>
      <c r="Y386" s="11"/>
      <c r="Z386" s="11"/>
      <c r="AA386" s="11"/>
      <c r="AB386" s="31" t="s">
        <v>471</v>
      </c>
      <c r="AC386" s="11"/>
      <c r="AD386" s="11"/>
      <c r="AE386" s="11"/>
      <c r="AF386" s="11"/>
      <c r="AG386" s="11"/>
      <c r="AL386" s="31"/>
    </row>
    <row r="387" spans="2:38" x14ac:dyDescent="0.25">
      <c r="B387">
        <v>50</v>
      </c>
      <c r="C387" s="13">
        <v>45784</v>
      </c>
      <c r="D387" s="12" t="s">
        <v>77</v>
      </c>
      <c r="E387" s="12" t="s">
        <v>23</v>
      </c>
      <c r="F387" s="12" t="s">
        <v>23</v>
      </c>
      <c r="G387" s="12" t="s">
        <v>21</v>
      </c>
      <c r="H387" s="12"/>
      <c r="I387" s="12" t="s">
        <v>104</v>
      </c>
      <c r="J387" s="12"/>
      <c r="K387" s="32">
        <v>500</v>
      </c>
      <c r="L387" s="32"/>
      <c r="M387" s="33">
        <v>50272.78</v>
      </c>
      <c r="N387" s="12"/>
      <c r="O387" s="14"/>
      <c r="P387" s="11"/>
      <c r="Q387" s="11"/>
      <c r="R387" s="11"/>
      <c r="S387" s="12" t="s">
        <v>77</v>
      </c>
      <c r="T387" s="14">
        <v>-500</v>
      </c>
      <c r="U387" s="11">
        <v>96.26</v>
      </c>
      <c r="V387" s="11">
        <v>-48129.96</v>
      </c>
      <c r="W387" s="11"/>
      <c r="X387" s="11"/>
      <c r="Y387" s="11">
        <f>K387+O387+T387</f>
        <v>0</v>
      </c>
      <c r="Z387" s="11"/>
      <c r="AA387" s="11">
        <f>M387/K387*Y387</f>
        <v>0</v>
      </c>
      <c r="AB387" s="12" t="s">
        <v>104</v>
      </c>
      <c r="AC387" s="11">
        <f>M387-AA387</f>
        <v>50272.78</v>
      </c>
      <c r="AD387" s="11">
        <f>(V387*-1)-AC387</f>
        <v>-2142.8199999999997</v>
      </c>
      <c r="AE387" s="11"/>
      <c r="AF387" s="11"/>
      <c r="AG387" s="11"/>
      <c r="AH387" s="86" t="str">
        <f>LEFT(S387,2)</f>
        <v>06</v>
      </c>
      <c r="AI387" s="86" t="str">
        <f>MID(S387,4,2)</f>
        <v>05</v>
      </c>
      <c r="AJ387" s="86" t="str">
        <f>RIGHT(S387,2)</f>
        <v>25</v>
      </c>
      <c r="AK387" s="86" t="s">
        <v>390</v>
      </c>
      <c r="AL387" s="12"/>
    </row>
    <row r="388" spans="2:38" x14ac:dyDescent="0.25">
      <c r="C388" s="13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4"/>
      <c r="P388" s="11"/>
      <c r="Q388" s="11"/>
      <c r="R388" s="11"/>
      <c r="S388" s="12"/>
      <c r="T388" s="14"/>
      <c r="U388" s="11"/>
      <c r="V388" s="11"/>
      <c r="W388" s="11"/>
      <c r="X388" s="11"/>
      <c r="Y388" s="11"/>
      <c r="Z388" s="11"/>
      <c r="AA388" s="11"/>
      <c r="AB388" s="12"/>
      <c r="AC388" s="11"/>
      <c r="AD388" s="11"/>
      <c r="AE388" s="11"/>
      <c r="AF388" s="11"/>
      <c r="AG388" s="11"/>
      <c r="AL388" s="12"/>
    </row>
    <row r="389" spans="2:38" x14ac:dyDescent="0.25">
      <c r="C389" s="13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4"/>
      <c r="P389" s="11"/>
      <c r="Q389" s="11"/>
      <c r="R389" s="11"/>
      <c r="S389" s="12"/>
      <c r="T389" s="14"/>
      <c r="U389" s="11"/>
      <c r="V389" s="11"/>
      <c r="W389" s="11"/>
      <c r="X389" s="11"/>
      <c r="Y389" s="11"/>
      <c r="Z389" s="11"/>
      <c r="AA389" s="11"/>
      <c r="AB389" s="12"/>
      <c r="AC389" s="11"/>
      <c r="AD389" s="11"/>
      <c r="AE389" s="11"/>
      <c r="AF389" s="11"/>
      <c r="AG389" s="11"/>
      <c r="AL389" s="12"/>
    </row>
    <row r="390" spans="2:38" x14ac:dyDescent="0.25">
      <c r="C390" s="13"/>
      <c r="D390" s="12"/>
      <c r="E390" s="12"/>
      <c r="F390" s="12"/>
      <c r="G390" s="12"/>
      <c r="H390" s="12"/>
      <c r="I390" s="31" t="s">
        <v>472</v>
      </c>
      <c r="J390" s="31"/>
      <c r="K390" s="32">
        <v>750</v>
      </c>
      <c r="L390" s="32"/>
      <c r="M390" s="33">
        <v>608574.17000000004</v>
      </c>
      <c r="N390" s="12"/>
      <c r="O390" s="14"/>
      <c r="P390" s="11"/>
      <c r="Q390" s="11"/>
      <c r="R390" s="11"/>
      <c r="S390" s="12"/>
      <c r="T390" s="14"/>
      <c r="U390" s="11"/>
      <c r="V390" s="11"/>
      <c r="W390" s="11"/>
      <c r="X390" s="11"/>
      <c r="Y390" s="32">
        <v>750</v>
      </c>
      <c r="Z390" s="32"/>
      <c r="AA390" s="33">
        <v>608574.17000000004</v>
      </c>
      <c r="AB390" s="31" t="s">
        <v>472</v>
      </c>
      <c r="AC390" s="11"/>
      <c r="AD390" s="11"/>
      <c r="AE390" s="11"/>
      <c r="AF390" s="11"/>
      <c r="AG390" s="11"/>
      <c r="AL390" s="31"/>
    </row>
    <row r="391" spans="2:38" x14ac:dyDescent="0.25">
      <c r="C391" s="13"/>
      <c r="D391" s="12"/>
      <c r="E391" s="12"/>
      <c r="F391" s="12"/>
      <c r="G391" s="12"/>
      <c r="H391" s="12"/>
      <c r="I391" s="31"/>
      <c r="J391" s="31"/>
      <c r="K391" s="32"/>
      <c r="L391" s="32"/>
      <c r="M391" s="33"/>
      <c r="N391" s="12"/>
      <c r="O391" s="14"/>
      <c r="P391" s="11"/>
      <c r="Q391" s="11"/>
      <c r="R391" s="11"/>
      <c r="S391" s="12"/>
      <c r="T391" s="14"/>
      <c r="U391" s="11"/>
      <c r="V391" s="11"/>
      <c r="W391" s="11"/>
      <c r="X391" s="11"/>
      <c r="Y391" s="32"/>
      <c r="Z391" s="32"/>
      <c r="AA391" s="33"/>
      <c r="AB391" s="31"/>
      <c r="AC391" s="11"/>
      <c r="AD391" s="11"/>
      <c r="AE391" s="11"/>
      <c r="AF391" s="11"/>
      <c r="AG391" s="11"/>
      <c r="AL391" s="31"/>
    </row>
    <row r="392" spans="2:38" x14ac:dyDescent="0.25">
      <c r="C392" s="13"/>
      <c r="D392" s="12"/>
      <c r="E392" s="12"/>
      <c r="F392" s="12"/>
      <c r="G392" s="12"/>
      <c r="H392" s="12"/>
      <c r="I392" s="31"/>
      <c r="J392" s="31"/>
      <c r="K392" s="32"/>
      <c r="L392" s="32"/>
      <c r="M392" s="33"/>
      <c r="N392" s="12"/>
      <c r="O392" s="14"/>
      <c r="P392" s="11"/>
      <c r="Q392" s="11"/>
      <c r="R392" s="11"/>
      <c r="S392" s="12"/>
      <c r="T392" s="14"/>
      <c r="U392" s="11"/>
      <c r="V392" s="11"/>
      <c r="W392" s="11"/>
      <c r="X392" s="11"/>
      <c r="Y392" s="32"/>
      <c r="Z392" s="32"/>
      <c r="AA392" s="33"/>
      <c r="AB392" s="31"/>
      <c r="AC392" s="11"/>
      <c r="AD392" s="11"/>
      <c r="AE392" s="11"/>
      <c r="AF392" s="11"/>
      <c r="AG392" s="11"/>
      <c r="AL392" s="31"/>
    </row>
    <row r="393" spans="2:38" x14ac:dyDescent="0.25">
      <c r="C393" s="13"/>
      <c r="D393" s="12"/>
      <c r="E393" s="12"/>
      <c r="F393" s="12"/>
      <c r="G393" s="12"/>
      <c r="H393" s="12"/>
      <c r="I393" s="31" t="s">
        <v>473</v>
      </c>
      <c r="J393" s="31"/>
      <c r="N393" s="12"/>
      <c r="O393" s="14"/>
      <c r="P393" s="11"/>
      <c r="Q393" s="11"/>
      <c r="R393" s="11"/>
      <c r="S393" s="12"/>
      <c r="T393" s="14"/>
      <c r="U393" s="11"/>
      <c r="V393" s="11"/>
      <c r="W393" s="11"/>
      <c r="X393" s="11"/>
      <c r="Y393" s="11"/>
      <c r="Z393" s="11"/>
      <c r="AA393" s="11"/>
      <c r="AB393" s="31" t="s">
        <v>473</v>
      </c>
      <c r="AC393" s="11"/>
      <c r="AD393" s="11"/>
      <c r="AE393" s="11"/>
      <c r="AF393" s="11"/>
      <c r="AG393" s="11"/>
      <c r="AL393" s="31"/>
    </row>
    <row r="394" spans="2:38" x14ac:dyDescent="0.25">
      <c r="B394">
        <v>131</v>
      </c>
      <c r="C394" s="13">
        <v>45819</v>
      </c>
      <c r="D394" s="12" t="s">
        <v>175</v>
      </c>
      <c r="E394" s="12" t="s">
        <v>23</v>
      </c>
      <c r="F394" s="12" t="s">
        <v>23</v>
      </c>
      <c r="G394" s="12" t="s">
        <v>21</v>
      </c>
      <c r="H394" s="12"/>
      <c r="I394" s="12" t="s">
        <v>187</v>
      </c>
      <c r="J394" s="12"/>
      <c r="K394" s="32">
        <v>500</v>
      </c>
      <c r="L394" s="32"/>
      <c r="M394" s="33">
        <v>96166.06</v>
      </c>
      <c r="N394" s="12"/>
      <c r="O394" s="14"/>
      <c r="P394" s="11"/>
      <c r="Q394" s="11"/>
      <c r="R394" s="11"/>
      <c r="S394" s="12" t="s">
        <v>175</v>
      </c>
      <c r="T394" s="14">
        <v>-250</v>
      </c>
      <c r="U394" s="11">
        <v>213.36</v>
      </c>
      <c r="V394" s="11">
        <v>-53340.21</v>
      </c>
      <c r="W394" s="11"/>
      <c r="X394" s="11"/>
      <c r="Y394" s="11">
        <f>K394+O394+T394</f>
        <v>250</v>
      </c>
      <c r="Z394" s="11"/>
      <c r="AA394" s="11">
        <f>M394/K394*Y394</f>
        <v>48083.03</v>
      </c>
      <c r="AB394" s="12" t="s">
        <v>187</v>
      </c>
      <c r="AC394" s="11">
        <f>M394-AA394</f>
        <v>48083.03</v>
      </c>
      <c r="AD394" s="11">
        <f>(V394*-1)-AC394</f>
        <v>5257.18</v>
      </c>
      <c r="AE394" s="11"/>
      <c r="AF394" s="11"/>
      <c r="AG394" s="11"/>
      <c r="AH394" s="86" t="str">
        <f>LEFT(S394,2)</f>
        <v>10</v>
      </c>
      <c r="AI394" s="86" t="str">
        <f>MID(S394,4,2)</f>
        <v>06</v>
      </c>
      <c r="AJ394" s="86" t="str">
        <f>RIGHT(S394,2)</f>
        <v>25</v>
      </c>
      <c r="AK394" s="86" t="s">
        <v>390</v>
      </c>
      <c r="AL394" s="12"/>
    </row>
    <row r="395" spans="2:38" x14ac:dyDescent="0.25">
      <c r="C395" s="13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4"/>
      <c r="P395" s="11"/>
      <c r="Q395" s="11"/>
      <c r="R395" s="11"/>
      <c r="S395" s="12"/>
      <c r="T395" s="14"/>
      <c r="U395" s="11"/>
      <c r="V395" s="11"/>
      <c r="W395" s="11"/>
      <c r="X395" s="11"/>
      <c r="Y395" s="11"/>
      <c r="Z395" s="11"/>
      <c r="AA395" s="11"/>
      <c r="AB395" s="12"/>
      <c r="AC395" s="11"/>
      <c r="AD395" s="11"/>
      <c r="AE395" s="11"/>
      <c r="AF395" s="11"/>
      <c r="AG395" s="11"/>
      <c r="AL395" s="12"/>
    </row>
    <row r="396" spans="2:38" x14ac:dyDescent="0.25">
      <c r="C396" s="13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4"/>
      <c r="P396" s="11"/>
      <c r="Q396" s="11"/>
      <c r="R396" s="11"/>
      <c r="S396" s="12"/>
      <c r="T396" s="14"/>
      <c r="U396" s="11"/>
      <c r="V396" s="11"/>
      <c r="W396" s="11"/>
      <c r="X396" s="11"/>
      <c r="Y396" s="11"/>
      <c r="Z396" s="11"/>
      <c r="AA396" s="11"/>
      <c r="AB396" s="12"/>
      <c r="AC396" s="11"/>
      <c r="AD396" s="11"/>
      <c r="AE396" s="11"/>
      <c r="AF396" s="11"/>
      <c r="AG396" s="11"/>
      <c r="AL396" s="12"/>
    </row>
    <row r="397" spans="2:38" x14ac:dyDescent="0.25">
      <c r="C397" s="13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4"/>
      <c r="P397" s="11"/>
      <c r="Q397" s="11"/>
      <c r="R397" s="11"/>
      <c r="S397" s="12"/>
      <c r="T397" s="14"/>
      <c r="U397" s="11"/>
      <c r="V397" s="11"/>
      <c r="W397" s="11"/>
      <c r="X397" s="11"/>
      <c r="Y397" s="11"/>
      <c r="Z397" s="11"/>
      <c r="AA397" s="11"/>
      <c r="AB397" s="12"/>
      <c r="AC397" s="11"/>
      <c r="AD397" s="11"/>
      <c r="AE397" s="11"/>
      <c r="AF397" s="11"/>
      <c r="AG397" s="11"/>
      <c r="AL397" s="12"/>
    </row>
    <row r="398" spans="2:38" x14ac:dyDescent="0.25">
      <c r="C398" s="13"/>
      <c r="D398" s="12"/>
      <c r="E398" s="12"/>
      <c r="F398" s="12"/>
      <c r="G398" s="12"/>
      <c r="H398" s="12"/>
      <c r="I398" s="31" t="s">
        <v>474</v>
      </c>
      <c r="J398" s="31"/>
      <c r="K398" s="32">
        <v>500</v>
      </c>
      <c r="L398" s="32"/>
      <c r="M398" s="33">
        <v>202861.97</v>
      </c>
      <c r="N398" s="12"/>
      <c r="O398" s="14"/>
      <c r="P398" s="11"/>
      <c r="Q398" s="11"/>
      <c r="R398" s="11"/>
      <c r="S398" s="12"/>
      <c r="T398" s="14"/>
      <c r="U398" s="11"/>
      <c r="V398" s="11"/>
      <c r="W398" s="11"/>
      <c r="X398" s="11"/>
      <c r="Y398" s="32">
        <v>500</v>
      </c>
      <c r="Z398" s="32"/>
      <c r="AA398" s="33">
        <v>202861.97</v>
      </c>
      <c r="AB398" s="31" t="s">
        <v>474</v>
      </c>
      <c r="AC398" s="11"/>
      <c r="AD398" s="11"/>
      <c r="AE398" s="11"/>
      <c r="AF398" s="11"/>
      <c r="AG398" s="11"/>
      <c r="AL398" s="31"/>
    </row>
    <row r="399" spans="2:38" x14ac:dyDescent="0.25">
      <c r="C399" s="13"/>
      <c r="D399" s="12"/>
      <c r="E399" s="12"/>
      <c r="F399" s="12"/>
      <c r="G399" s="12"/>
      <c r="H399" s="12"/>
      <c r="I399" s="31" t="s">
        <v>475</v>
      </c>
      <c r="J399" s="31"/>
      <c r="K399" s="32">
        <v>500</v>
      </c>
      <c r="L399" s="32"/>
      <c r="M399" s="33">
        <v>69423.759999999995</v>
      </c>
      <c r="N399" s="12"/>
      <c r="O399" s="14"/>
      <c r="P399" s="11"/>
      <c r="Q399" s="11"/>
      <c r="R399" s="11"/>
      <c r="S399" s="12"/>
      <c r="T399" s="14"/>
      <c r="U399" s="11"/>
      <c r="V399" s="11"/>
      <c r="W399" s="11"/>
      <c r="X399" s="11"/>
      <c r="Y399" s="32">
        <v>500</v>
      </c>
      <c r="Z399" s="32"/>
      <c r="AA399" s="33">
        <v>69423.759999999995</v>
      </c>
      <c r="AB399" s="31" t="s">
        <v>475</v>
      </c>
      <c r="AC399" s="11"/>
      <c r="AD399" s="11"/>
      <c r="AE399" s="11"/>
      <c r="AF399" s="11"/>
      <c r="AG399" s="11"/>
      <c r="AL399" s="31"/>
    </row>
    <row r="400" spans="2:38" x14ac:dyDescent="0.25">
      <c r="C400" s="13"/>
      <c r="D400" s="12"/>
      <c r="E400" s="12"/>
      <c r="F400" s="12"/>
      <c r="G400" s="12"/>
      <c r="H400" s="12"/>
      <c r="I400" s="31"/>
      <c r="J400" s="31"/>
      <c r="K400" s="32"/>
      <c r="L400" s="32"/>
      <c r="M400" s="33"/>
      <c r="N400" s="12"/>
      <c r="O400" s="14"/>
      <c r="P400" s="11"/>
      <c r="Q400" s="11"/>
      <c r="R400" s="11"/>
      <c r="S400" s="12"/>
      <c r="T400" s="14"/>
      <c r="U400" s="11"/>
      <c r="V400" s="11"/>
      <c r="W400" s="11"/>
      <c r="X400" s="11"/>
      <c r="Y400" s="32"/>
      <c r="Z400" s="32"/>
      <c r="AA400" s="33"/>
      <c r="AB400" s="31"/>
      <c r="AC400" s="11"/>
      <c r="AD400" s="11"/>
      <c r="AE400" s="11"/>
      <c r="AF400" s="11"/>
      <c r="AG400" s="11"/>
      <c r="AL400" s="31"/>
    </row>
    <row r="401" spans="2:38" x14ac:dyDescent="0.25">
      <c r="C401" s="13"/>
      <c r="D401" s="12"/>
      <c r="E401" s="12"/>
      <c r="F401" s="12"/>
      <c r="G401" s="12"/>
      <c r="H401" s="12"/>
      <c r="I401" s="31"/>
      <c r="J401" s="31"/>
      <c r="K401" s="32"/>
      <c r="L401" s="32"/>
      <c r="M401" s="33"/>
      <c r="N401" s="12"/>
      <c r="O401" s="14"/>
      <c r="P401" s="11"/>
      <c r="Q401" s="11"/>
      <c r="R401" s="11"/>
      <c r="S401" s="12"/>
      <c r="T401" s="14"/>
      <c r="U401" s="11"/>
      <c r="V401" s="11"/>
      <c r="W401" s="11"/>
      <c r="X401" s="11"/>
      <c r="Y401" s="32"/>
      <c r="Z401" s="32"/>
      <c r="AA401" s="33"/>
      <c r="AB401" s="31"/>
      <c r="AC401" s="11"/>
      <c r="AD401" s="11"/>
      <c r="AE401" s="11"/>
      <c r="AF401" s="11"/>
      <c r="AG401" s="11"/>
      <c r="AL401" s="31"/>
    </row>
    <row r="402" spans="2:38" x14ac:dyDescent="0.25">
      <c r="C402" s="13"/>
      <c r="D402" s="12"/>
      <c r="E402" s="12"/>
      <c r="F402" s="12"/>
      <c r="G402" s="12"/>
      <c r="H402" s="12"/>
      <c r="I402" s="31"/>
      <c r="J402" s="31"/>
      <c r="K402" s="32"/>
      <c r="L402" s="32"/>
      <c r="M402" s="33"/>
      <c r="N402" s="12"/>
      <c r="O402" s="14"/>
      <c r="P402" s="11"/>
      <c r="Q402" s="11"/>
      <c r="R402" s="11"/>
      <c r="S402" s="12"/>
      <c r="T402" s="14"/>
      <c r="U402" s="11"/>
      <c r="V402" s="11"/>
      <c r="W402" s="11"/>
      <c r="X402" s="11"/>
      <c r="Y402" s="32"/>
      <c r="Z402" s="32"/>
      <c r="AA402" s="33"/>
      <c r="AB402" s="31"/>
      <c r="AC402" s="11"/>
      <c r="AD402" s="11"/>
      <c r="AE402" s="11"/>
      <c r="AF402" s="11"/>
      <c r="AG402" s="11"/>
      <c r="AL402" s="31"/>
    </row>
    <row r="403" spans="2:38" x14ac:dyDescent="0.25">
      <c r="C403" s="13"/>
      <c r="D403" s="12"/>
      <c r="E403" s="12"/>
      <c r="F403" s="12"/>
      <c r="G403" s="12"/>
      <c r="H403" s="12"/>
      <c r="I403" s="31" t="s">
        <v>476</v>
      </c>
      <c r="J403" s="31"/>
      <c r="N403" s="12"/>
      <c r="O403" s="14"/>
      <c r="P403" s="11"/>
      <c r="Q403" s="11"/>
      <c r="R403" s="11"/>
      <c r="S403" s="12"/>
      <c r="T403" s="14"/>
      <c r="U403" s="11"/>
      <c r="V403" s="11"/>
      <c r="W403" s="11"/>
      <c r="X403" s="11"/>
      <c r="Y403" s="11"/>
      <c r="Z403" s="11"/>
      <c r="AA403" s="11"/>
      <c r="AB403" s="31" t="s">
        <v>476</v>
      </c>
      <c r="AC403" s="11"/>
      <c r="AD403" s="11"/>
      <c r="AE403" s="11"/>
      <c r="AF403" s="11"/>
      <c r="AG403" s="11"/>
      <c r="AL403" s="31"/>
    </row>
    <row r="404" spans="2:38" x14ac:dyDescent="0.25">
      <c r="B404">
        <v>132</v>
      </c>
      <c r="C404" s="13">
        <v>45819</v>
      </c>
      <c r="D404" s="12" t="s">
        <v>175</v>
      </c>
      <c r="E404" s="12" t="s">
        <v>23</v>
      </c>
      <c r="F404" s="12" t="s">
        <v>23</v>
      </c>
      <c r="G404" s="12" t="s">
        <v>21</v>
      </c>
      <c r="H404" s="12"/>
      <c r="I404" s="12" t="s">
        <v>188</v>
      </c>
      <c r="J404" s="12"/>
      <c r="K404" s="32">
        <v>1000</v>
      </c>
      <c r="L404" s="32"/>
      <c r="M404" s="33">
        <v>75675.61</v>
      </c>
      <c r="N404" s="12"/>
      <c r="O404" s="14"/>
      <c r="P404" s="11"/>
      <c r="Q404" s="11"/>
      <c r="R404" s="11"/>
      <c r="S404" s="12" t="s">
        <v>175</v>
      </c>
      <c r="T404" s="14">
        <v>-500</v>
      </c>
      <c r="U404" s="11">
        <v>101.05</v>
      </c>
      <c r="V404" s="11">
        <v>-50525.99</v>
      </c>
      <c r="W404" s="11"/>
      <c r="X404" s="11"/>
      <c r="Y404" s="11">
        <f>K404+O404+T404</f>
        <v>500</v>
      </c>
      <c r="Z404" s="11"/>
      <c r="AA404" s="11">
        <f>M404/K404*Y404</f>
        <v>37837.805</v>
      </c>
      <c r="AB404" s="12" t="s">
        <v>188</v>
      </c>
      <c r="AC404" s="11">
        <f>M404-AA404</f>
        <v>37837.805</v>
      </c>
      <c r="AD404" s="11">
        <f>(V404*-1)-AC404</f>
        <v>12688.184999999998</v>
      </c>
      <c r="AE404" s="11"/>
      <c r="AF404" s="11"/>
      <c r="AG404" s="11"/>
      <c r="AH404" s="86" t="str">
        <f>LEFT(S404,2)</f>
        <v>10</v>
      </c>
      <c r="AI404" s="86" t="str">
        <f>MID(S404,4,2)</f>
        <v>06</v>
      </c>
      <c r="AJ404" s="86" t="str">
        <f>RIGHT(S404,2)</f>
        <v>25</v>
      </c>
      <c r="AK404" s="86" t="s">
        <v>390</v>
      </c>
      <c r="AL404" s="12"/>
    </row>
    <row r="405" spans="2:38" x14ac:dyDescent="0.25">
      <c r="C405" s="13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4"/>
      <c r="P405" s="11"/>
      <c r="Q405" s="11"/>
      <c r="R405" s="11"/>
      <c r="S405" s="12"/>
      <c r="T405" s="14"/>
      <c r="U405" s="11"/>
      <c r="V405" s="11"/>
      <c r="W405" s="11"/>
      <c r="X405" s="11"/>
      <c r="Y405" s="11"/>
      <c r="Z405" s="11"/>
      <c r="AA405" s="11"/>
      <c r="AB405" s="12"/>
      <c r="AC405" s="11"/>
      <c r="AD405" s="11"/>
      <c r="AE405" s="11"/>
      <c r="AF405" s="11"/>
      <c r="AG405" s="11"/>
      <c r="AL405" s="12"/>
    </row>
    <row r="406" spans="2:38" x14ac:dyDescent="0.25">
      <c r="C406" s="13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4"/>
      <c r="P406" s="11"/>
      <c r="Q406" s="11"/>
      <c r="R406" s="11"/>
      <c r="S406" s="12"/>
      <c r="T406" s="14"/>
      <c r="U406" s="11"/>
      <c r="V406" s="11"/>
      <c r="W406" s="11"/>
      <c r="X406" s="11"/>
      <c r="Y406" s="11"/>
      <c r="Z406" s="11"/>
      <c r="AA406" s="11"/>
      <c r="AB406" s="12"/>
      <c r="AC406" s="11"/>
      <c r="AD406" s="11"/>
      <c r="AE406" s="11"/>
      <c r="AF406" s="11"/>
      <c r="AG406" s="11"/>
      <c r="AL406" s="12"/>
    </row>
    <row r="407" spans="2:38" x14ac:dyDescent="0.25">
      <c r="B407">
        <v>19</v>
      </c>
      <c r="C407" s="13">
        <v>45779</v>
      </c>
      <c r="D407" s="12" t="s">
        <v>70</v>
      </c>
      <c r="E407" s="12" t="s">
        <v>17</v>
      </c>
      <c r="F407" s="12" t="s">
        <v>71</v>
      </c>
      <c r="G407" s="12" t="s">
        <v>21</v>
      </c>
      <c r="H407" s="12"/>
      <c r="I407" s="12" t="s">
        <v>72</v>
      </c>
      <c r="J407" s="12"/>
      <c r="K407" s="12"/>
      <c r="L407" s="12"/>
      <c r="M407" s="12"/>
      <c r="N407" s="12" t="s">
        <v>70</v>
      </c>
      <c r="O407" s="14">
        <v>100</v>
      </c>
      <c r="P407" s="11">
        <v>2889.62</v>
      </c>
      <c r="Q407" s="11">
        <v>288962.19</v>
      </c>
      <c r="R407" s="11"/>
      <c r="S407" s="12"/>
      <c r="T407" s="14"/>
      <c r="U407" s="11"/>
      <c r="V407" s="11"/>
      <c r="W407" s="11"/>
      <c r="X407" s="12" t="s">
        <v>70</v>
      </c>
      <c r="Y407" s="14">
        <v>100</v>
      </c>
      <c r="Z407" s="11">
        <v>2889.62</v>
      </c>
      <c r="AA407" s="11">
        <v>288962.19</v>
      </c>
      <c r="AB407" s="12" t="s">
        <v>72</v>
      </c>
      <c r="AC407" s="11"/>
      <c r="AD407" s="11"/>
      <c r="AE407" s="11"/>
      <c r="AF407" s="11"/>
      <c r="AG407" s="11"/>
      <c r="AH407" s="86" t="str">
        <f>LEFT(N407,2)</f>
        <v>30</v>
      </c>
      <c r="AI407" s="86" t="str">
        <f>MID(N407,4,2)</f>
        <v>04</v>
      </c>
      <c r="AJ407" s="86" t="str">
        <f>RIGHT(N407,2)</f>
        <v>25</v>
      </c>
      <c r="AK407" s="86" t="s">
        <v>390</v>
      </c>
      <c r="AL407" s="12"/>
    </row>
    <row r="408" spans="2:38" x14ac:dyDescent="0.25">
      <c r="C408" s="13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4"/>
      <c r="P408" s="11"/>
      <c r="Q408" s="11"/>
      <c r="R408" s="11"/>
      <c r="S408" s="12"/>
      <c r="T408" s="14"/>
      <c r="U408" s="11"/>
      <c r="V408" s="11"/>
      <c r="W408" s="11"/>
      <c r="X408" s="12"/>
      <c r="Y408" s="14"/>
      <c r="Z408" s="11"/>
      <c r="AA408" s="11"/>
      <c r="AB408" s="12"/>
      <c r="AC408" s="11"/>
      <c r="AD408" s="11"/>
      <c r="AE408" s="11"/>
      <c r="AF408" s="11"/>
      <c r="AG408" s="11"/>
      <c r="AL408" s="12"/>
    </row>
    <row r="409" spans="2:38" x14ac:dyDescent="0.25">
      <c r="B409">
        <v>1</v>
      </c>
      <c r="C409" s="13">
        <v>45749</v>
      </c>
      <c r="D409" s="12" t="s">
        <v>19</v>
      </c>
      <c r="E409" s="12" t="s">
        <v>17</v>
      </c>
      <c r="F409" s="12" t="s">
        <v>20</v>
      </c>
      <c r="G409" s="12" t="s">
        <v>21</v>
      </c>
      <c r="H409" s="12"/>
      <c r="I409" s="12" t="s">
        <v>22</v>
      </c>
      <c r="J409" s="12"/>
      <c r="K409" s="12"/>
      <c r="L409" s="12"/>
      <c r="M409" s="12"/>
      <c r="N409" s="12" t="s">
        <v>19</v>
      </c>
      <c r="O409" s="14">
        <v>2000</v>
      </c>
      <c r="P409" s="11">
        <v>95.02</v>
      </c>
      <c r="Q409" s="11">
        <v>190049.8</v>
      </c>
      <c r="R409" s="11"/>
      <c r="S409" s="12"/>
      <c r="T409" s="14"/>
      <c r="U409" s="11"/>
      <c r="V409" s="11"/>
      <c r="W409" s="11"/>
      <c r="X409" s="11"/>
      <c r="Y409" s="11"/>
      <c r="Z409" s="11"/>
      <c r="AA409" s="11"/>
      <c r="AB409" s="12" t="s">
        <v>22</v>
      </c>
      <c r="AC409" s="11"/>
      <c r="AD409" s="11"/>
      <c r="AE409" s="11"/>
      <c r="AF409" s="11"/>
      <c r="AG409" s="11"/>
      <c r="AH409" s="86" t="str">
        <f>LEFT(N409,2)</f>
        <v>28</v>
      </c>
      <c r="AI409" s="86" t="str">
        <f>MID(N409,4,2)</f>
        <v>03</v>
      </c>
      <c r="AJ409" s="86" t="str">
        <f>RIGHT(N409,2)</f>
        <v>25</v>
      </c>
      <c r="AK409" s="86" t="s">
        <v>386</v>
      </c>
    </row>
    <row r="410" spans="2:38" x14ac:dyDescent="0.25">
      <c r="B410" s="44">
        <v>62</v>
      </c>
      <c r="C410" s="45">
        <v>45790</v>
      </c>
      <c r="D410" s="46" t="s">
        <v>111</v>
      </c>
      <c r="E410" s="46" t="s">
        <v>23</v>
      </c>
      <c r="F410" s="46" t="s">
        <v>23</v>
      </c>
      <c r="G410" s="46" t="s">
        <v>21</v>
      </c>
      <c r="H410" s="46"/>
      <c r="I410" s="46" t="s">
        <v>22</v>
      </c>
      <c r="J410" s="46"/>
      <c r="K410" s="46"/>
      <c r="L410" s="46"/>
      <c r="M410" s="46"/>
      <c r="N410" s="46"/>
      <c r="O410" s="47"/>
      <c r="P410" s="43"/>
      <c r="Q410" s="43"/>
      <c r="R410" s="43"/>
      <c r="S410" s="46" t="s">
        <v>111</v>
      </c>
      <c r="T410" s="47">
        <v>-500</v>
      </c>
      <c r="U410" s="43">
        <v>94.32</v>
      </c>
      <c r="V410" s="43">
        <v>-47159.91</v>
      </c>
      <c r="W410" s="43"/>
      <c r="X410" s="43"/>
      <c r="Y410" s="43"/>
      <c r="Z410" s="43"/>
      <c r="AA410" s="43"/>
      <c r="AB410" s="46" t="s">
        <v>22</v>
      </c>
      <c r="AC410" s="43"/>
      <c r="AD410" s="11"/>
      <c r="AE410" s="11"/>
      <c r="AF410" s="11"/>
      <c r="AG410" s="11"/>
      <c r="AH410" s="86" t="str">
        <f>LEFT(S410,2)</f>
        <v>12</v>
      </c>
      <c r="AI410" s="86" t="str">
        <f>MID(S410,4,2)</f>
        <v>05</v>
      </c>
      <c r="AJ410" s="86" t="str">
        <f>RIGHT(S410,2)</f>
        <v>25</v>
      </c>
      <c r="AK410" s="86" t="s">
        <v>390</v>
      </c>
      <c r="AL410" s="12"/>
    </row>
    <row r="411" spans="2:38" x14ac:dyDescent="0.25">
      <c r="C411" s="13"/>
      <c r="D411" s="12"/>
      <c r="E411" s="12"/>
      <c r="F411" s="12"/>
      <c r="G411" s="12"/>
      <c r="H411" s="12"/>
      <c r="I411" s="46" t="s">
        <v>22</v>
      </c>
      <c r="J411" s="12"/>
      <c r="K411" s="12"/>
      <c r="L411" s="12"/>
      <c r="M411" s="12"/>
      <c r="N411" s="12"/>
      <c r="O411" s="11">
        <f>SUM(O409:O410)</f>
        <v>2000</v>
      </c>
      <c r="P411" s="11"/>
      <c r="Q411" s="11">
        <f>SUM(Q409:Q410)</f>
        <v>190049.8</v>
      </c>
      <c r="R411" s="11"/>
      <c r="S411" s="12"/>
      <c r="T411" s="11">
        <f>SUM(T410)</f>
        <v>-500</v>
      </c>
      <c r="U411" s="11"/>
      <c r="V411" s="11">
        <f>SUM(V409:V410)</f>
        <v>-47159.91</v>
      </c>
      <c r="W411" s="11"/>
      <c r="X411" s="11"/>
      <c r="Y411" s="11">
        <f>K411+O411+T411</f>
        <v>1500</v>
      </c>
      <c r="Z411" s="11"/>
      <c r="AA411" s="11">
        <f>Q411/O411*Y411</f>
        <v>142537.34999999998</v>
      </c>
      <c r="AB411" s="12"/>
      <c r="AC411" s="11">
        <f>Q411-AA411</f>
        <v>47512.450000000012</v>
      </c>
      <c r="AD411" s="11">
        <f>(V411*-1)-AC411</f>
        <v>-352.54000000000815</v>
      </c>
      <c r="AE411" s="11"/>
      <c r="AF411" s="11"/>
      <c r="AG411" s="11"/>
      <c r="AK411" s="86" t="s">
        <v>390</v>
      </c>
      <c r="AL411" s="12"/>
    </row>
    <row r="412" spans="2:38" x14ac:dyDescent="0.25">
      <c r="C412" s="13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4"/>
      <c r="P412" s="11"/>
      <c r="Q412" s="11"/>
      <c r="R412" s="11"/>
      <c r="S412" s="12"/>
      <c r="T412" s="14"/>
      <c r="U412" s="11"/>
      <c r="V412" s="11"/>
      <c r="W412" s="11"/>
      <c r="X412" s="11"/>
      <c r="Y412" s="11"/>
      <c r="Z412" s="11"/>
      <c r="AA412" s="11"/>
      <c r="AB412" s="12"/>
      <c r="AC412" s="11"/>
      <c r="AD412" s="11"/>
      <c r="AE412" s="11"/>
      <c r="AF412" s="11"/>
      <c r="AG412" s="11"/>
      <c r="AL412" s="12"/>
    </row>
    <row r="413" spans="2:38" x14ac:dyDescent="0.25">
      <c r="C413" s="13"/>
      <c r="D413" s="12"/>
      <c r="E413" s="12"/>
      <c r="F413" s="12"/>
      <c r="G413" s="12"/>
      <c r="H413" s="12"/>
      <c r="I413" s="31" t="s">
        <v>477</v>
      </c>
      <c r="J413" s="31"/>
      <c r="K413" s="32">
        <v>1000</v>
      </c>
      <c r="L413" s="32"/>
      <c r="M413" s="33">
        <v>79579.5</v>
      </c>
      <c r="N413" s="12"/>
      <c r="O413" s="14"/>
      <c r="P413" s="11"/>
      <c r="Q413" s="11"/>
      <c r="R413" s="11"/>
      <c r="S413" s="12"/>
      <c r="T413" s="14"/>
      <c r="U413" s="11"/>
      <c r="V413" s="11"/>
      <c r="W413" s="11"/>
      <c r="X413" s="11"/>
      <c r="Y413" s="32">
        <v>1000</v>
      </c>
      <c r="Z413" s="32"/>
      <c r="AA413" s="33">
        <v>79579.5</v>
      </c>
      <c r="AB413" s="31" t="s">
        <v>477</v>
      </c>
      <c r="AC413" s="11"/>
      <c r="AD413" s="11"/>
      <c r="AE413" s="11"/>
      <c r="AF413" s="11"/>
      <c r="AG413" s="11"/>
      <c r="AL413" s="31"/>
    </row>
    <row r="414" spans="2:38" x14ac:dyDescent="0.25">
      <c r="C414" s="13"/>
      <c r="D414" s="12"/>
      <c r="E414" s="12"/>
      <c r="F414" s="12"/>
      <c r="G414" s="12"/>
      <c r="H414" s="12"/>
      <c r="I414" s="31" t="s">
        <v>478</v>
      </c>
      <c r="J414" s="31"/>
      <c r="K414" s="32">
        <v>500</v>
      </c>
      <c r="L414" s="32"/>
      <c r="M414" s="33">
        <v>46096.06</v>
      </c>
      <c r="N414" s="12"/>
      <c r="O414" s="14"/>
      <c r="P414" s="11"/>
      <c r="Q414" s="11"/>
      <c r="R414" s="11"/>
      <c r="S414" s="12"/>
      <c r="T414" s="14"/>
      <c r="U414" s="11"/>
      <c r="V414" s="11"/>
      <c r="W414" s="11"/>
      <c r="X414" s="11"/>
      <c r="Y414" s="32">
        <v>500</v>
      </c>
      <c r="Z414" s="32"/>
      <c r="AA414" s="33">
        <v>46096.06</v>
      </c>
      <c r="AB414" s="31" t="s">
        <v>478</v>
      </c>
      <c r="AC414" s="11"/>
      <c r="AD414" s="11"/>
      <c r="AE414" s="11"/>
      <c r="AF414" s="11"/>
      <c r="AG414" s="11"/>
      <c r="AL414" s="31"/>
    </row>
    <row r="415" spans="2:38" x14ac:dyDescent="0.25">
      <c r="C415" s="13"/>
      <c r="D415" s="12"/>
      <c r="E415" s="12"/>
      <c r="F415" s="12"/>
      <c r="G415" s="12"/>
      <c r="H415" s="12"/>
      <c r="I415" s="31"/>
      <c r="J415" s="31"/>
      <c r="K415" s="32"/>
      <c r="L415" s="32"/>
      <c r="M415" s="33"/>
      <c r="N415" s="12"/>
      <c r="O415" s="14"/>
      <c r="P415" s="11"/>
      <c r="Q415" s="11"/>
      <c r="R415" s="11"/>
      <c r="S415" s="12"/>
      <c r="T415" s="14"/>
      <c r="U415" s="11"/>
      <c r="V415" s="11"/>
      <c r="W415" s="11"/>
      <c r="X415" s="11"/>
      <c r="Y415" s="32"/>
      <c r="Z415" s="32"/>
      <c r="AA415" s="33"/>
      <c r="AB415" s="31"/>
      <c r="AC415" s="11"/>
      <c r="AD415" s="11"/>
      <c r="AE415" s="11"/>
      <c r="AF415" s="11"/>
      <c r="AG415" s="11"/>
      <c r="AL415" s="31"/>
    </row>
    <row r="416" spans="2:38" x14ac:dyDescent="0.25">
      <c r="C416" s="13"/>
      <c r="D416" s="12"/>
      <c r="E416" s="12"/>
      <c r="F416" s="12"/>
      <c r="G416" s="12"/>
      <c r="H416" s="12"/>
      <c r="I416" s="31"/>
      <c r="J416" s="31"/>
      <c r="K416" s="32"/>
      <c r="L416" s="32"/>
      <c r="M416" s="33"/>
      <c r="N416" s="12"/>
      <c r="O416" s="14"/>
      <c r="P416" s="11"/>
      <c r="Q416" s="11"/>
      <c r="R416" s="11"/>
      <c r="S416" s="12"/>
      <c r="T416" s="14"/>
      <c r="U416" s="11"/>
      <c r="V416" s="11"/>
      <c r="W416" s="11"/>
      <c r="X416" s="11"/>
      <c r="Y416" s="32"/>
      <c r="Z416" s="32"/>
      <c r="AA416" s="33"/>
      <c r="AB416" s="31"/>
      <c r="AC416" s="11"/>
      <c r="AD416" s="11"/>
      <c r="AE416" s="11"/>
      <c r="AF416" s="11"/>
      <c r="AG416" s="11"/>
      <c r="AL416" s="31"/>
    </row>
    <row r="417" spans="2:38" x14ac:dyDescent="0.25">
      <c r="B417">
        <v>15</v>
      </c>
      <c r="C417" s="13">
        <v>45771</v>
      </c>
      <c r="D417" s="12" t="s">
        <v>63</v>
      </c>
      <c r="E417" s="12" t="s">
        <v>23</v>
      </c>
      <c r="F417" s="12" t="s">
        <v>23</v>
      </c>
      <c r="G417" s="12" t="s">
        <v>21</v>
      </c>
      <c r="H417" s="12"/>
      <c r="I417" s="12" t="s">
        <v>66</v>
      </c>
      <c r="J417" s="12"/>
      <c r="K417" s="12"/>
      <c r="L417" s="12"/>
      <c r="M417" s="12"/>
      <c r="N417" s="12" t="s">
        <v>63</v>
      </c>
      <c r="O417" s="14">
        <v>5000</v>
      </c>
      <c r="P417" s="11">
        <v>59.6</v>
      </c>
      <c r="Q417" s="11">
        <v>297997.51</v>
      </c>
      <c r="R417" s="11"/>
      <c r="S417" s="12"/>
      <c r="T417" s="14"/>
      <c r="U417" s="11"/>
      <c r="V417" s="11"/>
      <c r="W417" s="11"/>
      <c r="X417" s="12" t="s">
        <v>63</v>
      </c>
      <c r="Y417" s="14">
        <v>5000</v>
      </c>
      <c r="Z417" s="11">
        <v>59.6</v>
      </c>
      <c r="AA417" s="11">
        <v>297997.51</v>
      </c>
      <c r="AB417" s="12" t="s">
        <v>66</v>
      </c>
      <c r="AC417" s="11"/>
      <c r="AD417" s="11"/>
      <c r="AE417" s="11"/>
      <c r="AF417" s="11"/>
      <c r="AG417" s="11"/>
      <c r="AH417" s="86" t="str">
        <f>LEFT(N417,2)</f>
        <v>23</v>
      </c>
      <c r="AI417" s="86" t="str">
        <f>MID(N417,4,2)</f>
        <v>04</v>
      </c>
      <c r="AJ417" s="86" t="str">
        <f>RIGHT(N417,2)</f>
        <v>25</v>
      </c>
      <c r="AK417" s="86" t="s">
        <v>390</v>
      </c>
      <c r="AL417" s="12"/>
    </row>
    <row r="418" spans="2:38" x14ac:dyDescent="0.25">
      <c r="C418" s="13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4"/>
      <c r="P418" s="11"/>
      <c r="Q418" s="11"/>
      <c r="R418" s="11"/>
      <c r="S418" s="12"/>
      <c r="T418" s="14"/>
      <c r="U418" s="11"/>
      <c r="V418" s="11"/>
      <c r="W418" s="11"/>
      <c r="X418" s="11"/>
      <c r="Y418" s="11"/>
      <c r="Z418" s="11"/>
      <c r="AA418" s="11"/>
      <c r="AB418" s="12"/>
      <c r="AC418" s="11"/>
      <c r="AD418" s="11"/>
      <c r="AE418" s="11"/>
      <c r="AF418" s="11"/>
      <c r="AG418" s="11"/>
      <c r="AL418" s="12"/>
    </row>
    <row r="419" spans="2:38" x14ac:dyDescent="0.25">
      <c r="C419" s="13"/>
      <c r="D419" s="12"/>
      <c r="E419" s="12"/>
      <c r="F419" s="12"/>
      <c r="G419" s="12"/>
      <c r="H419" s="12"/>
      <c r="I419" s="31" t="s">
        <v>479</v>
      </c>
      <c r="J419" s="31"/>
      <c r="K419" s="32">
        <v>5000</v>
      </c>
      <c r="L419" s="32"/>
      <c r="M419" s="33">
        <v>186937</v>
      </c>
      <c r="N419" s="12"/>
      <c r="O419" s="14"/>
      <c r="P419" s="11"/>
      <c r="Q419" s="11"/>
      <c r="R419" s="11"/>
      <c r="S419" s="12"/>
      <c r="T419" s="14"/>
      <c r="U419" s="11"/>
      <c r="V419" s="11"/>
      <c r="W419" s="11"/>
      <c r="X419" s="11"/>
      <c r="Y419" s="32">
        <v>5000</v>
      </c>
      <c r="Z419" s="32"/>
      <c r="AA419" s="33">
        <v>186937</v>
      </c>
      <c r="AB419" s="31" t="s">
        <v>479</v>
      </c>
      <c r="AC419" s="11"/>
      <c r="AD419" s="11"/>
      <c r="AE419" s="11"/>
      <c r="AF419" s="11"/>
      <c r="AG419" s="11"/>
      <c r="AL419" s="31"/>
    </row>
    <row r="420" spans="2:38" x14ac:dyDescent="0.25">
      <c r="C420" s="13"/>
      <c r="D420" s="12"/>
      <c r="E420" s="12"/>
      <c r="F420" s="12"/>
      <c r="G420" s="12"/>
      <c r="H420" s="12"/>
      <c r="I420" s="31"/>
      <c r="J420" s="31"/>
      <c r="K420" s="32"/>
      <c r="L420" s="32"/>
      <c r="M420" s="33"/>
      <c r="N420" s="12"/>
      <c r="O420" s="14"/>
      <c r="P420" s="11"/>
      <c r="Q420" s="11"/>
      <c r="R420" s="11"/>
      <c r="S420" s="12"/>
      <c r="T420" s="14"/>
      <c r="U420" s="11"/>
      <c r="V420" s="11"/>
      <c r="W420" s="11"/>
      <c r="X420" s="11"/>
      <c r="Y420" s="11"/>
      <c r="Z420" s="11"/>
      <c r="AA420" s="11"/>
      <c r="AB420" s="31"/>
      <c r="AC420" s="11"/>
      <c r="AD420" s="11"/>
      <c r="AE420" s="11"/>
      <c r="AF420" s="11"/>
      <c r="AG420" s="11"/>
      <c r="AL420" s="31"/>
    </row>
    <row r="421" spans="2:38" x14ac:dyDescent="0.25">
      <c r="C421" s="13"/>
      <c r="D421" s="12"/>
      <c r="E421" s="12"/>
      <c r="F421" s="12"/>
      <c r="G421" s="12"/>
      <c r="H421" s="12"/>
      <c r="I421" s="31"/>
      <c r="J421" s="31"/>
      <c r="K421" s="32"/>
      <c r="L421" s="32"/>
      <c r="M421" s="33"/>
      <c r="N421" s="12"/>
      <c r="O421" s="14"/>
      <c r="P421" s="11"/>
      <c r="Q421" s="11"/>
      <c r="R421" s="11"/>
      <c r="S421" s="12"/>
      <c r="T421" s="14"/>
      <c r="U421" s="11"/>
      <c r="V421" s="11"/>
      <c r="W421" s="11"/>
      <c r="X421" s="11"/>
      <c r="Y421" s="11"/>
      <c r="Z421" s="11"/>
      <c r="AA421" s="11"/>
      <c r="AB421" s="31"/>
      <c r="AC421" s="11"/>
      <c r="AD421" s="11"/>
      <c r="AE421" s="11"/>
      <c r="AF421" s="11"/>
      <c r="AG421" s="11"/>
      <c r="AL421" s="31"/>
    </row>
    <row r="422" spans="2:38" x14ac:dyDescent="0.25">
      <c r="C422" s="13"/>
      <c r="D422" s="12"/>
      <c r="E422" s="12"/>
      <c r="F422" s="12"/>
      <c r="G422" s="12"/>
      <c r="H422" s="12"/>
      <c r="I422" s="31"/>
      <c r="J422" s="31"/>
      <c r="K422" s="32"/>
      <c r="L422" s="32"/>
      <c r="M422" s="33"/>
      <c r="N422" s="12"/>
      <c r="O422" s="14"/>
      <c r="P422" s="11"/>
      <c r="Q422" s="11"/>
      <c r="R422" s="11"/>
      <c r="S422" s="12"/>
      <c r="T422" s="14"/>
      <c r="U422" s="11"/>
      <c r="V422" s="11"/>
      <c r="W422" s="11"/>
      <c r="X422" s="11"/>
      <c r="Y422" s="11"/>
      <c r="Z422" s="11"/>
      <c r="AA422" s="11"/>
      <c r="AB422" s="31"/>
      <c r="AC422" s="11"/>
      <c r="AD422" s="11"/>
      <c r="AE422" s="11"/>
      <c r="AF422" s="11"/>
      <c r="AG422" s="11"/>
      <c r="AL422" s="31"/>
    </row>
    <row r="423" spans="2:38" x14ac:dyDescent="0.25">
      <c r="B423">
        <v>63</v>
      </c>
      <c r="C423" s="13">
        <v>45790</v>
      </c>
      <c r="D423" s="12" t="s">
        <v>111</v>
      </c>
      <c r="E423" s="12" t="s">
        <v>23</v>
      </c>
      <c r="F423" s="12" t="s">
        <v>23</v>
      </c>
      <c r="G423" s="12" t="s">
        <v>21</v>
      </c>
      <c r="H423" s="12"/>
      <c r="I423" s="12" t="s">
        <v>67</v>
      </c>
      <c r="J423" s="12"/>
      <c r="K423" s="12"/>
      <c r="L423" s="12"/>
      <c r="M423" s="12"/>
      <c r="N423" s="12"/>
      <c r="O423" s="14"/>
      <c r="P423" s="11"/>
      <c r="Q423" s="11"/>
      <c r="R423" s="11"/>
      <c r="S423" s="12" t="s">
        <v>111</v>
      </c>
      <c r="T423" s="14">
        <v>-250</v>
      </c>
      <c r="U423" s="11">
        <v>717.98</v>
      </c>
      <c r="V423" s="11">
        <v>-179495.32</v>
      </c>
      <c r="W423" s="11"/>
      <c r="X423" s="11"/>
      <c r="Y423" s="11"/>
      <c r="Z423" s="11"/>
      <c r="AA423" s="11"/>
      <c r="AB423" s="12" t="s">
        <v>67</v>
      </c>
      <c r="AC423" s="11"/>
      <c r="AD423" s="11"/>
      <c r="AE423" s="11"/>
      <c r="AF423" s="11"/>
      <c r="AG423" s="11"/>
      <c r="AH423" s="86" t="str">
        <f>LEFT(S423,2)</f>
        <v>12</v>
      </c>
      <c r="AI423" s="86" t="str">
        <f>MID(S423,4,2)</f>
        <v>05</v>
      </c>
      <c r="AJ423" s="86" t="str">
        <f>RIGHT(S423,2)</f>
        <v>25</v>
      </c>
      <c r="AK423" s="86" t="s">
        <v>390</v>
      </c>
      <c r="AL423" s="12"/>
    </row>
    <row r="424" spans="2:38" x14ac:dyDescent="0.25">
      <c r="B424">
        <v>16</v>
      </c>
      <c r="C424" s="13">
        <v>45771</v>
      </c>
      <c r="D424" s="12" t="s">
        <v>63</v>
      </c>
      <c r="E424" s="12" t="s">
        <v>23</v>
      </c>
      <c r="F424" s="12" t="s">
        <v>23</v>
      </c>
      <c r="G424" s="12" t="s">
        <v>21</v>
      </c>
      <c r="H424" s="12"/>
      <c r="I424" s="12" t="s">
        <v>67</v>
      </c>
      <c r="J424" s="12"/>
      <c r="K424" s="12"/>
      <c r="L424" s="12"/>
      <c r="M424" s="12"/>
      <c r="N424" s="12" t="s">
        <v>63</v>
      </c>
      <c r="O424" s="14">
        <v>500</v>
      </c>
      <c r="P424" s="11">
        <v>651.38</v>
      </c>
      <c r="Q424" s="11">
        <v>325689.17</v>
      </c>
      <c r="R424" s="11"/>
      <c r="S424" s="12"/>
      <c r="T424" s="14"/>
      <c r="U424" s="11"/>
      <c r="V424" s="11"/>
      <c r="W424" s="11"/>
      <c r="X424" s="11"/>
      <c r="Y424" s="11"/>
      <c r="Z424" s="11"/>
      <c r="AA424" s="11"/>
      <c r="AB424" s="12" t="s">
        <v>67</v>
      </c>
      <c r="AC424" s="11"/>
      <c r="AD424" s="11"/>
      <c r="AE424" s="11"/>
      <c r="AF424" s="11"/>
      <c r="AG424" s="11"/>
      <c r="AH424" s="86" t="str">
        <f>LEFT(N424,2)</f>
        <v>23</v>
      </c>
      <c r="AI424" s="86" t="str">
        <f>MID(N424,4,2)</f>
        <v>04</v>
      </c>
      <c r="AJ424" s="86" t="str">
        <f>RIGHT(N424,2)</f>
        <v>25</v>
      </c>
      <c r="AK424" s="86" t="s">
        <v>390</v>
      </c>
      <c r="AL424" s="12"/>
    </row>
    <row r="425" spans="2:38" x14ac:dyDescent="0.25">
      <c r="B425">
        <v>18</v>
      </c>
      <c r="C425" s="13">
        <v>45776</v>
      </c>
      <c r="D425" s="12" t="s">
        <v>68</v>
      </c>
      <c r="E425" s="12" t="s">
        <v>23</v>
      </c>
      <c r="F425" s="12" t="s">
        <v>23</v>
      </c>
      <c r="G425" s="12" t="s">
        <v>21</v>
      </c>
      <c r="H425" s="12"/>
      <c r="I425" s="12" t="s">
        <v>67</v>
      </c>
      <c r="J425" s="12"/>
      <c r="K425" s="12"/>
      <c r="L425" s="12"/>
      <c r="M425" s="12"/>
      <c r="N425" s="12" t="s">
        <v>68</v>
      </c>
      <c r="O425" s="14">
        <v>500</v>
      </c>
      <c r="P425" s="11">
        <v>668.67</v>
      </c>
      <c r="Q425" s="11">
        <v>334334</v>
      </c>
      <c r="R425" s="11"/>
      <c r="S425" s="12"/>
      <c r="T425" s="14"/>
      <c r="U425" s="11"/>
      <c r="V425" s="11"/>
      <c r="W425" s="11"/>
      <c r="X425" s="11"/>
      <c r="Y425" s="11"/>
      <c r="Z425" s="11"/>
      <c r="AA425" s="11"/>
      <c r="AB425" s="12" t="s">
        <v>67</v>
      </c>
      <c r="AC425" s="11"/>
      <c r="AD425" s="11"/>
      <c r="AE425" s="11"/>
      <c r="AF425" s="11"/>
      <c r="AG425" s="11"/>
      <c r="AH425" s="86" t="str">
        <f>LEFT(N425,2)</f>
        <v>28</v>
      </c>
      <c r="AI425" s="86" t="str">
        <f>MID(N425,4,2)</f>
        <v>04</v>
      </c>
      <c r="AJ425" s="86" t="str">
        <f>RIGHT(N425,2)</f>
        <v>25</v>
      </c>
      <c r="AK425" s="86" t="s">
        <v>390</v>
      </c>
      <c r="AL425" s="12"/>
    </row>
    <row r="426" spans="2:38" x14ac:dyDescent="0.25">
      <c r="C426" s="13"/>
      <c r="D426" s="12"/>
      <c r="E426" s="12"/>
      <c r="F426" s="12"/>
      <c r="G426" s="12"/>
      <c r="H426" s="12"/>
      <c r="I426" s="12" t="s">
        <v>67</v>
      </c>
      <c r="J426" s="12"/>
      <c r="K426" s="12"/>
      <c r="L426" s="12"/>
      <c r="M426" s="12"/>
      <c r="N426" s="12"/>
      <c r="O426" s="14">
        <f t="shared" ref="O426:Q426" si="31">SUM(O424:O425)</f>
        <v>1000</v>
      </c>
      <c r="P426" s="11">
        <f t="shared" si="31"/>
        <v>1320.05</v>
      </c>
      <c r="Q426" s="11">
        <f t="shared" si="31"/>
        <v>660023.16999999993</v>
      </c>
      <c r="R426" s="11"/>
      <c r="S426" s="12"/>
      <c r="T426" s="14">
        <f t="shared" ref="T426:V426" si="32">SUM(T423:T425)</f>
        <v>-250</v>
      </c>
      <c r="U426" s="11">
        <f t="shared" si="32"/>
        <v>717.98</v>
      </c>
      <c r="V426" s="11">
        <f t="shared" si="32"/>
        <v>-179495.32</v>
      </c>
      <c r="W426" s="11"/>
      <c r="X426" s="11"/>
      <c r="Y426" s="11">
        <f>K426+O426+T426</f>
        <v>750</v>
      </c>
      <c r="Z426" s="11"/>
      <c r="AA426" s="11">
        <f>Q426/O426*Y426</f>
        <v>495017.37749999994</v>
      </c>
      <c r="AB426" s="12"/>
      <c r="AC426" s="11">
        <f>Q426-AA426</f>
        <v>165005.79249999998</v>
      </c>
      <c r="AD426" s="11">
        <f>(V426*-1)-AC426</f>
        <v>14489.527500000026</v>
      </c>
      <c r="AE426" s="11"/>
      <c r="AF426" s="11"/>
      <c r="AG426" s="11"/>
      <c r="AK426" s="86" t="s">
        <v>390</v>
      </c>
      <c r="AL426" s="12"/>
    </row>
    <row r="427" spans="2:38" x14ac:dyDescent="0.25">
      <c r="C427" s="13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4"/>
      <c r="P427" s="11"/>
      <c r="Q427" s="11"/>
      <c r="R427" s="11"/>
      <c r="S427" s="12"/>
      <c r="T427" s="14"/>
      <c r="U427" s="11"/>
      <c r="V427" s="11"/>
      <c r="W427" s="11"/>
      <c r="X427" s="11"/>
      <c r="Y427" s="11"/>
      <c r="Z427" s="11"/>
      <c r="AA427" s="11"/>
      <c r="AB427" s="12"/>
      <c r="AC427" s="11"/>
      <c r="AD427" s="11"/>
      <c r="AE427" s="11"/>
      <c r="AF427" s="11"/>
      <c r="AG427" s="11"/>
      <c r="AL427" s="12"/>
    </row>
    <row r="428" spans="2:38" x14ac:dyDescent="0.25">
      <c r="C428" s="13"/>
      <c r="D428" s="12"/>
      <c r="E428" s="12"/>
      <c r="F428" s="12"/>
      <c r="G428" s="12"/>
      <c r="H428" s="12"/>
      <c r="I428" s="31" t="s">
        <v>480</v>
      </c>
      <c r="J428" s="31"/>
      <c r="K428" s="32">
        <v>54000</v>
      </c>
      <c r="L428" s="32"/>
      <c r="M428" s="33">
        <v>7198592.7199999997</v>
      </c>
      <c r="N428" s="12"/>
      <c r="O428" s="14"/>
      <c r="P428" s="11"/>
      <c r="Q428" s="11"/>
      <c r="R428" s="11"/>
      <c r="S428" s="12"/>
      <c r="T428" s="14"/>
      <c r="U428" s="11"/>
      <c r="V428" s="11"/>
      <c r="W428" s="11"/>
      <c r="X428" s="11"/>
      <c r="Y428" s="11"/>
      <c r="Z428" s="11"/>
      <c r="AA428" s="11"/>
      <c r="AB428" s="31" t="s">
        <v>480</v>
      </c>
      <c r="AC428" s="11"/>
      <c r="AD428" s="11"/>
      <c r="AE428" s="11"/>
      <c r="AF428" s="11"/>
      <c r="AG428" s="11"/>
      <c r="AL428" s="31"/>
    </row>
    <row r="429" spans="2:38" x14ac:dyDescent="0.25">
      <c r="B429">
        <v>76</v>
      </c>
      <c r="C429" s="13">
        <v>45793</v>
      </c>
      <c r="D429" s="12" t="s">
        <v>127</v>
      </c>
      <c r="E429" s="12" t="s">
        <v>23</v>
      </c>
      <c r="F429" s="12" t="s">
        <v>23</v>
      </c>
      <c r="G429" s="12" t="s">
        <v>21</v>
      </c>
      <c r="H429" s="12"/>
      <c r="I429" s="12" t="s">
        <v>132</v>
      </c>
      <c r="J429" s="12"/>
      <c r="K429" s="12"/>
      <c r="L429" s="12"/>
      <c r="M429" s="12"/>
      <c r="N429" s="12"/>
      <c r="O429" s="14"/>
      <c r="P429" s="11"/>
      <c r="Q429" s="11"/>
      <c r="R429" s="11"/>
      <c r="S429" s="12" t="s">
        <v>127</v>
      </c>
      <c r="T429" s="14">
        <v>-3500</v>
      </c>
      <c r="U429" s="11">
        <v>157</v>
      </c>
      <c r="V429" s="11">
        <v>-549499.94999999995</v>
      </c>
      <c r="W429" s="11"/>
      <c r="X429" s="11"/>
      <c r="Y429" s="11"/>
      <c r="Z429" s="11"/>
      <c r="AA429" s="11"/>
      <c r="AB429" s="12" t="s">
        <v>132</v>
      </c>
      <c r="AC429" s="11"/>
      <c r="AD429" s="11"/>
      <c r="AE429" s="11"/>
      <c r="AF429" s="11"/>
      <c r="AG429" s="11"/>
      <c r="AH429" s="86" t="str">
        <f>LEFT(S429,2)</f>
        <v>15</v>
      </c>
      <c r="AI429" s="86" t="str">
        <f>MID(S429,4,2)</f>
        <v>05</v>
      </c>
      <c r="AJ429" s="86" t="str">
        <f>RIGHT(S429,2)</f>
        <v>25</v>
      </c>
      <c r="AK429" s="86" t="s">
        <v>390</v>
      </c>
      <c r="AL429" s="12"/>
    </row>
    <row r="430" spans="2:38" x14ac:dyDescent="0.25">
      <c r="B430">
        <v>86</v>
      </c>
      <c r="C430" s="13">
        <v>45799</v>
      </c>
      <c r="D430" s="12" t="s">
        <v>146</v>
      </c>
      <c r="E430" s="12" t="s">
        <v>23</v>
      </c>
      <c r="F430" s="12" t="s">
        <v>23</v>
      </c>
      <c r="G430" s="12" t="s">
        <v>21</v>
      </c>
      <c r="H430" s="12"/>
      <c r="I430" s="12" t="s">
        <v>132</v>
      </c>
      <c r="J430" s="12"/>
      <c r="K430" s="12"/>
      <c r="L430" s="12"/>
      <c r="M430" s="12"/>
      <c r="N430" s="12"/>
      <c r="O430" s="14"/>
      <c r="P430" s="11"/>
      <c r="Q430" s="11"/>
      <c r="R430" s="11"/>
      <c r="S430" s="12" t="s">
        <v>146</v>
      </c>
      <c r="T430" s="14">
        <v>-1500</v>
      </c>
      <c r="U430" s="11">
        <v>160.38999999999999</v>
      </c>
      <c r="V430" s="11">
        <v>-240588.37</v>
      </c>
      <c r="W430" s="11"/>
      <c r="X430" s="11"/>
      <c r="Y430" s="11"/>
      <c r="Z430" s="11"/>
      <c r="AA430" s="11"/>
      <c r="AB430" s="12" t="s">
        <v>132</v>
      </c>
      <c r="AC430" s="11"/>
      <c r="AD430" s="11"/>
      <c r="AE430" s="11"/>
      <c r="AF430" s="11"/>
      <c r="AG430" s="11"/>
      <c r="AH430" s="86" t="str">
        <f>LEFT(S430,2)</f>
        <v>21</v>
      </c>
      <c r="AI430" s="86" t="str">
        <f>MID(S430,4,2)</f>
        <v>05</v>
      </c>
      <c r="AJ430" s="86" t="str">
        <f>RIGHT(S430,2)</f>
        <v>25</v>
      </c>
      <c r="AK430" s="86" t="s">
        <v>390</v>
      </c>
      <c r="AL430" s="12"/>
    </row>
    <row r="431" spans="2:38" x14ac:dyDescent="0.25">
      <c r="C431" s="13"/>
      <c r="D431" s="12"/>
      <c r="E431" s="12"/>
      <c r="F431" s="12"/>
      <c r="G431" s="12"/>
      <c r="H431" s="12"/>
      <c r="I431" s="12" t="s">
        <v>132</v>
      </c>
      <c r="J431" s="12"/>
      <c r="K431" s="14">
        <f>SUM(K428:K430)</f>
        <v>54000</v>
      </c>
      <c r="L431" s="11"/>
      <c r="M431" s="14">
        <f>SUM(M428:M430)</f>
        <v>7198592.7199999997</v>
      </c>
      <c r="N431" s="12"/>
      <c r="O431" s="14"/>
      <c r="P431" s="11"/>
      <c r="Q431" s="11"/>
      <c r="R431" s="11"/>
      <c r="S431" s="12"/>
      <c r="T431" s="14">
        <f>SUM(T428:T430)</f>
        <v>-5000</v>
      </c>
      <c r="U431" s="11"/>
      <c r="V431" s="14">
        <f>SUM(V428:V430)</f>
        <v>-790088.32</v>
      </c>
      <c r="W431" s="11"/>
      <c r="X431" s="11"/>
      <c r="Y431" s="11">
        <f>K431+O431+T431</f>
        <v>49000</v>
      </c>
      <c r="Z431" s="11"/>
      <c r="AA431" s="11">
        <f>M431/K431*Y431</f>
        <v>6532056.3570370376</v>
      </c>
      <c r="AB431" s="12"/>
      <c r="AC431" s="11">
        <f>M431-AA431</f>
        <v>666536.36296296213</v>
      </c>
      <c r="AD431" s="11">
        <f>(V431*-1)-AC431</f>
        <v>123551.95703703782</v>
      </c>
      <c r="AE431" s="11"/>
      <c r="AF431" s="11"/>
      <c r="AG431" s="11"/>
      <c r="AK431" s="86" t="s">
        <v>390</v>
      </c>
      <c r="AL431" s="12"/>
    </row>
    <row r="432" spans="2:38" x14ac:dyDescent="0.25">
      <c r="C432" s="13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4"/>
      <c r="P432" s="11"/>
      <c r="Q432" s="11"/>
      <c r="R432" s="11"/>
      <c r="S432" s="12"/>
      <c r="T432" s="14"/>
      <c r="U432" s="11"/>
      <c r="V432" s="11"/>
      <c r="W432" s="11"/>
      <c r="X432" s="11"/>
      <c r="Y432" s="11"/>
      <c r="Z432" s="11"/>
      <c r="AA432" s="11"/>
      <c r="AB432" s="12"/>
      <c r="AC432" s="11"/>
      <c r="AD432" s="11"/>
      <c r="AE432" s="11"/>
      <c r="AF432" s="11"/>
      <c r="AG432" s="11"/>
      <c r="AL432" s="12"/>
    </row>
    <row r="433" spans="2:38" x14ac:dyDescent="0.25">
      <c r="C433" s="13"/>
      <c r="D433" s="12"/>
      <c r="E433" s="12"/>
      <c r="F433" s="12"/>
      <c r="G433" s="12"/>
      <c r="H433" s="12"/>
      <c r="I433" s="31" t="s">
        <v>481</v>
      </c>
      <c r="J433" s="31"/>
      <c r="K433" s="32">
        <v>200</v>
      </c>
      <c r="L433" s="32"/>
      <c r="M433" s="33">
        <v>145717.43</v>
      </c>
      <c r="N433" s="12"/>
      <c r="O433" s="14"/>
      <c r="P433" s="11"/>
      <c r="Q433" s="11"/>
      <c r="R433" s="11"/>
      <c r="S433" s="12"/>
      <c r="T433" s="14"/>
      <c r="U433" s="11"/>
      <c r="V433" s="11"/>
      <c r="W433" s="11"/>
      <c r="X433" s="11"/>
      <c r="Y433" s="32">
        <v>200</v>
      </c>
      <c r="Z433" s="32"/>
      <c r="AA433" s="33">
        <v>145717.43</v>
      </c>
      <c r="AB433" s="31" t="s">
        <v>481</v>
      </c>
      <c r="AC433" s="11"/>
      <c r="AD433" s="11"/>
      <c r="AE433" s="11"/>
      <c r="AF433" s="11"/>
      <c r="AG433" s="11"/>
      <c r="AL433" s="31"/>
    </row>
    <row r="434" spans="2:38" x14ac:dyDescent="0.25">
      <c r="C434" s="13"/>
      <c r="D434" s="12"/>
      <c r="E434" s="12"/>
      <c r="F434" s="12"/>
      <c r="G434" s="12"/>
      <c r="H434" s="12"/>
      <c r="I434" s="31" t="s">
        <v>482</v>
      </c>
      <c r="J434" s="31"/>
      <c r="K434" s="32">
        <v>410</v>
      </c>
      <c r="L434" s="32"/>
      <c r="M434" s="33">
        <v>1447337.7</v>
      </c>
      <c r="N434" s="12"/>
      <c r="O434" s="14"/>
      <c r="P434" s="11"/>
      <c r="Q434" s="11"/>
      <c r="R434" s="11"/>
      <c r="S434" s="12"/>
      <c r="T434" s="14"/>
      <c r="U434" s="11"/>
      <c r="V434" s="11"/>
      <c r="W434" s="11"/>
      <c r="X434" s="11"/>
      <c r="Y434" s="32">
        <v>410</v>
      </c>
      <c r="Z434" s="32"/>
      <c r="AA434" s="33">
        <v>1447337.7</v>
      </c>
      <c r="AB434" s="31" t="s">
        <v>482</v>
      </c>
      <c r="AC434" s="11"/>
      <c r="AD434" s="11"/>
      <c r="AE434" s="11"/>
      <c r="AF434" s="11"/>
      <c r="AG434" s="11"/>
      <c r="AL434" s="31"/>
    </row>
    <row r="435" spans="2:38" x14ac:dyDescent="0.25">
      <c r="C435" s="13"/>
      <c r="D435" s="12"/>
      <c r="E435" s="12"/>
      <c r="F435" s="12"/>
      <c r="G435" s="12"/>
      <c r="H435" s="12"/>
      <c r="I435" s="31" t="s">
        <v>483</v>
      </c>
      <c r="J435" s="31"/>
      <c r="K435" s="32">
        <v>100</v>
      </c>
      <c r="L435" s="32"/>
      <c r="M435" s="33">
        <v>77975.55</v>
      </c>
      <c r="N435" s="12"/>
      <c r="O435" s="14"/>
      <c r="P435" s="11"/>
      <c r="Q435" s="11"/>
      <c r="R435" s="11"/>
      <c r="S435" s="12"/>
      <c r="T435" s="14"/>
      <c r="U435" s="11"/>
      <c r="V435" s="11"/>
      <c r="W435" s="11"/>
      <c r="X435" s="11"/>
      <c r="Y435" s="32">
        <v>100</v>
      </c>
      <c r="Z435" s="32"/>
      <c r="AA435" s="33">
        <v>77975.55</v>
      </c>
      <c r="AB435" s="31" t="s">
        <v>483</v>
      </c>
      <c r="AC435" s="11"/>
      <c r="AD435" s="11"/>
      <c r="AE435" s="11"/>
      <c r="AF435" s="11"/>
      <c r="AG435" s="11"/>
      <c r="AL435" s="31"/>
    </row>
    <row r="436" spans="2:38" x14ac:dyDescent="0.25">
      <c r="C436" s="13"/>
      <c r="D436" s="12"/>
      <c r="E436" s="12"/>
      <c r="F436" s="12"/>
      <c r="G436" s="12"/>
      <c r="H436" s="12"/>
      <c r="I436" s="31"/>
      <c r="J436" s="31"/>
      <c r="K436" s="32"/>
      <c r="L436" s="32"/>
      <c r="M436" s="33"/>
      <c r="N436" s="12"/>
      <c r="O436" s="14"/>
      <c r="P436" s="11"/>
      <c r="Q436" s="11"/>
      <c r="R436" s="11"/>
      <c r="S436" s="12"/>
      <c r="T436" s="14"/>
      <c r="U436" s="11"/>
      <c r="V436" s="11"/>
      <c r="W436" s="11"/>
      <c r="X436" s="11"/>
      <c r="Y436" s="11"/>
      <c r="Z436" s="11"/>
      <c r="AA436" s="11"/>
      <c r="AB436" s="31"/>
      <c r="AC436" s="11"/>
      <c r="AD436" s="11"/>
      <c r="AE436" s="11"/>
      <c r="AF436" s="11"/>
      <c r="AG436" s="11"/>
      <c r="AL436" s="31"/>
    </row>
    <row r="437" spans="2:38" x14ac:dyDescent="0.25">
      <c r="C437" s="13"/>
      <c r="D437" s="12"/>
      <c r="E437" s="12"/>
      <c r="F437" s="12"/>
      <c r="G437" s="12"/>
      <c r="H437" s="12"/>
      <c r="I437" s="31"/>
      <c r="J437" s="31"/>
      <c r="K437" s="32"/>
      <c r="L437" s="32"/>
      <c r="M437" s="33"/>
      <c r="N437" s="12"/>
      <c r="O437" s="14"/>
      <c r="P437" s="11"/>
      <c r="Q437" s="11"/>
      <c r="R437" s="11"/>
      <c r="S437" s="12"/>
      <c r="T437" s="14"/>
      <c r="U437" s="11"/>
      <c r="V437" s="11"/>
      <c r="W437" s="11"/>
      <c r="X437" s="11"/>
      <c r="Y437" s="11"/>
      <c r="Z437" s="11"/>
      <c r="AA437" s="11"/>
      <c r="AB437" s="31"/>
      <c r="AC437" s="11"/>
      <c r="AD437" s="11"/>
      <c r="AE437" s="11"/>
      <c r="AF437" s="11"/>
      <c r="AG437" s="11"/>
      <c r="AL437" s="31"/>
    </row>
    <row r="438" spans="2:38" x14ac:dyDescent="0.25">
      <c r="C438" s="13"/>
      <c r="D438" s="12"/>
      <c r="E438" s="12"/>
      <c r="F438" s="12"/>
      <c r="G438" s="12"/>
      <c r="H438" s="12"/>
      <c r="I438" s="31" t="s">
        <v>484</v>
      </c>
      <c r="J438" s="31"/>
      <c r="K438" s="32">
        <v>1000</v>
      </c>
      <c r="L438" s="32"/>
      <c r="M438" s="33">
        <v>141241.1</v>
      </c>
      <c r="N438" s="12"/>
      <c r="O438" s="14"/>
      <c r="P438" s="11"/>
      <c r="Q438" s="11"/>
      <c r="R438" s="11"/>
      <c r="S438" s="12"/>
      <c r="T438" s="14"/>
      <c r="U438" s="11"/>
      <c r="V438" s="11"/>
      <c r="W438" s="11"/>
      <c r="X438" s="11"/>
      <c r="Y438" s="11"/>
      <c r="Z438" s="11"/>
      <c r="AA438" s="11"/>
      <c r="AB438" s="31" t="s">
        <v>484</v>
      </c>
      <c r="AC438" s="11"/>
      <c r="AD438" s="11"/>
      <c r="AE438" s="11"/>
      <c r="AF438" s="11"/>
      <c r="AG438" s="11"/>
      <c r="AL438" s="31"/>
    </row>
    <row r="439" spans="2:38" x14ac:dyDescent="0.25">
      <c r="B439">
        <v>133</v>
      </c>
      <c r="C439" s="13">
        <v>45819</v>
      </c>
      <c r="D439" s="12" t="s">
        <v>175</v>
      </c>
      <c r="E439" s="12" t="s">
        <v>23</v>
      </c>
      <c r="F439" s="12" t="s">
        <v>23</v>
      </c>
      <c r="G439" s="12" t="s">
        <v>21</v>
      </c>
      <c r="H439" s="12"/>
      <c r="I439" s="12" t="s">
        <v>189</v>
      </c>
      <c r="J439" s="12"/>
      <c r="K439" s="12"/>
      <c r="L439" s="12"/>
      <c r="M439" s="12"/>
      <c r="N439" s="12"/>
      <c r="O439" s="14"/>
      <c r="P439" s="11"/>
      <c r="Q439" s="11"/>
      <c r="R439" s="11"/>
      <c r="S439" s="12" t="s">
        <v>175</v>
      </c>
      <c r="T439" s="14">
        <v>-500</v>
      </c>
      <c r="U439" s="11">
        <v>176.57</v>
      </c>
      <c r="V439" s="11">
        <v>-88286.6</v>
      </c>
      <c r="W439" s="11"/>
      <c r="X439" s="11"/>
      <c r="Y439" s="11"/>
      <c r="Z439" s="11"/>
      <c r="AA439" s="11"/>
      <c r="AB439" s="12" t="s">
        <v>189</v>
      </c>
      <c r="AC439" s="11"/>
      <c r="AD439" s="11"/>
      <c r="AE439" s="11"/>
      <c r="AF439" s="11"/>
      <c r="AG439" s="11"/>
      <c r="AH439" s="86" t="str">
        <f>LEFT(S439,2)</f>
        <v>10</v>
      </c>
      <c r="AI439" s="86" t="str">
        <f>MID(S439,4,2)</f>
        <v>06</v>
      </c>
      <c r="AJ439" s="86" t="str">
        <f>RIGHT(S439,2)</f>
        <v>25</v>
      </c>
      <c r="AK439" s="86" t="s">
        <v>390</v>
      </c>
      <c r="AL439" s="12"/>
    </row>
    <row r="440" spans="2:38" x14ac:dyDescent="0.25">
      <c r="C440" s="13"/>
      <c r="D440" s="12"/>
      <c r="E440" s="12"/>
      <c r="F440" s="12"/>
      <c r="G440" s="12"/>
      <c r="H440" s="12"/>
      <c r="I440" s="12" t="s">
        <v>189</v>
      </c>
      <c r="J440" s="12"/>
      <c r="K440" s="14">
        <f>SUM(K437:K439)</f>
        <v>1000</v>
      </c>
      <c r="L440" s="11"/>
      <c r="M440" s="14">
        <f>SUM(M437:M439)</f>
        <v>141241.1</v>
      </c>
      <c r="N440" s="12"/>
      <c r="O440" s="14"/>
      <c r="P440" s="11"/>
      <c r="Q440" s="11"/>
      <c r="R440" s="11"/>
      <c r="S440" s="12"/>
      <c r="T440" s="14">
        <f t="shared" ref="T440:V440" si="33">SUM(T439)</f>
        <v>-500</v>
      </c>
      <c r="U440" s="11">
        <f t="shared" si="33"/>
        <v>176.57</v>
      </c>
      <c r="V440" s="11">
        <f t="shared" si="33"/>
        <v>-88286.6</v>
      </c>
      <c r="W440" s="11"/>
      <c r="X440" s="11"/>
      <c r="Y440" s="11">
        <f>K440+O440+T440</f>
        <v>500</v>
      </c>
      <c r="Z440" s="11"/>
      <c r="AA440" s="11">
        <f>M440/K440*Y440</f>
        <v>70620.55</v>
      </c>
      <c r="AB440" s="12"/>
      <c r="AC440" s="11">
        <f>M440-AA440</f>
        <v>70620.55</v>
      </c>
      <c r="AD440" s="11">
        <f>(V440*-1)-AC440</f>
        <v>17666.050000000003</v>
      </c>
      <c r="AE440" s="11"/>
      <c r="AF440" s="11"/>
      <c r="AG440" s="11"/>
      <c r="AK440" s="86" t="s">
        <v>390</v>
      </c>
      <c r="AL440" s="12"/>
    </row>
    <row r="441" spans="2:38" x14ac:dyDescent="0.25">
      <c r="C441" s="13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4"/>
      <c r="P441" s="11"/>
      <c r="Q441" s="11"/>
      <c r="R441" s="11"/>
      <c r="S441" s="12"/>
      <c r="T441" s="14"/>
      <c r="U441" s="11"/>
      <c r="V441" s="11"/>
      <c r="W441" s="11"/>
      <c r="X441" s="11"/>
      <c r="Y441" s="11"/>
      <c r="Z441" s="11"/>
      <c r="AA441" s="11"/>
      <c r="AB441" s="12"/>
      <c r="AC441" s="11"/>
      <c r="AD441" s="11"/>
      <c r="AE441" s="11"/>
      <c r="AF441" s="11"/>
      <c r="AG441" s="11"/>
      <c r="AL441" s="12"/>
    </row>
    <row r="442" spans="2:38" x14ac:dyDescent="0.25">
      <c r="C442" s="13"/>
      <c r="D442" s="12"/>
      <c r="E442" s="12"/>
      <c r="F442" s="12"/>
      <c r="G442" s="12"/>
      <c r="H442" s="12"/>
      <c r="I442" s="31" t="s">
        <v>485</v>
      </c>
      <c r="J442" s="31"/>
      <c r="K442" s="32">
        <v>103</v>
      </c>
      <c r="L442" s="32"/>
      <c r="M442" s="33">
        <v>90250.16</v>
      </c>
      <c r="N442" s="12"/>
      <c r="O442" s="14"/>
      <c r="P442" s="11"/>
      <c r="Q442" s="11"/>
      <c r="R442" s="11"/>
      <c r="S442" s="12"/>
      <c r="T442" s="14"/>
      <c r="U442" s="11"/>
      <c r="V442" s="11"/>
      <c r="W442" s="11"/>
      <c r="X442" s="11"/>
      <c r="Y442" s="32">
        <v>103</v>
      </c>
      <c r="Z442" s="32"/>
      <c r="AA442" s="33">
        <v>90250.16</v>
      </c>
      <c r="AB442" s="31" t="s">
        <v>485</v>
      </c>
      <c r="AC442" s="11"/>
      <c r="AD442" s="11"/>
      <c r="AE442" s="11"/>
      <c r="AF442" s="11"/>
      <c r="AG442" s="11"/>
      <c r="AL442" s="31"/>
    </row>
    <row r="443" spans="2:38" x14ac:dyDescent="0.25">
      <c r="C443" s="13"/>
      <c r="D443" s="12"/>
      <c r="E443" s="12"/>
      <c r="F443" s="12"/>
      <c r="G443" s="12"/>
      <c r="H443" s="12"/>
      <c r="I443" s="31" t="s">
        <v>486</v>
      </c>
      <c r="J443" s="31"/>
      <c r="K443" s="32">
        <v>500</v>
      </c>
      <c r="L443" s="32"/>
      <c r="M443" s="33">
        <v>250250</v>
      </c>
      <c r="N443" s="12"/>
      <c r="O443" s="14"/>
      <c r="P443" s="11"/>
      <c r="Q443" s="11"/>
      <c r="R443" s="11"/>
      <c r="S443" s="12"/>
      <c r="T443" s="14"/>
      <c r="U443" s="11"/>
      <c r="V443" s="11"/>
      <c r="W443" s="11"/>
      <c r="X443" s="11"/>
      <c r="Y443" s="32">
        <v>500</v>
      </c>
      <c r="Z443" s="32"/>
      <c r="AA443" s="33">
        <v>250250</v>
      </c>
      <c r="AB443" s="31" t="s">
        <v>486</v>
      </c>
      <c r="AC443" s="11"/>
      <c r="AD443" s="11"/>
      <c r="AE443" s="11"/>
      <c r="AF443" s="11"/>
      <c r="AG443" s="11"/>
      <c r="AL443" s="31"/>
    </row>
    <row r="444" spans="2:38" x14ac:dyDescent="0.25">
      <c r="C444" s="13"/>
      <c r="D444" s="12"/>
      <c r="E444" s="12"/>
      <c r="F444" s="12"/>
      <c r="G444" s="12"/>
      <c r="H444" s="12"/>
      <c r="I444" s="31"/>
      <c r="J444" s="31"/>
      <c r="K444" s="32"/>
      <c r="L444" s="32"/>
      <c r="M444" s="33"/>
      <c r="N444" s="12"/>
      <c r="O444" s="14"/>
      <c r="P444" s="11"/>
      <c r="Q444" s="11"/>
      <c r="R444" s="11"/>
      <c r="S444" s="12"/>
      <c r="T444" s="14"/>
      <c r="U444" s="11"/>
      <c r="V444" s="11"/>
      <c r="W444" s="11"/>
      <c r="X444" s="11"/>
      <c r="Y444" s="11"/>
      <c r="Z444" s="11"/>
      <c r="AA444" s="11"/>
      <c r="AB444" s="31"/>
      <c r="AC444" s="11"/>
      <c r="AD444" s="11"/>
      <c r="AE444" s="11"/>
      <c r="AF444" s="11"/>
      <c r="AG444" s="11"/>
      <c r="AL444" s="31"/>
    </row>
    <row r="445" spans="2:38" x14ac:dyDescent="0.25">
      <c r="C445" s="13"/>
      <c r="D445" s="12"/>
      <c r="E445" s="12"/>
      <c r="F445" s="12"/>
      <c r="G445" s="12"/>
      <c r="H445" s="12"/>
      <c r="I445" s="31" t="s">
        <v>487</v>
      </c>
      <c r="J445" s="31"/>
      <c r="K445" s="32">
        <v>750</v>
      </c>
      <c r="L445" s="32"/>
      <c r="M445" s="33">
        <v>99759.85</v>
      </c>
      <c r="N445" s="12"/>
      <c r="O445" s="14"/>
      <c r="P445" s="11"/>
      <c r="Q445" s="11"/>
      <c r="R445" s="11"/>
      <c r="S445" s="12"/>
      <c r="T445" s="14"/>
      <c r="U445" s="11"/>
      <c r="V445" s="11"/>
      <c r="W445" s="11"/>
      <c r="X445" s="11"/>
      <c r="Y445" s="11"/>
      <c r="Z445" s="11"/>
      <c r="AA445" s="11"/>
      <c r="AB445" s="31" t="s">
        <v>487</v>
      </c>
      <c r="AC445" s="11"/>
      <c r="AD445" s="11"/>
      <c r="AE445" s="11"/>
      <c r="AF445" s="11"/>
      <c r="AG445" s="11"/>
      <c r="AL445" s="31"/>
    </row>
    <row r="446" spans="2:38" x14ac:dyDescent="0.25">
      <c r="B446">
        <v>134</v>
      </c>
      <c r="C446" s="13">
        <v>45819</v>
      </c>
      <c r="D446" s="12" t="s">
        <v>175</v>
      </c>
      <c r="E446" s="12" t="s">
        <v>23</v>
      </c>
      <c r="F446" s="12" t="s">
        <v>23</v>
      </c>
      <c r="G446" s="12" t="s">
        <v>21</v>
      </c>
      <c r="H446" s="12"/>
      <c r="I446" s="12" t="s">
        <v>105</v>
      </c>
      <c r="J446" s="12"/>
      <c r="K446" s="12"/>
      <c r="L446" s="12"/>
      <c r="M446" s="12"/>
      <c r="N446" s="12"/>
      <c r="O446" s="14"/>
      <c r="P446" s="11"/>
      <c r="Q446" s="11"/>
      <c r="R446" s="11"/>
      <c r="S446" s="12" t="s">
        <v>175</v>
      </c>
      <c r="T446" s="14">
        <v>-250</v>
      </c>
      <c r="U446" s="11">
        <v>167.33</v>
      </c>
      <c r="V446" s="11">
        <v>-41833.61</v>
      </c>
      <c r="W446" s="11"/>
      <c r="X446" s="11"/>
      <c r="Y446" s="11"/>
      <c r="Z446" s="11"/>
      <c r="AA446" s="11"/>
      <c r="AB446" s="12" t="s">
        <v>105</v>
      </c>
      <c r="AC446" s="11"/>
      <c r="AD446" s="11"/>
      <c r="AE446" s="11"/>
      <c r="AF446" s="11"/>
      <c r="AG446" s="11"/>
      <c r="AH446" s="86" t="str">
        <f>LEFT(S446,2)</f>
        <v>10</v>
      </c>
      <c r="AI446" s="86" t="str">
        <f>MID(S446,4,2)</f>
        <v>06</v>
      </c>
      <c r="AJ446" s="86" t="str">
        <f>RIGHT(S446,2)</f>
        <v>25</v>
      </c>
      <c r="AK446" s="86" t="s">
        <v>390</v>
      </c>
      <c r="AL446" s="12"/>
    </row>
    <row r="447" spans="2:38" x14ac:dyDescent="0.25">
      <c r="B447">
        <v>51</v>
      </c>
      <c r="C447" s="13">
        <v>45784</v>
      </c>
      <c r="D447" s="12" t="s">
        <v>77</v>
      </c>
      <c r="E447" s="12" t="s">
        <v>23</v>
      </c>
      <c r="F447" s="12" t="s">
        <v>23</v>
      </c>
      <c r="G447" s="12" t="s">
        <v>21</v>
      </c>
      <c r="H447" s="12"/>
      <c r="I447" s="12" t="s">
        <v>105</v>
      </c>
      <c r="J447" s="12"/>
      <c r="K447" s="12"/>
      <c r="L447" s="12"/>
      <c r="M447" s="12"/>
      <c r="N447" s="12"/>
      <c r="O447" s="14"/>
      <c r="P447" s="11"/>
      <c r="Q447" s="11"/>
      <c r="R447" s="11"/>
      <c r="S447" s="12" t="s">
        <v>77</v>
      </c>
      <c r="T447" s="14">
        <v>-250</v>
      </c>
      <c r="U447" s="11">
        <v>130.27000000000001</v>
      </c>
      <c r="V447" s="11">
        <v>-32567.9</v>
      </c>
      <c r="W447" s="11"/>
      <c r="X447" s="11"/>
      <c r="Y447" s="11"/>
      <c r="Z447" s="11"/>
      <c r="AA447" s="11"/>
      <c r="AB447" s="12" t="s">
        <v>105</v>
      </c>
      <c r="AC447" s="11"/>
      <c r="AD447" s="11"/>
      <c r="AE447" s="11"/>
      <c r="AF447" s="11"/>
      <c r="AG447" s="11"/>
      <c r="AH447" s="86" t="str">
        <f>LEFT(S447,2)</f>
        <v>06</v>
      </c>
      <c r="AI447" s="86" t="str">
        <f>MID(S447,4,2)</f>
        <v>05</v>
      </c>
      <c r="AJ447" s="86" t="str">
        <f>RIGHT(S447,2)</f>
        <v>25</v>
      </c>
      <c r="AK447" s="86" t="s">
        <v>390</v>
      </c>
      <c r="AL447" s="12"/>
    </row>
    <row r="448" spans="2:38" x14ac:dyDescent="0.25">
      <c r="C448" s="13"/>
      <c r="D448" s="12"/>
      <c r="E448" s="12"/>
      <c r="F448" s="12"/>
      <c r="G448" s="12"/>
      <c r="H448" s="12"/>
      <c r="I448" s="12" t="s">
        <v>105</v>
      </c>
      <c r="J448" s="12"/>
      <c r="K448" s="14">
        <f>SUM(K445:K447)</f>
        <v>750</v>
      </c>
      <c r="L448" s="11"/>
      <c r="M448" s="14">
        <f>SUM(M445:M447)</f>
        <v>99759.85</v>
      </c>
      <c r="N448" s="12"/>
      <c r="O448" s="14"/>
      <c r="P448" s="11"/>
      <c r="Q448" s="11"/>
      <c r="R448" s="11"/>
      <c r="S448" s="12"/>
      <c r="T448" s="14">
        <f>SUM(T445:T447)</f>
        <v>-500</v>
      </c>
      <c r="U448" s="11"/>
      <c r="V448" s="14">
        <f>SUM(V445:V447)</f>
        <v>-74401.510000000009</v>
      </c>
      <c r="W448" s="11"/>
      <c r="X448" s="11"/>
      <c r="Y448" s="11">
        <f>K448+O448+T448</f>
        <v>250</v>
      </c>
      <c r="Z448" s="11"/>
      <c r="AA448" s="11">
        <f>M448/K448*Y448</f>
        <v>33253.283333333333</v>
      </c>
      <c r="AB448" s="12"/>
      <c r="AC448" s="11">
        <f>M448-AA448</f>
        <v>66506.56666666668</v>
      </c>
      <c r="AD448" s="11">
        <f>(V448*-1)-AC448</f>
        <v>7894.9433333333291</v>
      </c>
      <c r="AE448" s="11"/>
      <c r="AF448" s="11"/>
      <c r="AG448" s="11"/>
      <c r="AK448" s="86" t="s">
        <v>390</v>
      </c>
      <c r="AL448" s="12"/>
    </row>
    <row r="449" spans="2:38" x14ac:dyDescent="0.25">
      <c r="C449" s="13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4"/>
      <c r="P449" s="11"/>
      <c r="Q449" s="11"/>
      <c r="R449" s="11"/>
      <c r="S449" s="12"/>
      <c r="T449" s="14"/>
      <c r="U449" s="11"/>
      <c r="V449" s="11"/>
      <c r="W449" s="11"/>
      <c r="X449" s="11"/>
      <c r="Y449" s="11"/>
      <c r="Z449" s="11"/>
      <c r="AA449" s="11"/>
      <c r="AB449" s="12"/>
      <c r="AC449" s="11"/>
      <c r="AD449" s="11"/>
      <c r="AE449" s="11"/>
      <c r="AF449" s="11"/>
      <c r="AG449" s="11"/>
      <c r="AL449" s="12"/>
    </row>
    <row r="450" spans="2:38" x14ac:dyDescent="0.25">
      <c r="C450" s="13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4"/>
      <c r="P450" s="11"/>
      <c r="Q450" s="11"/>
      <c r="R450" s="11"/>
      <c r="S450" s="12"/>
      <c r="T450" s="14"/>
      <c r="U450" s="11"/>
      <c r="V450" s="11"/>
      <c r="W450" s="11"/>
      <c r="X450" s="11"/>
      <c r="Y450" s="11"/>
      <c r="Z450" s="11"/>
      <c r="AA450" s="11"/>
      <c r="AB450" s="12"/>
      <c r="AC450" s="11"/>
      <c r="AD450" s="11"/>
      <c r="AE450" s="11"/>
      <c r="AF450" s="11"/>
      <c r="AG450" s="11"/>
      <c r="AL450" s="12"/>
    </row>
    <row r="451" spans="2:38" x14ac:dyDescent="0.25">
      <c r="C451" s="13"/>
      <c r="D451" s="12"/>
      <c r="E451" s="12"/>
      <c r="F451" s="12"/>
      <c r="G451" s="12"/>
      <c r="H451" s="12"/>
      <c r="I451" s="31" t="s">
        <v>488</v>
      </c>
      <c r="J451" s="31"/>
      <c r="K451" s="32">
        <v>500</v>
      </c>
      <c r="L451" s="32"/>
      <c r="M451" s="33">
        <v>39014</v>
      </c>
      <c r="N451" s="12"/>
      <c r="O451" s="14"/>
      <c r="P451" s="11"/>
      <c r="Q451" s="11"/>
      <c r="R451" s="11"/>
      <c r="S451" s="12"/>
      <c r="T451" s="14"/>
      <c r="U451" s="11"/>
      <c r="V451" s="11"/>
      <c r="W451" s="11"/>
      <c r="X451" s="11"/>
      <c r="Y451" s="32">
        <v>500</v>
      </c>
      <c r="Z451" s="32"/>
      <c r="AA451" s="33">
        <v>39014</v>
      </c>
      <c r="AB451" s="31" t="s">
        <v>488</v>
      </c>
      <c r="AC451" s="11"/>
      <c r="AD451" s="11"/>
      <c r="AE451" s="11"/>
      <c r="AF451" s="11"/>
      <c r="AG451" s="11"/>
      <c r="AL451" s="31"/>
    </row>
    <row r="452" spans="2:38" x14ac:dyDescent="0.25">
      <c r="C452" s="13"/>
      <c r="D452" s="12"/>
      <c r="E452" s="12"/>
      <c r="F452" s="12"/>
      <c r="G452" s="12"/>
      <c r="H452" s="12"/>
      <c r="I452" s="31" t="s">
        <v>489</v>
      </c>
      <c r="J452" s="31"/>
      <c r="K452" s="32">
        <v>1800</v>
      </c>
      <c r="L452" s="32"/>
      <c r="M452" s="33">
        <v>818332.54</v>
      </c>
      <c r="N452" s="12"/>
      <c r="O452" s="14"/>
      <c r="P452" s="11"/>
      <c r="Q452" s="11"/>
      <c r="R452" s="11"/>
      <c r="S452" s="12"/>
      <c r="T452" s="14"/>
      <c r="U452" s="11"/>
      <c r="V452" s="11"/>
      <c r="W452" s="11"/>
      <c r="X452" s="11"/>
      <c r="Y452" s="32">
        <v>1800</v>
      </c>
      <c r="Z452" s="32"/>
      <c r="AA452" s="33">
        <v>818332.54</v>
      </c>
      <c r="AB452" s="31" t="s">
        <v>489</v>
      </c>
      <c r="AC452" s="11"/>
      <c r="AD452" s="11"/>
      <c r="AE452" s="11"/>
      <c r="AF452" s="11"/>
      <c r="AG452" s="11"/>
      <c r="AL452" s="31"/>
    </row>
    <row r="453" spans="2:38" x14ac:dyDescent="0.25">
      <c r="C453" s="13"/>
      <c r="D453" s="12"/>
      <c r="E453" s="12"/>
      <c r="F453" s="12"/>
      <c r="G453" s="12"/>
      <c r="H453" s="12"/>
      <c r="I453" s="31" t="s">
        <v>490</v>
      </c>
      <c r="J453" s="31"/>
      <c r="K453" s="32">
        <v>500</v>
      </c>
      <c r="L453" s="32"/>
      <c r="M453" s="33">
        <v>152075.39000000001</v>
      </c>
      <c r="N453" s="12"/>
      <c r="O453" s="14"/>
      <c r="P453" s="11"/>
      <c r="Q453" s="11"/>
      <c r="R453" s="11"/>
      <c r="S453" s="12"/>
      <c r="T453" s="14"/>
      <c r="U453" s="11"/>
      <c r="V453" s="11"/>
      <c r="W453" s="11"/>
      <c r="X453" s="11"/>
      <c r="Y453" s="32">
        <v>500</v>
      </c>
      <c r="Z453" s="32"/>
      <c r="AA453" s="33">
        <v>152075.39000000001</v>
      </c>
      <c r="AB453" s="31" t="s">
        <v>490</v>
      </c>
      <c r="AC453" s="11"/>
      <c r="AD453" s="11"/>
      <c r="AE453" s="11"/>
      <c r="AF453" s="11"/>
      <c r="AG453" s="11"/>
      <c r="AL453" s="31"/>
    </row>
    <row r="454" spans="2:38" x14ac:dyDescent="0.25">
      <c r="C454" s="13"/>
      <c r="D454" s="12"/>
      <c r="E454" s="12"/>
      <c r="F454" s="12"/>
      <c r="G454" s="12"/>
      <c r="H454" s="12"/>
      <c r="I454" s="31"/>
      <c r="J454" s="31"/>
      <c r="K454" s="32"/>
      <c r="L454" s="32"/>
      <c r="M454" s="33"/>
      <c r="N454" s="12"/>
      <c r="O454" s="14"/>
      <c r="P454" s="11"/>
      <c r="Q454" s="11"/>
      <c r="R454" s="11"/>
      <c r="S454" s="12"/>
      <c r="T454" s="14"/>
      <c r="U454" s="11"/>
      <c r="V454" s="11"/>
      <c r="W454" s="11"/>
      <c r="X454" s="11"/>
      <c r="Y454" s="11"/>
      <c r="Z454" s="11"/>
      <c r="AA454" s="11"/>
      <c r="AB454" s="31"/>
      <c r="AC454" s="11"/>
      <c r="AD454" s="11"/>
      <c r="AE454" s="11"/>
      <c r="AF454" s="11"/>
      <c r="AG454" s="11"/>
      <c r="AL454" s="31"/>
    </row>
    <row r="455" spans="2:38" x14ac:dyDescent="0.25">
      <c r="C455" s="13"/>
      <c r="D455" s="12"/>
      <c r="E455" s="12"/>
      <c r="F455" s="12"/>
      <c r="G455" s="12"/>
      <c r="H455" s="12"/>
      <c r="I455" s="31"/>
      <c r="J455" s="31"/>
      <c r="K455" s="32"/>
      <c r="L455" s="32"/>
      <c r="M455" s="33"/>
      <c r="N455" s="12"/>
      <c r="O455" s="14"/>
      <c r="P455" s="11"/>
      <c r="Q455" s="11"/>
      <c r="R455" s="11"/>
      <c r="S455" s="12"/>
      <c r="T455" s="14"/>
      <c r="U455" s="11"/>
      <c r="V455" s="11"/>
      <c r="W455" s="11"/>
      <c r="X455" s="11"/>
      <c r="Y455" s="11"/>
      <c r="Z455" s="11"/>
      <c r="AA455" s="11"/>
      <c r="AB455" s="31"/>
      <c r="AC455" s="11"/>
      <c r="AD455" s="11"/>
      <c r="AE455" s="11"/>
      <c r="AF455" s="11"/>
      <c r="AG455" s="11"/>
      <c r="AL455" s="31"/>
    </row>
    <row r="456" spans="2:38" x14ac:dyDescent="0.25">
      <c r="C456" s="13"/>
      <c r="D456" s="12"/>
      <c r="E456" s="12"/>
      <c r="F456" s="12"/>
      <c r="G456" s="12"/>
      <c r="H456" s="12"/>
      <c r="I456" s="31"/>
      <c r="J456" s="31"/>
      <c r="K456" s="32"/>
      <c r="L456" s="32"/>
      <c r="M456" s="33"/>
      <c r="N456" s="12"/>
      <c r="O456" s="14"/>
      <c r="P456" s="11"/>
      <c r="Q456" s="11"/>
      <c r="R456" s="11"/>
      <c r="S456" s="12"/>
      <c r="T456" s="14"/>
      <c r="U456" s="11"/>
      <c r="V456" s="11"/>
      <c r="W456" s="11"/>
      <c r="X456" s="11"/>
      <c r="Y456" s="11"/>
      <c r="Z456" s="11"/>
      <c r="AA456" s="11"/>
      <c r="AB456" s="31"/>
      <c r="AC456" s="11"/>
      <c r="AD456" s="11"/>
      <c r="AE456" s="11"/>
      <c r="AF456" s="11"/>
      <c r="AG456" s="11"/>
      <c r="AL456" s="31"/>
    </row>
    <row r="457" spans="2:38" x14ac:dyDescent="0.25">
      <c r="B457">
        <v>69</v>
      </c>
      <c r="C457" s="13">
        <v>45792</v>
      </c>
      <c r="D457" s="12" t="s">
        <v>121</v>
      </c>
      <c r="E457" s="12" t="s">
        <v>23</v>
      </c>
      <c r="F457" s="12" t="s">
        <v>23</v>
      </c>
      <c r="G457" s="12" t="s">
        <v>21</v>
      </c>
      <c r="H457" s="12"/>
      <c r="I457" s="12" t="s">
        <v>126</v>
      </c>
      <c r="J457" s="12"/>
      <c r="K457" s="12"/>
      <c r="L457" s="12"/>
      <c r="M457" s="12"/>
      <c r="N457" s="12" t="s">
        <v>121</v>
      </c>
      <c r="O457" s="14">
        <v>100</v>
      </c>
      <c r="P457" s="11">
        <v>2862.76</v>
      </c>
      <c r="Q457" s="11">
        <v>286275.99</v>
      </c>
      <c r="R457" s="11"/>
      <c r="S457" s="12"/>
      <c r="T457" s="14"/>
      <c r="U457" s="11"/>
      <c r="V457" s="11"/>
      <c r="W457" s="11"/>
      <c r="X457" s="12" t="s">
        <v>121</v>
      </c>
      <c r="Y457" s="14">
        <v>100</v>
      </c>
      <c r="Z457" s="11">
        <v>2862.76</v>
      </c>
      <c r="AA457" s="11">
        <v>286275.99</v>
      </c>
      <c r="AB457" s="12" t="s">
        <v>126</v>
      </c>
      <c r="AC457" s="11"/>
      <c r="AD457" s="11"/>
      <c r="AE457" s="11"/>
      <c r="AF457" s="11"/>
      <c r="AG457" s="11"/>
      <c r="AH457" s="86" t="str">
        <f>LEFT(N457,2)</f>
        <v>14</v>
      </c>
      <c r="AI457" s="86" t="str">
        <f>MID(N457,4,2)</f>
        <v>05</v>
      </c>
      <c r="AJ457" s="86" t="str">
        <f>RIGHT(N457,2)</f>
        <v>25</v>
      </c>
      <c r="AK457" s="86" t="s">
        <v>390</v>
      </c>
      <c r="AL457" s="12"/>
    </row>
    <row r="458" spans="2:38" x14ac:dyDescent="0.25">
      <c r="C458" s="13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4"/>
      <c r="P458" s="11"/>
      <c r="Q458" s="11"/>
      <c r="R458" s="11"/>
      <c r="S458" s="12"/>
      <c r="T458" s="14"/>
      <c r="U458" s="11"/>
      <c r="V458" s="11"/>
      <c r="W458" s="11"/>
      <c r="X458" s="11"/>
      <c r="Y458" s="11"/>
      <c r="Z458" s="11"/>
      <c r="AA458" s="11"/>
      <c r="AB458" s="12"/>
      <c r="AC458" s="11"/>
      <c r="AD458" s="11"/>
      <c r="AE458" s="11"/>
      <c r="AF458" s="11"/>
      <c r="AG458" s="11"/>
      <c r="AL458" s="12"/>
    </row>
    <row r="459" spans="2:38" x14ac:dyDescent="0.25">
      <c r="C459" s="13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4"/>
      <c r="P459" s="11"/>
      <c r="Q459" s="11"/>
      <c r="R459" s="11"/>
      <c r="S459" s="12"/>
      <c r="T459" s="14"/>
      <c r="U459" s="11"/>
      <c r="V459" s="11"/>
      <c r="W459" s="11"/>
      <c r="X459" s="11"/>
      <c r="Y459" s="11"/>
      <c r="Z459" s="11"/>
      <c r="AA459" s="11"/>
      <c r="AB459" s="12"/>
      <c r="AC459" s="11"/>
      <c r="AD459" s="11"/>
      <c r="AE459" s="11"/>
      <c r="AF459" s="11"/>
      <c r="AG459" s="11"/>
      <c r="AL459" s="12"/>
    </row>
    <row r="460" spans="2:38" x14ac:dyDescent="0.25">
      <c r="C460" s="13"/>
      <c r="D460" s="12"/>
      <c r="E460" s="12"/>
      <c r="F460" s="12"/>
      <c r="G460" s="12"/>
      <c r="H460" s="12"/>
      <c r="I460" s="31" t="s">
        <v>491</v>
      </c>
      <c r="J460" s="31"/>
      <c r="K460" s="32">
        <v>40000</v>
      </c>
      <c r="L460" s="32"/>
      <c r="M460" s="33">
        <v>813082</v>
      </c>
      <c r="N460" s="12"/>
      <c r="O460" s="14"/>
      <c r="P460" s="11"/>
      <c r="Q460" s="11"/>
      <c r="R460" s="11"/>
      <c r="S460" s="12"/>
      <c r="T460" s="14"/>
      <c r="U460" s="11"/>
      <c r="V460" s="11"/>
      <c r="W460" s="11"/>
      <c r="X460" s="11"/>
      <c r="Y460" s="32">
        <v>40000</v>
      </c>
      <c r="Z460" s="32"/>
      <c r="AA460" s="33">
        <v>813082</v>
      </c>
      <c r="AB460" s="31" t="s">
        <v>491</v>
      </c>
      <c r="AC460" s="11"/>
      <c r="AD460" s="11"/>
      <c r="AE460" s="11"/>
      <c r="AF460" s="11"/>
      <c r="AG460" s="11"/>
      <c r="AL460" s="31"/>
    </row>
    <row r="461" spans="2:38" x14ac:dyDescent="0.25">
      <c r="C461" s="13"/>
      <c r="D461" s="12"/>
      <c r="E461" s="12"/>
      <c r="F461" s="12"/>
      <c r="G461" s="12"/>
      <c r="H461" s="12"/>
      <c r="I461" s="31"/>
      <c r="J461" s="31"/>
      <c r="K461" s="32"/>
      <c r="L461" s="32"/>
      <c r="M461" s="33"/>
      <c r="N461" s="12"/>
      <c r="O461" s="14"/>
      <c r="P461" s="11"/>
      <c r="Q461" s="11"/>
      <c r="R461" s="11"/>
      <c r="S461" s="12"/>
      <c r="T461" s="14"/>
      <c r="U461" s="11"/>
      <c r="V461" s="11"/>
      <c r="W461" s="11"/>
      <c r="X461" s="11"/>
      <c r="Y461" s="32"/>
      <c r="Z461" s="32"/>
      <c r="AA461" s="33"/>
      <c r="AB461" s="31"/>
      <c r="AC461" s="11"/>
      <c r="AD461" s="11"/>
      <c r="AE461" s="11"/>
      <c r="AF461" s="11"/>
      <c r="AG461" s="11"/>
      <c r="AL461" s="31"/>
    </row>
    <row r="462" spans="2:38" x14ac:dyDescent="0.25">
      <c r="C462" s="13"/>
      <c r="D462" s="12"/>
      <c r="E462" s="12"/>
      <c r="F462" s="12"/>
      <c r="G462" s="12"/>
      <c r="H462" s="12"/>
      <c r="I462" s="31"/>
      <c r="J462" s="31"/>
      <c r="K462" s="32"/>
      <c r="L462" s="32"/>
      <c r="M462" s="33"/>
      <c r="N462" s="12"/>
      <c r="O462" s="14"/>
      <c r="P462" s="11"/>
      <c r="Q462" s="11"/>
      <c r="R462" s="11"/>
      <c r="S462" s="12"/>
      <c r="T462" s="14"/>
      <c r="U462" s="11"/>
      <c r="V462" s="11"/>
      <c r="W462" s="11"/>
      <c r="X462" s="11"/>
      <c r="Y462" s="32"/>
      <c r="Z462" s="32"/>
      <c r="AA462" s="33"/>
      <c r="AB462" s="31"/>
      <c r="AC462" s="11"/>
      <c r="AD462" s="11"/>
      <c r="AE462" s="11"/>
      <c r="AF462" s="11"/>
      <c r="AG462" s="11"/>
      <c r="AL462" s="31"/>
    </row>
    <row r="463" spans="2:38" x14ac:dyDescent="0.25">
      <c r="C463" s="13"/>
      <c r="D463" s="12"/>
      <c r="E463" s="12"/>
      <c r="F463" s="12"/>
      <c r="G463" s="12"/>
      <c r="H463" s="12"/>
      <c r="I463" s="31" t="s">
        <v>492</v>
      </c>
      <c r="J463" s="31"/>
      <c r="N463" s="12"/>
      <c r="O463" s="14"/>
      <c r="P463" s="11"/>
      <c r="Q463" s="11"/>
      <c r="R463" s="11"/>
      <c r="S463" s="12"/>
      <c r="T463" s="14"/>
      <c r="U463" s="11"/>
      <c r="V463" s="11"/>
      <c r="W463" s="11"/>
      <c r="X463" s="11"/>
      <c r="AB463" s="31" t="s">
        <v>492</v>
      </c>
      <c r="AC463" s="11"/>
      <c r="AD463" s="11"/>
      <c r="AE463" s="11"/>
      <c r="AF463" s="11"/>
      <c r="AG463" s="11"/>
      <c r="AL463" s="31"/>
    </row>
    <row r="464" spans="2:38" x14ac:dyDescent="0.25">
      <c r="B464">
        <v>64</v>
      </c>
      <c r="C464" s="13">
        <v>45790</v>
      </c>
      <c r="D464" s="12" t="s">
        <v>111</v>
      </c>
      <c r="E464" s="12" t="s">
        <v>23</v>
      </c>
      <c r="F464" s="12" t="s">
        <v>23</v>
      </c>
      <c r="G464" s="12" t="s">
        <v>21</v>
      </c>
      <c r="H464" s="12"/>
      <c r="I464" s="12" t="s">
        <v>120</v>
      </c>
      <c r="J464" s="12"/>
      <c r="K464" s="32">
        <v>2500</v>
      </c>
      <c r="L464" s="32"/>
      <c r="M464" s="33">
        <v>248373.3</v>
      </c>
      <c r="N464" s="12"/>
      <c r="O464" s="14"/>
      <c r="P464" s="11"/>
      <c r="Q464" s="11"/>
      <c r="R464" s="11"/>
      <c r="S464" s="12" t="s">
        <v>111</v>
      </c>
      <c r="T464" s="14">
        <v>-500</v>
      </c>
      <c r="U464" s="11">
        <v>118.98</v>
      </c>
      <c r="V464" s="11">
        <v>-59490.45</v>
      </c>
      <c r="W464" s="11"/>
      <c r="X464" s="11"/>
      <c r="Y464" s="11">
        <f>K464+O464+T464</f>
        <v>2000</v>
      </c>
      <c r="Z464" s="11"/>
      <c r="AA464" s="11">
        <f>M464/K464*Y464</f>
        <v>198698.63999999998</v>
      </c>
      <c r="AB464" s="12" t="s">
        <v>120</v>
      </c>
      <c r="AC464" s="11">
        <f>M464-AA464</f>
        <v>49674.66</v>
      </c>
      <c r="AD464" s="11">
        <f>(V464*-1)-AC464</f>
        <v>9815.7899999999936</v>
      </c>
      <c r="AE464" s="11"/>
      <c r="AF464" s="11"/>
      <c r="AG464" s="11"/>
      <c r="AH464" s="86" t="str">
        <f>LEFT(S464,2)</f>
        <v>12</v>
      </c>
      <c r="AI464" s="86" t="str">
        <f>MID(S464,4,2)</f>
        <v>05</v>
      </c>
      <c r="AJ464" s="86" t="str">
        <f>RIGHT(S464,2)</f>
        <v>25</v>
      </c>
      <c r="AK464" s="86" t="s">
        <v>390</v>
      </c>
      <c r="AL464" s="12"/>
    </row>
    <row r="465" spans="2:38" x14ac:dyDescent="0.25">
      <c r="C465" s="13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4"/>
      <c r="P465" s="11"/>
      <c r="Q465" s="11"/>
      <c r="R465" s="11"/>
      <c r="S465" s="12"/>
      <c r="T465" s="14"/>
      <c r="U465" s="11"/>
      <c r="V465" s="11"/>
      <c r="W465" s="11"/>
      <c r="X465" s="11"/>
      <c r="Y465" s="12"/>
      <c r="Z465" s="12"/>
      <c r="AA465" s="12"/>
      <c r="AB465" s="12"/>
      <c r="AC465" s="11"/>
      <c r="AD465" s="11"/>
      <c r="AE465" s="11"/>
      <c r="AF465" s="11"/>
      <c r="AG465" s="11"/>
      <c r="AL465" s="12"/>
    </row>
    <row r="466" spans="2:38" x14ac:dyDescent="0.25">
      <c r="C466" s="13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4"/>
      <c r="P466" s="11"/>
      <c r="Q466" s="11"/>
      <c r="R466" s="11"/>
      <c r="S466" s="12"/>
      <c r="T466" s="14"/>
      <c r="U466" s="11"/>
      <c r="V466" s="11"/>
      <c r="W466" s="11"/>
      <c r="X466" s="11"/>
      <c r="Y466" s="12"/>
      <c r="Z466" s="12"/>
      <c r="AA466" s="12"/>
      <c r="AB466" s="12"/>
      <c r="AC466" s="11"/>
      <c r="AD466" s="11"/>
      <c r="AE466" s="11"/>
      <c r="AF466" s="11"/>
      <c r="AG466" s="11"/>
      <c r="AL466" s="12"/>
    </row>
    <row r="467" spans="2:38" x14ac:dyDescent="0.25">
      <c r="C467" s="13"/>
      <c r="D467" s="12"/>
      <c r="E467" s="12"/>
      <c r="F467" s="12"/>
      <c r="G467" s="12"/>
      <c r="H467" s="12"/>
      <c r="I467" s="31" t="s">
        <v>493</v>
      </c>
      <c r="J467" s="31"/>
      <c r="K467" s="32">
        <v>20</v>
      </c>
      <c r="L467" s="32"/>
      <c r="M467" s="33">
        <v>5601.6</v>
      </c>
      <c r="N467" s="12"/>
      <c r="O467" s="14"/>
      <c r="P467" s="11"/>
      <c r="Q467" s="11"/>
      <c r="R467" s="11"/>
      <c r="S467" s="12"/>
      <c r="T467" s="14"/>
      <c r="U467" s="11"/>
      <c r="V467" s="11"/>
      <c r="W467" s="11"/>
      <c r="X467" s="11"/>
      <c r="Y467" s="32">
        <v>20</v>
      </c>
      <c r="Z467" s="32"/>
      <c r="AA467" s="33">
        <v>5601.6</v>
      </c>
      <c r="AB467" s="31" t="s">
        <v>493</v>
      </c>
      <c r="AC467" s="11"/>
      <c r="AD467" s="11"/>
      <c r="AE467" s="11"/>
      <c r="AF467" s="11"/>
      <c r="AG467" s="11"/>
      <c r="AL467" s="31"/>
    </row>
    <row r="468" spans="2:38" x14ac:dyDescent="0.25">
      <c r="C468" s="13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4"/>
      <c r="P468" s="11"/>
      <c r="Q468" s="11"/>
      <c r="R468" s="11"/>
      <c r="S468" s="12"/>
      <c r="T468" s="14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L468" s="12"/>
    </row>
    <row r="469" spans="2:38" x14ac:dyDescent="0.25">
      <c r="B469" s="35"/>
      <c r="C469" s="36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41"/>
      <c r="P469" s="42"/>
      <c r="Q469" s="42"/>
      <c r="R469" s="42"/>
      <c r="S469" s="37"/>
      <c r="T469" s="41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11"/>
      <c r="AG469" s="11"/>
    </row>
    <row r="470" spans="2:38" x14ac:dyDescent="0.25">
      <c r="B470" s="35"/>
      <c r="C470" s="36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41"/>
      <c r="P470" s="42"/>
      <c r="Q470" s="42"/>
      <c r="R470" s="42"/>
      <c r="S470" s="37"/>
      <c r="T470" s="41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11"/>
      <c r="AG470" s="11"/>
    </row>
    <row r="471" spans="2:38" x14ac:dyDescent="0.25">
      <c r="B471" s="35"/>
      <c r="C471" s="36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41"/>
      <c r="P471" s="42"/>
      <c r="Q471" s="42"/>
      <c r="R471" s="42"/>
      <c r="S471" s="37"/>
      <c r="T471" s="41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11"/>
      <c r="AG471" s="11"/>
    </row>
    <row r="472" spans="2:38" x14ac:dyDescent="0.25">
      <c r="C472" s="13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4"/>
      <c r="P472" s="11"/>
      <c r="Q472" s="11"/>
      <c r="R472" s="11"/>
      <c r="S472" s="12"/>
      <c r="T472" s="14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2:38" x14ac:dyDescent="0.25">
      <c r="C473" s="13"/>
      <c r="D473" s="12"/>
      <c r="E473" s="12"/>
      <c r="F473" s="12"/>
      <c r="G473" s="12"/>
      <c r="H473" s="12"/>
      <c r="I473" s="31" t="s">
        <v>396</v>
      </c>
      <c r="J473" s="11"/>
      <c r="K473" s="32">
        <v>500</v>
      </c>
      <c r="L473" s="32"/>
      <c r="M473" s="33">
        <v>30910.26</v>
      </c>
      <c r="N473" s="12"/>
      <c r="O473" s="14"/>
      <c r="P473" s="11"/>
      <c r="Q473" s="11"/>
      <c r="R473" s="11"/>
      <c r="S473" s="12"/>
      <c r="T473" s="14"/>
      <c r="U473" s="11"/>
      <c r="V473" s="11"/>
      <c r="W473" s="11"/>
      <c r="X473" s="11"/>
      <c r="Y473" s="32">
        <v>500</v>
      </c>
      <c r="Z473" s="32"/>
      <c r="AA473" s="33">
        <v>30910.26</v>
      </c>
      <c r="AB473" s="11"/>
      <c r="AC473" s="11"/>
      <c r="AD473" s="11"/>
      <c r="AE473" s="11"/>
      <c r="AF473" s="11"/>
      <c r="AG473" s="11"/>
      <c r="AL473" s="31" t="s">
        <v>396</v>
      </c>
    </row>
    <row r="474" spans="2:38" x14ac:dyDescent="0.25">
      <c r="B474">
        <v>146</v>
      </c>
      <c r="C474" s="13">
        <v>45832</v>
      </c>
      <c r="D474" s="12" t="s">
        <v>207</v>
      </c>
      <c r="E474" s="12" t="s">
        <v>17</v>
      </c>
      <c r="F474" s="12" t="s">
        <v>208</v>
      </c>
      <c r="G474" s="12" t="s">
        <v>21</v>
      </c>
      <c r="H474" s="12"/>
      <c r="I474" s="12" t="s">
        <v>209</v>
      </c>
      <c r="J474" s="12"/>
      <c r="K474" s="12"/>
      <c r="L474" s="12"/>
      <c r="M474" s="12"/>
      <c r="N474" s="12" t="s">
        <v>207</v>
      </c>
      <c r="O474" s="14">
        <v>500</v>
      </c>
      <c r="P474" s="11">
        <v>206.06</v>
      </c>
      <c r="Q474" s="11">
        <v>103027.95</v>
      </c>
      <c r="R474" s="11"/>
      <c r="S474" s="12"/>
      <c r="T474" s="14"/>
      <c r="U474" s="11"/>
      <c r="V474" s="11"/>
      <c r="W474" s="11"/>
      <c r="X474" s="12" t="s">
        <v>207</v>
      </c>
      <c r="Y474" s="14">
        <v>500</v>
      </c>
      <c r="Z474" s="11">
        <v>206.06</v>
      </c>
      <c r="AA474" s="11">
        <v>103027.95</v>
      </c>
      <c r="AB474" s="11"/>
      <c r="AC474" s="11"/>
      <c r="AD474" s="11"/>
      <c r="AE474" s="11"/>
      <c r="AF474" s="11"/>
      <c r="AG474" s="11"/>
      <c r="AH474" s="86" t="str">
        <f>LEFT(N474,2)</f>
        <v>23</v>
      </c>
      <c r="AI474" s="86" t="str">
        <f>MID(N474,4,2)</f>
        <v>06</v>
      </c>
      <c r="AJ474" s="86" t="str">
        <f>RIGHT(N474,2)</f>
        <v>25</v>
      </c>
      <c r="AK474" s="86" t="s">
        <v>389</v>
      </c>
      <c r="AL474" s="12" t="s">
        <v>209</v>
      </c>
    </row>
    <row r="475" spans="2:38" x14ac:dyDescent="0.25">
      <c r="C475" s="13"/>
      <c r="D475" s="12"/>
      <c r="E475" s="12"/>
      <c r="F475" s="12"/>
      <c r="G475" s="12"/>
      <c r="H475" s="12"/>
      <c r="I475" s="31" t="s">
        <v>398</v>
      </c>
      <c r="J475" s="11"/>
      <c r="K475" s="32">
        <v>500</v>
      </c>
      <c r="L475" s="32"/>
      <c r="M475" s="33">
        <v>239626.46</v>
      </c>
      <c r="N475" s="12"/>
      <c r="O475" s="14"/>
      <c r="P475" s="11"/>
      <c r="Q475" s="11"/>
      <c r="R475" s="11"/>
      <c r="S475" s="12"/>
      <c r="T475" s="14"/>
      <c r="U475" s="11"/>
      <c r="V475" s="11"/>
      <c r="W475" s="11"/>
      <c r="X475" s="11"/>
      <c r="Y475" s="32">
        <v>500</v>
      </c>
      <c r="Z475" s="32"/>
      <c r="AA475" s="33">
        <v>239626.46</v>
      </c>
      <c r="AB475" s="11"/>
      <c r="AC475" s="11"/>
      <c r="AD475" s="11"/>
      <c r="AE475" s="11"/>
      <c r="AF475" s="11"/>
      <c r="AG475" s="11"/>
      <c r="AL475" s="31" t="s">
        <v>398</v>
      </c>
    </row>
    <row r="476" spans="2:38" x14ac:dyDescent="0.25">
      <c r="B476">
        <v>139</v>
      </c>
      <c r="C476" s="13">
        <v>45825</v>
      </c>
      <c r="D476" s="12" t="s">
        <v>197</v>
      </c>
      <c r="E476" s="12" t="s">
        <v>17</v>
      </c>
      <c r="F476" s="12" t="s">
        <v>198</v>
      </c>
      <c r="G476" s="12" t="s">
        <v>21</v>
      </c>
      <c r="H476" s="12"/>
      <c r="I476" s="12" t="s">
        <v>199</v>
      </c>
      <c r="J476" s="12"/>
      <c r="K476" s="12"/>
      <c r="L476" s="12"/>
      <c r="M476" s="12"/>
      <c r="N476" s="12" t="s">
        <v>197</v>
      </c>
      <c r="O476" s="14">
        <v>10000</v>
      </c>
      <c r="P476" s="11">
        <v>5.68</v>
      </c>
      <c r="Q476" s="11">
        <v>56770.01</v>
      </c>
      <c r="R476" s="11"/>
      <c r="S476" s="12"/>
      <c r="T476" s="14"/>
      <c r="U476" s="11"/>
      <c r="V476" s="11"/>
      <c r="W476" s="11"/>
      <c r="X476" s="12" t="s">
        <v>197</v>
      </c>
      <c r="Y476" s="14">
        <v>10000</v>
      </c>
      <c r="Z476" s="11">
        <v>5.68</v>
      </c>
      <c r="AA476" s="11">
        <v>56770.01</v>
      </c>
      <c r="AB476" s="11"/>
      <c r="AC476" s="11"/>
      <c r="AD476" s="11"/>
      <c r="AE476" s="11"/>
      <c r="AF476" s="11"/>
      <c r="AG476" s="11"/>
      <c r="AH476" s="86" t="str">
        <f>LEFT(N476,2)</f>
        <v>16</v>
      </c>
      <c r="AI476" s="86" t="str">
        <f>MID(N476,4,2)</f>
        <v>06</v>
      </c>
      <c r="AJ476" s="86" t="str">
        <f>RIGHT(N476,2)</f>
        <v>25</v>
      </c>
      <c r="AK476" s="86" t="s">
        <v>389</v>
      </c>
      <c r="AL476" s="12" t="s">
        <v>199</v>
      </c>
    </row>
    <row r="477" spans="2:38" x14ac:dyDescent="0.25">
      <c r="B477">
        <v>147</v>
      </c>
      <c r="C477" s="13">
        <v>45833</v>
      </c>
      <c r="D477" s="12" t="s">
        <v>210</v>
      </c>
      <c r="E477" s="12" t="s">
        <v>17</v>
      </c>
      <c r="F477" s="12" t="s">
        <v>211</v>
      </c>
      <c r="G477" s="12" t="s">
        <v>21</v>
      </c>
      <c r="H477" s="12"/>
      <c r="I477" s="12" t="s">
        <v>199</v>
      </c>
      <c r="J477" s="12"/>
      <c r="K477" s="12"/>
      <c r="L477" s="12"/>
      <c r="M477" s="12"/>
      <c r="N477" s="12" t="s">
        <v>210</v>
      </c>
      <c r="O477" s="14">
        <v>10000</v>
      </c>
      <c r="P477" s="11">
        <v>6.12</v>
      </c>
      <c r="Q477" s="11">
        <v>61200</v>
      </c>
      <c r="R477" s="11"/>
      <c r="S477" s="12"/>
      <c r="T477" s="14"/>
      <c r="U477" s="11"/>
      <c r="V477" s="11"/>
      <c r="W477" s="11"/>
      <c r="X477" s="12" t="s">
        <v>210</v>
      </c>
      <c r="Y477" s="14">
        <v>10000</v>
      </c>
      <c r="Z477" s="11">
        <v>6.12</v>
      </c>
      <c r="AA477" s="11">
        <v>61200</v>
      </c>
      <c r="AB477" s="11"/>
      <c r="AC477" s="11"/>
      <c r="AD477" s="11"/>
      <c r="AE477" s="11"/>
      <c r="AF477" s="11"/>
      <c r="AG477" s="11"/>
      <c r="AH477" s="86" t="str">
        <f>LEFT(N477,2)</f>
        <v>24</v>
      </c>
      <c r="AI477" s="86" t="str">
        <f>MID(N477,4,2)</f>
        <v>06</v>
      </c>
      <c r="AJ477" s="86" t="str">
        <f>RIGHT(N477,2)</f>
        <v>25</v>
      </c>
      <c r="AK477" s="86" t="s">
        <v>389</v>
      </c>
      <c r="AL477" s="12" t="s">
        <v>199</v>
      </c>
    </row>
    <row r="478" spans="2:38" x14ac:dyDescent="0.25">
      <c r="C478" s="13"/>
      <c r="D478" s="12"/>
      <c r="E478" s="12"/>
      <c r="F478" s="12"/>
      <c r="G478" s="12"/>
      <c r="H478" s="12"/>
      <c r="I478" s="12" t="s">
        <v>158</v>
      </c>
      <c r="J478" s="12" t="s">
        <v>156</v>
      </c>
      <c r="K478" s="14">
        <v>500</v>
      </c>
      <c r="L478" s="11">
        <v>238.64</v>
      </c>
      <c r="M478" s="11">
        <v>119319.2</v>
      </c>
      <c r="N478" s="12"/>
      <c r="O478" s="14"/>
      <c r="P478" s="11"/>
      <c r="Q478" s="11"/>
      <c r="R478" s="11"/>
      <c r="S478" s="12"/>
      <c r="T478" s="14"/>
      <c r="U478" s="11"/>
      <c r="V478" s="11"/>
      <c r="W478" s="11"/>
      <c r="X478" s="12" t="s">
        <v>156</v>
      </c>
      <c r="Y478" s="14">
        <v>500</v>
      </c>
      <c r="Z478" s="11">
        <v>238.64</v>
      </c>
      <c r="AA478" s="11">
        <v>119319.2</v>
      </c>
      <c r="AB478" s="11"/>
      <c r="AC478" s="11"/>
      <c r="AD478" s="11"/>
      <c r="AE478" s="11"/>
      <c r="AF478" s="11"/>
      <c r="AG478" s="11"/>
      <c r="AL478" s="12" t="s">
        <v>158</v>
      </c>
    </row>
    <row r="479" spans="2:38" x14ac:dyDescent="0.25">
      <c r="C479" s="13"/>
      <c r="D479" s="12"/>
      <c r="E479" s="12"/>
      <c r="F479" s="12"/>
      <c r="G479" s="12"/>
      <c r="H479" s="12"/>
      <c r="I479" s="12"/>
      <c r="J479" s="12"/>
      <c r="K479" s="14"/>
      <c r="L479" s="11"/>
      <c r="M479" s="11"/>
      <c r="N479" s="12"/>
      <c r="O479" s="14"/>
      <c r="P479" s="11"/>
      <c r="Q479" s="11"/>
      <c r="R479" s="11"/>
      <c r="S479" s="12"/>
      <c r="T479" s="14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L479" s="12"/>
    </row>
    <row r="480" spans="2:38" x14ac:dyDescent="0.25">
      <c r="C480" s="13"/>
      <c r="D480" s="12"/>
      <c r="E480" s="12"/>
      <c r="F480" s="12"/>
      <c r="G480" s="12"/>
      <c r="H480" s="12"/>
      <c r="I480" s="12"/>
      <c r="J480" s="12"/>
      <c r="K480" s="14"/>
      <c r="L480" s="11"/>
      <c r="M480" s="11"/>
      <c r="N480" s="12"/>
      <c r="O480" s="14"/>
      <c r="P480" s="11"/>
      <c r="Q480" s="11"/>
      <c r="R480" s="11"/>
      <c r="S480" s="12"/>
      <c r="T480" s="14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L480" s="12"/>
    </row>
    <row r="481" spans="2:38" x14ac:dyDescent="0.25">
      <c r="C481" s="13"/>
      <c r="D481" s="12"/>
      <c r="E481" s="12"/>
      <c r="F481" s="12"/>
      <c r="G481" s="12"/>
      <c r="H481" s="12"/>
      <c r="I481" s="12"/>
      <c r="J481" s="12"/>
      <c r="K481" s="14"/>
      <c r="L481" s="11"/>
      <c r="M481" s="11"/>
      <c r="N481" s="12"/>
      <c r="O481" s="14"/>
      <c r="P481" s="11"/>
      <c r="Q481" s="11"/>
      <c r="R481" s="11"/>
      <c r="S481" s="12"/>
      <c r="T481" s="14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L481" s="12"/>
    </row>
    <row r="482" spans="2:38" x14ac:dyDescent="0.25">
      <c r="C482" s="13"/>
      <c r="D482" s="12"/>
      <c r="E482" s="12"/>
      <c r="F482" s="12"/>
      <c r="G482" s="12"/>
      <c r="H482" s="12"/>
      <c r="I482" s="12"/>
      <c r="J482" s="12"/>
      <c r="K482" s="14"/>
      <c r="L482" s="11"/>
      <c r="M482" s="11"/>
      <c r="N482" s="12"/>
      <c r="O482" s="14"/>
      <c r="P482" s="11"/>
      <c r="Q482" s="11"/>
      <c r="R482" s="11"/>
      <c r="S482" s="12"/>
      <c r="T482" s="14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L482" s="12"/>
    </row>
    <row r="483" spans="2:38" x14ac:dyDescent="0.25">
      <c r="B483">
        <v>155</v>
      </c>
      <c r="C483" s="13">
        <v>45847</v>
      </c>
      <c r="D483" s="12" t="s">
        <v>230</v>
      </c>
      <c r="E483" s="12" t="s">
        <v>17</v>
      </c>
      <c r="F483" s="12" t="s">
        <v>231</v>
      </c>
      <c r="G483" s="12" t="s">
        <v>21</v>
      </c>
      <c r="H483" s="12"/>
      <c r="I483" s="12" t="s">
        <v>219</v>
      </c>
      <c r="J483" s="12"/>
      <c r="K483" s="12"/>
      <c r="L483" s="12"/>
      <c r="M483" s="12"/>
      <c r="N483" s="12"/>
      <c r="O483" s="14"/>
      <c r="P483" s="11"/>
      <c r="Q483" s="11"/>
      <c r="R483" s="11"/>
      <c r="S483" s="12" t="s">
        <v>230</v>
      </c>
      <c r="T483" s="14">
        <v>-500</v>
      </c>
      <c r="U483" s="11">
        <v>235.86</v>
      </c>
      <c r="V483" s="11">
        <v>-117927.54</v>
      </c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86" t="str">
        <f>LEFT(S483,2)</f>
        <v>08</v>
      </c>
      <c r="AI483" s="86" t="str">
        <f>MID(S483,4,2)</f>
        <v>07</v>
      </c>
      <c r="AJ483" s="86" t="str">
        <f>RIGHT(S483,2)</f>
        <v>25</v>
      </c>
      <c r="AK483" s="86" t="s">
        <v>389</v>
      </c>
      <c r="AL483" s="12" t="s">
        <v>219</v>
      </c>
    </row>
    <row r="484" spans="2:38" x14ac:dyDescent="0.25">
      <c r="B484">
        <v>152</v>
      </c>
      <c r="C484" s="13">
        <v>45840</v>
      </c>
      <c r="D484" s="12" t="s">
        <v>217</v>
      </c>
      <c r="E484" s="12" t="s">
        <v>17</v>
      </c>
      <c r="F484" s="12" t="s">
        <v>218</v>
      </c>
      <c r="G484" s="12" t="s">
        <v>21</v>
      </c>
      <c r="H484" s="12"/>
      <c r="I484" s="12" t="s">
        <v>219</v>
      </c>
      <c r="J484" s="12"/>
      <c r="K484" s="12"/>
      <c r="L484" s="12"/>
      <c r="M484" s="12"/>
      <c r="N484" s="12" t="s">
        <v>217</v>
      </c>
      <c r="O484" s="14">
        <v>1000</v>
      </c>
      <c r="P484" s="11">
        <v>211.8</v>
      </c>
      <c r="Q484" s="11">
        <v>211803.68</v>
      </c>
      <c r="R484" s="11"/>
      <c r="S484" s="12"/>
      <c r="T484" s="14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86" t="str">
        <f>LEFT(N484,2)</f>
        <v>01</v>
      </c>
      <c r="AI484" s="86" t="str">
        <f>MID(N484,4,2)</f>
        <v>07</v>
      </c>
      <c r="AJ484" s="86" t="str">
        <f>RIGHT(N484,2)</f>
        <v>25</v>
      </c>
      <c r="AK484" s="86" t="s">
        <v>389</v>
      </c>
      <c r="AL484" s="12" t="s">
        <v>219</v>
      </c>
    </row>
    <row r="485" spans="2:38" x14ac:dyDescent="0.25">
      <c r="C485" s="13"/>
      <c r="D485" s="12"/>
      <c r="E485" s="12"/>
      <c r="F485" s="12"/>
      <c r="G485" s="12"/>
      <c r="H485" s="12"/>
      <c r="I485" s="12" t="s">
        <v>219</v>
      </c>
      <c r="J485" s="12"/>
      <c r="K485" s="12"/>
      <c r="L485" s="12"/>
      <c r="M485" s="12"/>
      <c r="N485" s="12"/>
      <c r="O485" s="14">
        <f t="shared" ref="O485:Q485" si="34">SUM(O484)</f>
        <v>1000</v>
      </c>
      <c r="P485" s="11">
        <f t="shared" si="34"/>
        <v>211.8</v>
      </c>
      <c r="Q485" s="11">
        <f t="shared" si="34"/>
        <v>211803.68</v>
      </c>
      <c r="R485" s="11"/>
      <c r="S485" s="12"/>
      <c r="T485" s="14">
        <f t="shared" ref="T485:V485" si="35">SUM(T483:T484)</f>
        <v>-500</v>
      </c>
      <c r="U485" s="11">
        <f t="shared" si="35"/>
        <v>235.86</v>
      </c>
      <c r="V485" s="11">
        <f t="shared" si="35"/>
        <v>-117927.54</v>
      </c>
      <c r="W485" s="11"/>
      <c r="X485" s="11"/>
      <c r="Y485" s="11">
        <f>K485+O485+T485</f>
        <v>500</v>
      </c>
      <c r="Z485" s="11"/>
      <c r="AA485" s="11">
        <f>Q485/O485*Y485</f>
        <v>105901.84</v>
      </c>
      <c r="AB485" s="12"/>
      <c r="AC485" s="11">
        <f>Q485-AA485</f>
        <v>105901.84</v>
      </c>
      <c r="AD485" s="11">
        <f>(V485*-1)-AC485</f>
        <v>12025.699999999997</v>
      </c>
      <c r="AE485" s="11"/>
      <c r="AF485" s="11"/>
      <c r="AG485" s="11"/>
      <c r="AK485" s="86" t="s">
        <v>389</v>
      </c>
      <c r="AL485" s="12"/>
    </row>
    <row r="486" spans="2:38" x14ac:dyDescent="0.25">
      <c r="C486" s="13"/>
      <c r="D486" s="12"/>
      <c r="E486" s="12"/>
      <c r="F486" s="12"/>
      <c r="G486" s="12"/>
      <c r="H486" s="12"/>
      <c r="I486" s="31" t="s">
        <v>399</v>
      </c>
      <c r="J486" s="11"/>
      <c r="K486" s="32">
        <v>1000</v>
      </c>
      <c r="L486" s="32"/>
      <c r="M486" s="33">
        <v>124114</v>
      </c>
      <c r="N486" s="12"/>
      <c r="O486" s="14"/>
      <c r="P486" s="11"/>
      <c r="Q486" s="11"/>
      <c r="R486" s="11"/>
      <c r="S486" s="12"/>
      <c r="T486" s="14"/>
      <c r="U486" s="11"/>
      <c r="V486" s="11"/>
      <c r="W486" s="11"/>
      <c r="X486" s="11"/>
      <c r="Y486" s="32">
        <v>1000</v>
      </c>
      <c r="Z486" s="32"/>
      <c r="AA486" s="33">
        <v>124114</v>
      </c>
      <c r="AB486" s="11"/>
      <c r="AC486" s="11"/>
      <c r="AD486" s="11"/>
      <c r="AE486" s="11"/>
      <c r="AF486" s="11"/>
      <c r="AG486" s="11"/>
      <c r="AL486" s="31" t="s">
        <v>399</v>
      </c>
    </row>
    <row r="487" spans="2:38" x14ac:dyDescent="0.25">
      <c r="C487" s="13"/>
      <c r="D487" s="12"/>
      <c r="E487" s="12"/>
      <c r="F487" s="12"/>
      <c r="G487" s="12"/>
      <c r="H487" s="12"/>
      <c r="I487" s="31"/>
      <c r="J487" s="11"/>
      <c r="K487" s="32"/>
      <c r="L487" s="32"/>
      <c r="M487" s="33"/>
      <c r="N487" s="12"/>
      <c r="O487" s="14"/>
      <c r="P487" s="11"/>
      <c r="Q487" s="11"/>
      <c r="R487" s="11"/>
      <c r="S487" s="12"/>
      <c r="T487" s="14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L487" s="31"/>
    </row>
    <row r="488" spans="2:38" x14ac:dyDescent="0.25">
      <c r="B488">
        <v>156</v>
      </c>
      <c r="C488" s="13">
        <v>45847</v>
      </c>
      <c r="D488" s="12" t="s">
        <v>230</v>
      </c>
      <c r="E488" s="12" t="s">
        <v>23</v>
      </c>
      <c r="F488" s="12" t="s">
        <v>23</v>
      </c>
      <c r="G488" s="12" t="s">
        <v>21</v>
      </c>
      <c r="H488" s="12"/>
      <c r="I488" s="12" t="s">
        <v>177</v>
      </c>
      <c r="J488" s="12"/>
      <c r="K488" s="12"/>
      <c r="L488" s="12"/>
      <c r="M488" s="12"/>
      <c r="N488" s="12"/>
      <c r="O488" s="14"/>
      <c r="P488" s="11"/>
      <c r="Q488" s="11"/>
      <c r="R488" s="11"/>
      <c r="S488" s="12" t="s">
        <v>230</v>
      </c>
      <c r="T488" s="14">
        <v>-2000</v>
      </c>
      <c r="U488" s="11">
        <v>28.78</v>
      </c>
      <c r="V488" s="11">
        <v>-57562.67</v>
      </c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86" t="str">
        <f>LEFT(S488,2)</f>
        <v>08</v>
      </c>
      <c r="AI488" s="86" t="str">
        <f>MID(S488,4,2)</f>
        <v>07</v>
      </c>
      <c r="AJ488" s="86" t="str">
        <f>RIGHT(S488,2)</f>
        <v>25</v>
      </c>
      <c r="AK488" s="86" t="s">
        <v>389</v>
      </c>
      <c r="AL488" s="12" t="s">
        <v>177</v>
      </c>
    </row>
    <row r="489" spans="2:38" x14ac:dyDescent="0.25">
      <c r="B489">
        <v>181</v>
      </c>
      <c r="C489" s="13">
        <v>45861</v>
      </c>
      <c r="D489" s="12" t="s">
        <v>247</v>
      </c>
      <c r="E489" s="12" t="s">
        <v>17</v>
      </c>
      <c r="F489" s="12" t="s">
        <v>248</v>
      </c>
      <c r="G489" s="12" t="s">
        <v>21</v>
      </c>
      <c r="H489" s="12"/>
      <c r="I489" s="12" t="s">
        <v>177</v>
      </c>
      <c r="J489" s="12"/>
      <c r="K489" s="12"/>
      <c r="L489" s="12"/>
      <c r="M489" s="12"/>
      <c r="N489" s="12"/>
      <c r="O489" s="14"/>
      <c r="P489" s="11"/>
      <c r="Q489" s="11"/>
      <c r="R489" s="11"/>
      <c r="S489" s="12" t="s">
        <v>247</v>
      </c>
      <c r="T489" s="14">
        <v>-1000</v>
      </c>
      <c r="U489" s="11">
        <v>26.04</v>
      </c>
      <c r="V489" s="11">
        <v>-26043.9</v>
      </c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86" t="str">
        <f>LEFT(S489,2)</f>
        <v>22</v>
      </c>
      <c r="AI489" s="86" t="str">
        <f>MID(S489,4,2)</f>
        <v>07</v>
      </c>
      <c r="AJ489" s="86" t="str">
        <f>RIGHT(S489,2)</f>
        <v>25</v>
      </c>
      <c r="AK489" s="86" t="s">
        <v>389</v>
      </c>
      <c r="AL489" s="12" t="s">
        <v>177</v>
      </c>
    </row>
    <row r="490" spans="2:38" x14ac:dyDescent="0.25">
      <c r="C490" s="13"/>
      <c r="D490" s="12"/>
      <c r="E490" s="12"/>
      <c r="F490" s="12"/>
      <c r="G490" s="12"/>
      <c r="H490" s="12"/>
      <c r="I490" s="12" t="s">
        <v>177</v>
      </c>
      <c r="J490" s="11"/>
      <c r="K490" s="11">
        <v>5000</v>
      </c>
      <c r="L490" s="11"/>
      <c r="M490" s="11">
        <v>104148.97647058824</v>
      </c>
      <c r="N490" s="12"/>
      <c r="O490" s="14"/>
      <c r="P490" s="11"/>
      <c r="Q490" s="11"/>
      <c r="R490" s="11"/>
      <c r="S490" s="12"/>
      <c r="T490" s="14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L490" s="12" t="s">
        <v>177</v>
      </c>
    </row>
    <row r="491" spans="2:38" x14ac:dyDescent="0.25">
      <c r="C491" s="13"/>
      <c r="D491" s="12"/>
      <c r="E491" s="12"/>
      <c r="F491" s="12"/>
      <c r="G491" s="12"/>
      <c r="H491" s="12"/>
      <c r="I491" s="12" t="s">
        <v>177</v>
      </c>
      <c r="J491" s="11"/>
      <c r="K491" s="11">
        <f t="shared" ref="K491:M491" si="36">SUM(K490)</f>
        <v>5000</v>
      </c>
      <c r="L491" s="11">
        <f t="shared" si="36"/>
        <v>0</v>
      </c>
      <c r="M491" s="11">
        <f t="shared" si="36"/>
        <v>104148.97647058824</v>
      </c>
      <c r="N491" s="12"/>
      <c r="O491" s="14"/>
      <c r="P491" s="11"/>
      <c r="Q491" s="11"/>
      <c r="R491" s="11"/>
      <c r="S491" s="12"/>
      <c r="T491" s="14">
        <f t="shared" ref="T491:V491" si="37">SUM(T488:T490)</f>
        <v>-3000</v>
      </c>
      <c r="U491" s="11">
        <f t="shared" si="37"/>
        <v>54.82</v>
      </c>
      <c r="V491" s="11">
        <f t="shared" si="37"/>
        <v>-83606.570000000007</v>
      </c>
      <c r="W491" s="11"/>
      <c r="X491" s="11"/>
      <c r="Y491" s="11">
        <f>K491+O491+T491</f>
        <v>2000</v>
      </c>
      <c r="Z491" s="11"/>
      <c r="AA491" s="11">
        <f>M491/K491*Y491</f>
        <v>41659.590588235296</v>
      </c>
      <c r="AB491" s="12"/>
      <c r="AC491" s="11">
        <f>M491-AA491</f>
        <v>62489.385882352944</v>
      </c>
      <c r="AD491" s="11">
        <f>(V491*-1)-AC491</f>
        <v>21117.184117647063</v>
      </c>
      <c r="AE491" s="11"/>
      <c r="AF491" s="11"/>
      <c r="AG491" s="11"/>
      <c r="AK491" s="86" t="s">
        <v>389</v>
      </c>
      <c r="AL491" s="48" t="str">
        <f>I491</f>
        <v>BAJAJHIND  EQ</v>
      </c>
    </row>
    <row r="492" spans="2:38" x14ac:dyDescent="0.25">
      <c r="C492" s="13"/>
      <c r="D492" s="12"/>
      <c r="E492" s="12"/>
      <c r="F492" s="12"/>
      <c r="G492" s="12"/>
      <c r="H492" s="12"/>
      <c r="I492" s="12"/>
      <c r="J492" s="11"/>
      <c r="K492" s="11"/>
      <c r="L492" s="11"/>
      <c r="M492" s="11"/>
      <c r="N492" s="12"/>
      <c r="O492" s="14"/>
      <c r="P492" s="11"/>
      <c r="Q492" s="11"/>
      <c r="R492" s="11"/>
      <c r="S492" s="12"/>
      <c r="T492" s="14"/>
      <c r="U492" s="11"/>
      <c r="V492" s="11"/>
      <c r="W492" s="11"/>
      <c r="X492" s="11"/>
      <c r="Y492" s="11"/>
      <c r="Z492" s="11"/>
      <c r="AA492" s="11"/>
      <c r="AB492" s="12"/>
      <c r="AC492" s="11"/>
      <c r="AD492" s="11"/>
      <c r="AE492" s="11"/>
      <c r="AF492" s="11"/>
      <c r="AG492" s="11"/>
      <c r="AL492" s="12"/>
    </row>
    <row r="493" spans="2:38" x14ac:dyDescent="0.25">
      <c r="B493">
        <v>179</v>
      </c>
      <c r="C493" s="13">
        <v>45855</v>
      </c>
      <c r="D493" s="12" t="s">
        <v>244</v>
      </c>
      <c r="E493" s="12" t="s">
        <v>17</v>
      </c>
      <c r="F493" s="12" t="s">
        <v>245</v>
      </c>
      <c r="G493" s="12" t="s">
        <v>21</v>
      </c>
      <c r="H493" s="12"/>
      <c r="I493" s="12" t="s">
        <v>246</v>
      </c>
      <c r="J493" s="12"/>
      <c r="K493" s="12"/>
      <c r="L493" s="12"/>
      <c r="M493" s="12"/>
      <c r="N493" s="12" t="s">
        <v>244</v>
      </c>
      <c r="O493" s="14">
        <v>1500</v>
      </c>
      <c r="P493" s="11">
        <v>183.85</v>
      </c>
      <c r="Q493" s="11">
        <v>275773.09999999998</v>
      </c>
      <c r="R493" s="11"/>
      <c r="S493" s="12"/>
      <c r="T493" s="14"/>
      <c r="U493" s="11"/>
      <c r="V493" s="11"/>
      <c r="W493" s="11"/>
      <c r="X493" s="12" t="s">
        <v>244</v>
      </c>
      <c r="Y493" s="14">
        <v>1500</v>
      </c>
      <c r="Z493" s="11">
        <v>183.85</v>
      </c>
      <c r="AA493" s="11">
        <v>275773.09999999998</v>
      </c>
      <c r="AB493" s="11"/>
      <c r="AC493" s="11"/>
      <c r="AD493" s="11"/>
      <c r="AE493" s="11"/>
      <c r="AF493" s="11"/>
      <c r="AG493" s="11"/>
      <c r="AH493" s="86" t="str">
        <f>LEFT(N493,2)</f>
        <v>16</v>
      </c>
      <c r="AI493" s="86" t="str">
        <f>MID(N493,4,2)</f>
        <v>07</v>
      </c>
      <c r="AJ493" s="86" t="str">
        <f>RIGHT(N493,2)</f>
        <v>25</v>
      </c>
      <c r="AK493" s="86" t="s">
        <v>389</v>
      </c>
      <c r="AL493" s="12" t="s">
        <v>246</v>
      </c>
    </row>
    <row r="494" spans="2:38" x14ac:dyDescent="0.25">
      <c r="C494" s="13"/>
      <c r="D494" s="12"/>
      <c r="E494" s="12"/>
      <c r="F494" s="12"/>
      <c r="G494" s="12"/>
      <c r="H494" s="12"/>
      <c r="I494" s="31" t="s">
        <v>400</v>
      </c>
      <c r="J494" s="11"/>
      <c r="K494" s="32">
        <v>250</v>
      </c>
      <c r="L494" s="32"/>
      <c r="M494" s="33">
        <v>88438.35</v>
      </c>
      <c r="N494" s="12"/>
      <c r="O494" s="14"/>
      <c r="P494" s="11"/>
      <c r="Q494" s="11"/>
      <c r="R494" s="11"/>
      <c r="S494" s="12"/>
      <c r="T494" s="14"/>
      <c r="U494" s="11"/>
      <c r="V494" s="11"/>
      <c r="W494" s="11"/>
      <c r="X494" s="11"/>
      <c r="Y494" s="32">
        <v>250</v>
      </c>
      <c r="Z494" s="32"/>
      <c r="AA494" s="33">
        <v>88438.35</v>
      </c>
      <c r="AB494" s="11"/>
      <c r="AC494" s="11"/>
      <c r="AD494" s="11"/>
      <c r="AE494" s="11"/>
      <c r="AF494" s="11"/>
      <c r="AG494" s="11"/>
      <c r="AL494" s="31" t="s">
        <v>400</v>
      </c>
    </row>
    <row r="495" spans="2:38" x14ac:dyDescent="0.25">
      <c r="C495" s="13"/>
      <c r="D495" s="12"/>
      <c r="E495" s="12"/>
      <c r="F495" s="12"/>
      <c r="G495" s="12"/>
      <c r="H495" s="12"/>
      <c r="I495" s="31"/>
      <c r="J495" s="11"/>
      <c r="K495" s="32"/>
      <c r="L495" s="32"/>
      <c r="M495" s="33"/>
      <c r="N495" s="12"/>
      <c r="O495" s="14"/>
      <c r="P495" s="11"/>
      <c r="Q495" s="11"/>
      <c r="R495" s="11"/>
      <c r="S495" s="12"/>
      <c r="T495" s="14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L495" s="31"/>
    </row>
    <row r="496" spans="2:38" x14ac:dyDescent="0.25">
      <c r="C496" s="13"/>
      <c r="D496" s="12"/>
      <c r="E496" s="12"/>
      <c r="F496" s="12"/>
      <c r="G496" s="12"/>
      <c r="H496" s="12"/>
      <c r="I496" s="31"/>
      <c r="J496" s="11"/>
      <c r="K496" s="32"/>
      <c r="L496" s="32"/>
      <c r="M496" s="33"/>
      <c r="N496" s="12"/>
      <c r="O496" s="14"/>
      <c r="P496" s="11"/>
      <c r="Q496" s="11"/>
      <c r="R496" s="11"/>
      <c r="S496" s="12"/>
      <c r="T496" s="14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L496" s="31"/>
    </row>
    <row r="497" spans="2:38" x14ac:dyDescent="0.25">
      <c r="C497" s="13"/>
      <c r="D497" s="12"/>
      <c r="E497" s="12"/>
      <c r="F497" s="12"/>
      <c r="G497" s="12"/>
      <c r="H497" s="12"/>
      <c r="I497" s="31"/>
      <c r="J497" s="11"/>
      <c r="K497" s="32"/>
      <c r="L497" s="32"/>
      <c r="M497" s="33"/>
      <c r="N497" s="12"/>
      <c r="O497" s="14"/>
      <c r="P497" s="11"/>
      <c r="Q497" s="11"/>
      <c r="R497" s="11"/>
      <c r="S497" s="12"/>
      <c r="T497" s="14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L497" s="31"/>
    </row>
    <row r="498" spans="2:38" x14ac:dyDescent="0.25">
      <c r="C498" s="13"/>
      <c r="D498" s="12"/>
      <c r="E498" s="12"/>
      <c r="F498" s="12"/>
      <c r="G498" s="12"/>
      <c r="H498" s="12"/>
      <c r="I498" s="31"/>
      <c r="J498" s="11"/>
      <c r="K498" s="32"/>
      <c r="L498" s="32"/>
      <c r="M498" s="33"/>
      <c r="N498" s="12"/>
      <c r="O498" s="14"/>
      <c r="P498" s="11"/>
      <c r="Q498" s="11"/>
      <c r="R498" s="11"/>
      <c r="S498" s="12"/>
      <c r="T498" s="14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L498" s="31"/>
    </row>
    <row r="499" spans="2:38" x14ac:dyDescent="0.25">
      <c r="C499" s="13"/>
      <c r="D499" s="12"/>
      <c r="E499" s="12"/>
      <c r="F499" s="12"/>
      <c r="G499" s="12"/>
      <c r="H499" s="12"/>
      <c r="I499" s="12" t="s">
        <v>47</v>
      </c>
      <c r="J499" s="11"/>
      <c r="K499" s="11">
        <v>1000</v>
      </c>
      <c r="L499" s="11"/>
      <c r="M499" s="11">
        <v>88207.16</v>
      </c>
      <c r="N499" s="12"/>
      <c r="O499" s="14"/>
      <c r="P499" s="11"/>
      <c r="Q499" s="11"/>
      <c r="R499" s="11"/>
      <c r="S499" s="12"/>
      <c r="T499" s="14"/>
      <c r="U499" s="11"/>
      <c r="V499" s="11"/>
      <c r="W499" s="11"/>
      <c r="X499" s="11"/>
      <c r="Y499" s="11">
        <v>1000</v>
      </c>
      <c r="Z499" s="11"/>
      <c r="AA499" s="11">
        <v>88207.16</v>
      </c>
      <c r="AB499" s="11"/>
      <c r="AC499" s="11"/>
      <c r="AD499" s="11"/>
      <c r="AE499" s="11"/>
      <c r="AF499" s="11"/>
      <c r="AG499" s="11"/>
      <c r="AL499" s="12" t="s">
        <v>47</v>
      </c>
    </row>
    <row r="500" spans="2:38" x14ac:dyDescent="0.25">
      <c r="C500" s="13"/>
      <c r="D500" s="12"/>
      <c r="E500" s="12"/>
      <c r="F500" s="12"/>
      <c r="G500" s="12"/>
      <c r="H500" s="12"/>
      <c r="I500" s="12"/>
      <c r="J500" s="11"/>
      <c r="K500" s="11"/>
      <c r="L500" s="11"/>
      <c r="M500" s="11"/>
      <c r="N500" s="12"/>
      <c r="O500" s="14"/>
      <c r="P500" s="11"/>
      <c r="Q500" s="11"/>
      <c r="R500" s="11"/>
      <c r="S500" s="12"/>
      <c r="T500" s="14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L500" s="12"/>
    </row>
    <row r="501" spans="2:38" x14ac:dyDescent="0.25">
      <c r="C501" s="13"/>
      <c r="D501" s="12"/>
      <c r="E501" s="12"/>
      <c r="F501" s="12"/>
      <c r="G501" s="12"/>
      <c r="H501" s="12"/>
      <c r="I501" s="12"/>
      <c r="J501" s="11"/>
      <c r="K501" s="11"/>
      <c r="L501" s="11"/>
      <c r="M501" s="11"/>
      <c r="N501" s="12"/>
      <c r="O501" s="14"/>
      <c r="P501" s="11"/>
      <c r="Q501" s="11"/>
      <c r="R501" s="11"/>
      <c r="S501" s="12"/>
      <c r="T501" s="14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L501" s="12"/>
    </row>
    <row r="502" spans="2:38" x14ac:dyDescent="0.25">
      <c r="B502">
        <v>157</v>
      </c>
      <c r="C502" s="13">
        <v>45847</v>
      </c>
      <c r="D502" s="12" t="s">
        <v>230</v>
      </c>
      <c r="E502" s="12" t="s">
        <v>23</v>
      </c>
      <c r="F502" s="12" t="s">
        <v>23</v>
      </c>
      <c r="G502" s="12" t="s">
        <v>21</v>
      </c>
      <c r="H502" s="12"/>
      <c r="I502" s="12" t="s">
        <v>80</v>
      </c>
      <c r="J502" s="12"/>
      <c r="K502" s="12"/>
      <c r="L502" s="12"/>
      <c r="M502" s="12"/>
      <c r="N502" s="12"/>
      <c r="O502" s="14"/>
      <c r="P502" s="11"/>
      <c r="Q502" s="11"/>
      <c r="R502" s="11"/>
      <c r="S502" s="12" t="s">
        <v>230</v>
      </c>
      <c r="T502" s="14">
        <v>-250</v>
      </c>
      <c r="U502" s="11">
        <v>270.33</v>
      </c>
      <c r="V502" s="11">
        <v>-67582.36</v>
      </c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86" t="str">
        <f>LEFT(S502,2)</f>
        <v>08</v>
      </c>
      <c r="AI502" s="86" t="str">
        <f>MID(S502,4,2)</f>
        <v>07</v>
      </c>
      <c r="AJ502" s="86" t="str">
        <f>RIGHT(S502,2)</f>
        <v>25</v>
      </c>
      <c r="AK502" s="86" t="s">
        <v>389</v>
      </c>
      <c r="AL502" s="12" t="s">
        <v>80</v>
      </c>
    </row>
    <row r="503" spans="2:38" x14ac:dyDescent="0.25">
      <c r="C503" s="13"/>
      <c r="D503" s="12"/>
      <c r="E503" s="12"/>
      <c r="F503" s="12"/>
      <c r="G503" s="12"/>
      <c r="H503" s="12"/>
      <c r="I503" s="12" t="s">
        <v>80</v>
      </c>
      <c r="J503" s="11"/>
      <c r="K503" s="11">
        <v>250</v>
      </c>
      <c r="L503" s="11"/>
      <c r="M503" s="11">
        <v>63276.15</v>
      </c>
      <c r="N503" s="12"/>
      <c r="O503" s="14"/>
      <c r="P503" s="11"/>
      <c r="Q503" s="11"/>
      <c r="R503" s="11"/>
      <c r="S503" s="12"/>
      <c r="T503" s="14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L503" s="12" t="s">
        <v>80</v>
      </c>
    </row>
    <row r="504" spans="2:38" x14ac:dyDescent="0.25">
      <c r="C504" s="13"/>
      <c r="D504" s="12"/>
      <c r="E504" s="12"/>
      <c r="F504" s="12"/>
      <c r="G504" s="12"/>
      <c r="H504" s="12"/>
      <c r="I504" s="12" t="s">
        <v>80</v>
      </c>
      <c r="J504" s="11"/>
      <c r="K504" s="11">
        <f t="shared" ref="K504:M504" si="38">SUM(K503)</f>
        <v>250</v>
      </c>
      <c r="L504" s="11">
        <f t="shared" si="38"/>
        <v>0</v>
      </c>
      <c r="M504" s="11">
        <f t="shared" si="38"/>
        <v>63276.15</v>
      </c>
      <c r="N504" s="12"/>
      <c r="O504" s="14"/>
      <c r="P504" s="11"/>
      <c r="Q504" s="11"/>
      <c r="R504" s="11"/>
      <c r="S504" s="12"/>
      <c r="T504" s="14">
        <f t="shared" ref="T504:V504" si="39">SUM(T502:T503)</f>
        <v>-250</v>
      </c>
      <c r="U504" s="11">
        <f t="shared" si="39"/>
        <v>270.33</v>
      </c>
      <c r="V504" s="11">
        <f t="shared" si="39"/>
        <v>-67582.36</v>
      </c>
      <c r="W504" s="11"/>
      <c r="X504" s="11"/>
      <c r="Y504" s="11">
        <f>K504+O504+T504</f>
        <v>0</v>
      </c>
      <c r="Z504" s="11"/>
      <c r="AA504" s="11">
        <f>M504/K504*Y504</f>
        <v>0</v>
      </c>
      <c r="AB504" s="12"/>
      <c r="AC504" s="11">
        <f>M504-AA504</f>
        <v>63276.15</v>
      </c>
      <c r="AD504" s="11">
        <f>(V504*-1)-AC504</f>
        <v>4306.2099999999991</v>
      </c>
      <c r="AE504" s="11"/>
      <c r="AF504" s="11"/>
      <c r="AG504" s="11"/>
      <c r="AK504" s="86" t="s">
        <v>389</v>
      </c>
      <c r="AL504" s="12"/>
    </row>
    <row r="505" spans="2:38" x14ac:dyDescent="0.25">
      <c r="C505" s="13"/>
      <c r="D505" s="12"/>
      <c r="E505" s="12"/>
      <c r="F505" s="12"/>
      <c r="G505" s="12"/>
      <c r="H505" s="12"/>
      <c r="I505" s="12"/>
      <c r="J505" s="11"/>
      <c r="K505" s="11"/>
      <c r="L505" s="11"/>
      <c r="M505" s="11"/>
      <c r="N505" s="12"/>
      <c r="O505" s="14"/>
      <c r="P505" s="11"/>
      <c r="Q505" s="11"/>
      <c r="R505" s="11"/>
      <c r="S505" s="12"/>
      <c r="T505" s="14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L505" s="12"/>
    </row>
    <row r="506" spans="2:38" x14ac:dyDescent="0.25">
      <c r="C506" s="13"/>
      <c r="D506" s="12"/>
      <c r="E506" s="12"/>
      <c r="F506" s="12"/>
      <c r="G506" s="12"/>
      <c r="H506" s="12"/>
      <c r="I506" s="31" t="s">
        <v>402</v>
      </c>
      <c r="J506" s="11"/>
      <c r="K506" s="32">
        <v>15</v>
      </c>
      <c r="L506" s="32"/>
      <c r="M506" s="33">
        <v>1003.75</v>
      </c>
      <c r="N506" s="12"/>
      <c r="O506" s="14"/>
      <c r="P506" s="11"/>
      <c r="Q506" s="11"/>
      <c r="R506" s="11"/>
      <c r="S506" s="12"/>
      <c r="T506" s="14"/>
      <c r="U506" s="11"/>
      <c r="V506" s="11"/>
      <c r="W506" s="11"/>
      <c r="X506" s="32">
        <v>15</v>
      </c>
      <c r="Y506" s="32"/>
      <c r="Z506" s="33">
        <v>1003.75</v>
      </c>
      <c r="AA506" s="11"/>
      <c r="AB506" s="11"/>
      <c r="AC506" s="11"/>
      <c r="AD506" s="11"/>
      <c r="AE506" s="11"/>
      <c r="AF506" s="11"/>
      <c r="AG506" s="11"/>
      <c r="AL506" s="31" t="s">
        <v>402</v>
      </c>
    </row>
    <row r="507" spans="2:38" x14ac:dyDescent="0.25">
      <c r="C507" s="13"/>
      <c r="D507" s="12"/>
      <c r="E507" s="12"/>
      <c r="F507" s="12"/>
      <c r="G507" s="12"/>
      <c r="H507" s="12"/>
      <c r="I507" s="31"/>
      <c r="J507" s="11"/>
      <c r="K507" s="32"/>
      <c r="L507" s="32"/>
      <c r="M507" s="33"/>
      <c r="N507" s="12"/>
      <c r="O507" s="14"/>
      <c r="P507" s="11"/>
      <c r="Q507" s="11"/>
      <c r="R507" s="11"/>
      <c r="S507" s="12"/>
      <c r="T507" s="14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L507" s="31"/>
    </row>
    <row r="508" spans="2:38" x14ac:dyDescent="0.25">
      <c r="C508" s="13"/>
      <c r="D508" s="12"/>
      <c r="E508" s="12"/>
      <c r="F508" s="12"/>
      <c r="G508" s="12"/>
      <c r="H508" s="12"/>
      <c r="I508" s="31"/>
      <c r="J508" s="11"/>
      <c r="K508" s="32"/>
      <c r="L508" s="32"/>
      <c r="M508" s="33"/>
      <c r="N508" s="12"/>
      <c r="O508" s="14"/>
      <c r="P508" s="11"/>
      <c r="Q508" s="11"/>
      <c r="R508" s="11"/>
      <c r="S508" s="12"/>
      <c r="T508" s="14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L508" s="31"/>
    </row>
    <row r="509" spans="2:38" x14ac:dyDescent="0.25">
      <c r="B509">
        <v>182</v>
      </c>
      <c r="C509" s="13">
        <v>45861</v>
      </c>
      <c r="D509" s="12" t="s">
        <v>247</v>
      </c>
      <c r="E509" s="12" t="s">
        <v>23</v>
      </c>
      <c r="F509" s="12" t="s">
        <v>23</v>
      </c>
      <c r="G509" s="12" t="s">
        <v>21</v>
      </c>
      <c r="H509" s="12"/>
      <c r="I509" s="12" t="s">
        <v>81</v>
      </c>
      <c r="J509" s="12"/>
      <c r="K509" s="12"/>
      <c r="L509" s="12"/>
      <c r="M509" s="12"/>
      <c r="N509" s="12"/>
      <c r="O509" s="14"/>
      <c r="P509" s="11"/>
      <c r="Q509" s="11"/>
      <c r="R509" s="11"/>
      <c r="S509" s="12" t="s">
        <v>247</v>
      </c>
      <c r="T509" s="14">
        <v>-500</v>
      </c>
      <c r="U509" s="11">
        <v>389.71</v>
      </c>
      <c r="V509" s="11">
        <v>-194854.96</v>
      </c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86" t="str">
        <f>LEFT(S509,2)</f>
        <v>22</v>
      </c>
      <c r="AI509" s="86" t="str">
        <f>MID(S509,4,2)</f>
        <v>07</v>
      </c>
      <c r="AJ509" s="86" t="str">
        <f>RIGHT(S509,2)</f>
        <v>25</v>
      </c>
      <c r="AK509" s="86" t="s">
        <v>389</v>
      </c>
      <c r="AL509" s="12" t="s">
        <v>81</v>
      </c>
    </row>
    <row r="510" spans="2:38" x14ac:dyDescent="0.25">
      <c r="C510" s="13"/>
      <c r="D510" s="12"/>
      <c r="E510" s="12"/>
      <c r="F510" s="12"/>
      <c r="G510" s="12"/>
      <c r="H510" s="12"/>
      <c r="I510" s="12" t="s">
        <v>81</v>
      </c>
      <c r="J510" s="11"/>
      <c r="K510" s="11">
        <v>500</v>
      </c>
      <c r="L510" s="11"/>
      <c r="M510" s="11">
        <v>187499.82</v>
      </c>
      <c r="N510" s="12"/>
      <c r="O510" s="14"/>
      <c r="P510" s="11"/>
      <c r="Q510" s="11"/>
      <c r="R510" s="11"/>
      <c r="S510" s="12"/>
      <c r="T510" s="14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L510" s="12" t="s">
        <v>81</v>
      </c>
    </row>
    <row r="511" spans="2:38" x14ac:dyDescent="0.25">
      <c r="C511" s="13"/>
      <c r="D511" s="12"/>
      <c r="E511" s="12"/>
      <c r="F511" s="12"/>
      <c r="G511" s="12"/>
      <c r="H511" s="12"/>
      <c r="I511" s="12" t="s">
        <v>81</v>
      </c>
      <c r="J511" s="11"/>
      <c r="K511" s="11">
        <f t="shared" ref="K511:M511" si="40">SUM(K510)</f>
        <v>500</v>
      </c>
      <c r="L511" s="11">
        <f t="shared" si="40"/>
        <v>0</v>
      </c>
      <c r="M511" s="11">
        <f t="shared" si="40"/>
        <v>187499.82</v>
      </c>
      <c r="N511" s="12"/>
      <c r="O511" s="14"/>
      <c r="P511" s="11"/>
      <c r="Q511" s="11"/>
      <c r="R511" s="11"/>
      <c r="S511" s="12"/>
      <c r="T511" s="14">
        <f t="shared" ref="T511:V511" si="41">SUM(T509:T510)</f>
        <v>-500</v>
      </c>
      <c r="U511" s="11">
        <f t="shared" si="41"/>
        <v>389.71</v>
      </c>
      <c r="V511" s="11">
        <f t="shared" si="41"/>
        <v>-194854.96</v>
      </c>
      <c r="W511" s="11"/>
      <c r="X511" s="11"/>
      <c r="Y511" s="11">
        <f>K511+O511+T511</f>
        <v>0</v>
      </c>
      <c r="Z511" s="11"/>
      <c r="AA511" s="11">
        <f>M511/K511*Y511</f>
        <v>0</v>
      </c>
      <c r="AB511" s="12"/>
      <c r="AC511" s="11">
        <f>M511-AA511</f>
        <v>187499.82</v>
      </c>
      <c r="AD511" s="11">
        <f>(V511*-1)-AC511</f>
        <v>7355.1399999999849</v>
      </c>
      <c r="AE511" s="11"/>
      <c r="AF511" s="11"/>
      <c r="AG511" s="11"/>
      <c r="AK511" s="86" t="s">
        <v>389</v>
      </c>
      <c r="AL511" s="12"/>
    </row>
    <row r="512" spans="2:38" x14ac:dyDescent="0.25">
      <c r="C512" s="13"/>
      <c r="D512" s="12"/>
      <c r="E512" s="12"/>
      <c r="F512" s="12"/>
      <c r="G512" s="12"/>
      <c r="H512" s="12"/>
      <c r="I512" s="12"/>
      <c r="J512" s="11"/>
      <c r="K512" s="11"/>
      <c r="L512" s="11"/>
      <c r="M512" s="11"/>
      <c r="N512" s="12"/>
      <c r="O512" s="14"/>
      <c r="P512" s="11"/>
      <c r="Q512" s="11"/>
      <c r="R512" s="11"/>
      <c r="S512" s="12"/>
      <c r="T512" s="14"/>
      <c r="U512" s="11"/>
      <c r="V512" s="11"/>
      <c r="W512" s="11"/>
      <c r="X512" s="11"/>
      <c r="Y512" s="11"/>
      <c r="Z512" s="11"/>
      <c r="AA512" s="11"/>
      <c r="AB512" s="12"/>
      <c r="AC512" s="11"/>
      <c r="AD512" s="11"/>
      <c r="AE512" s="11"/>
      <c r="AF512" s="11"/>
      <c r="AG512" s="11"/>
      <c r="AL512" s="12"/>
    </row>
    <row r="513" spans="2:38" x14ac:dyDescent="0.25">
      <c r="B513">
        <v>174</v>
      </c>
      <c r="C513" s="13">
        <v>45848</v>
      </c>
      <c r="D513" s="12" t="s">
        <v>236</v>
      </c>
      <c r="E513" s="12" t="s">
        <v>17</v>
      </c>
      <c r="F513" s="12" t="s">
        <v>237</v>
      </c>
      <c r="G513" s="12" t="s">
        <v>21</v>
      </c>
      <c r="H513" s="12"/>
      <c r="I513" s="12" t="s">
        <v>238</v>
      </c>
      <c r="J513" s="12"/>
      <c r="K513" s="12"/>
      <c r="L513" s="12"/>
      <c r="M513" s="12"/>
      <c r="N513" s="12" t="s">
        <v>236</v>
      </c>
      <c r="O513" s="14">
        <v>200</v>
      </c>
      <c r="P513" s="11">
        <v>2053.65</v>
      </c>
      <c r="Q513" s="11">
        <v>410730.32</v>
      </c>
      <c r="R513" s="11"/>
      <c r="S513" s="12"/>
      <c r="T513" s="14"/>
      <c r="U513" s="11"/>
      <c r="V513" s="11"/>
      <c r="W513" s="11"/>
      <c r="X513" s="12" t="s">
        <v>236</v>
      </c>
      <c r="Y513" s="14">
        <v>200</v>
      </c>
      <c r="Z513" s="11">
        <v>2053.65</v>
      </c>
      <c r="AA513" s="11">
        <v>410730.32</v>
      </c>
      <c r="AB513" s="11"/>
      <c r="AC513" s="11"/>
      <c r="AD513" s="11"/>
      <c r="AE513" s="11"/>
      <c r="AF513" s="11"/>
      <c r="AG513" s="11"/>
      <c r="AH513" s="86" t="str">
        <f>LEFT(N513,2)</f>
        <v>09</v>
      </c>
      <c r="AI513" s="86" t="str">
        <f>MID(N513,4,2)</f>
        <v>07</v>
      </c>
      <c r="AJ513" s="86" t="str">
        <f>RIGHT(N513,2)</f>
        <v>25</v>
      </c>
      <c r="AK513" s="86" t="s">
        <v>389</v>
      </c>
      <c r="AL513" s="12" t="s">
        <v>238</v>
      </c>
    </row>
    <row r="514" spans="2:38" x14ac:dyDescent="0.25">
      <c r="C514" s="13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4"/>
      <c r="P514" s="11"/>
      <c r="Q514" s="11"/>
      <c r="R514" s="11"/>
      <c r="S514" s="12"/>
      <c r="T514" s="14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L514" s="12"/>
    </row>
    <row r="515" spans="2:38" x14ac:dyDescent="0.25">
      <c r="C515" s="13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4"/>
      <c r="P515" s="11"/>
      <c r="Q515" s="11"/>
      <c r="R515" s="11"/>
      <c r="S515" s="12"/>
      <c r="T515" s="14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L515" s="12"/>
    </row>
    <row r="516" spans="2:38" x14ac:dyDescent="0.25">
      <c r="C516" s="13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4"/>
      <c r="P516" s="11"/>
      <c r="Q516" s="11"/>
      <c r="R516" s="11"/>
      <c r="S516" s="12"/>
      <c r="T516" s="14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L516" s="12"/>
    </row>
    <row r="517" spans="2:38" x14ac:dyDescent="0.25">
      <c r="C517" s="13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4"/>
      <c r="P517" s="11"/>
      <c r="Q517" s="11"/>
      <c r="R517" s="11"/>
      <c r="S517" s="12"/>
      <c r="T517" s="14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L517" s="12"/>
    </row>
    <row r="518" spans="2:38" x14ac:dyDescent="0.25">
      <c r="B518">
        <v>151</v>
      </c>
      <c r="C518" s="13">
        <v>45839</v>
      </c>
      <c r="D518" s="12" t="s">
        <v>214</v>
      </c>
      <c r="E518" s="12" t="s">
        <v>17</v>
      </c>
      <c r="F518" s="12" t="s">
        <v>215</v>
      </c>
      <c r="G518" s="12" t="s">
        <v>21</v>
      </c>
      <c r="H518" s="12"/>
      <c r="I518" s="12" t="s">
        <v>216</v>
      </c>
      <c r="J518" s="12"/>
      <c r="K518" s="12"/>
      <c r="L518" s="12"/>
      <c r="M518" s="12"/>
      <c r="N518" s="12" t="s">
        <v>214</v>
      </c>
      <c r="O518" s="14">
        <v>500</v>
      </c>
      <c r="P518" s="11">
        <v>84.3</v>
      </c>
      <c r="Q518" s="11">
        <v>42149.71</v>
      </c>
      <c r="R518" s="11"/>
      <c r="S518" s="12"/>
      <c r="T518" s="14"/>
      <c r="U518" s="11"/>
      <c r="V518" s="11"/>
      <c r="W518" s="11"/>
      <c r="X518" s="12" t="s">
        <v>214</v>
      </c>
      <c r="Y518" s="14">
        <v>500</v>
      </c>
      <c r="Z518" s="11">
        <v>84.3</v>
      </c>
      <c r="AA518" s="11">
        <v>42149.71</v>
      </c>
      <c r="AB518" s="11"/>
      <c r="AC518" s="11"/>
      <c r="AD518" s="11"/>
      <c r="AE518" s="11"/>
      <c r="AF518" s="11"/>
      <c r="AG518" s="11"/>
      <c r="AH518" s="86" t="str">
        <f>LEFT(N518,2)</f>
        <v>30</v>
      </c>
      <c r="AI518" s="86" t="str">
        <f>MID(N518,4,2)</f>
        <v>06</v>
      </c>
      <c r="AJ518" s="86" t="str">
        <f>RIGHT(N518,2)</f>
        <v>25</v>
      </c>
      <c r="AK518" s="86" t="s">
        <v>389</v>
      </c>
      <c r="AL518" s="12" t="s">
        <v>216</v>
      </c>
    </row>
    <row r="519" spans="2:38" x14ac:dyDescent="0.25">
      <c r="C519" s="13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4"/>
      <c r="P519" s="11"/>
      <c r="Q519" s="11"/>
      <c r="R519" s="11"/>
      <c r="S519" s="12"/>
      <c r="T519" s="14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L519" s="12"/>
    </row>
    <row r="520" spans="2:38" x14ac:dyDescent="0.25">
      <c r="C520" s="13"/>
      <c r="D520" s="12"/>
      <c r="E520" s="12"/>
      <c r="F520" s="12"/>
      <c r="G520" s="12"/>
      <c r="H520" s="12"/>
      <c r="I520" s="12" t="s">
        <v>129</v>
      </c>
      <c r="J520" s="12" t="s">
        <v>127</v>
      </c>
      <c r="K520" s="14">
        <v>500</v>
      </c>
      <c r="L520" s="11">
        <v>331.93</v>
      </c>
      <c r="M520" s="11">
        <v>165965.79999999999</v>
      </c>
      <c r="N520" s="12"/>
      <c r="O520" s="14"/>
      <c r="P520" s="11"/>
      <c r="Q520" s="11"/>
      <c r="R520" s="11"/>
      <c r="S520" s="12"/>
      <c r="T520" s="14"/>
      <c r="U520" s="11"/>
      <c r="V520" s="11"/>
      <c r="W520" s="11"/>
      <c r="X520" s="12" t="s">
        <v>127</v>
      </c>
      <c r="Y520" s="14">
        <v>500</v>
      </c>
      <c r="Z520" s="11">
        <v>331.93</v>
      </c>
      <c r="AA520" s="11">
        <v>165965.79999999999</v>
      </c>
      <c r="AB520" s="11"/>
      <c r="AC520" s="11"/>
      <c r="AD520" s="11"/>
      <c r="AE520" s="11"/>
      <c r="AF520" s="11"/>
      <c r="AG520" s="11"/>
      <c r="AL520" s="12" t="s">
        <v>129</v>
      </c>
    </row>
    <row r="521" spans="2:38" x14ac:dyDescent="0.25">
      <c r="C521" s="13"/>
      <c r="D521" s="12"/>
      <c r="E521" s="12"/>
      <c r="F521" s="12"/>
      <c r="G521" s="12"/>
      <c r="H521" s="12"/>
      <c r="I521" s="12"/>
      <c r="J521" s="12"/>
      <c r="K521" s="14"/>
      <c r="L521" s="11"/>
      <c r="M521" s="11"/>
      <c r="N521" s="12"/>
      <c r="O521" s="14"/>
      <c r="P521" s="11"/>
      <c r="Q521" s="11"/>
      <c r="R521" s="11"/>
      <c r="S521" s="12"/>
      <c r="T521" s="14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L521" s="12"/>
    </row>
    <row r="522" spans="2:38" x14ac:dyDescent="0.25">
      <c r="C522" s="13"/>
      <c r="D522" s="12"/>
      <c r="E522" s="12"/>
      <c r="F522" s="12"/>
      <c r="G522" s="12"/>
      <c r="H522" s="12"/>
      <c r="I522" s="12"/>
      <c r="J522" s="12"/>
      <c r="K522" s="14"/>
      <c r="L522" s="11"/>
      <c r="M522" s="11"/>
      <c r="N522" s="12"/>
      <c r="O522" s="14"/>
      <c r="P522" s="11"/>
      <c r="Q522" s="11"/>
      <c r="R522" s="11"/>
      <c r="S522" s="12"/>
      <c r="T522" s="14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L522" s="12"/>
    </row>
    <row r="523" spans="2:38" x14ac:dyDescent="0.25">
      <c r="C523" s="13"/>
      <c r="D523" s="12"/>
      <c r="E523" s="12"/>
      <c r="F523" s="12"/>
      <c r="G523" s="12"/>
      <c r="H523" s="12"/>
      <c r="I523" s="12"/>
      <c r="J523" s="12"/>
      <c r="K523" s="14"/>
      <c r="L523" s="11"/>
      <c r="M523" s="11"/>
      <c r="N523" s="12"/>
      <c r="O523" s="14"/>
      <c r="P523" s="11"/>
      <c r="Q523" s="11"/>
      <c r="R523" s="11"/>
      <c r="S523" s="12"/>
      <c r="T523" s="14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L523" s="12"/>
    </row>
    <row r="524" spans="2:38" x14ac:dyDescent="0.25">
      <c r="C524" s="13"/>
      <c r="D524" s="12"/>
      <c r="E524" s="12"/>
      <c r="F524" s="12"/>
      <c r="G524" s="12"/>
      <c r="H524" s="12"/>
      <c r="I524" s="31" t="s">
        <v>405</v>
      </c>
      <c r="J524" s="11"/>
      <c r="K524" s="32">
        <v>40</v>
      </c>
      <c r="L524" s="32"/>
      <c r="M524" s="33">
        <v>796</v>
      </c>
      <c r="N524" s="12"/>
      <c r="O524" s="14"/>
      <c r="P524" s="11"/>
      <c r="Q524" s="11"/>
      <c r="R524" s="11"/>
      <c r="S524" s="12"/>
      <c r="T524" s="14"/>
      <c r="U524" s="11"/>
      <c r="V524" s="11"/>
      <c r="W524" s="11"/>
      <c r="X524" s="11"/>
      <c r="Y524" s="32">
        <v>40</v>
      </c>
      <c r="Z524" s="32"/>
      <c r="AA524" s="33">
        <v>796</v>
      </c>
      <c r="AB524" s="11"/>
      <c r="AC524" s="11"/>
      <c r="AD524" s="11"/>
      <c r="AE524" s="11"/>
      <c r="AF524" s="11"/>
      <c r="AG524" s="11"/>
      <c r="AL524" s="31" t="s">
        <v>405</v>
      </c>
    </row>
    <row r="525" spans="2:38" x14ac:dyDescent="0.25">
      <c r="C525" s="13"/>
      <c r="D525" s="12"/>
      <c r="E525" s="12"/>
      <c r="F525" s="12"/>
      <c r="G525" s="12"/>
      <c r="H525" s="12"/>
      <c r="I525" s="31"/>
      <c r="J525" s="11"/>
      <c r="K525" s="32"/>
      <c r="L525" s="32"/>
      <c r="M525" s="33"/>
      <c r="N525" s="12"/>
      <c r="O525" s="14"/>
      <c r="P525" s="11"/>
      <c r="Q525" s="11"/>
      <c r="R525" s="11"/>
      <c r="S525" s="12"/>
      <c r="T525" s="14"/>
      <c r="U525" s="11"/>
      <c r="V525" s="11"/>
      <c r="W525" s="11"/>
      <c r="X525" s="11"/>
      <c r="Y525" s="32"/>
      <c r="Z525" s="32"/>
      <c r="AA525" s="33"/>
      <c r="AB525" s="11"/>
      <c r="AC525" s="11"/>
      <c r="AD525" s="11"/>
      <c r="AE525" s="11"/>
      <c r="AF525" s="11"/>
      <c r="AG525" s="11"/>
      <c r="AL525" s="31"/>
    </row>
    <row r="526" spans="2:38" x14ac:dyDescent="0.25">
      <c r="B526">
        <v>158</v>
      </c>
      <c r="C526" s="13">
        <v>45847</v>
      </c>
      <c r="D526" s="12" t="s">
        <v>230</v>
      </c>
      <c r="E526" s="12" t="s">
        <v>23</v>
      </c>
      <c r="F526" s="12" t="s">
        <v>23</v>
      </c>
      <c r="G526" s="12" t="s">
        <v>21</v>
      </c>
      <c r="H526" s="12"/>
      <c r="I526" s="12" t="s">
        <v>83</v>
      </c>
      <c r="J526" s="12"/>
      <c r="K526" s="12"/>
      <c r="L526" s="12"/>
      <c r="M526" s="12"/>
      <c r="N526" s="12"/>
      <c r="O526" s="14"/>
      <c r="P526" s="11"/>
      <c r="Q526" s="11"/>
      <c r="R526" s="11"/>
      <c r="S526" s="12" t="s">
        <v>230</v>
      </c>
      <c r="T526" s="14">
        <v>-1000</v>
      </c>
      <c r="U526" s="11">
        <v>123.84</v>
      </c>
      <c r="V526" s="11">
        <v>-123836</v>
      </c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86" t="str">
        <f>LEFT(S526,2)</f>
        <v>08</v>
      </c>
      <c r="AI526" s="86" t="str">
        <f>MID(S526,4,2)</f>
        <v>07</v>
      </c>
      <c r="AJ526" s="86" t="str">
        <f>RIGHT(S526,2)</f>
        <v>25</v>
      </c>
      <c r="AK526" s="86" t="s">
        <v>389</v>
      </c>
      <c r="AL526" s="12" t="s">
        <v>83</v>
      </c>
    </row>
    <row r="527" spans="2:38" x14ac:dyDescent="0.25">
      <c r="C527" s="13"/>
      <c r="D527" s="12"/>
      <c r="E527" s="12"/>
      <c r="F527" s="12"/>
      <c r="G527" s="12"/>
      <c r="H527" s="12"/>
      <c r="I527" s="12" t="s">
        <v>83</v>
      </c>
      <c r="J527" s="11"/>
      <c r="K527" s="11">
        <v>5000</v>
      </c>
      <c r="L527" s="11"/>
      <c r="M527" s="11">
        <v>486097.19230769231</v>
      </c>
      <c r="N527" s="12"/>
      <c r="O527" s="14"/>
      <c r="P527" s="11"/>
      <c r="Q527" s="11"/>
      <c r="R527" s="11"/>
      <c r="S527" s="12"/>
      <c r="T527" s="14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L527" s="12" t="s">
        <v>83</v>
      </c>
    </row>
    <row r="528" spans="2:38" x14ac:dyDescent="0.25">
      <c r="C528" s="13"/>
      <c r="D528" s="12"/>
      <c r="E528" s="12"/>
      <c r="F528" s="12"/>
      <c r="G528" s="12"/>
      <c r="H528" s="12"/>
      <c r="I528" s="12" t="s">
        <v>83</v>
      </c>
      <c r="J528" s="11"/>
      <c r="K528" s="11">
        <f t="shared" ref="K528:M528" si="42">SUM(K527)</f>
        <v>5000</v>
      </c>
      <c r="L528" s="11">
        <f t="shared" si="42"/>
        <v>0</v>
      </c>
      <c r="M528" s="11">
        <f t="shared" si="42"/>
        <v>486097.19230769231</v>
      </c>
      <c r="N528" s="12"/>
      <c r="O528" s="14"/>
      <c r="P528" s="11"/>
      <c r="Q528" s="11"/>
      <c r="R528" s="11"/>
      <c r="S528" s="12"/>
      <c r="T528" s="14">
        <f t="shared" ref="T528:V528" si="43">SUM(T526:T527)</f>
        <v>-1000</v>
      </c>
      <c r="U528" s="11">
        <f t="shared" si="43"/>
        <v>123.84</v>
      </c>
      <c r="V528" s="11">
        <f t="shared" si="43"/>
        <v>-123836</v>
      </c>
      <c r="W528" s="11"/>
      <c r="X528" s="11"/>
      <c r="Y528" s="11">
        <f>K528+O528+T528</f>
        <v>4000</v>
      </c>
      <c r="Z528" s="11"/>
      <c r="AA528" s="11">
        <f>M528/K528*Y528</f>
        <v>388877.75384615385</v>
      </c>
      <c r="AB528" s="12"/>
      <c r="AC528" s="11">
        <f>M528-AA528</f>
        <v>97219.438461538462</v>
      </c>
      <c r="AD528" s="11">
        <f>(V528*-1)-AC528</f>
        <v>26616.561538461538</v>
      </c>
      <c r="AE528" s="11"/>
      <c r="AF528" s="11"/>
      <c r="AG528" s="11"/>
      <c r="AK528" s="86" t="s">
        <v>389</v>
      </c>
      <c r="AL528" s="12"/>
    </row>
    <row r="529" spans="2:38" x14ac:dyDescent="0.25">
      <c r="C529" s="13"/>
      <c r="D529" s="12"/>
      <c r="E529" s="12"/>
      <c r="F529" s="12"/>
      <c r="G529" s="12"/>
      <c r="H529" s="12"/>
      <c r="I529" s="12"/>
      <c r="J529" s="11"/>
      <c r="K529" s="11"/>
      <c r="L529" s="11"/>
      <c r="M529" s="11"/>
      <c r="N529" s="12"/>
      <c r="O529" s="14"/>
      <c r="P529" s="11"/>
      <c r="Q529" s="11"/>
      <c r="R529" s="11"/>
      <c r="S529" s="12"/>
      <c r="T529" s="14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L529" s="12"/>
    </row>
    <row r="530" spans="2:38" x14ac:dyDescent="0.25">
      <c r="C530" s="13"/>
      <c r="D530" s="12"/>
      <c r="E530" s="12"/>
      <c r="F530" s="12"/>
      <c r="G530" s="12"/>
      <c r="H530" s="12"/>
      <c r="I530" s="31" t="s">
        <v>407</v>
      </c>
      <c r="J530" s="11"/>
      <c r="K530" s="32">
        <v>500</v>
      </c>
      <c r="L530" s="32"/>
      <c r="M530" s="33">
        <v>73398.350000000006</v>
      </c>
      <c r="N530" s="12"/>
      <c r="O530" s="14"/>
      <c r="P530" s="11"/>
      <c r="Q530" s="11"/>
      <c r="R530" s="11"/>
      <c r="S530" s="12"/>
      <c r="T530" s="14"/>
      <c r="U530" s="11"/>
      <c r="V530" s="11"/>
      <c r="W530" s="11"/>
      <c r="X530" s="11"/>
      <c r="Y530" s="32">
        <v>500</v>
      </c>
      <c r="Z530" s="32"/>
      <c r="AA530" s="33">
        <v>73398.350000000006</v>
      </c>
      <c r="AB530" s="11"/>
      <c r="AC530" s="11"/>
      <c r="AD530" s="11"/>
      <c r="AE530" s="11"/>
      <c r="AF530" s="11"/>
      <c r="AG530" s="11"/>
      <c r="AL530" s="31" t="s">
        <v>407</v>
      </c>
    </row>
    <row r="531" spans="2:38" x14ac:dyDescent="0.25">
      <c r="B531">
        <v>145</v>
      </c>
      <c r="C531" s="13">
        <v>45828</v>
      </c>
      <c r="D531" s="12" t="s">
        <v>204</v>
      </c>
      <c r="E531" s="12" t="s">
        <v>17</v>
      </c>
      <c r="F531" s="12" t="s">
        <v>205</v>
      </c>
      <c r="G531" s="12" t="s">
        <v>21</v>
      </c>
      <c r="H531" s="12"/>
      <c r="I531" s="12" t="s">
        <v>206</v>
      </c>
      <c r="J531" s="12"/>
      <c r="K531" s="12"/>
      <c r="L531" s="12"/>
      <c r="M531" s="12"/>
      <c r="N531" s="12" t="s">
        <v>204</v>
      </c>
      <c r="O531" s="14">
        <v>60</v>
      </c>
      <c r="P531" s="11">
        <v>2794.54</v>
      </c>
      <c r="Q531" s="11">
        <v>167672.51</v>
      </c>
      <c r="R531" s="11"/>
      <c r="S531" s="12"/>
      <c r="T531" s="14"/>
      <c r="U531" s="11"/>
      <c r="V531" s="11"/>
      <c r="W531" s="11"/>
      <c r="X531" s="12" t="s">
        <v>204</v>
      </c>
      <c r="Y531" s="14">
        <v>60</v>
      </c>
      <c r="Z531" s="11">
        <v>2794.54</v>
      </c>
      <c r="AA531" s="11">
        <v>167672.51</v>
      </c>
      <c r="AB531" s="11"/>
      <c r="AC531" s="11"/>
      <c r="AD531" s="11"/>
      <c r="AE531" s="11"/>
      <c r="AF531" s="11"/>
      <c r="AG531" s="11"/>
      <c r="AH531" s="86" t="str">
        <f>LEFT(N531,2)</f>
        <v>19</v>
      </c>
      <c r="AI531" s="86" t="str">
        <f>MID(N531,4,2)</f>
        <v>06</v>
      </c>
      <c r="AJ531" s="86" t="str">
        <f>RIGHT(N531,2)</f>
        <v>25</v>
      </c>
      <c r="AK531" s="86" t="s">
        <v>389</v>
      </c>
      <c r="AL531" s="12" t="s">
        <v>206</v>
      </c>
    </row>
    <row r="532" spans="2:38" x14ac:dyDescent="0.25">
      <c r="C532" s="13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4"/>
      <c r="P532" s="11"/>
      <c r="Q532" s="11"/>
      <c r="R532" s="11"/>
      <c r="S532" s="12"/>
      <c r="T532" s="14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L532" s="12"/>
    </row>
    <row r="533" spans="2:38" x14ac:dyDescent="0.25">
      <c r="C533" s="13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4"/>
      <c r="P533" s="11"/>
      <c r="Q533" s="11"/>
      <c r="R533" s="11"/>
      <c r="S533" s="12"/>
      <c r="T533" s="14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L533" s="12"/>
    </row>
    <row r="534" spans="2:38" x14ac:dyDescent="0.25">
      <c r="C534" s="13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4"/>
      <c r="P534" s="11"/>
      <c r="Q534" s="11"/>
      <c r="R534" s="11"/>
      <c r="S534" s="12"/>
      <c r="T534" s="14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L534" s="12"/>
    </row>
    <row r="535" spans="2:38" x14ac:dyDescent="0.25">
      <c r="C535" s="13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4"/>
      <c r="P535" s="11"/>
      <c r="Q535" s="11"/>
      <c r="R535" s="11"/>
      <c r="S535" s="12"/>
      <c r="T535" s="14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L535" s="12"/>
    </row>
    <row r="536" spans="2:38" x14ac:dyDescent="0.25">
      <c r="C536" s="13"/>
      <c r="D536" s="12"/>
      <c r="E536" s="12"/>
      <c r="F536" s="12"/>
      <c r="G536" s="12"/>
      <c r="H536" s="12"/>
      <c r="I536" s="31" t="s">
        <v>410</v>
      </c>
      <c r="J536" s="11"/>
      <c r="K536" s="32">
        <v>25000</v>
      </c>
      <c r="L536" s="32"/>
      <c r="M536" s="33">
        <v>33750</v>
      </c>
      <c r="N536" s="12"/>
      <c r="O536" s="14"/>
      <c r="P536" s="11"/>
      <c r="Q536" s="11"/>
      <c r="R536" s="11"/>
      <c r="S536" s="12"/>
      <c r="T536" s="14"/>
      <c r="U536" s="11"/>
      <c r="V536" s="11"/>
      <c r="W536" s="11"/>
      <c r="X536" s="11"/>
      <c r="Y536" s="32">
        <v>25000</v>
      </c>
      <c r="Z536" s="32"/>
      <c r="AA536" s="33">
        <v>33750</v>
      </c>
      <c r="AB536" s="11"/>
      <c r="AC536" s="11"/>
      <c r="AD536" s="11"/>
      <c r="AE536" s="11"/>
      <c r="AF536" s="11"/>
      <c r="AG536" s="11"/>
      <c r="AL536" s="31" t="s">
        <v>410</v>
      </c>
    </row>
    <row r="537" spans="2:38" x14ac:dyDescent="0.25">
      <c r="C537" s="13"/>
      <c r="D537" s="12"/>
      <c r="E537" s="12"/>
      <c r="F537" s="12"/>
      <c r="G537" s="12"/>
      <c r="H537" s="12"/>
      <c r="I537" s="31"/>
      <c r="J537" s="11"/>
      <c r="K537" s="32"/>
      <c r="L537" s="32"/>
      <c r="M537" s="33"/>
      <c r="N537" s="12"/>
      <c r="O537" s="14"/>
      <c r="P537" s="11"/>
      <c r="Q537" s="11"/>
      <c r="R537" s="11"/>
      <c r="S537" s="12"/>
      <c r="T537" s="14"/>
      <c r="U537" s="11"/>
      <c r="V537" s="11"/>
      <c r="W537" s="11"/>
      <c r="X537" s="11"/>
      <c r="Y537" s="32"/>
      <c r="Z537" s="32"/>
      <c r="AA537" s="33"/>
      <c r="AB537" s="11"/>
      <c r="AC537" s="11"/>
      <c r="AD537" s="11"/>
      <c r="AE537" s="11"/>
      <c r="AF537" s="11"/>
      <c r="AG537" s="11"/>
      <c r="AL537" s="31"/>
    </row>
    <row r="538" spans="2:38" x14ac:dyDescent="0.25">
      <c r="C538" s="13"/>
      <c r="D538" s="12"/>
      <c r="E538" s="12"/>
      <c r="F538" s="12"/>
      <c r="G538" s="12"/>
      <c r="H538" s="12"/>
      <c r="I538" s="31"/>
      <c r="J538" s="11"/>
      <c r="K538" s="32"/>
      <c r="L538" s="32"/>
      <c r="M538" s="33"/>
      <c r="N538" s="12"/>
      <c r="O538" s="14"/>
      <c r="P538" s="11"/>
      <c r="Q538" s="11"/>
      <c r="R538" s="11"/>
      <c r="S538" s="12"/>
      <c r="T538" s="14"/>
      <c r="U538" s="11"/>
      <c r="V538" s="11"/>
      <c r="W538" s="11"/>
      <c r="X538" s="11"/>
      <c r="Y538" s="32"/>
      <c r="Z538" s="32"/>
      <c r="AA538" s="33"/>
      <c r="AB538" s="11"/>
      <c r="AC538" s="11"/>
      <c r="AD538" s="11"/>
      <c r="AE538" s="11"/>
      <c r="AF538" s="11"/>
      <c r="AG538" s="11"/>
      <c r="AL538" s="31"/>
    </row>
    <row r="539" spans="2:38" x14ac:dyDescent="0.25">
      <c r="C539" s="13"/>
      <c r="D539" s="12"/>
      <c r="E539" s="12"/>
      <c r="F539" s="12"/>
      <c r="G539" s="12"/>
      <c r="H539" s="12"/>
      <c r="I539" s="31"/>
      <c r="J539" s="11"/>
      <c r="K539" s="32"/>
      <c r="L539" s="32"/>
      <c r="M539" s="33"/>
      <c r="N539" s="12"/>
      <c r="O539" s="14"/>
      <c r="P539" s="11"/>
      <c r="Q539" s="11"/>
      <c r="R539" s="11"/>
      <c r="S539" s="12"/>
      <c r="T539" s="14"/>
      <c r="U539" s="11"/>
      <c r="V539" s="11"/>
      <c r="W539" s="11"/>
      <c r="X539" s="11"/>
      <c r="Y539" s="32"/>
      <c r="Z539" s="32"/>
      <c r="AA539" s="33"/>
      <c r="AB539" s="11"/>
      <c r="AC539" s="11"/>
      <c r="AD539" s="11"/>
      <c r="AE539" s="11"/>
      <c r="AF539" s="11"/>
      <c r="AG539" s="11"/>
      <c r="AL539" s="31"/>
    </row>
    <row r="540" spans="2:38" x14ac:dyDescent="0.25">
      <c r="C540" s="13"/>
      <c r="D540" s="12"/>
      <c r="E540" s="12"/>
      <c r="F540" s="12"/>
      <c r="G540" s="12"/>
      <c r="H540" s="12"/>
      <c r="I540" s="12" t="s">
        <v>86</v>
      </c>
      <c r="J540" s="11"/>
      <c r="K540" s="11">
        <v>500</v>
      </c>
      <c r="L540" s="11"/>
      <c r="M540" s="11">
        <v>89021.425000000003</v>
      </c>
      <c r="N540" s="12"/>
      <c r="O540" s="14"/>
      <c r="P540" s="11"/>
      <c r="Q540" s="11"/>
      <c r="R540" s="11"/>
      <c r="S540" s="12"/>
      <c r="T540" s="14"/>
      <c r="U540" s="11"/>
      <c r="V540" s="11"/>
      <c r="W540" s="11"/>
      <c r="X540" s="11"/>
      <c r="Y540" s="11">
        <v>500</v>
      </c>
      <c r="Z540" s="11"/>
      <c r="AA540" s="11">
        <v>89021.425000000003</v>
      </c>
      <c r="AB540" s="11"/>
      <c r="AC540" s="11"/>
      <c r="AD540" s="11"/>
      <c r="AE540" s="11"/>
      <c r="AF540" s="11"/>
      <c r="AG540" s="11"/>
      <c r="AL540" s="12" t="s">
        <v>86</v>
      </c>
    </row>
    <row r="541" spans="2:38" x14ac:dyDescent="0.25">
      <c r="C541" s="13"/>
      <c r="D541" s="12"/>
      <c r="E541" s="12"/>
      <c r="F541" s="12"/>
      <c r="G541" s="12"/>
      <c r="H541" s="12"/>
      <c r="I541" s="12" t="s">
        <v>155</v>
      </c>
      <c r="J541" s="12" t="s">
        <v>156</v>
      </c>
      <c r="K541" s="14">
        <v>250</v>
      </c>
      <c r="L541" s="11">
        <v>925.46</v>
      </c>
      <c r="M541" s="11">
        <v>231364.54</v>
      </c>
      <c r="N541" s="12"/>
      <c r="O541" s="14"/>
      <c r="P541" s="11"/>
      <c r="Q541" s="11"/>
      <c r="R541" s="11"/>
      <c r="S541" s="12"/>
      <c r="T541" s="14"/>
      <c r="U541" s="11"/>
      <c r="V541" s="11"/>
      <c r="W541" s="11"/>
      <c r="X541" s="12" t="s">
        <v>156</v>
      </c>
      <c r="Y541" s="14">
        <v>250</v>
      </c>
      <c r="Z541" s="11">
        <v>925.46</v>
      </c>
      <c r="AA541" s="11">
        <v>231364.54</v>
      </c>
      <c r="AB541" s="11"/>
      <c r="AC541" s="11"/>
      <c r="AD541" s="11"/>
      <c r="AE541" s="11"/>
      <c r="AF541" s="11"/>
      <c r="AG541" s="11"/>
      <c r="AL541" s="12" t="s">
        <v>155</v>
      </c>
    </row>
    <row r="542" spans="2:38" x14ac:dyDescent="0.25">
      <c r="C542" s="13"/>
      <c r="D542" s="12"/>
      <c r="E542" s="12"/>
      <c r="F542" s="12"/>
      <c r="G542" s="12"/>
      <c r="H542" s="12"/>
      <c r="I542" s="12" t="s">
        <v>155</v>
      </c>
      <c r="J542" s="12" t="s">
        <v>153</v>
      </c>
      <c r="K542" s="14">
        <v>250</v>
      </c>
      <c r="L542" s="11">
        <v>941.94</v>
      </c>
      <c r="M542" s="11">
        <v>235484.85</v>
      </c>
      <c r="N542" s="12"/>
      <c r="O542" s="14"/>
      <c r="P542" s="11"/>
      <c r="Q542" s="11"/>
      <c r="R542" s="11"/>
      <c r="S542" s="12"/>
      <c r="T542" s="14"/>
      <c r="U542" s="11"/>
      <c r="V542" s="11"/>
      <c r="W542" s="11"/>
      <c r="X542" s="12" t="s">
        <v>153</v>
      </c>
      <c r="Y542" s="14">
        <v>250</v>
      </c>
      <c r="Z542" s="11">
        <v>941.94</v>
      </c>
      <c r="AA542" s="11">
        <v>235484.85</v>
      </c>
      <c r="AB542" s="11"/>
      <c r="AC542" s="11"/>
      <c r="AD542" s="11"/>
      <c r="AE542" s="11"/>
      <c r="AF542" s="11"/>
      <c r="AG542" s="11"/>
      <c r="AL542" s="12" t="s">
        <v>155</v>
      </c>
    </row>
    <row r="543" spans="2:38" x14ac:dyDescent="0.25">
      <c r="C543" s="13"/>
      <c r="D543" s="12"/>
      <c r="E543" s="12"/>
      <c r="F543" s="12"/>
      <c r="G543" s="12"/>
      <c r="H543" s="12"/>
      <c r="I543" s="12"/>
      <c r="J543" s="12"/>
      <c r="K543" s="14"/>
      <c r="L543" s="11"/>
      <c r="M543" s="11"/>
      <c r="N543" s="12"/>
      <c r="O543" s="14"/>
      <c r="P543" s="11"/>
      <c r="Q543" s="11"/>
      <c r="R543" s="11"/>
      <c r="S543" s="12"/>
      <c r="T543" s="14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L543" s="12"/>
    </row>
    <row r="544" spans="2:38" x14ac:dyDescent="0.25">
      <c r="C544" s="13"/>
      <c r="D544" s="12"/>
      <c r="E544" s="12"/>
      <c r="F544" s="12"/>
      <c r="G544" s="12"/>
      <c r="H544" s="12"/>
      <c r="I544" s="12"/>
      <c r="J544" s="12"/>
      <c r="K544" s="14"/>
      <c r="L544" s="11"/>
      <c r="M544" s="11"/>
      <c r="N544" s="12"/>
      <c r="O544" s="14"/>
      <c r="P544" s="11"/>
      <c r="Q544" s="11"/>
      <c r="R544" s="11"/>
      <c r="S544" s="12"/>
      <c r="T544" s="14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L544" s="12"/>
    </row>
    <row r="545" spans="2:38" x14ac:dyDescent="0.25">
      <c r="C545" s="13"/>
      <c r="D545" s="12"/>
      <c r="E545" s="12"/>
      <c r="F545" s="12"/>
      <c r="G545" s="12"/>
      <c r="H545" s="12"/>
      <c r="I545" s="12"/>
      <c r="J545" s="12"/>
      <c r="K545" s="14"/>
      <c r="L545" s="11"/>
      <c r="M545" s="11"/>
      <c r="N545" s="12"/>
      <c r="O545" s="14"/>
      <c r="P545" s="11"/>
      <c r="Q545" s="11"/>
      <c r="R545" s="11"/>
      <c r="S545" s="12"/>
      <c r="T545" s="14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L545" s="12"/>
    </row>
    <row r="546" spans="2:38" x14ac:dyDescent="0.25">
      <c r="B546">
        <v>183</v>
      </c>
      <c r="C546" s="13">
        <v>45861</v>
      </c>
      <c r="D546" s="12" t="s">
        <v>247</v>
      </c>
      <c r="E546" s="12" t="s">
        <v>23</v>
      </c>
      <c r="F546" s="12" t="s">
        <v>23</v>
      </c>
      <c r="G546" s="12" t="s">
        <v>21</v>
      </c>
      <c r="H546" s="12"/>
      <c r="I546" s="12" t="s">
        <v>194</v>
      </c>
      <c r="J546" s="12"/>
      <c r="K546" s="12"/>
      <c r="L546" s="12"/>
      <c r="M546" s="12"/>
      <c r="N546" s="12"/>
      <c r="O546" s="14"/>
      <c r="P546" s="11"/>
      <c r="Q546" s="11"/>
      <c r="R546" s="11"/>
      <c r="S546" s="12" t="s">
        <v>247</v>
      </c>
      <c r="T546" s="14">
        <v>-250</v>
      </c>
      <c r="U546" s="11">
        <v>396.6</v>
      </c>
      <c r="V546" s="11">
        <v>-99150.73</v>
      </c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86" t="str">
        <f>LEFT(S546,2)</f>
        <v>22</v>
      </c>
      <c r="AI546" s="86" t="str">
        <f>MID(S546,4,2)</f>
        <v>07</v>
      </c>
      <c r="AJ546" s="86" t="str">
        <f>RIGHT(S546,2)</f>
        <v>25</v>
      </c>
      <c r="AK546" s="86" t="s">
        <v>389</v>
      </c>
      <c r="AL546" s="12" t="s">
        <v>194</v>
      </c>
    </row>
    <row r="547" spans="2:38" x14ac:dyDescent="0.25">
      <c r="C547" s="13"/>
      <c r="D547" s="12"/>
      <c r="E547" s="12"/>
      <c r="F547" s="12"/>
      <c r="G547" s="12"/>
      <c r="H547" s="12"/>
      <c r="I547" s="12" t="s">
        <v>194</v>
      </c>
      <c r="J547" s="12" t="s">
        <v>192</v>
      </c>
      <c r="K547" s="14">
        <v>500</v>
      </c>
      <c r="L547" s="11">
        <v>386.57</v>
      </c>
      <c r="M547" s="11">
        <v>193283.09</v>
      </c>
      <c r="N547" s="12"/>
      <c r="O547" s="14"/>
      <c r="P547" s="11"/>
      <c r="Q547" s="11"/>
      <c r="R547" s="11"/>
      <c r="S547" s="12"/>
      <c r="T547" s="14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L547" s="12" t="s">
        <v>194</v>
      </c>
    </row>
    <row r="548" spans="2:38" x14ac:dyDescent="0.25">
      <c r="C548" s="13"/>
      <c r="D548" s="12"/>
      <c r="E548" s="12"/>
      <c r="F548" s="12"/>
      <c r="G548" s="12"/>
      <c r="H548" s="12"/>
      <c r="I548" s="12" t="s">
        <v>194</v>
      </c>
      <c r="J548" s="12"/>
      <c r="K548" s="14">
        <f t="shared" ref="K548:M548" si="44">SUM(K547)</f>
        <v>500</v>
      </c>
      <c r="L548" s="11">
        <f t="shared" si="44"/>
        <v>386.57</v>
      </c>
      <c r="M548" s="11">
        <f t="shared" si="44"/>
        <v>193283.09</v>
      </c>
      <c r="N548" s="12"/>
      <c r="O548" s="14"/>
      <c r="P548" s="11"/>
      <c r="Q548" s="11"/>
      <c r="R548" s="11"/>
      <c r="S548" s="12"/>
      <c r="T548" s="14">
        <f t="shared" ref="T548:V548" si="45">SUM(T546:T547)</f>
        <v>-250</v>
      </c>
      <c r="U548" s="11">
        <f t="shared" si="45"/>
        <v>396.6</v>
      </c>
      <c r="V548" s="11">
        <f t="shared" si="45"/>
        <v>-99150.73</v>
      </c>
      <c r="W548" s="11"/>
      <c r="X548" s="11"/>
      <c r="Y548" s="11">
        <f>K548+O548+T548</f>
        <v>250</v>
      </c>
      <c r="Z548" s="11"/>
      <c r="AA548" s="11">
        <f>M548/K548*Y548</f>
        <v>96641.544999999998</v>
      </c>
      <c r="AB548" s="12"/>
      <c r="AC548" s="11">
        <f>M548-AA548</f>
        <v>96641.544999999998</v>
      </c>
      <c r="AD548" s="11">
        <f>(V548*-1)-AC548</f>
        <v>2509.1849999999977</v>
      </c>
      <c r="AE548" s="11"/>
      <c r="AF548" s="11"/>
      <c r="AG548" s="11"/>
      <c r="AK548" s="86" t="s">
        <v>389</v>
      </c>
      <c r="AL548" s="12"/>
    </row>
    <row r="549" spans="2:38" x14ac:dyDescent="0.25">
      <c r="C549" s="13"/>
      <c r="D549" s="12"/>
      <c r="E549" s="12"/>
      <c r="F549" s="12"/>
      <c r="G549" s="12"/>
      <c r="H549" s="12"/>
      <c r="I549" s="12"/>
      <c r="J549" s="12"/>
      <c r="K549" s="14"/>
      <c r="L549" s="11"/>
      <c r="M549" s="11"/>
      <c r="N549" s="12"/>
      <c r="O549" s="14"/>
      <c r="P549" s="11"/>
      <c r="Q549" s="11"/>
      <c r="R549" s="11"/>
      <c r="S549" s="12"/>
      <c r="T549" s="14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L549" s="12"/>
    </row>
    <row r="550" spans="2:38" x14ac:dyDescent="0.25">
      <c r="B550">
        <v>184</v>
      </c>
      <c r="C550" s="13">
        <v>45861</v>
      </c>
      <c r="D550" s="12" t="s">
        <v>247</v>
      </c>
      <c r="E550" s="12" t="s">
        <v>23</v>
      </c>
      <c r="F550" s="12" t="s">
        <v>23</v>
      </c>
      <c r="G550" s="12" t="s">
        <v>21</v>
      </c>
      <c r="H550" s="12"/>
      <c r="I550" s="12" t="s">
        <v>51</v>
      </c>
      <c r="J550" s="12"/>
      <c r="K550" s="12"/>
      <c r="L550" s="12"/>
      <c r="M550" s="12"/>
      <c r="N550" s="12"/>
      <c r="O550" s="14"/>
      <c r="P550" s="11"/>
      <c r="Q550" s="11"/>
      <c r="R550" s="11"/>
      <c r="S550" s="12" t="s">
        <v>247</v>
      </c>
      <c r="T550" s="14">
        <v>-2000</v>
      </c>
      <c r="U550" s="11">
        <v>82.68</v>
      </c>
      <c r="V550" s="11">
        <v>-165354.39000000001</v>
      </c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86" t="str">
        <f>LEFT(S550,2)</f>
        <v>22</v>
      </c>
      <c r="AI550" s="86" t="str">
        <f>MID(S550,4,2)</f>
        <v>07</v>
      </c>
      <c r="AJ550" s="86" t="str">
        <f>RIGHT(S550,2)</f>
        <v>25</v>
      </c>
      <c r="AK550" s="86" t="s">
        <v>389</v>
      </c>
      <c r="AL550" s="12" t="s">
        <v>51</v>
      </c>
    </row>
    <row r="551" spans="2:38" x14ac:dyDescent="0.25">
      <c r="B551">
        <v>140</v>
      </c>
      <c r="C551" s="13">
        <v>45827</v>
      </c>
      <c r="D551" s="12" t="s">
        <v>200</v>
      </c>
      <c r="E551" s="12" t="s">
        <v>17</v>
      </c>
      <c r="F551" s="12" t="s">
        <v>201</v>
      </c>
      <c r="G551" s="12" t="s">
        <v>21</v>
      </c>
      <c r="H551" s="12"/>
      <c r="I551" s="12" t="s">
        <v>51</v>
      </c>
      <c r="J551" s="12"/>
      <c r="K551" s="12"/>
      <c r="L551" s="12"/>
      <c r="M551" s="12"/>
      <c r="N551" s="12"/>
      <c r="O551" s="14"/>
      <c r="P551" s="11"/>
      <c r="Q551" s="11"/>
      <c r="R551" s="11"/>
      <c r="S551" s="12" t="s">
        <v>200</v>
      </c>
      <c r="T551" s="14">
        <v>-1000</v>
      </c>
      <c r="U551" s="11">
        <v>82.82</v>
      </c>
      <c r="V551" s="11">
        <v>-82817.100000000006</v>
      </c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86" t="str">
        <f>LEFT(S551,2)</f>
        <v>18</v>
      </c>
      <c r="AI551" s="86" t="str">
        <f>MID(S551,4,2)</f>
        <v>06</v>
      </c>
      <c r="AJ551" s="86" t="str">
        <f>RIGHT(S551,2)</f>
        <v>25</v>
      </c>
      <c r="AK551" s="86" t="s">
        <v>389</v>
      </c>
      <c r="AL551" s="12" t="s">
        <v>51</v>
      </c>
    </row>
    <row r="552" spans="2:38" x14ac:dyDescent="0.25">
      <c r="B552">
        <v>175</v>
      </c>
      <c r="C552" s="13">
        <v>45852</v>
      </c>
      <c r="D552" s="12" t="s">
        <v>239</v>
      </c>
      <c r="E552" s="12" t="s">
        <v>17</v>
      </c>
      <c r="F552" s="12" t="s">
        <v>240</v>
      </c>
      <c r="G552" s="12" t="s">
        <v>21</v>
      </c>
      <c r="H552" s="12"/>
      <c r="I552" s="12" t="s">
        <v>51</v>
      </c>
      <c r="J552" s="12"/>
      <c r="K552" s="12"/>
      <c r="L552" s="12"/>
      <c r="M552" s="12"/>
      <c r="N552" s="12"/>
      <c r="O552" s="14"/>
      <c r="P552" s="11"/>
      <c r="Q552" s="11"/>
      <c r="R552" s="11"/>
      <c r="S552" s="12" t="s">
        <v>239</v>
      </c>
      <c r="T552" s="14">
        <v>-1000</v>
      </c>
      <c r="U552" s="11">
        <v>81</v>
      </c>
      <c r="V552" s="11">
        <v>-80998.899999999994</v>
      </c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86" t="str">
        <f>LEFT(S552,2)</f>
        <v>11</v>
      </c>
      <c r="AI552" s="86" t="str">
        <f>MID(S552,4,2)</f>
        <v>07</v>
      </c>
      <c r="AJ552" s="86" t="str">
        <f>RIGHT(S552,2)</f>
        <v>25</v>
      </c>
      <c r="AK552" s="86" t="s">
        <v>389</v>
      </c>
      <c r="AL552" s="12" t="s">
        <v>51</v>
      </c>
    </row>
    <row r="553" spans="2:38" x14ac:dyDescent="0.25">
      <c r="C553" s="13"/>
      <c r="D553" s="12"/>
      <c r="E553" s="12"/>
      <c r="F553" s="12"/>
      <c r="G553" s="12"/>
      <c r="H553" s="12"/>
      <c r="I553" s="12" t="s">
        <v>51</v>
      </c>
      <c r="K553" s="32">
        <v>118000</v>
      </c>
      <c r="L553" s="32"/>
      <c r="M553" s="33">
        <v>7547006.7288571429</v>
      </c>
      <c r="N553" s="12"/>
      <c r="O553" s="14"/>
      <c r="P553" s="11"/>
      <c r="Q553" s="11"/>
      <c r="R553" s="11"/>
      <c r="S553" s="12"/>
      <c r="T553" s="14"/>
      <c r="U553" s="11"/>
      <c r="V553" s="11"/>
      <c r="W553" s="11"/>
      <c r="X553" s="11"/>
      <c r="Y553" s="32">
        <f>K553+T558</f>
        <v>114000</v>
      </c>
      <c r="Z553" s="32"/>
      <c r="AA553" s="33">
        <f>M553/K553*Y553</f>
        <v>7291175.9922857136</v>
      </c>
      <c r="AB553" s="11"/>
      <c r="AC553" s="11"/>
      <c r="AD553" s="11"/>
      <c r="AE553" s="11"/>
      <c r="AF553" s="11"/>
      <c r="AG553" s="11"/>
      <c r="AL553" s="12" t="s">
        <v>51</v>
      </c>
    </row>
    <row r="554" spans="2:38" x14ac:dyDescent="0.25">
      <c r="C554" s="13"/>
      <c r="D554" s="12"/>
      <c r="E554" s="12"/>
      <c r="F554" s="12"/>
      <c r="G554" s="12"/>
      <c r="H554" s="12"/>
      <c r="I554" s="12" t="s">
        <v>51</v>
      </c>
      <c r="J554" s="12" t="s">
        <v>127</v>
      </c>
      <c r="K554" s="14">
        <v>2000</v>
      </c>
      <c r="L554" s="11">
        <v>76.709999999999994</v>
      </c>
      <c r="M554" s="11">
        <v>153423.29999999999</v>
      </c>
      <c r="N554" s="12"/>
      <c r="O554" s="14"/>
      <c r="P554" s="11"/>
      <c r="Q554" s="11"/>
      <c r="R554" s="11"/>
      <c r="S554" s="12"/>
      <c r="T554" s="14"/>
      <c r="U554" s="11"/>
      <c r="V554" s="11"/>
      <c r="W554" s="11"/>
      <c r="X554" s="12" t="s">
        <v>127</v>
      </c>
      <c r="Y554" s="14">
        <v>2000</v>
      </c>
      <c r="Z554" s="11">
        <v>76.709999999999994</v>
      </c>
      <c r="AA554" s="11">
        <v>153423.29999999999</v>
      </c>
      <c r="AB554" s="11"/>
      <c r="AC554" s="11"/>
      <c r="AD554" s="11"/>
      <c r="AE554" s="11"/>
      <c r="AF554" s="11"/>
      <c r="AG554" s="11"/>
      <c r="AL554" s="12" t="s">
        <v>51</v>
      </c>
    </row>
    <row r="555" spans="2:38" x14ac:dyDescent="0.25">
      <c r="C555" s="13"/>
      <c r="D555" s="12"/>
      <c r="E555" s="12"/>
      <c r="F555" s="12"/>
      <c r="G555" s="12"/>
      <c r="H555" s="12"/>
      <c r="I555" s="12" t="s">
        <v>51</v>
      </c>
      <c r="J555" s="12" t="s">
        <v>121</v>
      </c>
      <c r="K555" s="14">
        <v>2000</v>
      </c>
      <c r="L555" s="11">
        <v>78.34</v>
      </c>
      <c r="M555" s="11">
        <v>156676.6</v>
      </c>
      <c r="N555" s="12"/>
      <c r="O555" s="14"/>
      <c r="P555" s="11"/>
      <c r="Q555" s="11"/>
      <c r="R555" s="11"/>
      <c r="S555" s="12"/>
      <c r="T555" s="14"/>
      <c r="U555" s="11"/>
      <c r="V555" s="11"/>
      <c r="W555" s="11"/>
      <c r="X555" s="12" t="s">
        <v>121</v>
      </c>
      <c r="Y555" s="14">
        <v>2000</v>
      </c>
      <c r="Z555" s="11">
        <v>78.34</v>
      </c>
      <c r="AA555" s="11">
        <v>156676.6</v>
      </c>
      <c r="AB555" s="11"/>
      <c r="AC555" s="11"/>
      <c r="AD555" s="11"/>
      <c r="AE555" s="11"/>
      <c r="AF555" s="11"/>
      <c r="AG555" s="11"/>
      <c r="AL555" s="12" t="s">
        <v>51</v>
      </c>
    </row>
    <row r="556" spans="2:38" x14ac:dyDescent="0.25">
      <c r="C556" s="13"/>
      <c r="D556" s="12"/>
      <c r="E556" s="12"/>
      <c r="F556" s="12"/>
      <c r="G556" s="12"/>
      <c r="H556" s="12"/>
      <c r="I556" s="12" t="s">
        <v>51</v>
      </c>
      <c r="J556" s="12" t="s">
        <v>68</v>
      </c>
      <c r="K556" s="14">
        <v>4000</v>
      </c>
      <c r="L556" s="11">
        <v>79.540000000000006</v>
      </c>
      <c r="M556" s="11">
        <v>318158</v>
      </c>
      <c r="N556" s="12"/>
      <c r="O556" s="14"/>
      <c r="P556" s="11"/>
      <c r="Q556" s="11"/>
      <c r="R556" s="11"/>
      <c r="S556" s="12"/>
      <c r="T556" s="14"/>
      <c r="U556" s="11"/>
      <c r="V556" s="11"/>
      <c r="W556" s="11"/>
      <c r="X556" s="12" t="s">
        <v>68</v>
      </c>
      <c r="Y556" s="14">
        <v>4000</v>
      </c>
      <c r="Z556" s="11">
        <v>79.540000000000006</v>
      </c>
      <c r="AA556" s="11">
        <v>318158</v>
      </c>
      <c r="AB556" s="11"/>
      <c r="AC556" s="11"/>
      <c r="AD556" s="11"/>
      <c r="AE556" s="11"/>
      <c r="AF556" s="11"/>
      <c r="AG556" s="11"/>
      <c r="AL556" s="12" t="s">
        <v>51</v>
      </c>
    </row>
    <row r="557" spans="2:38" x14ac:dyDescent="0.25">
      <c r="C557" s="13"/>
      <c r="D557" s="12"/>
      <c r="E557" s="12"/>
      <c r="F557" s="12"/>
      <c r="G557" s="12"/>
      <c r="H557" s="12"/>
      <c r="I557" s="12" t="s">
        <v>51</v>
      </c>
      <c r="J557" s="12" t="s">
        <v>77</v>
      </c>
      <c r="K557" s="14">
        <v>49000</v>
      </c>
      <c r="L557" s="11">
        <v>81.819999999999993</v>
      </c>
      <c r="M557" s="11">
        <v>4009334.32</v>
      </c>
      <c r="N557" s="12"/>
      <c r="O557" s="14"/>
      <c r="P557" s="11"/>
      <c r="Q557" s="11"/>
      <c r="R557" s="11"/>
      <c r="S557" s="12"/>
      <c r="T557" s="14"/>
      <c r="U557" s="11"/>
      <c r="V557" s="11"/>
      <c r="W557" s="11"/>
      <c r="X557" s="12" t="s">
        <v>77</v>
      </c>
      <c r="Y557" s="14">
        <v>49000</v>
      </c>
      <c r="Z557" s="11">
        <v>81.819999999999993</v>
      </c>
      <c r="AA557" s="11">
        <v>4009334.32</v>
      </c>
      <c r="AB557" s="11"/>
      <c r="AC557" s="11"/>
      <c r="AD557" s="11"/>
      <c r="AE557" s="11"/>
      <c r="AF557" s="11"/>
      <c r="AG557" s="11"/>
      <c r="AL557" s="12" t="s">
        <v>51</v>
      </c>
    </row>
    <row r="558" spans="2:38" x14ac:dyDescent="0.25">
      <c r="C558" s="13"/>
      <c r="D558" s="12"/>
      <c r="E558" s="12"/>
      <c r="F558" s="12"/>
      <c r="G558" s="12"/>
      <c r="H558" s="12"/>
      <c r="I558" s="12" t="s">
        <v>51</v>
      </c>
      <c r="J558" s="11"/>
      <c r="K558" s="11">
        <v>175000</v>
      </c>
      <c r="L558" s="11"/>
      <c r="M558" s="11">
        <v>12184598.948857142</v>
      </c>
      <c r="N558" s="12"/>
      <c r="O558" s="14"/>
      <c r="P558" s="11"/>
      <c r="Q558" s="11"/>
      <c r="R558" s="11"/>
      <c r="S558" s="12"/>
      <c r="T558" s="14">
        <f t="shared" ref="T558:V558" si="46">SUM(T550:T557)</f>
        <v>-4000</v>
      </c>
      <c r="U558" s="11">
        <f t="shared" si="46"/>
        <v>246.5</v>
      </c>
      <c r="V558" s="11">
        <f t="shared" si="46"/>
        <v>-329170.39</v>
      </c>
      <c r="W558" s="11"/>
      <c r="X558" s="11"/>
      <c r="Y558" s="11">
        <f>SUM(Y553:Y557)</f>
        <v>171000</v>
      </c>
      <c r="Z558" s="11"/>
      <c r="AA558" s="11">
        <f>SUM(AA553:AA557)</f>
        <v>11928768.212285712</v>
      </c>
      <c r="AB558" s="12"/>
      <c r="AC558" s="11">
        <f>M553-AA553</f>
        <v>255830.7365714293</v>
      </c>
      <c r="AD558" s="11">
        <f>(V558*-1)-AC558</f>
        <v>73339.653428570717</v>
      </c>
      <c r="AE558" s="11"/>
      <c r="AF558" s="11"/>
      <c r="AG558" s="11"/>
      <c r="AK558" s="86" t="s">
        <v>389</v>
      </c>
      <c r="AL558" s="12" t="s">
        <v>51</v>
      </c>
    </row>
    <row r="559" spans="2:38" x14ac:dyDescent="0.25">
      <c r="C559" s="13"/>
      <c r="D559" s="12"/>
      <c r="E559" s="12"/>
      <c r="F559" s="12"/>
      <c r="G559" s="12"/>
      <c r="H559" s="12"/>
      <c r="I559" s="12"/>
      <c r="J559" s="11"/>
      <c r="K559" s="11"/>
      <c r="L559" s="11"/>
      <c r="M559" s="11"/>
      <c r="N559" s="12"/>
      <c r="O559" s="14"/>
      <c r="P559" s="11"/>
      <c r="Q559" s="11"/>
      <c r="R559" s="11"/>
      <c r="S559" s="12"/>
      <c r="T559" s="14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L559" s="12"/>
    </row>
    <row r="560" spans="2:38" x14ac:dyDescent="0.25">
      <c r="C560" s="13"/>
      <c r="D560" s="12"/>
      <c r="E560" s="12"/>
      <c r="F560" s="12"/>
      <c r="G560" s="12"/>
      <c r="H560" s="12"/>
      <c r="I560" s="12"/>
      <c r="J560" s="11"/>
      <c r="K560" s="11"/>
      <c r="L560" s="11"/>
      <c r="M560" s="11"/>
      <c r="N560" s="12"/>
      <c r="O560" s="14"/>
      <c r="P560" s="11"/>
      <c r="Q560" s="11"/>
      <c r="R560" s="11"/>
      <c r="S560" s="12"/>
      <c r="T560" s="14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L560" s="12"/>
    </row>
    <row r="561" spans="2:38" x14ac:dyDescent="0.25">
      <c r="B561">
        <v>159</v>
      </c>
      <c r="C561" s="13">
        <v>45847</v>
      </c>
      <c r="D561" s="12" t="s">
        <v>230</v>
      </c>
      <c r="E561" s="12" t="s">
        <v>23</v>
      </c>
      <c r="F561" s="12" t="s">
        <v>23</v>
      </c>
      <c r="G561" s="12" t="s">
        <v>21</v>
      </c>
      <c r="H561" s="12"/>
      <c r="I561" s="12" t="s">
        <v>87</v>
      </c>
      <c r="J561" s="12"/>
      <c r="K561" s="12"/>
      <c r="L561" s="12"/>
      <c r="M561" s="12"/>
      <c r="N561" s="12"/>
      <c r="O561" s="14"/>
      <c r="P561" s="11"/>
      <c r="Q561" s="11"/>
      <c r="R561" s="11"/>
      <c r="S561" s="12" t="s">
        <v>230</v>
      </c>
      <c r="T561" s="14">
        <v>-500</v>
      </c>
      <c r="U561" s="11">
        <v>206.59</v>
      </c>
      <c r="V561" s="11">
        <v>-103296.61</v>
      </c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86" t="str">
        <f>LEFT(S561,2)</f>
        <v>08</v>
      </c>
      <c r="AI561" s="86" t="str">
        <f>MID(S561,4,2)</f>
        <v>07</v>
      </c>
      <c r="AJ561" s="86" t="str">
        <f>RIGHT(S561,2)</f>
        <v>25</v>
      </c>
      <c r="AK561" s="86" t="s">
        <v>389</v>
      </c>
      <c r="AL561" s="12" t="s">
        <v>87</v>
      </c>
    </row>
    <row r="562" spans="2:38" x14ac:dyDescent="0.25">
      <c r="C562" s="13"/>
      <c r="D562" s="12"/>
      <c r="E562" s="12"/>
      <c r="F562" s="12"/>
      <c r="G562" s="12"/>
      <c r="H562" s="12"/>
      <c r="I562" s="12" t="s">
        <v>87</v>
      </c>
      <c r="J562" s="11"/>
      <c r="K562" s="11">
        <v>1000</v>
      </c>
      <c r="L562" s="11"/>
      <c r="M562" s="11">
        <v>181891.69999999998</v>
      </c>
      <c r="N562" s="12"/>
      <c r="O562" s="14"/>
      <c r="P562" s="11"/>
      <c r="Q562" s="11"/>
      <c r="R562" s="11"/>
      <c r="S562" s="12"/>
      <c r="T562" s="14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L562" s="12" t="s">
        <v>87</v>
      </c>
    </row>
    <row r="563" spans="2:38" x14ac:dyDescent="0.25">
      <c r="C563" s="13"/>
      <c r="D563" s="12"/>
      <c r="E563" s="12"/>
      <c r="F563" s="12"/>
      <c r="G563" s="12"/>
      <c r="H563" s="12"/>
      <c r="I563" s="12" t="s">
        <v>87</v>
      </c>
      <c r="J563" s="11"/>
      <c r="K563" s="11">
        <f t="shared" ref="K563:M563" si="47">SUM(K562)</f>
        <v>1000</v>
      </c>
      <c r="L563" s="11">
        <f t="shared" si="47"/>
        <v>0</v>
      </c>
      <c r="M563" s="11">
        <f t="shared" si="47"/>
        <v>181891.69999999998</v>
      </c>
      <c r="N563" s="12"/>
      <c r="O563" s="14"/>
      <c r="P563" s="11"/>
      <c r="Q563" s="11"/>
      <c r="R563" s="11"/>
      <c r="S563" s="12"/>
      <c r="T563" s="14">
        <f t="shared" ref="T563:V563" si="48">SUM(T561:T562)</f>
        <v>-500</v>
      </c>
      <c r="U563" s="11">
        <f t="shared" si="48"/>
        <v>206.59</v>
      </c>
      <c r="V563" s="11">
        <f t="shared" si="48"/>
        <v>-103296.61</v>
      </c>
      <c r="W563" s="11"/>
      <c r="X563" s="11"/>
      <c r="Y563" s="11">
        <f>K563+O563+T563</f>
        <v>500</v>
      </c>
      <c r="Z563" s="11"/>
      <c r="AA563" s="11">
        <f>M563/K563*Y563</f>
        <v>90945.849999999991</v>
      </c>
      <c r="AB563" s="12"/>
      <c r="AC563" s="11">
        <f>M563-AA563</f>
        <v>90945.849999999991</v>
      </c>
      <c r="AD563" s="11">
        <f>(V563*-1)-AC563</f>
        <v>12350.760000000009</v>
      </c>
      <c r="AE563" s="11"/>
      <c r="AF563" s="11"/>
      <c r="AG563" s="11"/>
      <c r="AK563" s="86" t="s">
        <v>389</v>
      </c>
      <c r="AL563" s="12"/>
    </row>
    <row r="564" spans="2:38" x14ac:dyDescent="0.25">
      <c r="C564" s="13"/>
      <c r="D564" s="12"/>
      <c r="E564" s="12"/>
      <c r="F564" s="12"/>
      <c r="G564" s="12"/>
      <c r="H564" s="12"/>
      <c r="I564" s="12"/>
      <c r="J564" s="11"/>
      <c r="K564" s="11"/>
      <c r="L564" s="11"/>
      <c r="M564" s="11"/>
      <c r="N564" s="12"/>
      <c r="O564" s="14"/>
      <c r="P564" s="11"/>
      <c r="Q564" s="11"/>
      <c r="R564" s="11"/>
      <c r="S564" s="12"/>
      <c r="T564" s="14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L564" s="12"/>
    </row>
    <row r="565" spans="2:38" x14ac:dyDescent="0.25">
      <c r="C565" s="13"/>
      <c r="D565" s="12"/>
      <c r="E565" s="12"/>
      <c r="F565" s="12"/>
      <c r="G565" s="12"/>
      <c r="H565" s="12"/>
      <c r="I565" s="31" t="s">
        <v>414</v>
      </c>
      <c r="J565" s="11"/>
      <c r="K565" s="32">
        <v>250</v>
      </c>
      <c r="L565" s="32"/>
      <c r="M565" s="33">
        <v>115753.18</v>
      </c>
      <c r="N565" s="12"/>
      <c r="O565" s="14"/>
      <c r="P565" s="11"/>
      <c r="Q565" s="11"/>
      <c r="R565" s="11"/>
      <c r="S565" s="12"/>
      <c r="T565" s="14"/>
      <c r="U565" s="11"/>
      <c r="V565" s="11"/>
      <c r="W565" s="11"/>
      <c r="X565" s="32">
        <v>250</v>
      </c>
      <c r="Y565" s="32"/>
      <c r="Z565" s="33">
        <v>115753.18</v>
      </c>
      <c r="AA565" s="11"/>
      <c r="AB565" s="11"/>
      <c r="AC565" s="11"/>
      <c r="AD565" s="11"/>
      <c r="AE565" s="11"/>
      <c r="AF565" s="11"/>
      <c r="AG565" s="11"/>
      <c r="AL565" s="31" t="s">
        <v>414</v>
      </c>
    </row>
    <row r="566" spans="2:38" x14ac:dyDescent="0.25">
      <c r="C566" s="13"/>
      <c r="D566" s="12"/>
      <c r="E566" s="12"/>
      <c r="F566" s="12"/>
      <c r="G566" s="12"/>
      <c r="H566" s="12"/>
      <c r="I566" s="31"/>
      <c r="J566" s="11"/>
      <c r="K566" s="32"/>
      <c r="L566" s="32"/>
      <c r="M566" s="33"/>
      <c r="N566" s="12"/>
      <c r="O566" s="14"/>
      <c r="P566" s="11"/>
      <c r="Q566" s="11"/>
      <c r="R566" s="11"/>
      <c r="S566" s="12"/>
      <c r="T566" s="14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L566" s="31"/>
    </row>
    <row r="567" spans="2:38" x14ac:dyDescent="0.25">
      <c r="C567" s="13"/>
      <c r="D567" s="12"/>
      <c r="E567" s="12"/>
      <c r="F567" s="12"/>
      <c r="G567" s="12"/>
      <c r="H567" s="12"/>
      <c r="I567" s="31"/>
      <c r="J567" s="11"/>
      <c r="K567" s="32"/>
      <c r="L567" s="32"/>
      <c r="M567" s="33"/>
      <c r="N567" s="12"/>
      <c r="O567" s="14"/>
      <c r="P567" s="11"/>
      <c r="Q567" s="11"/>
      <c r="R567" s="11"/>
      <c r="S567" s="12"/>
      <c r="T567" s="14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L567" s="31"/>
    </row>
    <row r="568" spans="2:38" x14ac:dyDescent="0.25">
      <c r="C568" s="13"/>
      <c r="D568" s="12"/>
      <c r="E568" s="12"/>
      <c r="F568" s="12"/>
      <c r="G568" s="12"/>
      <c r="H568" s="12"/>
      <c r="I568" s="31"/>
      <c r="J568" s="11"/>
      <c r="K568" s="32"/>
      <c r="L568" s="32"/>
      <c r="M568" s="33"/>
      <c r="N568" s="12"/>
      <c r="O568" s="14"/>
      <c r="P568" s="11"/>
      <c r="Q568" s="11"/>
      <c r="R568" s="11"/>
      <c r="S568" s="12"/>
      <c r="T568" s="14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L568" s="31"/>
    </row>
    <row r="569" spans="2:38" x14ac:dyDescent="0.25">
      <c r="C569" s="13"/>
      <c r="D569" s="12"/>
      <c r="E569" s="12"/>
      <c r="F569" s="12"/>
      <c r="G569" s="12"/>
      <c r="H569" s="12"/>
      <c r="I569" s="31"/>
      <c r="J569" s="11"/>
      <c r="K569" s="32"/>
      <c r="L569" s="32"/>
      <c r="M569" s="33"/>
      <c r="N569" s="12"/>
      <c r="O569" s="14"/>
      <c r="P569" s="11"/>
      <c r="Q569" s="11"/>
      <c r="R569" s="11"/>
      <c r="S569" s="12"/>
      <c r="T569" s="14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L569" s="31"/>
    </row>
    <row r="570" spans="2:38" x14ac:dyDescent="0.25">
      <c r="C570" s="13"/>
      <c r="D570" s="12"/>
      <c r="E570" s="12"/>
      <c r="F570" s="12"/>
      <c r="G570" s="12"/>
      <c r="H570" s="12"/>
      <c r="I570" s="31"/>
      <c r="J570" s="11"/>
      <c r="K570" s="32"/>
      <c r="L570" s="32"/>
      <c r="M570" s="33"/>
      <c r="N570" s="12"/>
      <c r="O570" s="14"/>
      <c r="P570" s="11"/>
      <c r="Q570" s="11"/>
      <c r="R570" s="11"/>
      <c r="S570" s="12"/>
      <c r="T570" s="14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L570" s="31"/>
    </row>
    <row r="571" spans="2:38" x14ac:dyDescent="0.25">
      <c r="C571" s="13"/>
      <c r="D571" s="12"/>
      <c r="E571" s="12"/>
      <c r="F571" s="12"/>
      <c r="G571" s="12"/>
      <c r="H571" s="12"/>
      <c r="I571" s="31" t="s">
        <v>415</v>
      </c>
      <c r="J571" s="11"/>
      <c r="K571" s="32">
        <v>52000</v>
      </c>
      <c r="L571" s="32"/>
      <c r="M571" s="33">
        <v>4580221.6436363645</v>
      </c>
      <c r="N571" s="12"/>
      <c r="O571" s="14"/>
      <c r="P571" s="11"/>
      <c r="Q571" s="11"/>
      <c r="R571" s="11"/>
      <c r="S571" s="12"/>
      <c r="T571" s="14"/>
      <c r="U571" s="11"/>
      <c r="V571" s="11"/>
      <c r="W571" s="11"/>
      <c r="X571" s="11"/>
      <c r="Y571" s="32">
        <f>K571+T578</f>
        <v>46000</v>
      </c>
      <c r="Z571" s="32"/>
      <c r="AA571" s="33">
        <f>M571/K571*Y571</f>
        <v>4051734.5309090917</v>
      </c>
      <c r="AB571" s="11"/>
      <c r="AC571" s="11"/>
      <c r="AD571" s="11"/>
      <c r="AE571" s="11"/>
      <c r="AF571" s="11"/>
      <c r="AG571" s="11"/>
      <c r="AL571" s="31" t="s">
        <v>415</v>
      </c>
    </row>
    <row r="572" spans="2:38" x14ac:dyDescent="0.25">
      <c r="B572">
        <v>185</v>
      </c>
      <c r="C572" s="13">
        <v>45861</v>
      </c>
      <c r="D572" s="12" t="s">
        <v>247</v>
      </c>
      <c r="E572" s="12" t="s">
        <v>23</v>
      </c>
      <c r="F572" s="12" t="s">
        <v>23</v>
      </c>
      <c r="G572" s="12" t="s">
        <v>21</v>
      </c>
      <c r="H572" s="12"/>
      <c r="I572" s="12" t="s">
        <v>75</v>
      </c>
      <c r="J572" s="12"/>
      <c r="K572" s="12"/>
      <c r="L572" s="12"/>
      <c r="M572" s="12"/>
      <c r="N572" s="12"/>
      <c r="O572" s="14"/>
      <c r="P572" s="11"/>
      <c r="Q572" s="11"/>
      <c r="R572" s="11"/>
      <c r="S572" s="12" t="s">
        <v>247</v>
      </c>
      <c r="T572" s="14">
        <v>-2000</v>
      </c>
      <c r="U572" s="11">
        <v>110.64</v>
      </c>
      <c r="V572" s="11">
        <v>-221278.4</v>
      </c>
      <c r="W572" s="11"/>
      <c r="X572" s="12"/>
      <c r="Y572" s="12"/>
      <c r="Z572" s="12"/>
      <c r="AA572" s="12"/>
      <c r="AB572" s="11"/>
      <c r="AC572" s="11"/>
      <c r="AD572" s="11"/>
      <c r="AE572" s="11"/>
      <c r="AF572" s="11"/>
      <c r="AG572" s="11"/>
      <c r="AH572" s="86" t="str">
        <f>LEFT(S572,2)</f>
        <v>22</v>
      </c>
      <c r="AI572" s="86" t="str">
        <f>MID(S572,4,2)</f>
        <v>07</v>
      </c>
      <c r="AJ572" s="86" t="str">
        <f>RIGHT(S572,2)</f>
        <v>25</v>
      </c>
      <c r="AK572" s="86" t="s">
        <v>389</v>
      </c>
      <c r="AL572" s="12" t="s">
        <v>75</v>
      </c>
    </row>
    <row r="573" spans="2:38" x14ac:dyDescent="0.25">
      <c r="B573">
        <v>176</v>
      </c>
      <c r="C573" s="13">
        <v>45852</v>
      </c>
      <c r="D573" s="12" t="s">
        <v>239</v>
      </c>
      <c r="E573" s="12" t="s">
        <v>23</v>
      </c>
      <c r="F573" s="12" t="s">
        <v>23</v>
      </c>
      <c r="G573" s="12" t="s">
        <v>21</v>
      </c>
      <c r="H573" s="12"/>
      <c r="I573" s="12" t="s">
        <v>75</v>
      </c>
      <c r="J573" s="12"/>
      <c r="K573" s="12"/>
      <c r="L573" s="12"/>
      <c r="M573" s="12"/>
      <c r="N573" s="12"/>
      <c r="O573" s="14"/>
      <c r="P573" s="11"/>
      <c r="Q573" s="11"/>
      <c r="R573" s="11"/>
      <c r="S573" s="12" t="s">
        <v>239</v>
      </c>
      <c r="T573" s="14">
        <v>-2000</v>
      </c>
      <c r="U573" s="11">
        <v>105.96</v>
      </c>
      <c r="V573" s="11">
        <v>-211927.8</v>
      </c>
      <c r="W573" s="11"/>
      <c r="X573" s="12"/>
      <c r="Y573" s="12"/>
      <c r="Z573" s="12"/>
      <c r="AA573" s="12"/>
      <c r="AB573" s="11"/>
      <c r="AC573" s="11"/>
      <c r="AD573" s="11"/>
      <c r="AE573" s="11"/>
      <c r="AF573" s="11"/>
      <c r="AG573" s="11"/>
      <c r="AH573" s="86" t="str">
        <f>LEFT(S573,2)</f>
        <v>11</v>
      </c>
      <c r="AI573" s="86" t="str">
        <f>MID(S573,4,2)</f>
        <v>07</v>
      </c>
      <c r="AJ573" s="86" t="str">
        <f>RIGHT(S573,2)</f>
        <v>25</v>
      </c>
      <c r="AK573" s="86" t="s">
        <v>389</v>
      </c>
      <c r="AL573" s="12" t="s">
        <v>75</v>
      </c>
    </row>
    <row r="574" spans="2:38" x14ac:dyDescent="0.25">
      <c r="B574">
        <v>177</v>
      </c>
      <c r="C574" s="13">
        <v>45853</v>
      </c>
      <c r="D574" s="12" t="s">
        <v>241</v>
      </c>
      <c r="E574" s="12" t="s">
        <v>17</v>
      </c>
      <c r="F574" s="12" t="s">
        <v>242</v>
      </c>
      <c r="G574" s="12" t="s">
        <v>21</v>
      </c>
      <c r="H574" s="12"/>
      <c r="I574" s="12" t="s">
        <v>75</v>
      </c>
      <c r="J574" s="12"/>
      <c r="K574" s="12"/>
      <c r="L574" s="12"/>
      <c r="M574" s="12"/>
      <c r="N574" s="12"/>
      <c r="O574" s="14"/>
      <c r="P574" s="11"/>
      <c r="Q574" s="11"/>
      <c r="R574" s="11"/>
      <c r="S574" s="12" t="s">
        <v>241</v>
      </c>
      <c r="T574" s="14">
        <v>-1000</v>
      </c>
      <c r="U574" s="11">
        <v>109.94</v>
      </c>
      <c r="V574" s="11">
        <v>-109939.9</v>
      </c>
      <c r="W574" s="11"/>
      <c r="X574" s="12"/>
      <c r="Y574" s="12"/>
      <c r="Z574" s="12"/>
      <c r="AA574" s="12"/>
      <c r="AB574" s="11"/>
      <c r="AC574" s="11"/>
      <c r="AD574" s="11"/>
      <c r="AE574" s="11"/>
      <c r="AF574" s="11"/>
      <c r="AG574" s="11"/>
      <c r="AH574" s="86" t="str">
        <f>LEFT(S574,2)</f>
        <v>14</v>
      </c>
      <c r="AI574" s="86" t="str">
        <f>MID(S574,4,2)</f>
        <v>07</v>
      </c>
      <c r="AJ574" s="86" t="str">
        <f>RIGHT(S574,2)</f>
        <v>25</v>
      </c>
      <c r="AK574" s="86" t="s">
        <v>389</v>
      </c>
      <c r="AL574" s="12" t="s">
        <v>75</v>
      </c>
    </row>
    <row r="575" spans="2:38" x14ac:dyDescent="0.25">
      <c r="B575">
        <v>141</v>
      </c>
      <c r="C575" s="13">
        <v>45827</v>
      </c>
      <c r="D575" s="12" t="s">
        <v>200</v>
      </c>
      <c r="E575" s="12" t="s">
        <v>23</v>
      </c>
      <c r="F575" s="12" t="s">
        <v>23</v>
      </c>
      <c r="G575" s="12" t="s">
        <v>21</v>
      </c>
      <c r="H575" s="12"/>
      <c r="I575" s="12" t="s">
        <v>75</v>
      </c>
      <c r="J575" s="12"/>
      <c r="K575" s="12"/>
      <c r="L575" s="12"/>
      <c r="M575" s="12"/>
      <c r="N575" s="12"/>
      <c r="O575" s="14"/>
      <c r="P575" s="11"/>
      <c r="Q575" s="11"/>
      <c r="R575" s="11"/>
      <c r="S575" s="12" t="s">
        <v>200</v>
      </c>
      <c r="T575" s="14">
        <v>-1000</v>
      </c>
      <c r="U575" s="11">
        <v>106.39</v>
      </c>
      <c r="V575" s="11">
        <v>-106393.5</v>
      </c>
      <c r="W575" s="11"/>
      <c r="X575" s="12"/>
      <c r="Y575" s="12"/>
      <c r="Z575" s="12"/>
      <c r="AA575" s="12"/>
      <c r="AB575" s="11"/>
      <c r="AC575" s="11"/>
      <c r="AD575" s="11"/>
      <c r="AE575" s="11"/>
      <c r="AF575" s="11"/>
      <c r="AG575" s="11"/>
      <c r="AH575" s="86" t="str">
        <f>LEFT(S575,2)</f>
        <v>18</v>
      </c>
      <c r="AI575" s="86" t="str">
        <f>MID(S575,4,2)</f>
        <v>06</v>
      </c>
      <c r="AJ575" s="86" t="str">
        <f>RIGHT(S575,2)</f>
        <v>25</v>
      </c>
      <c r="AK575" s="86" t="s">
        <v>389</v>
      </c>
      <c r="AL575" s="12" t="s">
        <v>75</v>
      </c>
    </row>
    <row r="576" spans="2:38" x14ac:dyDescent="0.25">
      <c r="C576" s="13"/>
      <c r="D576" s="12"/>
      <c r="E576" s="12"/>
      <c r="F576" s="12"/>
      <c r="G576" s="12"/>
      <c r="H576" s="12"/>
      <c r="I576" s="12" t="s">
        <v>75</v>
      </c>
      <c r="J576" s="12" t="s">
        <v>127</v>
      </c>
      <c r="K576" s="14">
        <v>1000</v>
      </c>
      <c r="L576" s="11">
        <v>91.59</v>
      </c>
      <c r="M576" s="11">
        <v>91591.5</v>
      </c>
      <c r="N576" s="12"/>
      <c r="O576" s="14"/>
      <c r="P576" s="11"/>
      <c r="Q576" s="11"/>
      <c r="R576" s="11"/>
      <c r="S576" s="12"/>
      <c r="T576" s="14"/>
      <c r="U576" s="11"/>
      <c r="V576" s="11"/>
      <c r="W576" s="11"/>
      <c r="X576" s="12" t="s">
        <v>127</v>
      </c>
      <c r="Y576" s="14">
        <v>1000</v>
      </c>
      <c r="Z576" s="11">
        <v>91.59</v>
      </c>
      <c r="AA576" s="11">
        <v>91591.5</v>
      </c>
      <c r="AB576" s="11"/>
      <c r="AC576" s="11"/>
      <c r="AD576" s="11"/>
      <c r="AE576" s="11"/>
      <c r="AF576" s="11"/>
      <c r="AG576" s="11"/>
      <c r="AL576" s="12" t="s">
        <v>75</v>
      </c>
    </row>
    <row r="577" spans="3:38" x14ac:dyDescent="0.25">
      <c r="C577" s="13"/>
      <c r="D577" s="12"/>
      <c r="E577" s="12"/>
      <c r="F577" s="12"/>
      <c r="G577" s="12"/>
      <c r="H577" s="12"/>
      <c r="I577" s="12" t="s">
        <v>75</v>
      </c>
      <c r="J577" s="12" t="s">
        <v>73</v>
      </c>
      <c r="K577" s="14">
        <v>1000</v>
      </c>
      <c r="L577" s="11">
        <v>91.89</v>
      </c>
      <c r="M577" s="11">
        <v>91891.8</v>
      </c>
      <c r="N577" s="12"/>
      <c r="O577" s="14"/>
      <c r="P577" s="11"/>
      <c r="Q577" s="11"/>
      <c r="R577" s="11"/>
      <c r="S577" s="12"/>
      <c r="T577" s="14"/>
      <c r="U577" s="11"/>
      <c r="V577" s="11"/>
      <c r="W577" s="11"/>
      <c r="X577" s="12" t="s">
        <v>73</v>
      </c>
      <c r="Y577" s="14">
        <v>1000</v>
      </c>
      <c r="Z577" s="11">
        <v>91.89</v>
      </c>
      <c r="AA577" s="11">
        <v>91891.8</v>
      </c>
      <c r="AB577" s="11"/>
      <c r="AC577" s="11"/>
      <c r="AD577" s="11"/>
      <c r="AE577" s="11"/>
      <c r="AF577" s="11"/>
      <c r="AG577" s="11"/>
      <c r="AL577" s="12" t="s">
        <v>75</v>
      </c>
    </row>
    <row r="578" spans="3:38" x14ac:dyDescent="0.25">
      <c r="C578" s="13"/>
      <c r="D578" s="12"/>
      <c r="E578" s="12"/>
      <c r="F578" s="12"/>
      <c r="G578" s="12"/>
      <c r="H578" s="12"/>
      <c r="I578" s="12" t="s">
        <v>75</v>
      </c>
      <c r="J578" s="11"/>
      <c r="K578" s="11">
        <v>54000</v>
      </c>
      <c r="L578" s="11"/>
      <c r="M578" s="11">
        <v>4763704.9436363643</v>
      </c>
      <c r="N578" s="12"/>
      <c r="O578" s="14"/>
      <c r="P578" s="11"/>
      <c r="Q578" s="11"/>
      <c r="R578" s="11"/>
      <c r="S578" s="12"/>
      <c r="T578" s="14">
        <f t="shared" ref="T578:V578" si="49">SUM(T572:T577)</f>
        <v>-6000</v>
      </c>
      <c r="U578" s="11">
        <f t="shared" si="49"/>
        <v>432.92999999999995</v>
      </c>
      <c r="V578" s="11">
        <f t="shared" si="49"/>
        <v>-649539.6</v>
      </c>
      <c r="W578" s="11"/>
      <c r="X578" s="11"/>
      <c r="Y578" s="11">
        <f>SUM(Y571:Y577)</f>
        <v>48000</v>
      </c>
      <c r="Z578" s="11"/>
      <c r="AA578" s="11">
        <f>SUM(AA571:AA577)</f>
        <v>4235217.830909092</v>
      </c>
      <c r="AB578" s="12"/>
      <c r="AC578" s="11">
        <f>M571-AA571</f>
        <v>528487.11272727279</v>
      </c>
      <c r="AD578" s="11">
        <f>(V578*-1)-AC578</f>
        <v>121052.48727272719</v>
      </c>
      <c r="AE578" s="11"/>
      <c r="AF578" s="11"/>
      <c r="AG578" s="11"/>
      <c r="AK578" s="86" t="s">
        <v>389</v>
      </c>
      <c r="AL578" s="12" t="s">
        <v>75</v>
      </c>
    </row>
    <row r="579" spans="3:38" x14ac:dyDescent="0.25">
      <c r="C579" s="13"/>
      <c r="D579" s="12"/>
      <c r="E579" s="12"/>
      <c r="F579" s="12"/>
      <c r="G579" s="12"/>
      <c r="H579" s="12"/>
      <c r="I579" s="12"/>
      <c r="J579" s="11"/>
      <c r="K579" s="11"/>
      <c r="L579" s="11"/>
      <c r="M579" s="11"/>
      <c r="N579" s="12"/>
      <c r="O579" s="14"/>
      <c r="P579" s="11"/>
      <c r="Q579" s="11"/>
      <c r="R579" s="11"/>
      <c r="S579" s="12"/>
      <c r="T579" s="14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L579" s="12"/>
    </row>
    <row r="580" spans="3:38" x14ac:dyDescent="0.25">
      <c r="C580" s="13"/>
      <c r="D580" s="12"/>
      <c r="E580" s="12"/>
      <c r="F580" s="12"/>
      <c r="G580" s="12"/>
      <c r="H580" s="12"/>
      <c r="I580" s="12"/>
      <c r="J580" s="11"/>
      <c r="K580" s="11"/>
      <c r="L580" s="11"/>
      <c r="M580" s="11"/>
      <c r="N580" s="12"/>
      <c r="O580" s="14"/>
      <c r="P580" s="11"/>
      <c r="Q580" s="11"/>
      <c r="R580" s="11"/>
      <c r="S580" s="12"/>
      <c r="T580" s="14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L580" s="12"/>
    </row>
    <row r="581" spans="3:38" x14ac:dyDescent="0.25">
      <c r="C581" s="13"/>
      <c r="D581" s="12"/>
      <c r="E581" s="12"/>
      <c r="F581" s="12"/>
      <c r="G581" s="12"/>
      <c r="H581" s="12"/>
      <c r="I581" s="12"/>
      <c r="J581" s="11"/>
      <c r="K581" s="11"/>
      <c r="L581" s="11"/>
      <c r="M581" s="11"/>
      <c r="N581" s="12"/>
      <c r="O581" s="14"/>
      <c r="P581" s="11"/>
      <c r="Q581" s="11"/>
      <c r="R581" s="11"/>
      <c r="S581" s="12"/>
      <c r="T581" s="14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L581" s="12"/>
    </row>
    <row r="582" spans="3:38" x14ac:dyDescent="0.25">
      <c r="C582" s="13"/>
      <c r="D582" s="12"/>
      <c r="E582" s="12"/>
      <c r="F582" s="12"/>
      <c r="G582" s="12"/>
      <c r="H582" s="12"/>
      <c r="I582" s="12" t="s">
        <v>88</v>
      </c>
      <c r="J582" s="11"/>
      <c r="K582" s="11">
        <v>1000</v>
      </c>
      <c r="L582" s="11"/>
      <c r="M582" s="11">
        <v>422021.4363636364</v>
      </c>
      <c r="N582" s="12"/>
      <c r="O582" s="14"/>
      <c r="P582" s="11"/>
      <c r="Q582" s="11"/>
      <c r="R582" s="11"/>
      <c r="S582" s="12"/>
      <c r="T582" s="14"/>
      <c r="U582" s="11"/>
      <c r="V582" s="11"/>
      <c r="W582" s="11"/>
      <c r="X582" s="11">
        <v>1000</v>
      </c>
      <c r="Y582" s="11"/>
      <c r="Z582" s="11">
        <v>422021.4363636364</v>
      </c>
      <c r="AA582" s="11"/>
      <c r="AB582" s="11"/>
      <c r="AC582" s="11"/>
      <c r="AD582" s="11"/>
      <c r="AE582" s="11"/>
      <c r="AF582" s="11"/>
      <c r="AG582" s="11"/>
      <c r="AL582" s="12" t="s">
        <v>88</v>
      </c>
    </row>
    <row r="583" spans="3:38" x14ac:dyDescent="0.25">
      <c r="C583" s="13"/>
      <c r="D583" s="12"/>
      <c r="E583" s="12"/>
      <c r="F583" s="12"/>
      <c r="G583" s="12"/>
      <c r="H583" s="12"/>
      <c r="I583" s="12" t="s">
        <v>178</v>
      </c>
      <c r="J583" s="11"/>
      <c r="K583" s="11">
        <v>1500</v>
      </c>
      <c r="L583" s="11"/>
      <c r="M583" s="11">
        <v>121088.47499999998</v>
      </c>
      <c r="N583" s="12"/>
      <c r="O583" s="14"/>
      <c r="P583" s="11"/>
      <c r="Q583" s="11"/>
      <c r="R583" s="11"/>
      <c r="S583" s="12"/>
      <c r="T583" s="14"/>
      <c r="U583" s="11"/>
      <c r="V583" s="11"/>
      <c r="W583" s="11"/>
      <c r="X583" s="11">
        <v>1500</v>
      </c>
      <c r="Y583" s="11"/>
      <c r="Z583" s="11">
        <v>121088.47499999998</v>
      </c>
      <c r="AA583" s="11"/>
      <c r="AB583" s="11"/>
      <c r="AC583" s="11"/>
      <c r="AD583" s="11"/>
      <c r="AE583" s="11"/>
      <c r="AF583" s="11"/>
      <c r="AG583" s="11"/>
      <c r="AL583" s="12" t="s">
        <v>178</v>
      </c>
    </row>
    <row r="584" spans="3:38" x14ac:dyDescent="0.25">
      <c r="C584" s="13"/>
      <c r="D584" s="12"/>
      <c r="E584" s="12"/>
      <c r="F584" s="12"/>
      <c r="G584" s="12"/>
      <c r="H584" s="12"/>
      <c r="I584" s="31" t="s">
        <v>418</v>
      </c>
      <c r="J584" s="11"/>
      <c r="K584" s="11">
        <v>2000</v>
      </c>
      <c r="L584" s="11"/>
      <c r="M584" s="11">
        <v>386961.6</v>
      </c>
      <c r="N584" s="12"/>
      <c r="O584" s="14"/>
      <c r="P584" s="11"/>
      <c r="Q584" s="11"/>
      <c r="R584" s="11"/>
      <c r="S584" s="12"/>
      <c r="T584" s="14"/>
      <c r="U584" s="11"/>
      <c r="V584" s="11"/>
      <c r="W584" s="11"/>
      <c r="X584" s="11">
        <v>2000</v>
      </c>
      <c r="Y584" s="11"/>
      <c r="Z584" s="11">
        <v>386961.6</v>
      </c>
      <c r="AA584" s="11"/>
      <c r="AB584" s="11"/>
      <c r="AC584" s="11"/>
      <c r="AD584" s="11"/>
      <c r="AE584" s="11"/>
      <c r="AF584" s="11"/>
      <c r="AG584" s="11"/>
      <c r="AL584" s="31" t="s">
        <v>418</v>
      </c>
    </row>
    <row r="585" spans="3:38" x14ac:dyDescent="0.25">
      <c r="C585" s="13"/>
      <c r="D585" s="12"/>
      <c r="E585" s="12"/>
      <c r="F585" s="12"/>
      <c r="G585" s="12"/>
      <c r="H585" s="12"/>
      <c r="I585" s="12" t="s">
        <v>179</v>
      </c>
      <c r="J585" s="11"/>
      <c r="K585" s="11">
        <v>250</v>
      </c>
      <c r="L585" s="11"/>
      <c r="M585" s="11">
        <v>115678.08</v>
      </c>
      <c r="N585" s="12"/>
      <c r="O585" s="14"/>
      <c r="P585" s="11"/>
      <c r="Q585" s="11"/>
      <c r="R585" s="11"/>
      <c r="S585" s="12"/>
      <c r="T585" s="14"/>
      <c r="U585" s="11"/>
      <c r="V585" s="11"/>
      <c r="W585" s="11"/>
      <c r="X585" s="11">
        <v>250</v>
      </c>
      <c r="Y585" s="11"/>
      <c r="Z585" s="11">
        <v>115678.08</v>
      </c>
      <c r="AA585" s="11"/>
      <c r="AB585" s="11"/>
      <c r="AC585" s="11"/>
      <c r="AD585" s="11"/>
      <c r="AE585" s="11"/>
      <c r="AF585" s="11"/>
      <c r="AG585" s="11"/>
      <c r="AL585" s="12" t="s">
        <v>179</v>
      </c>
    </row>
    <row r="586" spans="3:38" x14ac:dyDescent="0.25">
      <c r="C586" s="13"/>
      <c r="D586" s="12"/>
      <c r="E586" s="12"/>
      <c r="F586" s="12"/>
      <c r="G586" s="12"/>
      <c r="H586" s="12"/>
      <c r="I586" s="31" t="s">
        <v>420</v>
      </c>
      <c r="J586" s="11"/>
      <c r="K586" s="11">
        <v>50</v>
      </c>
      <c r="L586" s="11"/>
      <c r="M586" s="11">
        <v>1796.8</v>
      </c>
      <c r="N586" s="12"/>
      <c r="O586" s="14"/>
      <c r="P586" s="11"/>
      <c r="Q586" s="11"/>
      <c r="R586" s="11"/>
      <c r="S586" s="12"/>
      <c r="T586" s="14"/>
      <c r="U586" s="11"/>
      <c r="V586" s="11"/>
      <c r="W586" s="11"/>
      <c r="X586" s="11">
        <v>50</v>
      </c>
      <c r="Y586" s="11"/>
      <c r="Z586" s="11">
        <v>1796.8</v>
      </c>
      <c r="AA586" s="11"/>
      <c r="AB586" s="11"/>
      <c r="AC586" s="11"/>
      <c r="AD586" s="11"/>
      <c r="AE586" s="11"/>
      <c r="AF586" s="11"/>
      <c r="AG586" s="11"/>
      <c r="AL586" s="31" t="s">
        <v>420</v>
      </c>
    </row>
    <row r="587" spans="3:38" x14ac:dyDescent="0.25">
      <c r="C587" s="13"/>
      <c r="D587" s="12"/>
      <c r="E587" s="12"/>
      <c r="F587" s="12"/>
      <c r="G587" s="12"/>
      <c r="H587" s="12"/>
      <c r="I587" s="31"/>
      <c r="J587" s="11"/>
      <c r="K587" s="11"/>
      <c r="L587" s="11"/>
      <c r="M587" s="11"/>
      <c r="N587" s="12"/>
      <c r="O587" s="14"/>
      <c r="P587" s="11"/>
      <c r="Q587" s="11"/>
      <c r="R587" s="11"/>
      <c r="S587" s="12"/>
      <c r="T587" s="14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L587" s="31"/>
    </row>
    <row r="588" spans="3:38" x14ac:dyDescent="0.25">
      <c r="C588" s="13"/>
      <c r="D588" s="12"/>
      <c r="E588" s="12"/>
      <c r="F588" s="12"/>
      <c r="G588" s="12"/>
      <c r="H588" s="12"/>
      <c r="I588" s="31"/>
      <c r="J588" s="11"/>
      <c r="K588" s="11"/>
      <c r="L588" s="11"/>
      <c r="M588" s="11"/>
      <c r="N588" s="12"/>
      <c r="O588" s="14"/>
      <c r="P588" s="11"/>
      <c r="Q588" s="11"/>
      <c r="R588" s="11"/>
      <c r="S588" s="12"/>
      <c r="T588" s="14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L588" s="31"/>
    </row>
    <row r="589" spans="3:38" x14ac:dyDescent="0.25">
      <c r="C589" s="13"/>
      <c r="D589" s="12"/>
      <c r="E589" s="12"/>
      <c r="F589" s="12"/>
      <c r="G589" s="12"/>
      <c r="H589" s="12"/>
      <c r="I589" s="31"/>
      <c r="J589" s="11"/>
      <c r="K589" s="11"/>
      <c r="L589" s="11"/>
      <c r="M589" s="11"/>
      <c r="N589" s="12"/>
      <c r="O589" s="14"/>
      <c r="P589" s="11"/>
      <c r="Q589" s="11"/>
      <c r="R589" s="11"/>
      <c r="S589" s="12"/>
      <c r="T589" s="14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L589" s="31"/>
    </row>
    <row r="590" spans="3:38" x14ac:dyDescent="0.25">
      <c r="C590" s="13"/>
      <c r="D590" s="12"/>
      <c r="E590" s="12"/>
      <c r="F590" s="12"/>
      <c r="G590" s="12"/>
      <c r="H590" s="12"/>
      <c r="I590" s="12" t="s">
        <v>173</v>
      </c>
      <c r="J590" s="12" t="s">
        <v>171</v>
      </c>
      <c r="K590" s="14">
        <v>1500</v>
      </c>
      <c r="L590" s="11">
        <v>67.64</v>
      </c>
      <c r="M590" s="11">
        <v>101456.4</v>
      </c>
      <c r="N590" s="12"/>
      <c r="O590" s="14"/>
      <c r="P590" s="11"/>
      <c r="Q590" s="11"/>
      <c r="R590" s="11"/>
      <c r="S590" s="12"/>
      <c r="T590" s="14"/>
      <c r="U590" s="11"/>
      <c r="V590" s="11"/>
      <c r="W590" s="11"/>
      <c r="X590" s="12" t="s">
        <v>171</v>
      </c>
      <c r="Y590" s="14">
        <v>1500</v>
      </c>
      <c r="Z590" s="11">
        <v>67.64</v>
      </c>
      <c r="AA590" s="11">
        <v>101456.4</v>
      </c>
      <c r="AB590" s="11"/>
      <c r="AC590" s="11"/>
      <c r="AD590" s="11"/>
      <c r="AE590" s="11"/>
      <c r="AF590" s="11"/>
      <c r="AG590" s="11"/>
      <c r="AL590" s="12" t="s">
        <v>173</v>
      </c>
    </row>
    <row r="591" spans="3:38" x14ac:dyDescent="0.25">
      <c r="C591" s="13"/>
      <c r="D591" s="12"/>
      <c r="E591" s="12"/>
      <c r="F591" s="12"/>
      <c r="G591" s="12"/>
      <c r="H591" s="12"/>
      <c r="I591" s="12"/>
      <c r="J591" s="12"/>
      <c r="K591" s="14"/>
      <c r="L591" s="11"/>
      <c r="M591" s="11"/>
      <c r="N591" s="12"/>
      <c r="O591" s="14"/>
      <c r="P591" s="11"/>
      <c r="Q591" s="11"/>
      <c r="R591" s="11"/>
      <c r="S591" s="12"/>
      <c r="T591" s="14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L591" s="12"/>
    </row>
    <row r="592" spans="3:38" x14ac:dyDescent="0.25">
      <c r="C592" s="13"/>
      <c r="D592" s="12"/>
      <c r="E592" s="12"/>
      <c r="F592" s="12"/>
      <c r="G592" s="12"/>
      <c r="H592" s="12"/>
      <c r="I592" s="12"/>
      <c r="J592" s="12"/>
      <c r="K592" s="14"/>
      <c r="L592" s="11"/>
      <c r="M592" s="11"/>
      <c r="N592" s="12"/>
      <c r="O592" s="14"/>
      <c r="P592" s="11"/>
      <c r="Q592" s="11"/>
      <c r="R592" s="11"/>
      <c r="S592" s="12"/>
      <c r="T592" s="14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L592" s="12"/>
    </row>
    <row r="593" spans="2:38" x14ac:dyDescent="0.25">
      <c r="C593" s="13"/>
      <c r="D593" s="12"/>
      <c r="E593" s="12"/>
      <c r="F593" s="12"/>
      <c r="G593" s="12"/>
      <c r="H593" s="12"/>
      <c r="I593" s="31" t="s">
        <v>422</v>
      </c>
      <c r="J593" s="11"/>
      <c r="N593" s="12"/>
      <c r="O593" s="14"/>
      <c r="P593" s="11"/>
      <c r="Q593" s="11"/>
      <c r="R593" s="11"/>
      <c r="S593" s="12"/>
      <c r="T593" s="14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L593" s="31" t="s">
        <v>422</v>
      </c>
    </row>
    <row r="594" spans="2:38" x14ac:dyDescent="0.25">
      <c r="B594">
        <v>160</v>
      </c>
      <c r="C594" s="13">
        <v>45847</v>
      </c>
      <c r="D594" s="12" t="s">
        <v>230</v>
      </c>
      <c r="E594" s="12" t="s">
        <v>23</v>
      </c>
      <c r="F594" s="12" t="s">
        <v>23</v>
      </c>
      <c r="G594" s="12" t="s">
        <v>21</v>
      </c>
      <c r="H594" s="12"/>
      <c r="I594" s="12" t="s">
        <v>232</v>
      </c>
      <c r="J594" s="12"/>
      <c r="K594" s="32">
        <v>750</v>
      </c>
      <c r="L594" s="32"/>
      <c r="M594" s="33">
        <v>228978.75</v>
      </c>
      <c r="N594" s="12"/>
      <c r="O594" s="14"/>
      <c r="P594" s="11"/>
      <c r="Q594" s="11"/>
      <c r="R594" s="11"/>
      <c r="S594" s="12" t="s">
        <v>230</v>
      </c>
      <c r="T594" s="14">
        <v>-250</v>
      </c>
      <c r="U594" s="11">
        <v>321.77</v>
      </c>
      <c r="V594" s="11">
        <v>-80441.97</v>
      </c>
      <c r="W594" s="11"/>
      <c r="X594" s="11"/>
      <c r="Y594" s="11">
        <f>K594+O594+T594</f>
        <v>500</v>
      </c>
      <c r="Z594" s="11"/>
      <c r="AA594" s="11">
        <f>M594/K594*Y594</f>
        <v>152652.5</v>
      </c>
      <c r="AB594" s="12"/>
      <c r="AC594" s="11">
        <f>M594-AA594</f>
        <v>76326.25</v>
      </c>
      <c r="AD594" s="11">
        <f>(V594*-1)-AC594</f>
        <v>4115.7200000000012</v>
      </c>
      <c r="AE594" s="11"/>
      <c r="AF594" s="11"/>
      <c r="AG594" s="11"/>
      <c r="AH594" s="86" t="str">
        <f>LEFT(S594,2)</f>
        <v>08</v>
      </c>
      <c r="AI594" s="86" t="str">
        <f>MID(S594,4,2)</f>
        <v>07</v>
      </c>
      <c r="AJ594" s="86" t="str">
        <f>RIGHT(S594,2)</f>
        <v>25</v>
      </c>
      <c r="AK594" s="86" t="s">
        <v>389</v>
      </c>
      <c r="AL594" s="12" t="s">
        <v>232</v>
      </c>
    </row>
    <row r="595" spans="2:38" x14ac:dyDescent="0.25">
      <c r="C595" s="13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4"/>
      <c r="P595" s="11"/>
      <c r="Q595" s="11"/>
      <c r="R595" s="11"/>
      <c r="S595" s="12"/>
      <c r="T595" s="14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L595" s="12"/>
    </row>
    <row r="596" spans="2:38" x14ac:dyDescent="0.25">
      <c r="C596" s="13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4"/>
      <c r="P596" s="11"/>
      <c r="Q596" s="11"/>
      <c r="R596" s="11"/>
      <c r="S596" s="12"/>
      <c r="T596" s="14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L596" s="12"/>
    </row>
    <row r="597" spans="2:38" x14ac:dyDescent="0.25">
      <c r="B597">
        <v>142</v>
      </c>
      <c r="C597" s="13">
        <v>45827</v>
      </c>
      <c r="D597" s="12" t="s">
        <v>200</v>
      </c>
      <c r="E597" s="12" t="s">
        <v>23</v>
      </c>
      <c r="F597" s="12" t="s">
        <v>23</v>
      </c>
      <c r="G597" s="12" t="s">
        <v>21</v>
      </c>
      <c r="H597" s="12"/>
      <c r="I597" s="12" t="s">
        <v>137</v>
      </c>
      <c r="J597" s="12"/>
      <c r="K597" s="12"/>
      <c r="L597" s="12"/>
      <c r="M597" s="12"/>
      <c r="N597" s="12" t="s">
        <v>200</v>
      </c>
      <c r="O597" s="14">
        <v>500</v>
      </c>
      <c r="P597" s="11">
        <v>720.71</v>
      </c>
      <c r="Q597" s="11">
        <v>360355.55</v>
      </c>
      <c r="R597" s="11"/>
      <c r="S597" s="12"/>
      <c r="T597" s="14"/>
      <c r="U597" s="11"/>
      <c r="V597" s="11"/>
      <c r="W597" s="11"/>
      <c r="X597" s="12" t="s">
        <v>135</v>
      </c>
      <c r="Y597" s="14">
        <v>500</v>
      </c>
      <c r="Z597" s="11">
        <v>680.68</v>
      </c>
      <c r="AA597" s="11">
        <v>340340</v>
      </c>
      <c r="AB597" s="11"/>
      <c r="AC597" s="11"/>
      <c r="AD597" s="11"/>
      <c r="AE597" s="11"/>
      <c r="AF597" s="11"/>
      <c r="AG597" s="11"/>
      <c r="AH597" s="86" t="str">
        <f>LEFT(N597,2)</f>
        <v>18</v>
      </c>
      <c r="AI597" s="86" t="str">
        <f>MID(N597,4,2)</f>
        <v>06</v>
      </c>
      <c r="AJ597" s="86" t="str">
        <f>RIGHT(N597,2)</f>
        <v>25</v>
      </c>
      <c r="AK597" s="86" t="s">
        <v>389</v>
      </c>
      <c r="AL597" s="12" t="s">
        <v>137</v>
      </c>
    </row>
    <row r="598" spans="2:38" x14ac:dyDescent="0.25">
      <c r="C598" s="13"/>
      <c r="D598" s="12"/>
      <c r="E598" s="12"/>
      <c r="F598" s="12"/>
      <c r="G598" s="12"/>
      <c r="H598" s="12"/>
      <c r="I598" s="12" t="s">
        <v>137</v>
      </c>
      <c r="J598" s="12" t="s">
        <v>135</v>
      </c>
      <c r="K598" s="14">
        <v>500</v>
      </c>
      <c r="L598" s="11">
        <v>680.68</v>
      </c>
      <c r="M598" s="11">
        <v>340340</v>
      </c>
      <c r="N598" s="12"/>
      <c r="O598" s="14"/>
      <c r="P598" s="11"/>
      <c r="Q598" s="11"/>
      <c r="R598" s="11"/>
      <c r="S598" s="12"/>
      <c r="T598" s="14"/>
      <c r="U598" s="11"/>
      <c r="V598" s="11"/>
      <c r="W598" s="11"/>
      <c r="X598" s="12" t="s">
        <v>200</v>
      </c>
      <c r="Y598" s="14">
        <v>500</v>
      </c>
      <c r="Z598" s="11">
        <v>720.71</v>
      </c>
      <c r="AA598" s="11">
        <v>360355.55</v>
      </c>
      <c r="AB598" s="11"/>
      <c r="AC598" s="11"/>
      <c r="AD598" s="11"/>
      <c r="AE598" s="11"/>
      <c r="AF598" s="11"/>
      <c r="AG598" s="11"/>
      <c r="AL598" s="12" t="s">
        <v>137</v>
      </c>
    </row>
    <row r="599" spans="2:38" x14ac:dyDescent="0.25">
      <c r="C599" s="13"/>
      <c r="D599" s="12"/>
      <c r="E599" s="12"/>
      <c r="F599" s="12"/>
      <c r="G599" s="12"/>
      <c r="H599" s="12"/>
      <c r="I599" s="12" t="s">
        <v>137</v>
      </c>
      <c r="J599" s="12"/>
      <c r="K599" s="14">
        <f t="shared" ref="K599:M599" si="50">SUM(K598)</f>
        <v>500</v>
      </c>
      <c r="L599" s="11">
        <f t="shared" si="50"/>
        <v>680.68</v>
      </c>
      <c r="M599" s="11">
        <f t="shared" si="50"/>
        <v>340340</v>
      </c>
      <c r="N599" s="12"/>
      <c r="O599" s="14">
        <f t="shared" ref="O599:Q599" si="51">SUM(O597:O598)</f>
        <v>500</v>
      </c>
      <c r="P599" s="11">
        <f t="shared" si="51"/>
        <v>720.71</v>
      </c>
      <c r="Q599" s="11">
        <f t="shared" si="51"/>
        <v>360355.55</v>
      </c>
      <c r="R599" s="11"/>
      <c r="S599" s="12"/>
      <c r="T599" s="14"/>
      <c r="U599" s="11"/>
      <c r="V599" s="11"/>
      <c r="W599" s="11"/>
      <c r="X599" s="11"/>
      <c r="Y599" s="14">
        <f t="shared" ref="Y599:AA599" si="52">SUM(Y597:Y598)</f>
        <v>1000</v>
      </c>
      <c r="Z599" s="11">
        <f t="shared" si="52"/>
        <v>1401.3899999999999</v>
      </c>
      <c r="AA599" s="11">
        <f t="shared" si="52"/>
        <v>700695.55</v>
      </c>
      <c r="AB599" s="11"/>
      <c r="AC599" s="11"/>
      <c r="AD599" s="11"/>
      <c r="AE599" s="11"/>
      <c r="AF599" s="11"/>
      <c r="AG599" s="11"/>
      <c r="AL599" s="48" t="str">
        <f>I599</f>
        <v>INDNIPPON  EQ</v>
      </c>
    </row>
    <row r="600" spans="2:38" x14ac:dyDescent="0.25">
      <c r="C600" s="13"/>
      <c r="D600" s="12"/>
      <c r="E600" s="12"/>
      <c r="F600" s="12"/>
      <c r="G600" s="12"/>
      <c r="H600" s="12"/>
      <c r="I600" s="12"/>
      <c r="J600" s="12"/>
      <c r="K600" s="14"/>
      <c r="L600" s="11"/>
      <c r="M600" s="11"/>
      <c r="N600" s="12"/>
      <c r="O600" s="14"/>
      <c r="P600" s="11"/>
      <c r="Q600" s="11"/>
      <c r="R600" s="11"/>
      <c r="S600" s="12"/>
      <c r="T600" s="14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L600" s="12"/>
    </row>
    <row r="601" spans="2:38" x14ac:dyDescent="0.25">
      <c r="C601" s="13"/>
      <c r="D601" s="12"/>
      <c r="E601" s="12"/>
      <c r="F601" s="12"/>
      <c r="G601" s="12"/>
      <c r="H601" s="12"/>
      <c r="I601" s="31" t="s">
        <v>424</v>
      </c>
      <c r="J601" s="11"/>
      <c r="K601" s="32">
        <v>250</v>
      </c>
      <c r="L601" s="32"/>
      <c r="M601" s="33">
        <v>433934.78</v>
      </c>
      <c r="N601" s="12"/>
      <c r="O601" s="14"/>
      <c r="P601" s="11"/>
      <c r="Q601" s="11"/>
      <c r="R601" s="11"/>
      <c r="S601" s="12"/>
      <c r="T601" s="14"/>
      <c r="U601" s="11"/>
      <c r="V601" s="11"/>
      <c r="W601" s="11"/>
      <c r="X601" s="11"/>
      <c r="Y601" s="32">
        <v>250</v>
      </c>
      <c r="Z601" s="32"/>
      <c r="AA601" s="33">
        <v>433934.78</v>
      </c>
      <c r="AB601" s="11"/>
      <c r="AC601" s="11"/>
      <c r="AD601" s="11"/>
      <c r="AE601" s="11"/>
      <c r="AF601" s="11"/>
      <c r="AG601" s="11"/>
      <c r="AL601" s="31" t="s">
        <v>424</v>
      </c>
    </row>
    <row r="602" spans="2:38" x14ac:dyDescent="0.25">
      <c r="C602" s="13"/>
      <c r="D602" s="12"/>
      <c r="E602" s="12"/>
      <c r="F602" s="12"/>
      <c r="G602" s="12"/>
      <c r="H602" s="12"/>
      <c r="I602" s="12" t="s">
        <v>138</v>
      </c>
      <c r="J602" s="12" t="s">
        <v>135</v>
      </c>
      <c r="K602" s="14">
        <v>1000</v>
      </c>
      <c r="L602" s="11">
        <v>84.93</v>
      </c>
      <c r="M602" s="11">
        <v>84929.84</v>
      </c>
      <c r="N602" s="12"/>
      <c r="O602" s="14"/>
      <c r="P602" s="11"/>
      <c r="Q602" s="11"/>
      <c r="R602" s="11"/>
      <c r="S602" s="12"/>
      <c r="T602" s="14"/>
      <c r="U602" s="11"/>
      <c r="V602" s="11"/>
      <c r="W602" s="11"/>
      <c r="X602" s="12" t="s">
        <v>135</v>
      </c>
      <c r="Y602" s="14">
        <v>1000</v>
      </c>
      <c r="Z602" s="11">
        <v>84.93</v>
      </c>
      <c r="AA602" s="11">
        <v>84929.84</v>
      </c>
      <c r="AB602" s="11"/>
      <c r="AC602" s="11"/>
      <c r="AD602" s="11"/>
      <c r="AE602" s="11"/>
      <c r="AF602" s="11"/>
      <c r="AG602" s="11"/>
      <c r="AL602" s="12" t="s">
        <v>138</v>
      </c>
    </row>
    <row r="603" spans="2:38" x14ac:dyDescent="0.25">
      <c r="C603" s="13"/>
      <c r="D603" s="12"/>
      <c r="E603" s="12"/>
      <c r="F603" s="12"/>
      <c r="G603" s="12"/>
      <c r="H603" s="12"/>
      <c r="I603" s="12" t="s">
        <v>92</v>
      </c>
      <c r="J603" s="11"/>
      <c r="K603" s="11">
        <v>5000</v>
      </c>
      <c r="L603" s="11"/>
      <c r="M603" s="11">
        <v>654790.76111111115</v>
      </c>
      <c r="N603" s="12"/>
      <c r="O603" s="14"/>
      <c r="P603" s="11"/>
      <c r="Q603" s="11"/>
      <c r="R603" s="11"/>
      <c r="S603" s="12"/>
      <c r="T603" s="14"/>
      <c r="U603" s="11"/>
      <c r="V603" s="11"/>
      <c r="W603" s="11"/>
      <c r="X603" s="11"/>
      <c r="Y603" s="11">
        <v>5000</v>
      </c>
      <c r="Z603" s="11"/>
      <c r="AA603" s="11">
        <v>654790.76111111115</v>
      </c>
      <c r="AB603" s="11"/>
      <c r="AC603" s="11"/>
      <c r="AD603" s="11"/>
      <c r="AE603" s="11"/>
      <c r="AF603" s="11"/>
      <c r="AG603" s="11"/>
      <c r="AL603" s="12" t="s">
        <v>92</v>
      </c>
    </row>
    <row r="604" spans="2:38" x14ac:dyDescent="0.25">
      <c r="C604" s="13"/>
      <c r="D604" s="12"/>
      <c r="E604" s="12"/>
      <c r="F604" s="12"/>
      <c r="G604" s="12"/>
      <c r="H604" s="12"/>
      <c r="I604" s="12" t="s">
        <v>139</v>
      </c>
      <c r="J604" s="12" t="s">
        <v>135</v>
      </c>
      <c r="K604" s="14">
        <v>500</v>
      </c>
      <c r="L604" s="11">
        <v>197.19</v>
      </c>
      <c r="M604" s="11">
        <v>98593.03</v>
      </c>
      <c r="N604" s="12"/>
      <c r="O604" s="14"/>
      <c r="P604" s="11"/>
      <c r="Q604" s="11"/>
      <c r="R604" s="11"/>
      <c r="S604" s="12"/>
      <c r="T604" s="14"/>
      <c r="U604" s="11"/>
      <c r="V604" s="11"/>
      <c r="W604" s="11"/>
      <c r="X604" s="12" t="s">
        <v>135</v>
      </c>
      <c r="Y604" s="14">
        <v>500</v>
      </c>
      <c r="Z604" s="11">
        <v>197.19</v>
      </c>
      <c r="AA604" s="11">
        <v>98593.03</v>
      </c>
      <c r="AB604" s="11"/>
      <c r="AC604" s="11"/>
      <c r="AD604" s="11"/>
      <c r="AE604" s="11"/>
      <c r="AF604" s="11"/>
      <c r="AG604" s="11"/>
      <c r="AL604" s="12" t="s">
        <v>139</v>
      </c>
    </row>
    <row r="605" spans="2:38" x14ac:dyDescent="0.25">
      <c r="C605" s="13"/>
      <c r="D605" s="12"/>
      <c r="E605" s="12"/>
      <c r="F605" s="12"/>
      <c r="G605" s="12"/>
      <c r="H605" s="12"/>
      <c r="I605" s="12" t="s">
        <v>140</v>
      </c>
      <c r="J605" s="12" t="s">
        <v>135</v>
      </c>
      <c r="K605" s="14">
        <v>2000</v>
      </c>
      <c r="L605" s="11">
        <v>141.44</v>
      </c>
      <c r="M605" s="11">
        <v>282882.7</v>
      </c>
      <c r="N605" s="12"/>
      <c r="O605" s="14"/>
      <c r="P605" s="11"/>
      <c r="Q605" s="11"/>
      <c r="R605" s="11"/>
      <c r="S605" s="12"/>
      <c r="T605" s="14"/>
      <c r="U605" s="11"/>
      <c r="V605" s="11"/>
      <c r="W605" s="11"/>
      <c r="X605" s="12" t="s">
        <v>135</v>
      </c>
      <c r="Y605" s="14">
        <v>2000</v>
      </c>
      <c r="Z605" s="11">
        <v>141.44</v>
      </c>
      <c r="AA605" s="11">
        <v>282882.7</v>
      </c>
      <c r="AB605" s="11"/>
      <c r="AC605" s="11"/>
      <c r="AD605" s="11"/>
      <c r="AE605" s="11"/>
      <c r="AF605" s="11"/>
      <c r="AG605" s="11"/>
      <c r="AL605" s="12" t="s">
        <v>140</v>
      </c>
    </row>
    <row r="606" spans="2:38" x14ac:dyDescent="0.25">
      <c r="C606" s="13"/>
      <c r="D606" s="12"/>
      <c r="E606" s="12"/>
      <c r="F606" s="12"/>
      <c r="G606" s="12"/>
      <c r="H606" s="12"/>
      <c r="I606" s="12"/>
      <c r="J606" s="12"/>
      <c r="K606" s="14"/>
      <c r="L606" s="11"/>
      <c r="M606" s="11"/>
      <c r="N606" s="12"/>
      <c r="O606" s="14"/>
      <c r="P606" s="11"/>
      <c r="Q606" s="11"/>
      <c r="R606" s="11"/>
      <c r="S606" s="12"/>
      <c r="T606" s="14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L606" s="12"/>
    </row>
    <row r="607" spans="2:38" x14ac:dyDescent="0.25">
      <c r="C607" s="13"/>
      <c r="D607" s="12"/>
      <c r="E607" s="12"/>
      <c r="F607" s="12"/>
      <c r="G607" s="12"/>
      <c r="H607" s="12"/>
      <c r="I607" s="12"/>
      <c r="J607" s="12"/>
      <c r="K607" s="14"/>
      <c r="L607" s="11"/>
      <c r="M607" s="11"/>
      <c r="N607" s="12"/>
      <c r="O607" s="14"/>
      <c r="P607" s="11"/>
      <c r="Q607" s="11"/>
      <c r="R607" s="11"/>
      <c r="S607" s="12"/>
      <c r="T607" s="14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L607" s="12"/>
    </row>
    <row r="608" spans="2:38" x14ac:dyDescent="0.25">
      <c r="C608" s="13"/>
      <c r="D608" s="12"/>
      <c r="E608" s="12"/>
      <c r="F608" s="12"/>
      <c r="G608" s="12"/>
      <c r="H608" s="12"/>
      <c r="I608" s="12"/>
      <c r="J608" s="12"/>
      <c r="K608" s="14"/>
      <c r="L608" s="11"/>
      <c r="M608" s="11"/>
      <c r="N608" s="12"/>
      <c r="O608" s="14"/>
      <c r="P608" s="11"/>
      <c r="Q608" s="11"/>
      <c r="R608" s="11"/>
      <c r="S608" s="12"/>
      <c r="T608" s="14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L608" s="12"/>
    </row>
    <row r="609" spans="2:38" x14ac:dyDescent="0.25">
      <c r="C609" s="13"/>
      <c r="D609" s="12"/>
      <c r="E609" s="12"/>
      <c r="F609" s="12"/>
      <c r="G609" s="12"/>
      <c r="H609" s="12"/>
      <c r="I609" s="12" t="s">
        <v>180</v>
      </c>
      <c r="J609" s="11"/>
      <c r="K609" s="11">
        <v>3000</v>
      </c>
      <c r="L609" s="11"/>
      <c r="M609" s="11">
        <v>339293.85</v>
      </c>
      <c r="N609" s="12"/>
      <c r="O609" s="14"/>
      <c r="P609" s="11"/>
      <c r="Q609" s="11"/>
      <c r="R609" s="11"/>
      <c r="S609" s="12"/>
      <c r="T609" s="14"/>
      <c r="U609" s="11"/>
      <c r="V609" s="11"/>
      <c r="W609" s="11"/>
      <c r="X609" s="11"/>
      <c r="Y609" s="11">
        <v>3000</v>
      </c>
      <c r="Z609" s="11"/>
      <c r="AA609" s="11">
        <v>339293.85</v>
      </c>
      <c r="AB609" s="11"/>
      <c r="AC609" s="11"/>
      <c r="AD609" s="11"/>
      <c r="AE609" s="11"/>
      <c r="AF609" s="11"/>
      <c r="AG609" s="11"/>
      <c r="AL609" s="12" t="s">
        <v>180</v>
      </c>
    </row>
    <row r="610" spans="2:38" x14ac:dyDescent="0.25">
      <c r="C610" s="13"/>
      <c r="D610" s="12"/>
      <c r="E610" s="12"/>
      <c r="F610" s="12"/>
      <c r="G610" s="12"/>
      <c r="H610" s="12"/>
      <c r="I610" s="12"/>
      <c r="J610" s="11"/>
      <c r="K610" s="11"/>
      <c r="L610" s="11"/>
      <c r="M610" s="11"/>
      <c r="N610" s="12"/>
      <c r="O610" s="14"/>
      <c r="P610" s="11"/>
      <c r="Q610" s="11"/>
      <c r="R610" s="11"/>
      <c r="S610" s="12"/>
      <c r="T610" s="14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L610" s="12"/>
    </row>
    <row r="611" spans="2:38" x14ac:dyDescent="0.25">
      <c r="C611" s="13"/>
      <c r="D611" s="12"/>
      <c r="E611" s="12"/>
      <c r="F611" s="12"/>
      <c r="G611" s="12"/>
      <c r="H611" s="12"/>
      <c r="I611" s="12"/>
      <c r="J611" s="11"/>
      <c r="K611" s="11"/>
      <c r="L611" s="11"/>
      <c r="M611" s="11"/>
      <c r="N611" s="12"/>
      <c r="O611" s="14"/>
      <c r="P611" s="11"/>
      <c r="Q611" s="11"/>
      <c r="R611" s="11"/>
      <c r="S611" s="12"/>
      <c r="T611" s="14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L611" s="12"/>
    </row>
    <row r="612" spans="2:38" x14ac:dyDescent="0.25">
      <c r="B612">
        <v>186</v>
      </c>
      <c r="C612" s="13">
        <v>45861</v>
      </c>
      <c r="D612" s="12" t="s">
        <v>247</v>
      </c>
      <c r="E612" s="12" t="s">
        <v>23</v>
      </c>
      <c r="F612" s="12" t="s">
        <v>23</v>
      </c>
      <c r="G612" s="12" t="s">
        <v>21</v>
      </c>
      <c r="H612" s="12"/>
      <c r="I612" s="12" t="s">
        <v>181</v>
      </c>
      <c r="J612" s="12"/>
      <c r="K612" s="12"/>
      <c r="L612" s="12"/>
      <c r="M612" s="12"/>
      <c r="N612" s="12"/>
      <c r="O612" s="14"/>
      <c r="P612" s="11"/>
      <c r="Q612" s="11"/>
      <c r="R612" s="11"/>
      <c r="S612" s="12" t="s">
        <v>247</v>
      </c>
      <c r="T612" s="14">
        <v>-500</v>
      </c>
      <c r="U612" s="11">
        <v>114.49</v>
      </c>
      <c r="V612" s="11">
        <v>-57247.45</v>
      </c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86" t="str">
        <f>LEFT(S612,2)</f>
        <v>22</v>
      </c>
      <c r="AI612" s="86" t="str">
        <f>MID(S612,4,2)</f>
        <v>07</v>
      </c>
      <c r="AJ612" s="86" t="str">
        <f>RIGHT(S612,2)</f>
        <v>25</v>
      </c>
      <c r="AK612" s="86" t="s">
        <v>389</v>
      </c>
      <c r="AL612" s="12" t="s">
        <v>181</v>
      </c>
    </row>
    <row r="613" spans="2:38" x14ac:dyDescent="0.25">
      <c r="B613">
        <v>161</v>
      </c>
      <c r="C613" s="13">
        <v>45847</v>
      </c>
      <c r="D613" s="12" t="s">
        <v>230</v>
      </c>
      <c r="E613" s="12" t="s">
        <v>23</v>
      </c>
      <c r="F613" s="12" t="s">
        <v>23</v>
      </c>
      <c r="G613" s="12" t="s">
        <v>21</v>
      </c>
      <c r="H613" s="12"/>
      <c r="I613" s="12" t="s">
        <v>181</v>
      </c>
      <c r="J613" s="12"/>
      <c r="K613" s="12"/>
      <c r="L613" s="12"/>
      <c r="M613" s="12"/>
      <c r="N613" s="12"/>
      <c r="O613" s="14"/>
      <c r="P613" s="11"/>
      <c r="Q613" s="11"/>
      <c r="R613" s="11"/>
      <c r="S613" s="12" t="s">
        <v>230</v>
      </c>
      <c r="T613" s="14">
        <v>-500</v>
      </c>
      <c r="U613" s="11">
        <v>112.49</v>
      </c>
      <c r="V613" s="11">
        <v>-56243.7</v>
      </c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86" t="str">
        <f>LEFT(S613,2)</f>
        <v>08</v>
      </c>
      <c r="AI613" s="86" t="str">
        <f>MID(S613,4,2)</f>
        <v>07</v>
      </c>
      <c r="AJ613" s="86" t="str">
        <f>RIGHT(S613,2)</f>
        <v>25</v>
      </c>
      <c r="AK613" s="86" t="s">
        <v>389</v>
      </c>
      <c r="AL613" s="12" t="s">
        <v>181</v>
      </c>
    </row>
    <row r="614" spans="2:38" x14ac:dyDescent="0.25">
      <c r="B614">
        <v>148</v>
      </c>
      <c r="C614" s="13">
        <v>45834</v>
      </c>
      <c r="D614" s="12" t="s">
        <v>212</v>
      </c>
      <c r="E614" s="12" t="s">
        <v>17</v>
      </c>
      <c r="F614" s="12" t="s">
        <v>213</v>
      </c>
      <c r="G614" s="12" t="s">
        <v>21</v>
      </c>
      <c r="H614" s="12"/>
      <c r="I614" s="12" t="s">
        <v>181</v>
      </c>
      <c r="J614" s="12"/>
      <c r="K614" s="12"/>
      <c r="L614" s="12"/>
      <c r="M614" s="12"/>
      <c r="N614" s="12"/>
      <c r="O614" s="14"/>
      <c r="P614" s="11"/>
      <c r="Q614" s="11"/>
      <c r="R614" s="11"/>
      <c r="S614" s="12" t="s">
        <v>212</v>
      </c>
      <c r="T614" s="14">
        <v>-500</v>
      </c>
      <c r="U614" s="11">
        <v>108.72</v>
      </c>
      <c r="V614" s="11">
        <v>-54360.68</v>
      </c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86" t="str">
        <f>LEFT(S614,2)</f>
        <v>25</v>
      </c>
      <c r="AI614" s="86" t="str">
        <f>MID(S614,4,2)</f>
        <v>06</v>
      </c>
      <c r="AJ614" s="86" t="str">
        <f>RIGHT(S614,2)</f>
        <v>25</v>
      </c>
      <c r="AK614" s="86" t="s">
        <v>389</v>
      </c>
      <c r="AL614" s="12" t="s">
        <v>181</v>
      </c>
    </row>
    <row r="615" spans="2:38" x14ac:dyDescent="0.25">
      <c r="C615" s="13"/>
      <c r="D615" s="12"/>
      <c r="E615" s="12"/>
      <c r="F615" s="12"/>
      <c r="G615" s="12"/>
      <c r="H615" s="12"/>
      <c r="I615" s="12" t="s">
        <v>181</v>
      </c>
      <c r="J615" s="11"/>
      <c r="K615" s="11">
        <v>1500</v>
      </c>
      <c r="L615" s="11"/>
      <c r="M615" s="11">
        <v>147867.94200000001</v>
      </c>
      <c r="N615" s="12"/>
      <c r="O615" s="14"/>
      <c r="P615" s="11"/>
      <c r="Q615" s="11"/>
      <c r="R615" s="11"/>
      <c r="S615" s="12"/>
      <c r="T615" s="14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L615" s="12" t="s">
        <v>181</v>
      </c>
    </row>
    <row r="616" spans="2:38" x14ac:dyDescent="0.25">
      <c r="C616" s="13"/>
      <c r="D616" s="12"/>
      <c r="E616" s="12"/>
      <c r="F616" s="12"/>
      <c r="G616" s="12"/>
      <c r="H616" s="12"/>
      <c r="I616" s="12" t="s">
        <v>181</v>
      </c>
      <c r="J616" s="11"/>
      <c r="K616" s="11">
        <f t="shared" ref="K616:M616" si="53">SUM(K615)</f>
        <v>1500</v>
      </c>
      <c r="L616" s="11">
        <f t="shared" si="53"/>
        <v>0</v>
      </c>
      <c r="M616" s="11">
        <f t="shared" si="53"/>
        <v>147867.94200000001</v>
      </c>
      <c r="N616" s="12"/>
      <c r="O616" s="14"/>
      <c r="P616" s="11"/>
      <c r="Q616" s="11"/>
      <c r="R616" s="11"/>
      <c r="S616" s="12"/>
      <c r="T616" s="14">
        <f t="shared" ref="T616:V616" si="54">SUM(T612:T615)</f>
        <v>-1500</v>
      </c>
      <c r="U616" s="11">
        <f t="shared" si="54"/>
        <v>335.7</v>
      </c>
      <c r="V616" s="11">
        <f t="shared" si="54"/>
        <v>-167851.83</v>
      </c>
      <c r="W616" s="11"/>
      <c r="X616" s="11"/>
      <c r="Y616" s="11">
        <f>K616+O616+T616</f>
        <v>0</v>
      </c>
      <c r="Z616" s="11"/>
      <c r="AA616" s="11">
        <f>M616/K616*Y616</f>
        <v>0</v>
      </c>
      <c r="AB616" s="12"/>
      <c r="AC616" s="11">
        <f>M616-AA616</f>
        <v>147867.94200000001</v>
      </c>
      <c r="AD616" s="11">
        <f>(V616*-1)-AC616</f>
        <v>19983.887999999977</v>
      </c>
      <c r="AE616" s="11"/>
      <c r="AF616" s="11"/>
      <c r="AG616" s="11"/>
      <c r="AK616" s="86" t="s">
        <v>389</v>
      </c>
      <c r="AL616" s="12"/>
    </row>
    <row r="617" spans="2:38" x14ac:dyDescent="0.25">
      <c r="C617" s="13"/>
      <c r="D617" s="12"/>
      <c r="E617" s="12"/>
      <c r="F617" s="12"/>
      <c r="G617" s="12"/>
      <c r="H617" s="12"/>
      <c r="I617" s="12"/>
      <c r="J617" s="11"/>
      <c r="K617" s="11"/>
      <c r="L617" s="11"/>
      <c r="M617" s="11"/>
      <c r="N617" s="12"/>
      <c r="O617" s="14"/>
      <c r="P617" s="11"/>
      <c r="Q617" s="11"/>
      <c r="R617" s="11"/>
      <c r="S617" s="12"/>
      <c r="T617" s="14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L617" s="12"/>
    </row>
    <row r="618" spans="2:38" x14ac:dyDescent="0.25">
      <c r="B618">
        <v>149</v>
      </c>
      <c r="C618" s="13">
        <v>45834</v>
      </c>
      <c r="D618" s="12" t="s">
        <v>212</v>
      </c>
      <c r="E618" s="12" t="s">
        <v>23</v>
      </c>
      <c r="F618" s="12" t="s">
        <v>23</v>
      </c>
      <c r="G618" s="12" t="s">
        <v>21</v>
      </c>
      <c r="H618" s="12"/>
      <c r="I618" s="12" t="s">
        <v>113</v>
      </c>
      <c r="J618" s="12"/>
      <c r="K618" s="12"/>
      <c r="L618" s="12"/>
      <c r="M618" s="12"/>
      <c r="N618" s="12"/>
      <c r="O618" s="14"/>
      <c r="P618" s="11"/>
      <c r="Q618" s="11"/>
      <c r="R618" s="11"/>
      <c r="S618" s="12" t="s">
        <v>212</v>
      </c>
      <c r="T618" s="14">
        <v>-500</v>
      </c>
      <c r="U618" s="11">
        <v>1023.08</v>
      </c>
      <c r="V618" s="11">
        <v>-511537.94</v>
      </c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86" t="str">
        <f>LEFT(S618,2)</f>
        <v>25</v>
      </c>
      <c r="AI618" s="86" t="str">
        <f>MID(S618,4,2)</f>
        <v>06</v>
      </c>
      <c r="AJ618" s="86" t="str">
        <f>RIGHT(S618,2)</f>
        <v>25</v>
      </c>
      <c r="AK618" s="86" t="s">
        <v>389</v>
      </c>
      <c r="AL618" s="12" t="s">
        <v>113</v>
      </c>
    </row>
    <row r="619" spans="2:38" x14ac:dyDescent="0.25">
      <c r="C619" s="13"/>
      <c r="D619" s="12"/>
      <c r="E619" s="12"/>
      <c r="F619" s="12"/>
      <c r="G619" s="12"/>
      <c r="H619" s="12"/>
      <c r="I619" s="12" t="s">
        <v>113</v>
      </c>
      <c r="J619" s="11"/>
      <c r="K619" s="11">
        <v>500</v>
      </c>
      <c r="L619" s="11"/>
      <c r="M619" s="11">
        <v>464388.93666666665</v>
      </c>
      <c r="N619" s="12"/>
      <c r="O619" s="14"/>
      <c r="P619" s="11"/>
      <c r="Q619" s="11"/>
      <c r="R619" s="11"/>
      <c r="S619" s="12"/>
      <c r="T619" s="14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L619" s="12" t="s">
        <v>113</v>
      </c>
    </row>
    <row r="620" spans="2:38" x14ac:dyDescent="0.25">
      <c r="C620" s="13"/>
      <c r="D620" s="12"/>
      <c r="E620" s="12"/>
      <c r="F620" s="12"/>
      <c r="G620" s="12"/>
      <c r="H620" s="12"/>
      <c r="I620" s="12" t="s">
        <v>113</v>
      </c>
      <c r="J620" s="11"/>
      <c r="K620" s="11">
        <f t="shared" ref="K620:M620" si="55">SUM(K619)</f>
        <v>500</v>
      </c>
      <c r="L620" s="11">
        <f t="shared" si="55"/>
        <v>0</v>
      </c>
      <c r="M620" s="11">
        <f t="shared" si="55"/>
        <v>464388.93666666665</v>
      </c>
      <c r="N620" s="12"/>
      <c r="O620" s="14"/>
      <c r="P620" s="11"/>
      <c r="Q620" s="11"/>
      <c r="R620" s="11"/>
      <c r="S620" s="12"/>
      <c r="T620" s="14">
        <f t="shared" ref="T620:V620" si="56">SUM(T618:T619)</f>
        <v>-500</v>
      </c>
      <c r="U620" s="11">
        <f t="shared" si="56"/>
        <v>1023.08</v>
      </c>
      <c r="V620" s="11">
        <f t="shared" si="56"/>
        <v>-511537.94</v>
      </c>
      <c r="W620" s="11"/>
      <c r="X620" s="11"/>
      <c r="Y620" s="11">
        <f>K620+O620+T620</f>
        <v>0</v>
      </c>
      <c r="Z620" s="11"/>
      <c r="AA620" s="11">
        <f>M620/K620*Y620</f>
        <v>0</v>
      </c>
      <c r="AB620" s="12"/>
      <c r="AC620" s="11">
        <f>M620-AA620</f>
        <v>464388.93666666665</v>
      </c>
      <c r="AD620" s="11">
        <f>(V620*-1)-AC620</f>
        <v>47149.003333333356</v>
      </c>
      <c r="AE620" s="11"/>
      <c r="AF620" s="11"/>
      <c r="AG620" s="11"/>
      <c r="AK620" s="86" t="s">
        <v>389</v>
      </c>
      <c r="AL620" s="12"/>
    </row>
    <row r="621" spans="2:38" x14ac:dyDescent="0.25">
      <c r="C621" s="13"/>
      <c r="D621" s="12"/>
      <c r="E621" s="12"/>
      <c r="F621" s="12"/>
      <c r="G621" s="12"/>
      <c r="H621" s="12"/>
      <c r="I621" s="12"/>
      <c r="J621" s="11"/>
      <c r="K621" s="11"/>
      <c r="L621" s="11"/>
      <c r="M621" s="11"/>
      <c r="N621" s="12"/>
      <c r="O621" s="14"/>
      <c r="P621" s="11"/>
      <c r="Q621" s="11"/>
      <c r="R621" s="11"/>
      <c r="S621" s="12"/>
      <c r="T621" s="14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L621" s="12"/>
    </row>
    <row r="622" spans="2:38" x14ac:dyDescent="0.25">
      <c r="C622" s="13"/>
      <c r="D622" s="12"/>
      <c r="E622" s="12"/>
      <c r="F622" s="12"/>
      <c r="G622" s="12"/>
      <c r="H622" s="12"/>
      <c r="I622" s="12" t="s">
        <v>182</v>
      </c>
      <c r="J622" s="11"/>
      <c r="K622" s="11">
        <v>10000</v>
      </c>
      <c r="L622" s="11"/>
      <c r="M622" s="11">
        <v>173128.57142857145</v>
      </c>
      <c r="N622" s="12"/>
      <c r="O622" s="14"/>
      <c r="P622" s="11"/>
      <c r="Q622" s="11"/>
      <c r="R622" s="11"/>
      <c r="S622" s="12"/>
      <c r="T622" s="14"/>
      <c r="U622" s="11"/>
      <c r="V622" s="11"/>
      <c r="W622" s="11"/>
      <c r="X622" s="11"/>
      <c r="Y622" s="11">
        <v>10000</v>
      </c>
      <c r="Z622" s="11"/>
      <c r="AA622" s="11">
        <v>173128.57142857145</v>
      </c>
      <c r="AB622" s="11"/>
      <c r="AC622" s="11"/>
      <c r="AD622" s="11"/>
      <c r="AE622" s="11"/>
      <c r="AF622" s="11"/>
      <c r="AG622" s="11"/>
      <c r="AL622" s="12" t="s">
        <v>182</v>
      </c>
    </row>
    <row r="623" spans="2:38" x14ac:dyDescent="0.25">
      <c r="C623" s="13"/>
      <c r="D623" s="12"/>
      <c r="E623" s="12"/>
      <c r="F623" s="12"/>
      <c r="G623" s="12"/>
      <c r="H623" s="12"/>
      <c r="I623" s="12"/>
      <c r="J623" s="11"/>
      <c r="K623" s="11"/>
      <c r="L623" s="11"/>
      <c r="M623" s="11"/>
      <c r="N623" s="12"/>
      <c r="O623" s="14"/>
      <c r="P623" s="11"/>
      <c r="Q623" s="11"/>
      <c r="R623" s="11"/>
      <c r="S623" s="12"/>
      <c r="T623" s="14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L623" s="12"/>
    </row>
    <row r="624" spans="2:38" x14ac:dyDescent="0.25">
      <c r="C624" s="13"/>
      <c r="D624" s="12"/>
      <c r="E624" s="12"/>
      <c r="F624" s="12"/>
      <c r="G624" s="12"/>
      <c r="H624" s="12"/>
      <c r="I624" s="12"/>
      <c r="J624" s="11"/>
      <c r="K624" s="11"/>
      <c r="L624" s="11"/>
      <c r="M624" s="11"/>
      <c r="N624" s="12"/>
      <c r="O624" s="14"/>
      <c r="P624" s="11"/>
      <c r="Q624" s="11"/>
      <c r="R624" s="11"/>
      <c r="S624" s="12"/>
      <c r="T624" s="14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L624" s="12"/>
    </row>
    <row r="625" spans="2:38" x14ac:dyDescent="0.25">
      <c r="C625" s="13"/>
      <c r="D625" s="12"/>
      <c r="E625" s="12"/>
      <c r="F625" s="12"/>
      <c r="G625" s="12"/>
      <c r="H625" s="12"/>
      <c r="I625" s="12"/>
      <c r="J625" s="11"/>
      <c r="K625" s="11"/>
      <c r="L625" s="11"/>
      <c r="M625" s="11"/>
      <c r="N625" s="12"/>
      <c r="O625" s="14"/>
      <c r="P625" s="11"/>
      <c r="Q625" s="11"/>
      <c r="R625" s="11"/>
      <c r="S625" s="12"/>
      <c r="T625" s="14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L625" s="12"/>
    </row>
    <row r="626" spans="2:38" x14ac:dyDescent="0.25">
      <c r="B626">
        <v>187</v>
      </c>
      <c r="C626" s="13">
        <v>45861</v>
      </c>
      <c r="D626" s="12" t="s">
        <v>247</v>
      </c>
      <c r="E626" s="12" t="s">
        <v>23</v>
      </c>
      <c r="F626" s="12" t="s">
        <v>23</v>
      </c>
      <c r="G626" s="12" t="s">
        <v>21</v>
      </c>
      <c r="H626" s="12"/>
      <c r="I626" s="12" t="s">
        <v>62</v>
      </c>
      <c r="J626" s="12"/>
      <c r="K626" s="12"/>
      <c r="L626" s="12"/>
      <c r="M626" s="12"/>
      <c r="N626" s="12"/>
      <c r="O626" s="14"/>
      <c r="P626" s="11"/>
      <c r="Q626" s="11"/>
      <c r="R626" s="11"/>
      <c r="S626" s="12" t="s">
        <v>247</v>
      </c>
      <c r="T626" s="14">
        <v>-1000</v>
      </c>
      <c r="U626" s="11">
        <v>224.28</v>
      </c>
      <c r="V626" s="11">
        <v>-224275.5</v>
      </c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86" t="str">
        <f>LEFT(S626,2)</f>
        <v>22</v>
      </c>
      <c r="AI626" s="86" t="str">
        <f>MID(S626,4,2)</f>
        <v>07</v>
      </c>
      <c r="AJ626" s="86" t="str">
        <f>RIGHT(S626,2)</f>
        <v>25</v>
      </c>
      <c r="AK626" s="86" t="s">
        <v>389</v>
      </c>
      <c r="AL626" s="12" t="s">
        <v>62</v>
      </c>
    </row>
    <row r="627" spans="2:38" x14ac:dyDescent="0.25">
      <c r="C627" s="13"/>
      <c r="D627" s="12"/>
      <c r="E627" s="12"/>
      <c r="F627" s="12"/>
      <c r="G627" s="12"/>
      <c r="H627" s="12"/>
      <c r="I627" s="12" t="s">
        <v>62</v>
      </c>
      <c r="J627" s="12" t="s">
        <v>60</v>
      </c>
      <c r="K627" s="14">
        <v>4000</v>
      </c>
      <c r="L627" s="11">
        <v>214.91</v>
      </c>
      <c r="M627" s="11">
        <v>859651.26</v>
      </c>
      <c r="N627" s="12"/>
      <c r="O627" s="14"/>
      <c r="P627" s="11"/>
      <c r="Q627" s="11"/>
      <c r="R627" s="11"/>
      <c r="S627" s="12"/>
      <c r="T627" s="14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L627" s="12" t="s">
        <v>62</v>
      </c>
    </row>
    <row r="628" spans="2:38" x14ac:dyDescent="0.25">
      <c r="C628" s="13"/>
      <c r="D628" s="12"/>
      <c r="E628" s="12"/>
      <c r="F628" s="12"/>
      <c r="G628" s="12"/>
      <c r="H628" s="12"/>
      <c r="I628" s="12" t="s">
        <v>62</v>
      </c>
      <c r="J628" s="12"/>
      <c r="K628" s="14">
        <f t="shared" ref="K628:M628" si="57">SUM(K627)</f>
        <v>4000</v>
      </c>
      <c r="L628" s="11">
        <f t="shared" si="57"/>
        <v>214.91</v>
      </c>
      <c r="M628" s="11">
        <f t="shared" si="57"/>
        <v>859651.26</v>
      </c>
      <c r="N628" s="12"/>
      <c r="O628" s="14"/>
      <c r="P628" s="11"/>
      <c r="Q628" s="11"/>
      <c r="R628" s="11"/>
      <c r="S628" s="12"/>
      <c r="T628" s="14">
        <f t="shared" ref="T628:V628" si="58">SUM(T626:T627)</f>
        <v>-1000</v>
      </c>
      <c r="U628" s="11">
        <f t="shared" si="58"/>
        <v>224.28</v>
      </c>
      <c r="V628" s="11">
        <f t="shared" si="58"/>
        <v>-224275.5</v>
      </c>
      <c r="W628" s="11"/>
      <c r="X628" s="11"/>
      <c r="Y628" s="11">
        <f>K628+O628+T628</f>
        <v>3000</v>
      </c>
      <c r="Z628" s="11"/>
      <c r="AA628" s="11">
        <f>M628/K628*Y628</f>
        <v>644738.44499999995</v>
      </c>
      <c r="AB628" s="12"/>
      <c r="AC628" s="11">
        <f>M628-AA628</f>
        <v>214912.81500000006</v>
      </c>
      <c r="AD628" s="11">
        <f>(V628*-1)-AC628</f>
        <v>9362.6849999999395</v>
      </c>
      <c r="AE628" s="11"/>
      <c r="AF628" s="11"/>
      <c r="AG628" s="11"/>
      <c r="AK628" s="86" t="s">
        <v>389</v>
      </c>
      <c r="AL628" s="12"/>
    </row>
    <row r="629" spans="2:38" x14ac:dyDescent="0.25">
      <c r="C629" s="13"/>
      <c r="D629" s="12"/>
      <c r="E629" s="12"/>
      <c r="F629" s="12"/>
      <c r="G629" s="12"/>
      <c r="H629" s="12"/>
      <c r="I629" s="12"/>
      <c r="J629" s="12"/>
      <c r="K629" s="14"/>
      <c r="L629" s="11"/>
      <c r="M629" s="11"/>
      <c r="N629" s="12"/>
      <c r="O629" s="14"/>
      <c r="P629" s="11"/>
      <c r="Q629" s="11"/>
      <c r="R629" s="11"/>
      <c r="S629" s="12"/>
      <c r="T629" s="14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L629" s="12"/>
    </row>
    <row r="630" spans="2:38" x14ac:dyDescent="0.25">
      <c r="C630" s="13"/>
      <c r="D630" s="12"/>
      <c r="E630" s="12"/>
      <c r="F630" s="12"/>
      <c r="G630" s="12"/>
      <c r="H630" s="12"/>
      <c r="I630" s="12"/>
      <c r="J630" s="12"/>
      <c r="K630" s="14"/>
      <c r="L630" s="11"/>
      <c r="M630" s="11"/>
      <c r="N630" s="12"/>
      <c r="O630" s="14"/>
      <c r="P630" s="11"/>
      <c r="Q630" s="11"/>
      <c r="R630" s="11"/>
      <c r="S630" s="12"/>
      <c r="T630" s="14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L630" s="12"/>
    </row>
    <row r="631" spans="2:38" x14ac:dyDescent="0.25">
      <c r="B631">
        <v>180</v>
      </c>
      <c r="C631" s="13">
        <v>45855</v>
      </c>
      <c r="D631" s="12" t="s">
        <v>244</v>
      </c>
      <c r="E631" s="12" t="s">
        <v>23</v>
      </c>
      <c r="F631" s="12" t="s">
        <v>23</v>
      </c>
      <c r="G631" s="12" t="s">
        <v>21</v>
      </c>
      <c r="H631" s="12"/>
      <c r="I631" s="12" t="s">
        <v>114</v>
      </c>
      <c r="J631" s="12"/>
      <c r="K631" s="12"/>
      <c r="L631" s="12"/>
      <c r="M631" s="12"/>
      <c r="N631" s="12"/>
      <c r="O631" s="14"/>
      <c r="P631" s="11"/>
      <c r="Q631" s="11"/>
      <c r="R631" s="11"/>
      <c r="S631" s="12" t="s">
        <v>244</v>
      </c>
      <c r="T631" s="14">
        <v>-750</v>
      </c>
      <c r="U631" s="11">
        <v>1336.83</v>
      </c>
      <c r="V631" s="11">
        <v>-1002622.29</v>
      </c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86" t="str">
        <f>LEFT(S631,2)</f>
        <v>16</v>
      </c>
      <c r="AI631" s="86" t="str">
        <f>MID(S631,4,2)</f>
        <v>07</v>
      </c>
      <c r="AJ631" s="86" t="str">
        <f>RIGHT(S631,2)</f>
        <v>25</v>
      </c>
      <c r="AK631" s="86" t="s">
        <v>389</v>
      </c>
      <c r="AL631" s="12" t="s">
        <v>114</v>
      </c>
    </row>
    <row r="632" spans="2:38" x14ac:dyDescent="0.25">
      <c r="B632">
        <v>162</v>
      </c>
      <c r="C632" s="13">
        <v>45847</v>
      </c>
      <c r="D632" s="12" t="s">
        <v>230</v>
      </c>
      <c r="E632" s="12" t="s">
        <v>23</v>
      </c>
      <c r="F632" s="12" t="s">
        <v>23</v>
      </c>
      <c r="G632" s="12" t="s">
        <v>21</v>
      </c>
      <c r="H632" s="12"/>
      <c r="I632" s="12" t="s">
        <v>114</v>
      </c>
      <c r="J632" s="12"/>
      <c r="K632" s="12"/>
      <c r="L632" s="12"/>
      <c r="M632" s="12"/>
      <c r="N632" s="12"/>
      <c r="O632" s="14"/>
      <c r="P632" s="11"/>
      <c r="Q632" s="11"/>
      <c r="R632" s="11"/>
      <c r="S632" s="12" t="s">
        <v>230</v>
      </c>
      <c r="T632" s="14">
        <v>-399</v>
      </c>
      <c r="U632" s="11">
        <v>1304.7</v>
      </c>
      <c r="V632" s="11">
        <v>-520573.5</v>
      </c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86" t="str">
        <f>LEFT(S632,2)</f>
        <v>08</v>
      </c>
      <c r="AI632" s="86" t="str">
        <f>MID(S632,4,2)</f>
        <v>07</v>
      </c>
      <c r="AJ632" s="86" t="str">
        <f>RIGHT(S632,2)</f>
        <v>25</v>
      </c>
      <c r="AK632" s="86" t="s">
        <v>389</v>
      </c>
      <c r="AL632" s="12" t="s">
        <v>114</v>
      </c>
    </row>
    <row r="633" spans="2:38" x14ac:dyDescent="0.25">
      <c r="C633" s="13"/>
      <c r="D633" s="12"/>
      <c r="E633" s="12"/>
      <c r="F633" s="12"/>
      <c r="G633" s="12"/>
      <c r="H633" s="12"/>
      <c r="I633" s="12" t="s">
        <v>114</v>
      </c>
      <c r="J633" s="11"/>
      <c r="K633" s="11">
        <v>5899</v>
      </c>
      <c r="L633" s="11"/>
      <c r="M633" s="11">
        <v>7353155.847938302</v>
      </c>
      <c r="N633" s="12"/>
      <c r="O633" s="14"/>
      <c r="P633" s="11"/>
      <c r="Q633" s="11"/>
      <c r="R633" s="11"/>
      <c r="S633" s="12"/>
      <c r="T633" s="14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L633" s="12" t="s">
        <v>114</v>
      </c>
    </row>
    <row r="634" spans="2:38" x14ac:dyDescent="0.25">
      <c r="C634" s="13"/>
      <c r="D634" s="12"/>
      <c r="E634" s="12"/>
      <c r="F634" s="12"/>
      <c r="G634" s="12"/>
      <c r="H634" s="12"/>
      <c r="I634" s="12" t="s">
        <v>114</v>
      </c>
      <c r="J634" s="11"/>
      <c r="K634" s="11">
        <f t="shared" ref="K634:M634" si="59">SUM(K633)</f>
        <v>5899</v>
      </c>
      <c r="L634" s="11">
        <f t="shared" si="59"/>
        <v>0</v>
      </c>
      <c r="M634" s="11">
        <f t="shared" si="59"/>
        <v>7353155.847938302</v>
      </c>
      <c r="N634" s="12"/>
      <c r="O634" s="14"/>
      <c r="P634" s="11"/>
      <c r="Q634" s="11"/>
      <c r="R634" s="11"/>
      <c r="S634" s="12"/>
      <c r="T634" s="14">
        <f t="shared" ref="T634:V634" si="60">SUM(T631:T633)</f>
        <v>-1149</v>
      </c>
      <c r="U634" s="11">
        <f t="shared" si="60"/>
        <v>2641.5299999999997</v>
      </c>
      <c r="V634" s="11">
        <f t="shared" si="60"/>
        <v>-1523195.79</v>
      </c>
      <c r="W634" s="11"/>
      <c r="X634" s="11"/>
      <c r="Y634" s="11">
        <f>K634+O634+T634</f>
        <v>4750</v>
      </c>
      <c r="Z634" s="11"/>
      <c r="AA634" s="11">
        <f>M634/K634*Y634</f>
        <v>5920917.1516709505</v>
      </c>
      <c r="AB634" s="12"/>
      <c r="AC634" s="11">
        <f>M634-AA634</f>
        <v>1432238.6962673515</v>
      </c>
      <c r="AD634" s="11">
        <f>(V634*-1)-AC634</f>
        <v>90957.093732648529</v>
      </c>
      <c r="AE634" s="11"/>
      <c r="AF634" s="11"/>
      <c r="AG634" s="11"/>
      <c r="AK634" s="86" t="s">
        <v>389</v>
      </c>
      <c r="AL634" s="12"/>
    </row>
    <row r="635" spans="2:38" x14ac:dyDescent="0.25">
      <c r="C635" s="13"/>
      <c r="D635" s="12"/>
      <c r="E635" s="12"/>
      <c r="F635" s="12"/>
      <c r="G635" s="12"/>
      <c r="H635" s="12"/>
      <c r="I635" s="12"/>
      <c r="J635" s="11"/>
      <c r="K635" s="11"/>
      <c r="L635" s="11"/>
      <c r="M635" s="11"/>
      <c r="N635" s="12"/>
      <c r="O635" s="14"/>
      <c r="P635" s="11"/>
      <c r="Q635" s="11"/>
      <c r="R635" s="11"/>
      <c r="S635" s="12"/>
      <c r="T635" s="14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L635" s="12"/>
    </row>
    <row r="636" spans="2:38" x14ac:dyDescent="0.25">
      <c r="B636">
        <v>143</v>
      </c>
      <c r="C636" s="13">
        <v>45827</v>
      </c>
      <c r="D636" s="12" t="s">
        <v>200</v>
      </c>
      <c r="E636" s="12" t="s">
        <v>23</v>
      </c>
      <c r="F636" s="12" t="s">
        <v>23</v>
      </c>
      <c r="G636" s="12" t="s">
        <v>21</v>
      </c>
      <c r="H636" s="12"/>
      <c r="I636" s="12" t="s">
        <v>202</v>
      </c>
      <c r="J636" s="12"/>
      <c r="K636" s="12"/>
      <c r="L636" s="12"/>
      <c r="M636" s="12"/>
      <c r="N636" s="12" t="s">
        <v>200</v>
      </c>
      <c r="O636" s="14">
        <v>100</v>
      </c>
      <c r="P636" s="11">
        <v>3614.81</v>
      </c>
      <c r="Q636" s="11">
        <v>361481.1</v>
      </c>
      <c r="R636" s="11"/>
      <c r="S636" s="12"/>
      <c r="T636" s="14"/>
      <c r="U636" s="11"/>
      <c r="V636" s="11"/>
      <c r="W636" s="11"/>
      <c r="X636" s="12" t="s">
        <v>200</v>
      </c>
      <c r="Y636" s="14">
        <v>100</v>
      </c>
      <c r="Z636" s="11">
        <v>3614.81</v>
      </c>
      <c r="AA636" s="11">
        <v>361481.1</v>
      </c>
      <c r="AB636" s="11"/>
      <c r="AC636" s="11"/>
      <c r="AD636" s="11"/>
      <c r="AE636" s="11"/>
      <c r="AF636" s="11"/>
      <c r="AG636" s="11"/>
      <c r="AH636" s="86" t="str">
        <f>LEFT(N636,2)</f>
        <v>18</v>
      </c>
      <c r="AI636" s="86" t="str">
        <f>MID(N636,4,2)</f>
        <v>06</v>
      </c>
      <c r="AJ636" s="86" t="str">
        <f>RIGHT(N636,2)</f>
        <v>25</v>
      </c>
      <c r="AK636" s="86" t="s">
        <v>389</v>
      </c>
      <c r="AL636" s="12" t="s">
        <v>202</v>
      </c>
    </row>
    <row r="637" spans="2:38" x14ac:dyDescent="0.25">
      <c r="C637" s="13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4"/>
      <c r="P637" s="11"/>
      <c r="Q637" s="11"/>
      <c r="R637" s="11"/>
      <c r="S637" s="12"/>
      <c r="T637" s="14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L637" s="12"/>
    </row>
    <row r="638" spans="2:38" x14ac:dyDescent="0.25">
      <c r="C638" s="13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4"/>
      <c r="P638" s="11"/>
      <c r="Q638" s="11"/>
      <c r="R638" s="11"/>
      <c r="S638" s="12"/>
      <c r="T638" s="14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L638" s="12"/>
    </row>
    <row r="639" spans="2:38" x14ac:dyDescent="0.25">
      <c r="C639" s="13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4"/>
      <c r="P639" s="11"/>
      <c r="Q639" s="11"/>
      <c r="R639" s="11"/>
      <c r="S639" s="12"/>
      <c r="T639" s="14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L639" s="12"/>
    </row>
    <row r="640" spans="2:38" x14ac:dyDescent="0.25">
      <c r="C640" s="13"/>
      <c r="D640" s="12"/>
      <c r="E640" s="12"/>
      <c r="F640" s="12"/>
      <c r="G640" s="12"/>
      <c r="H640" s="12"/>
      <c r="I640" s="31" t="s">
        <v>439</v>
      </c>
      <c r="J640" s="11"/>
      <c r="K640" s="32">
        <v>1000</v>
      </c>
      <c r="L640" s="32"/>
      <c r="M640" s="33">
        <v>62762.68</v>
      </c>
      <c r="N640" s="12"/>
      <c r="O640" s="14"/>
      <c r="P640" s="11"/>
      <c r="Q640" s="11"/>
      <c r="R640" s="11"/>
      <c r="S640" s="12"/>
      <c r="T640" s="14"/>
      <c r="U640" s="11"/>
      <c r="V640" s="11"/>
      <c r="W640" s="11"/>
      <c r="X640" s="11"/>
      <c r="Y640" s="32">
        <v>1000</v>
      </c>
      <c r="Z640" s="32"/>
      <c r="AA640" s="33">
        <v>62762.68</v>
      </c>
      <c r="AB640" s="11"/>
      <c r="AC640" s="11"/>
      <c r="AD640" s="11"/>
      <c r="AE640" s="11"/>
      <c r="AF640" s="11"/>
      <c r="AG640" s="11"/>
      <c r="AL640" s="31" t="s">
        <v>439</v>
      </c>
    </row>
    <row r="641" spans="2:38" x14ac:dyDescent="0.25">
      <c r="C641" s="13"/>
      <c r="D641" s="12"/>
      <c r="E641" s="12"/>
      <c r="F641" s="12"/>
      <c r="G641" s="12"/>
      <c r="H641" s="12"/>
      <c r="I641" s="31"/>
      <c r="J641" s="11"/>
      <c r="K641" s="32"/>
      <c r="L641" s="32"/>
      <c r="M641" s="33"/>
      <c r="N641" s="12"/>
      <c r="O641" s="14"/>
      <c r="P641" s="11"/>
      <c r="Q641" s="11"/>
      <c r="R641" s="11"/>
      <c r="S641" s="12"/>
      <c r="T641" s="14"/>
      <c r="U641" s="11"/>
      <c r="V641" s="11"/>
      <c r="W641" s="11"/>
      <c r="X641" s="11"/>
      <c r="Y641" s="32"/>
      <c r="Z641" s="32"/>
      <c r="AA641" s="33"/>
      <c r="AB641" s="11"/>
      <c r="AC641" s="11"/>
      <c r="AD641" s="11"/>
      <c r="AE641" s="11"/>
      <c r="AF641" s="11"/>
      <c r="AG641" s="11"/>
      <c r="AL641" s="31"/>
    </row>
    <row r="642" spans="2:38" x14ac:dyDescent="0.25">
      <c r="C642" s="13"/>
      <c r="D642" s="12"/>
      <c r="E642" s="12"/>
      <c r="F642" s="12"/>
      <c r="G642" s="12"/>
      <c r="H642" s="12"/>
      <c r="I642" s="31"/>
      <c r="J642" s="11"/>
      <c r="K642" s="32"/>
      <c r="L642" s="32"/>
      <c r="M642" s="33"/>
      <c r="N642" s="12"/>
      <c r="O642" s="14"/>
      <c r="P642" s="11"/>
      <c r="Q642" s="11"/>
      <c r="R642" s="11"/>
      <c r="S642" s="12"/>
      <c r="T642" s="14"/>
      <c r="U642" s="11"/>
      <c r="V642" s="11"/>
      <c r="W642" s="11"/>
      <c r="X642" s="11"/>
      <c r="Y642" s="32"/>
      <c r="Z642" s="32"/>
      <c r="AA642" s="33"/>
      <c r="AB642" s="11"/>
      <c r="AC642" s="11"/>
      <c r="AD642" s="11"/>
      <c r="AE642" s="11"/>
      <c r="AF642" s="11"/>
      <c r="AG642" s="11"/>
      <c r="AL642" s="31"/>
    </row>
    <row r="643" spans="2:38" x14ac:dyDescent="0.25">
      <c r="B643">
        <v>163</v>
      </c>
      <c r="C643" s="13">
        <v>45847</v>
      </c>
      <c r="D643" s="12" t="s">
        <v>230</v>
      </c>
      <c r="E643" s="12" t="s">
        <v>23</v>
      </c>
      <c r="F643" s="12" t="s">
        <v>23</v>
      </c>
      <c r="G643" s="12" t="s">
        <v>21</v>
      </c>
      <c r="H643" s="12"/>
      <c r="I643" s="12" t="s">
        <v>98</v>
      </c>
      <c r="J643" s="12"/>
      <c r="K643" s="12"/>
      <c r="L643" s="12"/>
      <c r="M643" s="12"/>
      <c r="N643" s="12"/>
      <c r="O643" s="14"/>
      <c r="P643" s="11"/>
      <c r="Q643" s="11"/>
      <c r="R643" s="11"/>
      <c r="S643" s="12" t="s">
        <v>230</v>
      </c>
      <c r="T643" s="14">
        <v>-500</v>
      </c>
      <c r="U643" s="11">
        <v>265.58</v>
      </c>
      <c r="V643" s="11">
        <v>-132790.70000000001</v>
      </c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86" t="str">
        <f>LEFT(S643,2)</f>
        <v>08</v>
      </c>
      <c r="AI643" s="86" t="str">
        <f>MID(S643,4,2)</f>
        <v>07</v>
      </c>
      <c r="AJ643" s="86" t="str">
        <f>RIGHT(S643,2)</f>
        <v>25</v>
      </c>
      <c r="AK643" s="86" t="s">
        <v>389</v>
      </c>
      <c r="AL643" s="12" t="s">
        <v>98</v>
      </c>
    </row>
    <row r="644" spans="2:38" x14ac:dyDescent="0.25">
      <c r="C644" s="13"/>
      <c r="D644" s="12"/>
      <c r="E644" s="12"/>
      <c r="F644" s="12"/>
      <c r="G644" s="12"/>
      <c r="H644" s="12"/>
      <c r="I644" s="12" t="s">
        <v>98</v>
      </c>
      <c r="J644" s="11"/>
      <c r="K644" s="11">
        <v>1000</v>
      </c>
      <c r="L644" s="11"/>
      <c r="M644" s="11">
        <v>132123.51</v>
      </c>
      <c r="N644" s="12"/>
      <c r="O644" s="14"/>
      <c r="P644" s="11"/>
      <c r="Q644" s="11"/>
      <c r="R644" s="11"/>
      <c r="S644" s="12"/>
      <c r="T644" s="14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L644" s="12" t="s">
        <v>98</v>
      </c>
    </row>
    <row r="645" spans="2:38" x14ac:dyDescent="0.25">
      <c r="C645" s="13"/>
      <c r="D645" s="12"/>
      <c r="E645" s="12"/>
      <c r="F645" s="12"/>
      <c r="G645" s="12"/>
      <c r="H645" s="12"/>
      <c r="I645" s="12" t="s">
        <v>98</v>
      </c>
      <c r="J645" s="11"/>
      <c r="K645" s="11">
        <f t="shared" ref="K645:M645" si="61">SUM(K644)</f>
        <v>1000</v>
      </c>
      <c r="L645" s="11">
        <f t="shared" si="61"/>
        <v>0</v>
      </c>
      <c r="M645" s="11">
        <f t="shared" si="61"/>
        <v>132123.51</v>
      </c>
      <c r="N645" s="12"/>
      <c r="O645" s="14"/>
      <c r="P645" s="11"/>
      <c r="Q645" s="11"/>
      <c r="R645" s="11"/>
      <c r="S645" s="12"/>
      <c r="T645" s="14">
        <f t="shared" ref="T645:V645" si="62">SUM(T643:T644)</f>
        <v>-500</v>
      </c>
      <c r="U645" s="11">
        <f t="shared" si="62"/>
        <v>265.58</v>
      </c>
      <c r="V645" s="11">
        <f t="shared" si="62"/>
        <v>-132790.70000000001</v>
      </c>
      <c r="W645" s="11"/>
      <c r="X645" s="11"/>
      <c r="Y645" s="11">
        <f>K645+O645+T645</f>
        <v>500</v>
      </c>
      <c r="Z645" s="11"/>
      <c r="AA645" s="11">
        <f>M645/K645*Y645</f>
        <v>66061.755000000005</v>
      </c>
      <c r="AB645" s="12"/>
      <c r="AC645" s="11">
        <f>M645-AA645</f>
        <v>66061.755000000005</v>
      </c>
      <c r="AD645" s="11">
        <f>(V645*-1)-AC645</f>
        <v>66728.945000000007</v>
      </c>
      <c r="AE645" s="11"/>
      <c r="AF645" s="11"/>
      <c r="AG645" s="11"/>
      <c r="AK645" s="86" t="s">
        <v>389</v>
      </c>
      <c r="AL645" s="48" t="str">
        <f>I645</f>
        <v>MANGCHEFER EQ</v>
      </c>
    </row>
    <row r="646" spans="2:38" x14ac:dyDescent="0.25">
      <c r="C646" s="13"/>
      <c r="D646" s="12"/>
      <c r="E646" s="12"/>
      <c r="F646" s="12"/>
      <c r="G646" s="12"/>
      <c r="H646" s="12"/>
      <c r="I646" s="12"/>
      <c r="J646" s="11"/>
      <c r="K646" s="11"/>
      <c r="L646" s="11"/>
      <c r="M646" s="11"/>
      <c r="N646" s="12"/>
      <c r="O646" s="14"/>
      <c r="P646" s="11"/>
      <c r="Q646" s="11"/>
      <c r="R646" s="11"/>
      <c r="S646" s="12"/>
      <c r="T646" s="14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L646" s="12"/>
    </row>
    <row r="647" spans="2:38" x14ac:dyDescent="0.25">
      <c r="C647" s="13"/>
      <c r="D647" s="12"/>
      <c r="E647" s="12"/>
      <c r="F647" s="12"/>
      <c r="G647" s="12"/>
      <c r="H647" s="12"/>
      <c r="I647" s="12"/>
      <c r="J647" s="11"/>
      <c r="K647" s="11"/>
      <c r="L647" s="11"/>
      <c r="M647" s="11"/>
      <c r="N647" s="12"/>
      <c r="O647" s="14"/>
      <c r="P647" s="11"/>
      <c r="Q647" s="11"/>
      <c r="R647" s="11"/>
      <c r="S647" s="12"/>
      <c r="T647" s="14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L647" s="12"/>
    </row>
    <row r="648" spans="2:38" x14ac:dyDescent="0.25">
      <c r="B648">
        <v>150</v>
      </c>
      <c r="C648" s="13">
        <v>45834</v>
      </c>
      <c r="D648" s="12" t="s">
        <v>212</v>
      </c>
      <c r="E648" s="12" t="s">
        <v>23</v>
      </c>
      <c r="F648" s="12" t="s">
        <v>23</v>
      </c>
      <c r="G648" s="12" t="s">
        <v>21</v>
      </c>
      <c r="H648" s="12"/>
      <c r="I648" s="12" t="s">
        <v>183</v>
      </c>
      <c r="J648" s="12"/>
      <c r="K648" s="12"/>
      <c r="L648" s="12"/>
      <c r="M648" s="12"/>
      <c r="N648" s="12"/>
      <c r="O648" s="14"/>
      <c r="P648" s="11"/>
      <c r="Q648" s="11"/>
      <c r="R648" s="11"/>
      <c r="S648" s="12" t="s">
        <v>212</v>
      </c>
      <c r="T648" s="14">
        <v>-500</v>
      </c>
      <c r="U648" s="11">
        <v>102.95</v>
      </c>
      <c r="V648" s="11">
        <v>-51475.63</v>
      </c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86" t="str">
        <f>LEFT(S648,2)</f>
        <v>25</v>
      </c>
      <c r="AI648" s="86" t="str">
        <f>MID(S648,4,2)</f>
        <v>06</v>
      </c>
      <c r="AJ648" s="86" t="str">
        <f>RIGHT(S648,2)</f>
        <v>25</v>
      </c>
      <c r="AK648" s="86" t="s">
        <v>389</v>
      </c>
      <c r="AL648" s="12" t="s">
        <v>183</v>
      </c>
    </row>
    <row r="649" spans="2:38" x14ac:dyDescent="0.25">
      <c r="C649" s="13"/>
      <c r="D649" s="12"/>
      <c r="E649" s="12"/>
      <c r="F649" s="12"/>
      <c r="G649" s="12"/>
      <c r="H649" s="12"/>
      <c r="I649" s="12" t="s">
        <v>183</v>
      </c>
      <c r="J649" s="11"/>
      <c r="K649" s="11">
        <v>500</v>
      </c>
      <c r="L649" s="11"/>
      <c r="M649" s="11">
        <v>49640.644999999997</v>
      </c>
      <c r="N649" s="12"/>
      <c r="O649" s="14"/>
      <c r="P649" s="11"/>
      <c r="Q649" s="11"/>
      <c r="R649" s="11"/>
      <c r="S649" s="12"/>
      <c r="T649" s="14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L649" s="12" t="s">
        <v>183</v>
      </c>
    </row>
    <row r="650" spans="2:38" x14ac:dyDescent="0.25">
      <c r="C650" s="13"/>
      <c r="D650" s="12"/>
      <c r="E650" s="12"/>
      <c r="F650" s="12"/>
      <c r="G650" s="12"/>
      <c r="H650" s="12"/>
      <c r="I650" s="12" t="s">
        <v>183</v>
      </c>
      <c r="J650" s="11"/>
      <c r="K650" s="11">
        <f t="shared" ref="K650:M650" si="63">SUM(K649)</f>
        <v>500</v>
      </c>
      <c r="L650" s="11">
        <f t="shared" si="63"/>
        <v>0</v>
      </c>
      <c r="M650" s="11">
        <f t="shared" si="63"/>
        <v>49640.644999999997</v>
      </c>
      <c r="N650" s="12"/>
      <c r="O650" s="14"/>
      <c r="P650" s="11"/>
      <c r="Q650" s="11"/>
      <c r="R650" s="11"/>
      <c r="S650" s="12"/>
      <c r="T650" s="14">
        <f t="shared" ref="T650:V650" si="64">SUM(T648:T649)</f>
        <v>-500</v>
      </c>
      <c r="U650" s="11">
        <f t="shared" si="64"/>
        <v>102.95</v>
      </c>
      <c r="V650" s="11">
        <f t="shared" si="64"/>
        <v>-51475.63</v>
      </c>
      <c r="W650" s="11"/>
      <c r="X650" s="11"/>
      <c r="Y650" s="11">
        <f>K650+O650+T650</f>
        <v>0</v>
      </c>
      <c r="Z650" s="11"/>
      <c r="AA650" s="11">
        <f>M650/K650*Y650</f>
        <v>0</v>
      </c>
      <c r="AB650" s="12"/>
      <c r="AC650" s="11">
        <f>M650-AA650</f>
        <v>49640.644999999997</v>
      </c>
      <c r="AD650" s="11">
        <f>(V650*-1)-AC650</f>
        <v>1834.9850000000006</v>
      </c>
      <c r="AE650" s="11"/>
      <c r="AF650" s="11"/>
      <c r="AG650" s="11"/>
      <c r="AK650" s="86" t="s">
        <v>389</v>
      </c>
      <c r="AL650" s="12"/>
    </row>
    <row r="651" spans="2:38" x14ac:dyDescent="0.25">
      <c r="C651" s="13"/>
      <c r="D651" s="12"/>
      <c r="E651" s="12"/>
      <c r="F651" s="12"/>
      <c r="G651" s="12"/>
      <c r="H651" s="12"/>
      <c r="I651" s="12"/>
      <c r="J651" s="11"/>
      <c r="K651" s="11"/>
      <c r="L651" s="11"/>
      <c r="M651" s="11"/>
      <c r="N651" s="12"/>
      <c r="O651" s="14"/>
      <c r="P651" s="11"/>
      <c r="Q651" s="11"/>
      <c r="R651" s="11"/>
      <c r="S651" s="12"/>
      <c r="T651" s="14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L651" s="12"/>
    </row>
    <row r="652" spans="2:38" x14ac:dyDescent="0.25">
      <c r="C652" s="13"/>
      <c r="D652" s="12"/>
      <c r="E652" s="12"/>
      <c r="F652" s="12"/>
      <c r="G652" s="12"/>
      <c r="H652" s="12"/>
      <c r="I652" s="31" t="s">
        <v>443</v>
      </c>
      <c r="J652" s="11"/>
      <c r="K652" s="32">
        <v>2000</v>
      </c>
      <c r="L652" s="32"/>
      <c r="M652" s="33">
        <v>55026.7</v>
      </c>
      <c r="N652" s="12"/>
      <c r="O652" s="14"/>
      <c r="P652" s="11"/>
      <c r="Q652" s="11"/>
      <c r="R652" s="11"/>
      <c r="S652" s="12"/>
      <c r="T652" s="14"/>
      <c r="U652" s="11"/>
      <c r="V652" s="11"/>
      <c r="W652" s="11"/>
      <c r="X652" s="11"/>
      <c r="Y652" s="32">
        <v>2000</v>
      </c>
      <c r="Z652" s="32"/>
      <c r="AA652" s="33">
        <v>55026.7</v>
      </c>
      <c r="AB652" s="11"/>
      <c r="AC652" s="11"/>
      <c r="AD652" s="11"/>
      <c r="AE652" s="11"/>
      <c r="AF652" s="11"/>
      <c r="AG652" s="11"/>
      <c r="AL652" s="31" t="s">
        <v>443</v>
      </c>
    </row>
    <row r="653" spans="2:38" x14ac:dyDescent="0.25">
      <c r="C653" s="13"/>
      <c r="D653" s="12"/>
      <c r="E653" s="12"/>
      <c r="F653" s="12"/>
      <c r="G653" s="12"/>
      <c r="H653" s="12"/>
      <c r="I653" s="31"/>
      <c r="J653" s="11"/>
      <c r="K653" s="32"/>
      <c r="L653" s="32"/>
      <c r="M653" s="33"/>
      <c r="N653" s="12"/>
      <c r="O653" s="14"/>
      <c r="P653" s="11"/>
      <c r="Q653" s="11"/>
      <c r="R653" s="11"/>
      <c r="S653" s="12"/>
      <c r="T653" s="14"/>
      <c r="U653" s="11"/>
      <c r="V653" s="11"/>
      <c r="W653" s="11"/>
      <c r="X653" s="11"/>
      <c r="Y653" s="32"/>
      <c r="Z653" s="32"/>
      <c r="AA653" s="33"/>
      <c r="AB653" s="11"/>
      <c r="AC653" s="11"/>
      <c r="AD653" s="11"/>
      <c r="AE653" s="11"/>
      <c r="AF653" s="11"/>
      <c r="AG653" s="11"/>
      <c r="AL653" s="31"/>
    </row>
    <row r="654" spans="2:38" x14ac:dyDescent="0.25">
      <c r="C654" s="13"/>
      <c r="D654" s="12"/>
      <c r="E654" s="12"/>
      <c r="F654" s="12"/>
      <c r="G654" s="12"/>
      <c r="H654" s="12"/>
      <c r="I654" s="31"/>
      <c r="J654" s="11"/>
      <c r="K654" s="32"/>
      <c r="L654" s="32"/>
      <c r="M654" s="33"/>
      <c r="N654" s="12"/>
      <c r="O654" s="14"/>
      <c r="P654" s="11"/>
      <c r="Q654" s="11"/>
      <c r="R654" s="11"/>
      <c r="S654" s="12"/>
      <c r="T654" s="14"/>
      <c r="U654" s="11"/>
      <c r="V654" s="11"/>
      <c r="W654" s="11"/>
      <c r="X654" s="11"/>
      <c r="Y654" s="32"/>
      <c r="Z654" s="32"/>
      <c r="AA654" s="33"/>
      <c r="AB654" s="11"/>
      <c r="AC654" s="11"/>
      <c r="AD654" s="11"/>
      <c r="AE654" s="11"/>
      <c r="AF654" s="11"/>
      <c r="AG654" s="11"/>
      <c r="AL654" s="31"/>
    </row>
    <row r="655" spans="2:38" x14ac:dyDescent="0.25">
      <c r="B655">
        <v>188</v>
      </c>
      <c r="C655" s="13">
        <v>45861</v>
      </c>
      <c r="D655" s="12" t="s">
        <v>247</v>
      </c>
      <c r="E655" s="12" t="s">
        <v>23</v>
      </c>
      <c r="F655" s="12" t="s">
        <v>23</v>
      </c>
      <c r="G655" s="12" t="s">
        <v>21</v>
      </c>
      <c r="H655" s="12"/>
      <c r="I655" s="12" t="s">
        <v>184</v>
      </c>
      <c r="J655" s="12"/>
      <c r="K655" s="12"/>
      <c r="L655" s="12"/>
      <c r="M655" s="12"/>
      <c r="N655" s="12"/>
      <c r="O655" s="14"/>
      <c r="P655" s="11"/>
      <c r="Q655" s="11"/>
      <c r="R655" s="11"/>
      <c r="S655" s="12" t="s">
        <v>247</v>
      </c>
      <c r="T655" s="14">
        <v>-500</v>
      </c>
      <c r="U655" s="11">
        <v>46.96</v>
      </c>
      <c r="V655" s="11">
        <v>-23477.69</v>
      </c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86" t="str">
        <f>LEFT(S655,2)</f>
        <v>22</v>
      </c>
      <c r="AI655" s="86" t="str">
        <f>MID(S655,4,2)</f>
        <v>07</v>
      </c>
      <c r="AJ655" s="86" t="str">
        <f>RIGHT(S655,2)</f>
        <v>25</v>
      </c>
      <c r="AK655" s="86" t="s">
        <v>389</v>
      </c>
      <c r="AL655" s="12" t="s">
        <v>184</v>
      </c>
    </row>
    <row r="656" spans="2:38" x14ac:dyDescent="0.25">
      <c r="C656" s="13"/>
      <c r="D656" s="12"/>
      <c r="E656" s="12"/>
      <c r="F656" s="12"/>
      <c r="G656" s="12"/>
      <c r="H656" s="12"/>
      <c r="I656" s="12" t="s">
        <v>184</v>
      </c>
      <c r="J656" s="11"/>
      <c r="K656" s="11">
        <v>500</v>
      </c>
      <c r="L656" s="11"/>
      <c r="M656" s="11">
        <v>17777.75</v>
      </c>
      <c r="N656" s="12"/>
      <c r="O656" s="14"/>
      <c r="P656" s="11"/>
      <c r="Q656" s="11"/>
      <c r="R656" s="11"/>
      <c r="S656" s="12"/>
      <c r="T656" s="14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L656" s="12" t="s">
        <v>184</v>
      </c>
    </row>
    <row r="657" spans="2:38" x14ac:dyDescent="0.25">
      <c r="C657" s="13"/>
      <c r="D657" s="12"/>
      <c r="E657" s="12"/>
      <c r="F657" s="12"/>
      <c r="G657" s="12"/>
      <c r="H657" s="12"/>
      <c r="I657" s="12" t="s">
        <v>184</v>
      </c>
      <c r="J657" s="11"/>
      <c r="K657" s="11">
        <f t="shared" ref="K657:M657" si="65">SUM(K656)</f>
        <v>500</v>
      </c>
      <c r="L657" s="11">
        <f t="shared" si="65"/>
        <v>0</v>
      </c>
      <c r="M657" s="11">
        <f t="shared" si="65"/>
        <v>17777.75</v>
      </c>
      <c r="N657" s="12"/>
      <c r="O657" s="14"/>
      <c r="P657" s="11"/>
      <c r="Q657" s="11"/>
      <c r="R657" s="11"/>
      <c r="S657" s="12"/>
      <c r="T657" s="14">
        <f t="shared" ref="T657:V657" si="66">SUM(T655:T656)</f>
        <v>-500</v>
      </c>
      <c r="U657" s="11">
        <f t="shared" si="66"/>
        <v>46.96</v>
      </c>
      <c r="V657" s="11">
        <f t="shared" si="66"/>
        <v>-23477.69</v>
      </c>
      <c r="W657" s="11"/>
      <c r="X657" s="11"/>
      <c r="Y657" s="11">
        <f>K657+O657+T657</f>
        <v>0</v>
      </c>
      <c r="Z657" s="11"/>
      <c r="AA657" s="11">
        <f>M657/K657*Y657</f>
        <v>0</v>
      </c>
      <c r="AB657" s="12"/>
      <c r="AC657" s="11">
        <f>M657-AA657</f>
        <v>17777.75</v>
      </c>
      <c r="AD657" s="11">
        <f>(V657*-1)-AC657</f>
        <v>5699.9399999999987</v>
      </c>
      <c r="AE657" s="11"/>
      <c r="AF657" s="11"/>
      <c r="AG657" s="11"/>
      <c r="AK657" s="86" t="s">
        <v>389</v>
      </c>
      <c r="AL657" s="12"/>
    </row>
    <row r="658" spans="2:38" x14ac:dyDescent="0.25">
      <c r="C658" s="13"/>
      <c r="D658" s="12"/>
      <c r="E658" s="12"/>
      <c r="F658" s="12"/>
      <c r="G658" s="12"/>
      <c r="H658" s="12"/>
      <c r="I658" s="12"/>
      <c r="J658" s="11"/>
      <c r="K658" s="11"/>
      <c r="L658" s="11"/>
      <c r="M658" s="11"/>
      <c r="N658" s="12"/>
      <c r="O658" s="14"/>
      <c r="P658" s="11"/>
      <c r="Q658" s="11"/>
      <c r="R658" s="11"/>
      <c r="S658" s="12"/>
      <c r="T658" s="14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L658" s="12"/>
    </row>
    <row r="659" spans="2:38" x14ac:dyDescent="0.25">
      <c r="C659" s="13"/>
      <c r="D659" s="12"/>
      <c r="E659" s="12"/>
      <c r="F659" s="12"/>
      <c r="G659" s="12"/>
      <c r="H659" s="12"/>
      <c r="I659" s="31" t="s">
        <v>445</v>
      </c>
      <c r="J659" s="11"/>
      <c r="K659" s="32">
        <v>500</v>
      </c>
      <c r="L659" s="32"/>
      <c r="M659" s="33">
        <v>77477.399999999994</v>
      </c>
      <c r="N659" s="12"/>
      <c r="O659" s="14"/>
      <c r="P659" s="11"/>
      <c r="Q659" s="11"/>
      <c r="R659" s="11"/>
      <c r="S659" s="12"/>
      <c r="T659" s="14"/>
      <c r="U659" s="11"/>
      <c r="V659" s="11"/>
      <c r="W659" s="11"/>
      <c r="X659" s="11"/>
      <c r="Y659" s="32">
        <v>500</v>
      </c>
      <c r="Z659" s="32"/>
      <c r="AA659" s="33">
        <v>77477.399999999994</v>
      </c>
      <c r="AB659" s="11"/>
      <c r="AC659" s="11"/>
      <c r="AD659" s="11"/>
      <c r="AE659" s="11"/>
      <c r="AF659" s="11"/>
      <c r="AG659" s="11"/>
      <c r="AL659" s="31" t="s">
        <v>445</v>
      </c>
    </row>
    <row r="660" spans="2:38" x14ac:dyDescent="0.25">
      <c r="C660" s="13"/>
      <c r="D660" s="12"/>
      <c r="E660" s="12"/>
      <c r="F660" s="12"/>
      <c r="G660" s="12"/>
      <c r="H660" s="12"/>
      <c r="I660" s="31"/>
      <c r="J660" s="11"/>
      <c r="K660" s="32"/>
      <c r="L660" s="32"/>
      <c r="M660" s="33"/>
      <c r="N660" s="12"/>
      <c r="O660" s="14"/>
      <c r="P660" s="11"/>
      <c r="Q660" s="11"/>
      <c r="R660" s="11"/>
      <c r="S660" s="12"/>
      <c r="T660" s="14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L660" s="31"/>
    </row>
    <row r="661" spans="2:38" x14ac:dyDescent="0.25">
      <c r="B661" s="35"/>
      <c r="C661" s="36"/>
      <c r="D661" s="37"/>
      <c r="E661" s="37"/>
      <c r="F661" s="37"/>
      <c r="G661" s="37"/>
      <c r="H661" s="37"/>
      <c r="I661" s="38"/>
      <c r="J661" s="42"/>
      <c r="K661" s="39"/>
      <c r="L661" s="39"/>
      <c r="M661" s="40"/>
      <c r="N661" s="37"/>
      <c r="O661" s="41"/>
      <c r="P661" s="42"/>
      <c r="Q661" s="42"/>
      <c r="R661" s="42"/>
      <c r="S661" s="37"/>
      <c r="T661" s="41"/>
      <c r="U661" s="42"/>
      <c r="V661" s="42"/>
      <c r="W661" s="42"/>
      <c r="X661" s="42"/>
      <c r="Y661" s="42"/>
      <c r="Z661" s="42"/>
      <c r="AA661" s="42"/>
      <c r="AB661" s="42"/>
      <c r="AC661" s="42"/>
      <c r="AD661" s="11"/>
      <c r="AE661" s="11"/>
      <c r="AF661" s="11"/>
      <c r="AG661" s="11"/>
      <c r="AL661" s="31"/>
    </row>
    <row r="662" spans="2:38" x14ac:dyDescent="0.25">
      <c r="C662" s="13"/>
      <c r="D662" s="12"/>
      <c r="E662" s="12"/>
      <c r="F662" s="12"/>
      <c r="G662" s="12"/>
      <c r="H662" s="12"/>
      <c r="I662" s="31"/>
      <c r="J662" s="11"/>
      <c r="K662" s="32"/>
      <c r="L662" s="32"/>
      <c r="M662" s="33"/>
      <c r="N662" s="12"/>
      <c r="O662" s="14"/>
      <c r="P662" s="11"/>
      <c r="Q662" s="11"/>
      <c r="R662" s="11"/>
      <c r="S662" s="12"/>
      <c r="T662" s="14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L662" s="31"/>
    </row>
    <row r="663" spans="2:38" x14ac:dyDescent="0.25">
      <c r="B663">
        <v>189</v>
      </c>
      <c r="C663" s="13">
        <v>45861</v>
      </c>
      <c r="D663" s="12" t="s">
        <v>247</v>
      </c>
      <c r="E663" s="12" t="s">
        <v>23</v>
      </c>
      <c r="F663" s="12" t="s">
        <v>23</v>
      </c>
      <c r="G663" s="12" t="s">
        <v>21</v>
      </c>
      <c r="H663" s="12"/>
      <c r="I663" s="12" t="s">
        <v>141</v>
      </c>
      <c r="J663" s="12"/>
      <c r="K663" s="12"/>
      <c r="L663" s="12"/>
      <c r="M663" s="12"/>
      <c r="N663" s="12"/>
      <c r="O663" s="14"/>
      <c r="P663" s="11"/>
      <c r="Q663" s="11"/>
      <c r="R663" s="11"/>
      <c r="S663" s="12" t="s">
        <v>247</v>
      </c>
      <c r="T663" s="14">
        <v>-500</v>
      </c>
      <c r="U663" s="11">
        <v>197.12</v>
      </c>
      <c r="V663" s="11">
        <v>-98561.45</v>
      </c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86" t="str">
        <f>LEFT(S663,2)</f>
        <v>22</v>
      </c>
      <c r="AI663" s="86" t="str">
        <f>MID(S663,4,2)</f>
        <v>07</v>
      </c>
      <c r="AJ663" s="86" t="str">
        <f>RIGHT(S663,2)</f>
        <v>25</v>
      </c>
      <c r="AK663" s="86" t="s">
        <v>389</v>
      </c>
      <c r="AL663" s="12" t="s">
        <v>141</v>
      </c>
    </row>
    <row r="664" spans="2:38" x14ac:dyDescent="0.25">
      <c r="C664" s="13"/>
      <c r="D664" s="12"/>
      <c r="E664" s="12"/>
      <c r="F664" s="12"/>
      <c r="G664" s="12"/>
      <c r="H664" s="12"/>
      <c r="I664" s="12" t="s">
        <v>141</v>
      </c>
      <c r="J664" s="12" t="s">
        <v>135</v>
      </c>
      <c r="K664" s="14">
        <v>500</v>
      </c>
      <c r="L664" s="11">
        <v>181.39</v>
      </c>
      <c r="M664" s="11">
        <v>90695.6</v>
      </c>
      <c r="N664" s="12"/>
      <c r="O664" s="14"/>
      <c r="P664" s="11"/>
      <c r="Q664" s="11"/>
      <c r="R664" s="11"/>
      <c r="S664" s="12"/>
      <c r="T664" s="14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L664" s="12" t="s">
        <v>141</v>
      </c>
    </row>
    <row r="665" spans="2:38" x14ac:dyDescent="0.25">
      <c r="C665" s="13"/>
      <c r="D665" s="12"/>
      <c r="E665" s="12"/>
      <c r="F665" s="12"/>
      <c r="G665" s="12"/>
      <c r="H665" s="12"/>
      <c r="I665" s="12" t="s">
        <v>141</v>
      </c>
      <c r="J665" s="12" t="s">
        <v>175</v>
      </c>
      <c r="K665" s="14">
        <v>1000</v>
      </c>
      <c r="L665" s="11">
        <v>192.41</v>
      </c>
      <c r="M665" s="11">
        <v>192412.19</v>
      </c>
      <c r="N665" s="12"/>
      <c r="O665" s="14"/>
      <c r="P665" s="11"/>
      <c r="Q665" s="11"/>
      <c r="R665" s="11"/>
      <c r="S665" s="12"/>
      <c r="T665" s="14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L665" s="12" t="s">
        <v>141</v>
      </c>
    </row>
    <row r="666" spans="2:38" x14ac:dyDescent="0.25">
      <c r="C666" s="13"/>
      <c r="D666" s="12"/>
      <c r="E666" s="12"/>
      <c r="F666" s="12"/>
      <c r="G666" s="12"/>
      <c r="H666" s="12"/>
      <c r="I666" s="12" t="s">
        <v>141</v>
      </c>
      <c r="J666" s="12"/>
      <c r="K666" s="14">
        <f t="shared" ref="K666:M666" si="67">SUM(K664:K665)</f>
        <v>1500</v>
      </c>
      <c r="L666" s="11">
        <f t="shared" si="67"/>
        <v>373.79999999999995</v>
      </c>
      <c r="M666" s="11">
        <f t="shared" si="67"/>
        <v>283107.79000000004</v>
      </c>
      <c r="N666" s="12"/>
      <c r="O666" s="14"/>
      <c r="P666" s="11"/>
      <c r="Q666" s="11"/>
      <c r="R666" s="11"/>
      <c r="S666" s="12"/>
      <c r="T666" s="14">
        <f t="shared" ref="T666:V666" si="68">SUM(T663:T665)</f>
        <v>-500</v>
      </c>
      <c r="U666" s="11">
        <f t="shared" si="68"/>
        <v>197.12</v>
      </c>
      <c r="V666" s="11">
        <f t="shared" si="68"/>
        <v>-98561.45</v>
      </c>
      <c r="W666" s="11"/>
      <c r="X666" s="11"/>
      <c r="Y666" s="11">
        <f>K666+O666+T666</f>
        <v>1000</v>
      </c>
      <c r="Z666" s="11"/>
      <c r="AA666" s="11">
        <f>M666/K666*Y666</f>
        <v>188738.5266666667</v>
      </c>
      <c r="AB666" s="12"/>
      <c r="AC666" s="11">
        <f>M666-AA666</f>
        <v>94369.263333333336</v>
      </c>
      <c r="AD666" s="11">
        <f>(V666*-1)-AC666</f>
        <v>4192.186666666661</v>
      </c>
      <c r="AE666" s="11"/>
      <c r="AF666" s="11"/>
      <c r="AG666" s="11"/>
      <c r="AK666" s="86" t="s">
        <v>389</v>
      </c>
      <c r="AL666" s="48" t="str">
        <f>I666</f>
        <v>NATIONALUM EQ</v>
      </c>
    </row>
    <row r="667" spans="2:38" x14ac:dyDescent="0.25">
      <c r="C667" s="13"/>
      <c r="D667" s="12"/>
      <c r="E667" s="12"/>
      <c r="F667" s="12"/>
      <c r="G667" s="12"/>
      <c r="H667" s="12"/>
      <c r="I667" s="12"/>
      <c r="J667" s="12"/>
      <c r="K667" s="14"/>
      <c r="L667" s="11"/>
      <c r="M667" s="11"/>
      <c r="N667" s="12"/>
      <c r="O667" s="14"/>
      <c r="P667" s="11"/>
      <c r="Q667" s="11"/>
      <c r="R667" s="11"/>
      <c r="S667" s="12"/>
      <c r="T667" s="14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L667" s="12"/>
    </row>
    <row r="668" spans="2:38" x14ac:dyDescent="0.25">
      <c r="C668" s="13"/>
      <c r="D668" s="12"/>
      <c r="E668" s="12"/>
      <c r="F668" s="12"/>
      <c r="G668" s="12"/>
      <c r="H668" s="12"/>
      <c r="I668" s="12" t="s">
        <v>116</v>
      </c>
      <c r="J668" s="11"/>
      <c r="K668" s="11">
        <v>500</v>
      </c>
      <c r="L668" s="11"/>
      <c r="M668" s="11">
        <v>520074.55500000005</v>
      </c>
      <c r="N668" s="12"/>
      <c r="O668" s="14"/>
      <c r="P668" s="11"/>
      <c r="Q668" s="11"/>
      <c r="R668" s="11"/>
      <c r="S668" s="12"/>
      <c r="T668" s="14"/>
      <c r="U668" s="11"/>
      <c r="V668" s="11"/>
      <c r="W668" s="11"/>
      <c r="X668" s="11"/>
      <c r="Y668" s="11">
        <v>500</v>
      </c>
      <c r="Z668" s="11"/>
      <c r="AA668" s="11">
        <v>520074.55500000005</v>
      </c>
      <c r="AB668" s="11"/>
      <c r="AC668" s="11"/>
      <c r="AD668" s="11"/>
      <c r="AE668" s="11"/>
      <c r="AF668" s="11"/>
      <c r="AG668" s="11"/>
      <c r="AL668" s="12" t="s">
        <v>116</v>
      </c>
    </row>
    <row r="669" spans="2:38" x14ac:dyDescent="0.25">
      <c r="C669" s="13"/>
      <c r="D669" s="12"/>
      <c r="E669" s="12"/>
      <c r="F669" s="12"/>
      <c r="G669" s="12"/>
      <c r="H669" s="12"/>
      <c r="I669" s="31" t="s">
        <v>447</v>
      </c>
      <c r="J669" s="11"/>
      <c r="K669" s="32">
        <v>1000</v>
      </c>
      <c r="L669" s="32"/>
      <c r="M669" s="33">
        <v>39339.300000000003</v>
      </c>
      <c r="N669" s="12"/>
      <c r="O669" s="14"/>
      <c r="P669" s="11"/>
      <c r="Q669" s="11"/>
      <c r="R669" s="11"/>
      <c r="S669" s="12"/>
      <c r="T669" s="14"/>
      <c r="U669" s="11"/>
      <c r="V669" s="11"/>
      <c r="W669" s="11"/>
      <c r="X669" s="11"/>
      <c r="Y669" s="32">
        <v>1000</v>
      </c>
      <c r="Z669" s="32"/>
      <c r="AA669" s="33">
        <v>39339.300000000003</v>
      </c>
      <c r="AB669" s="11"/>
      <c r="AC669" s="11"/>
      <c r="AD669" s="11"/>
      <c r="AE669" s="11"/>
      <c r="AF669" s="11"/>
      <c r="AG669" s="11"/>
      <c r="AL669" s="31" t="s">
        <v>447</v>
      </c>
    </row>
    <row r="670" spans="2:38" x14ac:dyDescent="0.25">
      <c r="C670" s="13"/>
      <c r="D670" s="12"/>
      <c r="E670" s="12"/>
      <c r="F670" s="12"/>
      <c r="G670" s="12"/>
      <c r="H670" s="12"/>
      <c r="I670" s="12" t="s">
        <v>164</v>
      </c>
      <c r="J670" s="12" t="s">
        <v>162</v>
      </c>
      <c r="K670" s="14">
        <v>100</v>
      </c>
      <c r="L670" s="11">
        <v>2060.16</v>
      </c>
      <c r="M670" s="11">
        <v>206015.81</v>
      </c>
      <c r="N670" s="12"/>
      <c r="O670" s="14"/>
      <c r="P670" s="11"/>
      <c r="Q670" s="11"/>
      <c r="R670" s="11"/>
      <c r="S670" s="12"/>
      <c r="T670" s="14"/>
      <c r="U670" s="11"/>
      <c r="V670" s="11"/>
      <c r="W670" s="11"/>
      <c r="X670" s="12" t="s">
        <v>162</v>
      </c>
      <c r="Y670" s="14">
        <v>100</v>
      </c>
      <c r="Z670" s="11">
        <v>2060.16</v>
      </c>
      <c r="AA670" s="11">
        <v>206015.81</v>
      </c>
      <c r="AB670" s="11"/>
      <c r="AC670" s="11"/>
      <c r="AD670" s="11"/>
      <c r="AE670" s="11"/>
      <c r="AF670" s="11"/>
      <c r="AG670" s="11"/>
      <c r="AL670" s="12" t="s">
        <v>164</v>
      </c>
    </row>
    <row r="671" spans="2:38" x14ac:dyDescent="0.25">
      <c r="C671" s="13"/>
      <c r="D671" s="12"/>
      <c r="E671" s="12"/>
      <c r="F671" s="12"/>
      <c r="G671" s="12"/>
      <c r="H671" s="12"/>
      <c r="I671" s="31" t="s">
        <v>448</v>
      </c>
      <c r="K671" s="32">
        <v>6000</v>
      </c>
      <c r="L671" s="32"/>
      <c r="M671" s="33">
        <v>600435.57999999996</v>
      </c>
      <c r="N671" s="12"/>
      <c r="O671" s="14"/>
      <c r="P671" s="11"/>
      <c r="Q671" s="11"/>
      <c r="R671" s="11"/>
      <c r="S671" s="12"/>
      <c r="T671" s="14"/>
      <c r="U671" s="11"/>
      <c r="V671" s="11"/>
      <c r="W671" s="11"/>
      <c r="Y671" s="32">
        <v>6000</v>
      </c>
      <c r="Z671" s="32"/>
      <c r="AA671" s="33">
        <v>600435.57999999996</v>
      </c>
      <c r="AB671" s="11"/>
      <c r="AC671" s="11"/>
      <c r="AD671" s="11"/>
      <c r="AE671" s="11"/>
      <c r="AF671" s="11"/>
      <c r="AG671" s="11"/>
      <c r="AL671" s="31" t="s">
        <v>448</v>
      </c>
    </row>
    <row r="672" spans="2:38" x14ac:dyDescent="0.25">
      <c r="C672" s="13"/>
      <c r="D672" s="12"/>
      <c r="E672" s="12"/>
      <c r="F672" s="12"/>
      <c r="G672" s="12"/>
      <c r="H672" s="12"/>
      <c r="I672" s="12" t="s">
        <v>174</v>
      </c>
      <c r="J672" s="12" t="s">
        <v>171</v>
      </c>
      <c r="K672" s="14">
        <v>1000</v>
      </c>
      <c r="L672" s="11">
        <v>108.25</v>
      </c>
      <c r="M672" s="11">
        <v>108248.11</v>
      </c>
      <c r="N672" s="12"/>
      <c r="O672" s="14"/>
      <c r="P672" s="11"/>
      <c r="Q672" s="11"/>
      <c r="R672" s="11"/>
      <c r="S672" s="12"/>
      <c r="T672" s="14"/>
      <c r="U672" s="11"/>
      <c r="V672" s="11"/>
      <c r="W672" s="11"/>
      <c r="X672" s="12" t="s">
        <v>171</v>
      </c>
      <c r="Y672" s="14">
        <v>1000</v>
      </c>
      <c r="Z672" s="11">
        <v>108.25</v>
      </c>
      <c r="AA672" s="11">
        <v>108248.11</v>
      </c>
      <c r="AB672" s="11"/>
      <c r="AC672" s="11"/>
      <c r="AD672" s="11"/>
      <c r="AE672" s="11"/>
      <c r="AF672" s="11"/>
      <c r="AG672" s="11"/>
      <c r="AL672" s="12" t="s">
        <v>174</v>
      </c>
    </row>
    <row r="673" spans="2:38" x14ac:dyDescent="0.25">
      <c r="C673" s="13"/>
      <c r="D673" s="12"/>
      <c r="E673" s="12"/>
      <c r="F673" s="12"/>
      <c r="G673" s="12"/>
      <c r="H673" s="12"/>
      <c r="I673" s="12" t="s">
        <v>174</v>
      </c>
      <c r="J673" s="11"/>
      <c r="K673" s="11">
        <v>7000</v>
      </c>
      <c r="L673" s="11"/>
      <c r="M673" s="11">
        <v>708683.69</v>
      </c>
      <c r="N673" s="12"/>
      <c r="O673" s="14"/>
      <c r="P673" s="11"/>
      <c r="Q673" s="11"/>
      <c r="R673" s="11"/>
      <c r="S673" s="12"/>
      <c r="T673" s="14"/>
      <c r="U673" s="11"/>
      <c r="V673" s="11"/>
      <c r="W673" s="11"/>
      <c r="X673" s="11"/>
      <c r="Y673" s="11">
        <v>7000</v>
      </c>
      <c r="Z673" s="11"/>
      <c r="AA673" s="11">
        <v>708683.69</v>
      </c>
      <c r="AB673" s="11"/>
      <c r="AC673" s="11"/>
      <c r="AD673" s="11"/>
      <c r="AE673" s="11"/>
      <c r="AF673" s="11"/>
      <c r="AG673" s="11"/>
      <c r="AL673" s="12" t="s">
        <v>174</v>
      </c>
    </row>
    <row r="674" spans="2:38" x14ac:dyDescent="0.25">
      <c r="C674" s="13"/>
      <c r="D674" s="12"/>
      <c r="E674" s="12"/>
      <c r="F674" s="12"/>
      <c r="G674" s="12"/>
      <c r="H674" s="12"/>
      <c r="I674" s="12"/>
      <c r="J674" s="11"/>
      <c r="K674" s="11"/>
      <c r="L674" s="11"/>
      <c r="M674" s="11"/>
      <c r="N674" s="12"/>
      <c r="O674" s="14"/>
      <c r="P674" s="11"/>
      <c r="Q674" s="11"/>
      <c r="R674" s="11"/>
      <c r="S674" s="12"/>
      <c r="T674" s="14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L674" s="12"/>
    </row>
    <row r="675" spans="2:38" x14ac:dyDescent="0.25">
      <c r="C675" s="13"/>
      <c r="D675" s="12"/>
      <c r="E675" s="12"/>
      <c r="F675" s="12"/>
      <c r="G675" s="12"/>
      <c r="H675" s="12"/>
      <c r="I675" s="12"/>
      <c r="J675" s="11"/>
      <c r="K675" s="11"/>
      <c r="L675" s="11"/>
      <c r="M675" s="11"/>
      <c r="N675" s="12"/>
      <c r="O675" s="14"/>
      <c r="P675" s="11"/>
      <c r="Q675" s="11"/>
      <c r="R675" s="11"/>
      <c r="S675" s="12"/>
      <c r="T675" s="14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L675" s="12"/>
    </row>
    <row r="676" spans="2:38" x14ac:dyDescent="0.25">
      <c r="C676" s="13"/>
      <c r="D676" s="12"/>
      <c r="E676" s="12"/>
      <c r="F676" s="12"/>
      <c r="G676" s="12"/>
      <c r="H676" s="12"/>
      <c r="I676" s="12"/>
      <c r="J676" s="11"/>
      <c r="K676" s="11"/>
      <c r="L676" s="11"/>
      <c r="M676" s="11"/>
      <c r="N676" s="12"/>
      <c r="O676" s="14"/>
      <c r="P676" s="11"/>
      <c r="Q676" s="11"/>
      <c r="R676" s="11"/>
      <c r="S676" s="12"/>
      <c r="T676" s="14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L676" s="12"/>
    </row>
    <row r="677" spans="2:38" x14ac:dyDescent="0.25">
      <c r="C677" s="13"/>
      <c r="D677" s="12"/>
      <c r="E677" s="12"/>
      <c r="F677" s="12"/>
      <c r="G677" s="12"/>
      <c r="H677" s="12"/>
      <c r="I677" s="12"/>
      <c r="J677" s="11"/>
      <c r="K677" s="11"/>
      <c r="L677" s="11"/>
      <c r="M677" s="11"/>
      <c r="N677" s="12"/>
      <c r="O677" s="14"/>
      <c r="P677" s="11"/>
      <c r="Q677" s="11"/>
      <c r="R677" s="11"/>
      <c r="S677" s="12"/>
      <c r="T677" s="14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L677" s="12"/>
    </row>
    <row r="678" spans="2:38" x14ac:dyDescent="0.25">
      <c r="C678" s="13"/>
      <c r="D678" s="12"/>
      <c r="E678" s="12"/>
      <c r="F678" s="12"/>
      <c r="G678" s="12"/>
      <c r="H678" s="12"/>
      <c r="I678" s="31" t="s">
        <v>449</v>
      </c>
      <c r="J678" s="11"/>
      <c r="K678" s="32">
        <v>10000</v>
      </c>
      <c r="L678" s="32"/>
      <c r="M678" s="33">
        <v>837279.48</v>
      </c>
      <c r="N678" s="12"/>
      <c r="O678" s="14"/>
      <c r="P678" s="11"/>
      <c r="Q678" s="11"/>
      <c r="R678" s="11"/>
      <c r="S678" s="12"/>
      <c r="T678" s="14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L678" s="31" t="s">
        <v>449</v>
      </c>
    </row>
    <row r="679" spans="2:38" x14ac:dyDescent="0.25">
      <c r="B679">
        <v>164</v>
      </c>
      <c r="C679" s="13">
        <v>45847</v>
      </c>
      <c r="D679" s="12" t="s">
        <v>230</v>
      </c>
      <c r="E679" s="12" t="s">
        <v>23</v>
      </c>
      <c r="F679" s="12" t="s">
        <v>23</v>
      </c>
      <c r="G679" s="12" t="s">
        <v>21</v>
      </c>
      <c r="H679" s="12"/>
      <c r="I679" s="12" t="s">
        <v>233</v>
      </c>
      <c r="J679" s="12"/>
      <c r="K679" s="12"/>
      <c r="L679" s="12"/>
      <c r="M679" s="12"/>
      <c r="N679" s="12"/>
      <c r="O679" s="14"/>
      <c r="P679" s="11"/>
      <c r="Q679" s="11"/>
      <c r="R679" s="11"/>
      <c r="S679" s="12" t="s">
        <v>230</v>
      </c>
      <c r="T679" s="14">
        <v>-2000</v>
      </c>
      <c r="U679" s="11">
        <v>86.64</v>
      </c>
      <c r="V679" s="11">
        <v>-173286.6</v>
      </c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86" t="str">
        <f>LEFT(S679,2)</f>
        <v>08</v>
      </c>
      <c r="AI679" s="86" t="str">
        <f>MID(S679,4,2)</f>
        <v>07</v>
      </c>
      <c r="AJ679" s="86" t="str">
        <f>RIGHT(S679,2)</f>
        <v>25</v>
      </c>
      <c r="AK679" s="86" t="s">
        <v>389</v>
      </c>
      <c r="AL679" s="12" t="s">
        <v>233</v>
      </c>
    </row>
    <row r="680" spans="2:38" x14ac:dyDescent="0.25">
      <c r="B680">
        <v>190</v>
      </c>
      <c r="C680" s="13">
        <v>45861</v>
      </c>
      <c r="D680" s="12" t="s">
        <v>247</v>
      </c>
      <c r="E680" s="12" t="s">
        <v>23</v>
      </c>
      <c r="F680" s="12" t="s">
        <v>23</v>
      </c>
      <c r="G680" s="12" t="s">
        <v>21</v>
      </c>
      <c r="H680" s="12"/>
      <c r="I680" s="12" t="s">
        <v>233</v>
      </c>
      <c r="J680" s="12"/>
      <c r="K680" s="12"/>
      <c r="L680" s="12"/>
      <c r="M680" s="12"/>
      <c r="N680" s="12"/>
      <c r="O680" s="14"/>
      <c r="P680" s="11"/>
      <c r="Q680" s="11"/>
      <c r="R680" s="11"/>
      <c r="S680" s="12" t="s">
        <v>247</v>
      </c>
      <c r="T680" s="14">
        <v>-2000</v>
      </c>
      <c r="U680" s="11">
        <v>86.55</v>
      </c>
      <c r="V680" s="11">
        <v>-173106.78</v>
      </c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86" t="str">
        <f>LEFT(S680,2)</f>
        <v>22</v>
      </c>
      <c r="AI680" s="86" t="str">
        <f>MID(S680,4,2)</f>
        <v>07</v>
      </c>
      <c r="AJ680" s="86" t="str">
        <f>RIGHT(S680,2)</f>
        <v>25</v>
      </c>
      <c r="AK680" s="86" t="s">
        <v>389</v>
      </c>
      <c r="AL680" s="12" t="s">
        <v>233</v>
      </c>
    </row>
    <row r="681" spans="2:38" x14ac:dyDescent="0.25">
      <c r="C681" s="13"/>
      <c r="D681" s="12"/>
      <c r="E681" s="12"/>
      <c r="F681" s="12"/>
      <c r="G681" s="12"/>
      <c r="H681" s="12"/>
      <c r="I681" s="12" t="s">
        <v>233</v>
      </c>
      <c r="J681" s="12"/>
      <c r="K681" s="14">
        <f>SUM(K678:K680)</f>
        <v>10000</v>
      </c>
      <c r="L681" s="14">
        <f>SUM(L678:L680)</f>
        <v>0</v>
      </c>
      <c r="M681" s="14">
        <f>SUM(M678:M680)</f>
        <v>837279.48</v>
      </c>
      <c r="N681" s="12"/>
      <c r="O681" s="14"/>
      <c r="P681" s="11"/>
      <c r="Q681" s="11"/>
      <c r="R681" s="11"/>
      <c r="S681" s="12"/>
      <c r="T681" s="14">
        <f t="shared" ref="T681:V681" si="69">SUM(T679:T680)</f>
        <v>-4000</v>
      </c>
      <c r="U681" s="11">
        <f t="shared" si="69"/>
        <v>173.19</v>
      </c>
      <c r="V681" s="11">
        <f t="shared" si="69"/>
        <v>-346393.38</v>
      </c>
      <c r="W681" s="11"/>
      <c r="X681" s="11"/>
      <c r="Y681" s="11">
        <f>K681+O681+T681</f>
        <v>6000</v>
      </c>
      <c r="Z681" s="11"/>
      <c r="AA681" s="11">
        <f>M681/K681*Y681</f>
        <v>502367.68799999997</v>
      </c>
      <c r="AB681" s="12"/>
      <c r="AC681" s="11">
        <f>M681-AA681</f>
        <v>334911.79200000002</v>
      </c>
      <c r="AD681" s="11">
        <f>(V681*-1)-AC681</f>
        <v>11481.587999999989</v>
      </c>
      <c r="AE681" s="11"/>
      <c r="AF681" s="11"/>
      <c r="AG681" s="11"/>
      <c r="AK681" s="86" t="s">
        <v>389</v>
      </c>
      <c r="AL681" s="48" t="str">
        <f>I681</f>
        <v>NHPC       EQ</v>
      </c>
    </row>
    <row r="682" spans="2:38" x14ac:dyDescent="0.25">
      <c r="C682" s="13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4"/>
      <c r="P682" s="11"/>
      <c r="Q682" s="11"/>
      <c r="R682" s="11"/>
      <c r="S682" s="12"/>
      <c r="T682" s="14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L682" s="12"/>
    </row>
    <row r="683" spans="2:38" x14ac:dyDescent="0.25">
      <c r="C683" s="13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4"/>
      <c r="P683" s="11"/>
      <c r="Q683" s="11"/>
      <c r="R683" s="11"/>
      <c r="S683" s="12"/>
      <c r="T683" s="14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L683" s="12"/>
    </row>
    <row r="684" spans="2:38" x14ac:dyDescent="0.25">
      <c r="C684" s="13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4"/>
      <c r="P684" s="11"/>
      <c r="Q684" s="11"/>
      <c r="R684" s="11"/>
      <c r="S684" s="12"/>
      <c r="T684" s="14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L684" s="12"/>
    </row>
    <row r="685" spans="2:38" x14ac:dyDescent="0.25">
      <c r="B685">
        <v>191</v>
      </c>
      <c r="C685" s="13">
        <v>45861</v>
      </c>
      <c r="D685" s="12" t="s">
        <v>247</v>
      </c>
      <c r="E685" s="12" t="s">
        <v>23</v>
      </c>
      <c r="F685" s="12" t="s">
        <v>23</v>
      </c>
      <c r="G685" s="12" t="s">
        <v>21</v>
      </c>
      <c r="H685" s="12"/>
      <c r="I685" s="12" t="s">
        <v>65</v>
      </c>
      <c r="J685" s="12"/>
      <c r="K685" s="12"/>
      <c r="L685" s="12"/>
      <c r="M685" s="12"/>
      <c r="N685" s="12"/>
      <c r="O685" s="14"/>
      <c r="P685" s="11"/>
      <c r="Q685" s="11"/>
      <c r="R685" s="11"/>
      <c r="S685" s="12" t="s">
        <v>247</v>
      </c>
      <c r="T685" s="14">
        <v>-1500</v>
      </c>
      <c r="U685" s="11">
        <v>88.07</v>
      </c>
      <c r="V685" s="11">
        <v>-132098.60999999999</v>
      </c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86" t="str">
        <f>LEFT(S685,2)</f>
        <v>22</v>
      </c>
      <c r="AI685" s="86" t="str">
        <f>MID(S685,4,2)</f>
        <v>07</v>
      </c>
      <c r="AJ685" s="86" t="str">
        <f>RIGHT(S685,2)</f>
        <v>25</v>
      </c>
      <c r="AK685" s="86" t="s">
        <v>389</v>
      </c>
      <c r="AL685" s="12" t="s">
        <v>65</v>
      </c>
    </row>
    <row r="686" spans="2:38" x14ac:dyDescent="0.25">
      <c r="C686" s="13"/>
      <c r="D686" s="12"/>
      <c r="E686" s="12"/>
      <c r="F686" s="12"/>
      <c r="G686" s="12"/>
      <c r="H686" s="12"/>
      <c r="I686" s="12" t="s">
        <v>65</v>
      </c>
      <c r="J686" s="12" t="s">
        <v>63</v>
      </c>
      <c r="K686" s="14">
        <v>2500</v>
      </c>
      <c r="L686" s="11">
        <v>85.25</v>
      </c>
      <c r="M686" s="11">
        <v>213126.56</v>
      </c>
      <c r="N686" s="12"/>
      <c r="O686" s="14"/>
      <c r="P686" s="11"/>
      <c r="Q686" s="11"/>
      <c r="R686" s="11"/>
      <c r="S686" s="12"/>
      <c r="T686" s="14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L686" s="12" t="s">
        <v>65</v>
      </c>
    </row>
    <row r="687" spans="2:38" x14ac:dyDescent="0.25">
      <c r="C687" s="13"/>
      <c r="D687" s="12"/>
      <c r="E687" s="12"/>
      <c r="F687" s="12"/>
      <c r="G687" s="12"/>
      <c r="H687" s="12"/>
      <c r="I687" s="12" t="s">
        <v>65</v>
      </c>
      <c r="J687" s="12"/>
      <c r="K687" s="14">
        <f t="shared" ref="K687:M687" si="70">SUM(K686)</f>
        <v>2500</v>
      </c>
      <c r="L687" s="11">
        <f t="shared" si="70"/>
        <v>85.25</v>
      </c>
      <c r="M687" s="11">
        <f t="shared" si="70"/>
        <v>213126.56</v>
      </c>
      <c r="N687" s="12"/>
      <c r="O687" s="14"/>
      <c r="P687" s="11"/>
      <c r="Q687" s="11"/>
      <c r="R687" s="11"/>
      <c r="S687" s="12"/>
      <c r="T687" s="14">
        <f t="shared" ref="T687:V687" si="71">SUM(T685:T686)</f>
        <v>-1500</v>
      </c>
      <c r="U687" s="11">
        <f t="shared" si="71"/>
        <v>88.07</v>
      </c>
      <c r="V687" s="11">
        <f t="shared" si="71"/>
        <v>-132098.60999999999</v>
      </c>
      <c r="W687" s="11"/>
      <c r="X687" s="12" t="s">
        <v>63</v>
      </c>
      <c r="Y687" s="11">
        <f>K687+O687+T687</f>
        <v>1000</v>
      </c>
      <c r="Z687" s="11"/>
      <c r="AA687" s="11">
        <f>M687/K687*Y687</f>
        <v>85250.623999999996</v>
      </c>
      <c r="AB687" s="12"/>
      <c r="AC687" s="11">
        <f>M687-AA687</f>
        <v>127875.936</v>
      </c>
      <c r="AD687" s="11">
        <f>(V687*-1)-AC687</f>
        <v>4222.6739999999845</v>
      </c>
      <c r="AE687" s="11"/>
      <c r="AF687" s="11"/>
      <c r="AG687" s="11"/>
      <c r="AK687" s="86" t="s">
        <v>389</v>
      </c>
      <c r="AL687" s="48" t="str">
        <f>I687</f>
        <v>NIVABUPA   EQ</v>
      </c>
    </row>
    <row r="688" spans="2:38" x14ac:dyDescent="0.25">
      <c r="C688" s="13"/>
      <c r="D688" s="12"/>
      <c r="E688" s="12"/>
      <c r="F688" s="12"/>
      <c r="G688" s="12"/>
      <c r="H688" s="12"/>
      <c r="I688" s="12"/>
      <c r="J688" s="12"/>
      <c r="K688" s="14"/>
      <c r="L688" s="11"/>
      <c r="M688" s="11"/>
      <c r="N688" s="12"/>
      <c r="O688" s="14"/>
      <c r="P688" s="11"/>
      <c r="Q688" s="11"/>
      <c r="R688" s="11"/>
      <c r="S688" s="12"/>
      <c r="T688" s="14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L688" s="12"/>
    </row>
    <row r="689" spans="2:38" x14ac:dyDescent="0.25">
      <c r="C689" s="13"/>
      <c r="D689" s="12"/>
      <c r="E689" s="12"/>
      <c r="F689" s="12"/>
      <c r="G689" s="12"/>
      <c r="H689" s="12"/>
      <c r="I689" s="31" t="s">
        <v>450</v>
      </c>
      <c r="J689" s="11"/>
      <c r="K689" s="32">
        <v>2500</v>
      </c>
      <c r="L689" s="32"/>
      <c r="M689" s="33">
        <v>170076.42504118619</v>
      </c>
      <c r="N689" s="12"/>
      <c r="O689" s="14"/>
      <c r="P689" s="11"/>
      <c r="Q689" s="11"/>
      <c r="R689" s="11"/>
      <c r="S689" s="12"/>
      <c r="T689" s="14"/>
      <c r="U689" s="11"/>
      <c r="V689" s="11"/>
      <c r="W689" s="11"/>
      <c r="X689" s="11"/>
      <c r="Y689" s="32">
        <v>2500</v>
      </c>
      <c r="Z689" s="32"/>
      <c r="AA689" s="33">
        <v>170076.42504118619</v>
      </c>
      <c r="AB689" s="11"/>
      <c r="AC689" s="11"/>
      <c r="AD689" s="11"/>
      <c r="AE689" s="11"/>
      <c r="AF689" s="11"/>
      <c r="AG689" s="11"/>
      <c r="AL689" s="31" t="s">
        <v>450</v>
      </c>
    </row>
    <row r="690" spans="2:38" x14ac:dyDescent="0.25">
      <c r="C690" s="13"/>
      <c r="D690" s="12"/>
      <c r="E690" s="12"/>
      <c r="F690" s="12"/>
      <c r="G690" s="12"/>
      <c r="H690" s="12"/>
      <c r="I690" s="12" t="s">
        <v>117</v>
      </c>
      <c r="J690" s="12" t="s">
        <v>175</v>
      </c>
      <c r="K690" s="14">
        <v>2500</v>
      </c>
      <c r="L690" s="11">
        <v>74.510000000000005</v>
      </c>
      <c r="M690" s="11">
        <v>186286</v>
      </c>
      <c r="N690" s="12"/>
      <c r="O690" s="14"/>
      <c r="P690" s="11"/>
      <c r="Q690" s="11"/>
      <c r="R690" s="11"/>
      <c r="S690" s="12"/>
      <c r="T690" s="14"/>
      <c r="U690" s="11"/>
      <c r="V690" s="11"/>
      <c r="W690" s="11"/>
      <c r="X690" s="12" t="s">
        <v>175</v>
      </c>
      <c r="Y690" s="14">
        <v>2500</v>
      </c>
      <c r="Z690" s="11">
        <v>74.510000000000005</v>
      </c>
      <c r="AA690" s="11">
        <v>186286</v>
      </c>
      <c r="AB690" s="11"/>
      <c r="AC690" s="11"/>
      <c r="AD690" s="11"/>
      <c r="AE690" s="11"/>
      <c r="AF690" s="11"/>
      <c r="AG690" s="11"/>
      <c r="AL690" s="12" t="s">
        <v>117</v>
      </c>
    </row>
    <row r="691" spans="2:38" x14ac:dyDescent="0.25">
      <c r="C691" s="13"/>
      <c r="D691" s="12"/>
      <c r="E691" s="12"/>
      <c r="F691" s="12"/>
      <c r="G691" s="12"/>
      <c r="H691" s="12"/>
      <c r="I691" s="12" t="s">
        <v>117</v>
      </c>
      <c r="J691" s="11"/>
      <c r="K691" s="11">
        <v>5000</v>
      </c>
      <c r="L691" s="11"/>
      <c r="M691" s="11">
        <v>356362.42504118616</v>
      </c>
      <c r="N691" s="12"/>
      <c r="O691" s="14"/>
      <c r="P691" s="11"/>
      <c r="Q691" s="11"/>
      <c r="R691" s="11"/>
      <c r="S691" s="12"/>
      <c r="T691" s="14"/>
      <c r="U691" s="11"/>
      <c r="V691" s="11"/>
      <c r="W691" s="11"/>
      <c r="X691" s="11"/>
      <c r="Y691" s="11">
        <v>5000</v>
      </c>
      <c r="Z691" s="11"/>
      <c r="AA691" s="11">
        <v>356362.42504118616</v>
      </c>
      <c r="AB691" s="11"/>
      <c r="AC691" s="11"/>
      <c r="AD691" s="11"/>
      <c r="AE691" s="11"/>
      <c r="AF691" s="11"/>
      <c r="AG691" s="11"/>
      <c r="AL691" s="12" t="s">
        <v>117</v>
      </c>
    </row>
    <row r="692" spans="2:38" x14ac:dyDescent="0.25">
      <c r="C692" s="13"/>
      <c r="D692" s="12"/>
      <c r="E692" s="12"/>
      <c r="F692" s="12"/>
      <c r="G692" s="12"/>
      <c r="H692" s="12"/>
      <c r="I692" s="12"/>
      <c r="J692" s="11"/>
      <c r="K692" s="11"/>
      <c r="L692" s="11"/>
      <c r="M692" s="11"/>
      <c r="N692" s="12"/>
      <c r="O692" s="14"/>
      <c r="P692" s="11"/>
      <c r="Q692" s="11"/>
      <c r="R692" s="11"/>
      <c r="S692" s="12"/>
      <c r="T692" s="14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L692" s="12"/>
    </row>
    <row r="693" spans="2:38" x14ac:dyDescent="0.25">
      <c r="C693" s="13"/>
      <c r="D693" s="12"/>
      <c r="E693" s="12"/>
      <c r="F693" s="12"/>
      <c r="G693" s="12"/>
      <c r="H693" s="12"/>
      <c r="I693" s="12"/>
      <c r="J693" s="11"/>
      <c r="K693" s="11"/>
      <c r="L693" s="11"/>
      <c r="M693" s="11"/>
      <c r="N693" s="12"/>
      <c r="O693" s="14"/>
      <c r="P693" s="11"/>
      <c r="Q693" s="11"/>
      <c r="R693" s="11"/>
      <c r="S693" s="12"/>
      <c r="T693" s="14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L693" s="12"/>
    </row>
    <row r="694" spans="2:38" x14ac:dyDescent="0.25">
      <c r="B694">
        <v>165</v>
      </c>
      <c r="C694" s="13">
        <v>45847</v>
      </c>
      <c r="D694" s="12" t="s">
        <v>230</v>
      </c>
      <c r="E694" s="12" t="s">
        <v>23</v>
      </c>
      <c r="F694" s="12" t="s">
        <v>23</v>
      </c>
      <c r="G694" s="12" t="s">
        <v>21</v>
      </c>
      <c r="H694" s="12"/>
      <c r="I694" s="12" t="s">
        <v>57</v>
      </c>
      <c r="J694" s="12"/>
      <c r="K694" s="12"/>
      <c r="L694" s="12"/>
      <c r="M694" s="12"/>
      <c r="N694" s="12"/>
      <c r="O694" s="14"/>
      <c r="P694" s="11"/>
      <c r="Q694" s="11"/>
      <c r="R694" s="11"/>
      <c r="S694" s="12" t="s">
        <v>230</v>
      </c>
      <c r="T694" s="14">
        <v>-250</v>
      </c>
      <c r="U694" s="11">
        <v>194.06</v>
      </c>
      <c r="V694" s="11">
        <v>-48513.919999999998</v>
      </c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86" t="str">
        <f>LEFT(S694,2)</f>
        <v>08</v>
      </c>
      <c r="AI694" s="86" t="str">
        <f>MID(S694,4,2)</f>
        <v>07</v>
      </c>
      <c r="AJ694" s="86" t="str">
        <f>RIGHT(S694,2)</f>
        <v>25</v>
      </c>
      <c r="AK694" s="86" t="s">
        <v>389</v>
      </c>
      <c r="AL694" s="12" t="s">
        <v>57</v>
      </c>
    </row>
    <row r="695" spans="2:38" x14ac:dyDescent="0.25">
      <c r="C695" s="13"/>
      <c r="D695" s="12"/>
      <c r="E695" s="12"/>
      <c r="F695" s="12"/>
      <c r="G695" s="12"/>
      <c r="H695" s="12"/>
      <c r="I695" s="12" t="s">
        <v>57</v>
      </c>
      <c r="J695" s="11"/>
      <c r="K695" s="11">
        <v>250</v>
      </c>
      <c r="L695" s="11"/>
      <c r="M695" s="11">
        <v>46794.3125</v>
      </c>
      <c r="N695" s="12"/>
      <c r="O695" s="14"/>
      <c r="P695" s="11"/>
      <c r="Q695" s="11"/>
      <c r="R695" s="11"/>
      <c r="S695" s="12"/>
      <c r="T695" s="14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L695" s="12" t="s">
        <v>57</v>
      </c>
    </row>
    <row r="696" spans="2:38" x14ac:dyDescent="0.25">
      <c r="C696" s="13"/>
      <c r="D696" s="12"/>
      <c r="E696" s="12"/>
      <c r="F696" s="12"/>
      <c r="G696" s="12"/>
      <c r="H696" s="12"/>
      <c r="I696" s="12" t="s">
        <v>57</v>
      </c>
      <c r="J696" s="11"/>
      <c r="K696" s="11">
        <f t="shared" ref="K696:M696" si="72">SUM(K695)</f>
        <v>250</v>
      </c>
      <c r="L696" s="11">
        <f t="shared" si="72"/>
        <v>0</v>
      </c>
      <c r="M696" s="11">
        <f t="shared" si="72"/>
        <v>46794.3125</v>
      </c>
      <c r="N696" s="12"/>
      <c r="O696" s="14"/>
      <c r="P696" s="11"/>
      <c r="Q696" s="11"/>
      <c r="R696" s="11"/>
      <c r="S696" s="12"/>
      <c r="T696" s="14">
        <f t="shared" ref="T696:V696" si="73">SUM(T694:T695)</f>
        <v>-250</v>
      </c>
      <c r="U696" s="11">
        <f t="shared" si="73"/>
        <v>194.06</v>
      </c>
      <c r="V696" s="11">
        <f t="shared" si="73"/>
        <v>-48513.919999999998</v>
      </c>
      <c r="W696" s="11"/>
      <c r="X696" s="11"/>
      <c r="Y696" s="11">
        <f>K696+O696+T696</f>
        <v>0</v>
      </c>
      <c r="Z696" s="11"/>
      <c r="AA696" s="11">
        <f>M696/K696*Y696</f>
        <v>0</v>
      </c>
      <c r="AB696" s="12"/>
      <c r="AC696" s="11">
        <f>M696-AA696</f>
        <v>46794.3125</v>
      </c>
      <c r="AD696" s="11">
        <f>(V696*-1)-AC696</f>
        <v>1719.6074999999983</v>
      </c>
      <c r="AE696" s="11"/>
      <c r="AF696" s="11"/>
      <c r="AG696" s="11"/>
      <c r="AK696" s="86" t="s">
        <v>389</v>
      </c>
      <c r="AL696" s="12"/>
    </row>
    <row r="697" spans="2:38" x14ac:dyDescent="0.25">
      <c r="C697" s="13"/>
      <c r="D697" s="12"/>
      <c r="E697" s="12"/>
      <c r="F697" s="12"/>
      <c r="G697" s="12"/>
      <c r="H697" s="12"/>
      <c r="I697" s="12"/>
      <c r="J697" s="11"/>
      <c r="K697" s="11"/>
      <c r="L697" s="11"/>
      <c r="M697" s="11"/>
      <c r="N697" s="12"/>
      <c r="O697" s="14"/>
      <c r="P697" s="11"/>
      <c r="Q697" s="11"/>
      <c r="R697" s="11"/>
      <c r="S697" s="12"/>
      <c r="T697" s="14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L697" s="12"/>
    </row>
    <row r="698" spans="2:38" x14ac:dyDescent="0.25">
      <c r="C698" s="13"/>
      <c r="D698" s="12"/>
      <c r="E698" s="12"/>
      <c r="F698" s="12"/>
      <c r="G698" s="12"/>
      <c r="H698" s="12"/>
      <c r="I698" s="31" t="s">
        <v>451</v>
      </c>
      <c r="J698" s="11"/>
      <c r="K698" s="32">
        <v>2500</v>
      </c>
      <c r="L698" s="32"/>
      <c r="M698" s="33">
        <v>94219.25</v>
      </c>
      <c r="N698" s="12"/>
      <c r="O698" s="14"/>
      <c r="P698" s="11"/>
      <c r="Q698" s="11"/>
      <c r="R698" s="11"/>
      <c r="S698" s="12"/>
      <c r="T698" s="14"/>
      <c r="U698" s="11"/>
      <c r="V698" s="11"/>
      <c r="W698" s="11"/>
      <c r="X698" s="11"/>
      <c r="Y698" s="32">
        <v>2500</v>
      </c>
      <c r="Z698" s="32"/>
      <c r="AA698" s="33">
        <v>94219.25</v>
      </c>
      <c r="AB698" s="11"/>
      <c r="AC698" s="11"/>
      <c r="AD698" s="11"/>
      <c r="AE698" s="11"/>
      <c r="AF698" s="11"/>
      <c r="AG698" s="11"/>
      <c r="AL698" s="31" t="s">
        <v>451</v>
      </c>
    </row>
    <row r="699" spans="2:38" x14ac:dyDescent="0.25">
      <c r="C699" s="13"/>
      <c r="D699" s="12"/>
      <c r="E699" s="12"/>
      <c r="F699" s="12"/>
      <c r="G699" s="12"/>
      <c r="H699" s="12"/>
      <c r="I699" s="31"/>
      <c r="J699" s="11"/>
      <c r="K699" s="32"/>
      <c r="L699" s="32"/>
      <c r="M699" s="33"/>
      <c r="N699" s="12"/>
      <c r="O699" s="14"/>
      <c r="P699" s="11"/>
      <c r="Q699" s="11"/>
      <c r="R699" s="11"/>
      <c r="S699" s="12"/>
      <c r="T699" s="14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L699" s="31"/>
    </row>
    <row r="700" spans="2:38" x14ac:dyDescent="0.25">
      <c r="C700" s="13"/>
      <c r="D700" s="12"/>
      <c r="E700" s="12"/>
      <c r="F700" s="12"/>
      <c r="G700" s="12"/>
      <c r="H700" s="12"/>
      <c r="I700" s="31"/>
      <c r="J700" s="11"/>
      <c r="K700" s="32"/>
      <c r="L700" s="32"/>
      <c r="M700" s="33"/>
      <c r="N700" s="12"/>
      <c r="O700" s="14"/>
      <c r="P700" s="11"/>
      <c r="Q700" s="11"/>
      <c r="R700" s="11"/>
      <c r="S700" s="12"/>
      <c r="T700" s="14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L700" s="31"/>
    </row>
    <row r="701" spans="2:38" x14ac:dyDescent="0.25">
      <c r="C701" s="13"/>
      <c r="D701" s="12"/>
      <c r="E701" s="12"/>
      <c r="F701" s="12"/>
      <c r="G701" s="12"/>
      <c r="H701" s="12"/>
      <c r="I701" s="31"/>
      <c r="J701" s="11"/>
      <c r="K701" s="32"/>
      <c r="L701" s="32"/>
      <c r="M701" s="33"/>
      <c r="N701" s="12"/>
      <c r="O701" s="14"/>
      <c r="P701" s="11"/>
      <c r="Q701" s="11"/>
      <c r="R701" s="11"/>
      <c r="S701" s="12"/>
      <c r="T701" s="14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L701" s="31"/>
    </row>
    <row r="702" spans="2:38" x14ac:dyDescent="0.25">
      <c r="C702" s="13"/>
      <c r="D702" s="12"/>
      <c r="E702" s="12"/>
      <c r="F702" s="12"/>
      <c r="G702" s="12"/>
      <c r="H702" s="12"/>
      <c r="I702" s="31"/>
      <c r="J702" s="11"/>
      <c r="K702" s="32"/>
      <c r="L702" s="32"/>
      <c r="M702" s="33"/>
      <c r="N702" s="12"/>
      <c r="O702" s="14"/>
      <c r="P702" s="11"/>
      <c r="Q702" s="11"/>
      <c r="R702" s="11"/>
      <c r="S702" s="12"/>
      <c r="T702" s="14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L702" s="31"/>
    </row>
    <row r="703" spans="2:38" x14ac:dyDescent="0.25">
      <c r="C703" s="13"/>
      <c r="D703" s="12"/>
      <c r="E703" s="12"/>
      <c r="F703" s="12"/>
      <c r="G703" s="12"/>
      <c r="H703" s="12"/>
      <c r="I703" s="31"/>
      <c r="J703" s="11"/>
      <c r="K703" s="32"/>
      <c r="L703" s="32"/>
      <c r="M703" s="33"/>
      <c r="N703" s="12"/>
      <c r="O703" s="14"/>
      <c r="P703" s="11"/>
      <c r="Q703" s="11"/>
      <c r="R703" s="11"/>
      <c r="S703" s="12"/>
      <c r="T703" s="14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L703" s="31"/>
    </row>
    <row r="704" spans="2:38" x14ac:dyDescent="0.25">
      <c r="C704" s="13"/>
      <c r="D704" s="12"/>
      <c r="E704" s="12"/>
      <c r="F704" s="12"/>
      <c r="G704" s="12"/>
      <c r="H704" s="12"/>
      <c r="I704" s="31"/>
      <c r="J704" s="11"/>
      <c r="K704" s="32"/>
      <c r="L704" s="32"/>
      <c r="M704" s="33"/>
      <c r="N704" s="12"/>
      <c r="O704" s="14"/>
      <c r="P704" s="11"/>
      <c r="Q704" s="11"/>
      <c r="R704" s="11"/>
      <c r="S704" s="12"/>
      <c r="T704" s="14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L704" s="31"/>
    </row>
    <row r="705" spans="2:38" x14ac:dyDescent="0.25">
      <c r="C705" s="13"/>
      <c r="D705" s="12"/>
      <c r="E705" s="12"/>
      <c r="F705" s="12"/>
      <c r="G705" s="12"/>
      <c r="H705" s="12"/>
      <c r="I705" s="31"/>
      <c r="J705" s="11"/>
      <c r="K705" s="32"/>
      <c r="L705" s="32"/>
      <c r="M705" s="33"/>
      <c r="N705" s="12"/>
      <c r="O705" s="14"/>
      <c r="P705" s="11"/>
      <c r="Q705" s="11"/>
      <c r="R705" s="11"/>
      <c r="S705" s="12"/>
      <c r="T705" s="14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L705" s="31"/>
    </row>
    <row r="706" spans="2:38" x14ac:dyDescent="0.25">
      <c r="C706" s="13"/>
      <c r="D706" s="12"/>
      <c r="E706" s="12"/>
      <c r="F706" s="12"/>
      <c r="G706" s="12"/>
      <c r="H706" s="12"/>
      <c r="I706" s="31"/>
      <c r="J706" s="11"/>
      <c r="K706" s="32"/>
      <c r="L706" s="32"/>
      <c r="M706" s="33"/>
      <c r="N706" s="12"/>
      <c r="O706" s="14"/>
      <c r="P706" s="11"/>
      <c r="Q706" s="11"/>
      <c r="R706" s="11"/>
      <c r="S706" s="12"/>
      <c r="T706" s="14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L706" s="31"/>
    </row>
    <row r="707" spans="2:38" x14ac:dyDescent="0.25">
      <c r="C707" s="13"/>
      <c r="D707" s="12"/>
      <c r="E707" s="12"/>
      <c r="F707" s="12"/>
      <c r="G707" s="12"/>
      <c r="H707" s="12"/>
      <c r="I707" s="31" t="s">
        <v>452</v>
      </c>
      <c r="J707" s="11"/>
      <c r="K707" s="32">
        <v>84</v>
      </c>
      <c r="L707" s="32"/>
      <c r="M707" s="33">
        <v>0</v>
      </c>
      <c r="N707" s="12"/>
      <c r="O707" s="14"/>
      <c r="P707" s="11"/>
      <c r="Q707" s="11"/>
      <c r="R707" s="11"/>
      <c r="S707" s="12"/>
      <c r="T707" s="14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L707" s="31" t="s">
        <v>452</v>
      </c>
    </row>
    <row r="708" spans="2:38" x14ac:dyDescent="0.25">
      <c r="B708">
        <v>206</v>
      </c>
      <c r="C708" s="13">
        <v>45861</v>
      </c>
      <c r="D708" s="12" t="s">
        <v>247</v>
      </c>
      <c r="E708" s="12" t="s">
        <v>17</v>
      </c>
      <c r="F708" s="12" t="s">
        <v>251</v>
      </c>
      <c r="G708" s="12" t="s">
        <v>21</v>
      </c>
      <c r="H708" s="12"/>
      <c r="I708" s="12" t="s">
        <v>252</v>
      </c>
      <c r="J708" s="12"/>
      <c r="K708" s="12"/>
      <c r="L708" s="12"/>
      <c r="M708" s="12"/>
      <c r="N708" s="12"/>
      <c r="O708" s="14"/>
      <c r="P708" s="11"/>
      <c r="Q708" s="11"/>
      <c r="R708" s="11"/>
      <c r="S708" s="12" t="s">
        <v>247</v>
      </c>
      <c r="T708" s="14">
        <v>-84</v>
      </c>
      <c r="U708" s="11">
        <v>36.47</v>
      </c>
      <c r="V708" s="11">
        <v>-3063.77</v>
      </c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86" t="str">
        <f>LEFT(S708,2)</f>
        <v>22</v>
      </c>
      <c r="AI708" s="86" t="str">
        <f>MID(S708,4,2)</f>
        <v>07</v>
      </c>
      <c r="AJ708" s="86" t="str">
        <f>RIGHT(S708,2)</f>
        <v>25</v>
      </c>
      <c r="AK708" s="86" t="s">
        <v>389</v>
      </c>
      <c r="AL708" s="12" t="s">
        <v>252</v>
      </c>
    </row>
    <row r="709" spans="2:38" x14ac:dyDescent="0.25">
      <c r="C709" s="13"/>
      <c r="D709" s="12"/>
      <c r="E709" s="12"/>
      <c r="F709" s="12"/>
      <c r="G709" s="12"/>
      <c r="H709" s="12"/>
      <c r="I709" s="12" t="s">
        <v>252</v>
      </c>
      <c r="J709" s="12"/>
      <c r="K709" s="11">
        <f>SUM(K707:K708)</f>
        <v>84</v>
      </c>
      <c r="L709" s="11"/>
      <c r="M709" s="11">
        <f>SUM(M707:M708)</f>
        <v>0</v>
      </c>
      <c r="N709" s="12"/>
      <c r="O709" s="14"/>
      <c r="P709" s="11"/>
      <c r="Q709" s="11"/>
      <c r="R709" s="11"/>
      <c r="S709" s="12"/>
      <c r="T709" s="14">
        <f t="shared" ref="T709:V709" si="74">SUM(T708)</f>
        <v>-84</v>
      </c>
      <c r="U709" s="11">
        <f t="shared" si="74"/>
        <v>36.47</v>
      </c>
      <c r="V709" s="11">
        <f t="shared" si="74"/>
        <v>-3063.77</v>
      </c>
      <c r="W709" s="11"/>
      <c r="X709" s="11"/>
      <c r="Y709" s="11">
        <f>K709+O709+T709</f>
        <v>0</v>
      </c>
      <c r="Z709" s="11"/>
      <c r="AA709" s="11">
        <f>M709/K709*Y709</f>
        <v>0</v>
      </c>
      <c r="AB709" s="12"/>
      <c r="AC709" s="11">
        <f>M709-AA709</f>
        <v>0</v>
      </c>
      <c r="AD709" s="11">
        <f>(V709*-1)-AC709</f>
        <v>3063.77</v>
      </c>
      <c r="AE709" s="11"/>
      <c r="AF709" s="11"/>
      <c r="AG709" s="11"/>
      <c r="AK709" s="86" t="s">
        <v>389</v>
      </c>
      <c r="AL709" s="12"/>
    </row>
    <row r="710" spans="2:38" x14ac:dyDescent="0.25">
      <c r="C710" s="13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4"/>
      <c r="P710" s="11"/>
      <c r="Q710" s="11"/>
      <c r="R710" s="11"/>
      <c r="S710" s="12"/>
      <c r="T710" s="14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L710" s="12"/>
    </row>
    <row r="711" spans="2:38" x14ac:dyDescent="0.25">
      <c r="C711" s="13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4"/>
      <c r="P711" s="11"/>
      <c r="Q711" s="11"/>
      <c r="R711" s="11"/>
      <c r="S711" s="12"/>
      <c r="T711" s="14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L711" s="12"/>
    </row>
    <row r="712" spans="2:38" x14ac:dyDescent="0.25">
      <c r="C712" s="13"/>
      <c r="D712" s="12"/>
      <c r="E712" s="12"/>
      <c r="F712" s="12"/>
      <c r="G712" s="12"/>
      <c r="H712" s="12"/>
      <c r="I712" s="31" t="s">
        <v>453</v>
      </c>
      <c r="J712" s="11"/>
      <c r="K712" s="32">
        <v>50</v>
      </c>
      <c r="L712" s="32"/>
      <c r="M712" s="33">
        <v>6764.26</v>
      </c>
      <c r="N712" s="12"/>
      <c r="O712" s="14"/>
      <c r="P712" s="11"/>
      <c r="Q712" s="11"/>
      <c r="R712" s="11"/>
      <c r="S712" s="12"/>
      <c r="T712" s="14"/>
      <c r="U712" s="11"/>
      <c r="V712" s="11"/>
      <c r="W712" s="11"/>
      <c r="X712" s="11"/>
      <c r="Y712" s="32">
        <v>50</v>
      </c>
      <c r="Z712" s="32"/>
      <c r="AA712" s="33">
        <v>6764.26</v>
      </c>
      <c r="AB712" s="11"/>
      <c r="AC712" s="11"/>
      <c r="AD712" s="11"/>
      <c r="AE712" s="11"/>
      <c r="AF712" s="11"/>
      <c r="AG712" s="11"/>
      <c r="AL712" s="31" t="s">
        <v>453</v>
      </c>
    </row>
    <row r="713" spans="2:38" x14ac:dyDescent="0.25">
      <c r="C713" s="13"/>
      <c r="D713" s="12"/>
      <c r="E713" s="12"/>
      <c r="F713" s="12"/>
      <c r="G713" s="12"/>
      <c r="H713" s="12"/>
      <c r="I713" s="31"/>
      <c r="J713" s="11"/>
      <c r="K713" s="32"/>
      <c r="L713" s="32"/>
      <c r="M713" s="33"/>
      <c r="N713" s="12"/>
      <c r="O713" s="14"/>
      <c r="P713" s="11"/>
      <c r="Q713" s="11"/>
      <c r="R713" s="11"/>
      <c r="S713" s="12"/>
      <c r="T713" s="14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L713" s="31"/>
    </row>
    <row r="714" spans="2:38" x14ac:dyDescent="0.25">
      <c r="C714" s="13"/>
      <c r="D714" s="12"/>
      <c r="E714" s="12"/>
      <c r="F714" s="12"/>
      <c r="G714" s="12"/>
      <c r="H714" s="12"/>
      <c r="I714" s="31"/>
      <c r="J714" s="11"/>
      <c r="K714" s="32"/>
      <c r="L714" s="32"/>
      <c r="M714" s="33"/>
      <c r="N714" s="12"/>
      <c r="O714" s="14"/>
      <c r="P714" s="11"/>
      <c r="Q714" s="11"/>
      <c r="R714" s="11"/>
      <c r="S714" s="12"/>
      <c r="T714" s="14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L714" s="31"/>
    </row>
    <row r="715" spans="2:38" x14ac:dyDescent="0.25">
      <c r="B715">
        <v>166</v>
      </c>
      <c r="C715" s="13">
        <v>45847</v>
      </c>
      <c r="D715" s="12" t="s">
        <v>230</v>
      </c>
      <c r="E715" s="12" t="s">
        <v>23</v>
      </c>
      <c r="F715" s="12" t="s">
        <v>23</v>
      </c>
      <c r="G715" s="12" t="s">
        <v>21</v>
      </c>
      <c r="H715" s="12"/>
      <c r="I715" s="12" t="s">
        <v>185</v>
      </c>
      <c r="J715" s="12"/>
      <c r="K715" s="12"/>
      <c r="L715" s="12"/>
      <c r="M715" s="12"/>
      <c r="N715" s="12"/>
      <c r="O715" s="14"/>
      <c r="P715" s="11"/>
      <c r="Q715" s="11"/>
      <c r="R715" s="11"/>
      <c r="S715" s="12" t="s">
        <v>230</v>
      </c>
      <c r="T715" s="14">
        <v>-1000</v>
      </c>
      <c r="U715" s="11">
        <v>29.38</v>
      </c>
      <c r="V715" s="11">
        <v>-29384.16</v>
      </c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86" t="str">
        <f>LEFT(S715,2)</f>
        <v>08</v>
      </c>
      <c r="AI715" s="86" t="str">
        <f>MID(S715,4,2)</f>
        <v>07</v>
      </c>
      <c r="AJ715" s="86" t="str">
        <f>RIGHT(S715,2)</f>
        <v>25</v>
      </c>
      <c r="AK715" s="86" t="s">
        <v>389</v>
      </c>
      <c r="AL715" s="12" t="s">
        <v>185</v>
      </c>
    </row>
    <row r="716" spans="2:38" x14ac:dyDescent="0.25">
      <c r="B716">
        <v>192</v>
      </c>
      <c r="C716" s="13">
        <v>45861</v>
      </c>
      <c r="D716" s="12" t="s">
        <v>247</v>
      </c>
      <c r="E716" s="12" t="s">
        <v>23</v>
      </c>
      <c r="F716" s="12" t="s">
        <v>23</v>
      </c>
      <c r="G716" s="12" t="s">
        <v>21</v>
      </c>
      <c r="H716" s="12"/>
      <c r="I716" s="12" t="s">
        <v>185</v>
      </c>
      <c r="J716" s="12"/>
      <c r="K716" s="12"/>
      <c r="L716" s="12"/>
      <c r="M716" s="12"/>
      <c r="N716" s="12"/>
      <c r="O716" s="14"/>
      <c r="P716" s="11"/>
      <c r="Q716" s="11"/>
      <c r="R716" s="11"/>
      <c r="S716" s="12" t="s">
        <v>247</v>
      </c>
      <c r="T716" s="14">
        <v>-1000</v>
      </c>
      <c r="U716" s="11">
        <v>29.05</v>
      </c>
      <c r="V716" s="11">
        <v>-29050.9</v>
      </c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86" t="str">
        <f>LEFT(S716,2)</f>
        <v>22</v>
      </c>
      <c r="AI716" s="86" t="str">
        <f>MID(S716,4,2)</f>
        <v>07</v>
      </c>
      <c r="AJ716" s="86" t="str">
        <f>RIGHT(S716,2)</f>
        <v>25</v>
      </c>
      <c r="AK716" s="86" t="s">
        <v>389</v>
      </c>
      <c r="AL716" s="12" t="s">
        <v>185</v>
      </c>
    </row>
    <row r="717" spans="2:38" x14ac:dyDescent="0.25">
      <c r="C717" s="13"/>
      <c r="D717" s="12"/>
      <c r="E717" s="12"/>
      <c r="F717" s="12"/>
      <c r="G717" s="12"/>
      <c r="H717" s="12"/>
      <c r="I717" s="12" t="s">
        <v>185</v>
      </c>
      <c r="J717" s="11"/>
      <c r="K717" s="11">
        <v>2000</v>
      </c>
      <c r="L717" s="11"/>
      <c r="M717" s="11">
        <v>49449.4</v>
      </c>
      <c r="N717" s="12"/>
      <c r="O717" s="14"/>
      <c r="P717" s="11"/>
      <c r="Q717" s="11"/>
      <c r="R717" s="11"/>
      <c r="S717" s="12"/>
      <c r="T717" s="14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L717" s="12" t="s">
        <v>185</v>
      </c>
    </row>
    <row r="718" spans="2:38" x14ac:dyDescent="0.25">
      <c r="C718" s="13"/>
      <c r="D718" s="12"/>
      <c r="E718" s="12"/>
      <c r="F718" s="12"/>
      <c r="G718" s="12"/>
      <c r="H718" s="12"/>
      <c r="I718" s="12" t="s">
        <v>185</v>
      </c>
      <c r="J718" s="11"/>
      <c r="K718" s="11">
        <f t="shared" ref="K718:M718" si="75">SUM(K717)</f>
        <v>2000</v>
      </c>
      <c r="L718" s="11">
        <f t="shared" si="75"/>
        <v>0</v>
      </c>
      <c r="M718" s="11">
        <f t="shared" si="75"/>
        <v>49449.4</v>
      </c>
      <c r="N718" s="12"/>
      <c r="O718" s="14"/>
      <c r="P718" s="11"/>
      <c r="Q718" s="11"/>
      <c r="R718" s="11"/>
      <c r="S718" s="12"/>
      <c r="T718" s="14">
        <f t="shared" ref="T718:V718" si="76">SUM(T715:T717)</f>
        <v>-2000</v>
      </c>
      <c r="U718" s="11">
        <f t="shared" si="76"/>
        <v>58.43</v>
      </c>
      <c r="V718" s="11">
        <f t="shared" si="76"/>
        <v>-58435.06</v>
      </c>
      <c r="W718" s="11"/>
      <c r="X718" s="11"/>
      <c r="Y718" s="11">
        <f>K718+O718+T718</f>
        <v>0</v>
      </c>
      <c r="Z718" s="11"/>
      <c r="AA718" s="11">
        <f>M718/K718*Y718</f>
        <v>0</v>
      </c>
      <c r="AB718" s="12"/>
      <c r="AC718" s="11">
        <f>M718-AA718</f>
        <v>49449.4</v>
      </c>
      <c r="AD718" s="11">
        <f>(V718*-1)-AC718</f>
        <v>8985.6599999999962</v>
      </c>
      <c r="AE718" s="11"/>
      <c r="AF718" s="11"/>
      <c r="AG718" s="11"/>
      <c r="AK718" s="86" t="s">
        <v>389</v>
      </c>
      <c r="AL718" s="12"/>
    </row>
    <row r="719" spans="2:38" x14ac:dyDescent="0.25">
      <c r="C719" s="13"/>
      <c r="D719" s="12"/>
      <c r="E719" s="12"/>
      <c r="F719" s="12"/>
      <c r="G719" s="12"/>
      <c r="H719" s="12"/>
      <c r="I719" s="12"/>
      <c r="J719" s="11"/>
      <c r="K719" s="11"/>
      <c r="L719" s="11"/>
      <c r="M719" s="11"/>
      <c r="N719" s="12"/>
      <c r="O719" s="14"/>
      <c r="P719" s="11"/>
      <c r="Q719" s="11"/>
      <c r="R719" s="11"/>
      <c r="S719" s="12"/>
      <c r="T719" s="14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L719" s="12"/>
    </row>
    <row r="720" spans="2:38" x14ac:dyDescent="0.25">
      <c r="C720" s="13"/>
      <c r="D720" s="12"/>
      <c r="E720" s="12"/>
      <c r="F720" s="12"/>
      <c r="G720" s="12"/>
      <c r="H720" s="12"/>
      <c r="I720" s="12"/>
      <c r="J720" s="11"/>
      <c r="K720" s="11"/>
      <c r="L720" s="11"/>
      <c r="M720" s="11"/>
      <c r="N720" s="12"/>
      <c r="O720" s="14"/>
      <c r="P720" s="11"/>
      <c r="Q720" s="11"/>
      <c r="R720" s="11"/>
      <c r="S720" s="12"/>
      <c r="T720" s="14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L720" s="12"/>
    </row>
    <row r="721" spans="2:38" x14ac:dyDescent="0.25">
      <c r="C721" s="13"/>
      <c r="D721" s="12"/>
      <c r="E721" s="12"/>
      <c r="F721" s="12"/>
      <c r="G721" s="12"/>
      <c r="H721" s="12"/>
      <c r="I721" s="31" t="s">
        <v>455</v>
      </c>
      <c r="J721" s="11"/>
      <c r="K721" s="32">
        <v>4000</v>
      </c>
      <c r="L721" s="32"/>
      <c r="M721" s="33">
        <v>176008.89</v>
      </c>
      <c r="N721" s="12"/>
      <c r="O721" s="14"/>
      <c r="P721" s="11"/>
      <c r="Q721" s="11"/>
      <c r="R721" s="11"/>
      <c r="S721" s="12"/>
      <c r="T721" s="14"/>
      <c r="U721" s="11"/>
      <c r="V721" s="11"/>
      <c r="W721" s="11"/>
      <c r="X721" s="11"/>
      <c r="Y721" s="32">
        <v>4000</v>
      </c>
      <c r="Z721" s="32"/>
      <c r="AA721" s="33">
        <v>176008.89</v>
      </c>
      <c r="AB721" s="11"/>
      <c r="AC721" s="11"/>
      <c r="AD721" s="11"/>
      <c r="AE721" s="11"/>
      <c r="AF721" s="11"/>
      <c r="AG721" s="11"/>
      <c r="AL721" s="31" t="s">
        <v>455</v>
      </c>
    </row>
    <row r="722" spans="2:38" x14ac:dyDescent="0.25">
      <c r="C722" s="13"/>
      <c r="D722" s="12"/>
      <c r="E722" s="12"/>
      <c r="F722" s="12"/>
      <c r="G722" s="12"/>
      <c r="H722" s="12"/>
      <c r="I722" s="12" t="s">
        <v>145</v>
      </c>
      <c r="J722" s="12" t="s">
        <v>142</v>
      </c>
      <c r="K722" s="14">
        <v>200</v>
      </c>
      <c r="L722" s="11">
        <v>824.01</v>
      </c>
      <c r="M722" s="11">
        <v>164802.35999999999</v>
      </c>
      <c r="N722" s="12"/>
      <c r="O722" s="14"/>
      <c r="P722" s="11"/>
      <c r="Q722" s="11"/>
      <c r="R722" s="11"/>
      <c r="S722" s="12"/>
      <c r="T722" s="14"/>
      <c r="U722" s="11"/>
      <c r="V722" s="11"/>
      <c r="W722" s="11"/>
      <c r="X722" s="12" t="s">
        <v>142</v>
      </c>
      <c r="Y722" s="14">
        <v>200</v>
      </c>
      <c r="Z722" s="11">
        <v>824.01</v>
      </c>
      <c r="AA722" s="11">
        <v>164802.35999999999</v>
      </c>
      <c r="AB722" s="11"/>
      <c r="AC722" s="11"/>
      <c r="AD722" s="11"/>
      <c r="AE722" s="11"/>
      <c r="AF722" s="11"/>
      <c r="AG722" s="11"/>
      <c r="AL722" s="12" t="s">
        <v>145</v>
      </c>
    </row>
    <row r="723" spans="2:38" x14ac:dyDescent="0.25">
      <c r="C723" s="13"/>
      <c r="D723" s="12"/>
      <c r="E723" s="12"/>
      <c r="F723" s="12"/>
      <c r="G723" s="12"/>
      <c r="H723" s="12"/>
      <c r="I723" s="31" t="s">
        <v>456</v>
      </c>
      <c r="J723" s="11"/>
      <c r="K723" s="32">
        <v>500</v>
      </c>
      <c r="L723" s="32"/>
      <c r="M723" s="33">
        <v>50400.350000000006</v>
      </c>
      <c r="N723" s="12"/>
      <c r="O723" s="14"/>
      <c r="P723" s="11"/>
      <c r="Q723" s="11"/>
      <c r="R723" s="11"/>
      <c r="S723" s="12"/>
      <c r="T723" s="14"/>
      <c r="U723" s="11"/>
      <c r="V723" s="11"/>
      <c r="W723" s="11"/>
      <c r="X723" s="11"/>
      <c r="Y723" s="32">
        <v>500</v>
      </c>
      <c r="Z723" s="32"/>
      <c r="AA723" s="33">
        <v>50400.350000000006</v>
      </c>
      <c r="AB723" s="11"/>
      <c r="AC723" s="11"/>
      <c r="AD723" s="11"/>
      <c r="AE723" s="11"/>
      <c r="AF723" s="11"/>
      <c r="AG723" s="11"/>
      <c r="AL723" s="31" t="s">
        <v>456</v>
      </c>
    </row>
    <row r="724" spans="2:38" x14ac:dyDescent="0.25">
      <c r="C724" s="13"/>
      <c r="D724" s="12"/>
      <c r="E724" s="12"/>
      <c r="F724" s="12"/>
      <c r="G724" s="12"/>
      <c r="H724" s="12"/>
      <c r="I724" s="12" t="s">
        <v>48</v>
      </c>
      <c r="J724" s="12" t="s">
        <v>45</v>
      </c>
      <c r="K724" s="14">
        <v>2500</v>
      </c>
      <c r="L724" s="11">
        <v>96.18</v>
      </c>
      <c r="M724" s="11">
        <v>240440.24</v>
      </c>
      <c r="N724" s="12"/>
      <c r="O724" s="14"/>
      <c r="P724" s="11"/>
      <c r="Q724" s="11"/>
      <c r="R724" s="11"/>
      <c r="S724" s="12"/>
      <c r="T724" s="14"/>
      <c r="U724" s="11"/>
      <c r="V724" s="11"/>
      <c r="W724" s="11"/>
      <c r="X724" s="12" t="s">
        <v>45</v>
      </c>
      <c r="Y724" s="14">
        <v>2500</v>
      </c>
      <c r="Z724" s="11">
        <v>96.18</v>
      </c>
      <c r="AA724" s="11">
        <v>240440.24</v>
      </c>
      <c r="AB724" s="11"/>
      <c r="AC724" s="11"/>
      <c r="AD724" s="11"/>
      <c r="AE724" s="11"/>
      <c r="AF724" s="11"/>
      <c r="AG724" s="11"/>
      <c r="AL724" s="12" t="s">
        <v>48</v>
      </c>
    </row>
    <row r="725" spans="2:38" x14ac:dyDescent="0.25">
      <c r="C725" s="13"/>
      <c r="D725" s="12"/>
      <c r="E725" s="12"/>
      <c r="F725" s="12"/>
      <c r="G725" s="12"/>
      <c r="H725" s="12"/>
      <c r="I725" s="12" t="s">
        <v>48</v>
      </c>
      <c r="J725" s="11"/>
      <c r="K725" s="11">
        <v>3000</v>
      </c>
      <c r="L725" s="11"/>
      <c r="M725" s="11">
        <v>290840.58999999997</v>
      </c>
      <c r="N725" s="12"/>
      <c r="O725" s="14"/>
      <c r="P725" s="11"/>
      <c r="Q725" s="11"/>
      <c r="R725" s="11"/>
      <c r="S725" s="12"/>
      <c r="T725" s="14"/>
      <c r="U725" s="11"/>
      <c r="V725" s="11"/>
      <c r="W725" s="11"/>
      <c r="X725" s="11"/>
      <c r="Y725" s="11">
        <v>3000</v>
      </c>
      <c r="Z725" s="11"/>
      <c r="AA725" s="11">
        <v>290840.58999999997</v>
      </c>
      <c r="AB725" s="11"/>
      <c r="AC725" s="11"/>
      <c r="AD725" s="11"/>
      <c r="AE725" s="11"/>
      <c r="AF725" s="11"/>
      <c r="AG725" s="11"/>
      <c r="AL725" s="12" t="s">
        <v>48</v>
      </c>
    </row>
    <row r="726" spans="2:38" x14ac:dyDescent="0.25">
      <c r="C726" s="13"/>
      <c r="D726" s="12"/>
      <c r="E726" s="12"/>
      <c r="F726" s="12"/>
      <c r="G726" s="12"/>
      <c r="H726" s="12"/>
      <c r="I726" s="31" t="s">
        <v>457</v>
      </c>
      <c r="J726" s="11"/>
      <c r="K726" s="32">
        <v>100</v>
      </c>
      <c r="L726" s="32"/>
      <c r="M726" s="33">
        <v>123623.5</v>
      </c>
      <c r="N726" s="12"/>
      <c r="O726" s="14"/>
      <c r="P726" s="11"/>
      <c r="Q726" s="11"/>
      <c r="R726" s="11"/>
      <c r="S726" s="12"/>
      <c r="T726" s="14"/>
      <c r="U726" s="11"/>
      <c r="V726" s="11"/>
      <c r="W726" s="11"/>
      <c r="X726" s="11"/>
      <c r="Y726" s="32">
        <v>100</v>
      </c>
      <c r="Z726" s="32"/>
      <c r="AA726" s="33">
        <v>123623.5</v>
      </c>
      <c r="AB726" s="11"/>
      <c r="AC726" s="11"/>
      <c r="AD726" s="11"/>
      <c r="AE726" s="11"/>
      <c r="AF726" s="11"/>
      <c r="AG726" s="11"/>
      <c r="AL726" s="31" t="s">
        <v>457</v>
      </c>
    </row>
    <row r="727" spans="2:38" x14ac:dyDescent="0.25">
      <c r="C727" s="13"/>
      <c r="D727" s="12"/>
      <c r="E727" s="12"/>
      <c r="F727" s="12"/>
      <c r="G727" s="12"/>
      <c r="H727" s="12"/>
      <c r="I727" s="31" t="s">
        <v>458</v>
      </c>
      <c r="J727" s="11"/>
      <c r="K727" s="32">
        <v>3000</v>
      </c>
      <c r="L727" s="32"/>
      <c r="M727" s="33">
        <v>441208.69</v>
      </c>
      <c r="N727" s="12"/>
      <c r="O727" s="14"/>
      <c r="P727" s="11"/>
      <c r="Q727" s="11"/>
      <c r="R727" s="11"/>
      <c r="S727" s="12"/>
      <c r="T727" s="14"/>
      <c r="U727" s="11"/>
      <c r="V727" s="11"/>
      <c r="W727" s="11"/>
      <c r="X727" s="11"/>
      <c r="Y727" s="32">
        <v>3000</v>
      </c>
      <c r="Z727" s="32"/>
      <c r="AA727" s="33">
        <v>441208.69</v>
      </c>
      <c r="AB727" s="11"/>
      <c r="AC727" s="11"/>
      <c r="AD727" s="11"/>
      <c r="AE727" s="11"/>
      <c r="AF727" s="11"/>
      <c r="AG727" s="11"/>
      <c r="AL727" s="31" t="s">
        <v>458</v>
      </c>
    </row>
    <row r="728" spans="2:38" x14ac:dyDescent="0.25">
      <c r="C728" s="13"/>
      <c r="D728" s="12"/>
      <c r="E728" s="12"/>
      <c r="F728" s="12"/>
      <c r="G728" s="12"/>
      <c r="H728" s="12"/>
      <c r="I728" s="31"/>
      <c r="J728" s="11"/>
      <c r="K728" s="32"/>
      <c r="L728" s="32"/>
      <c r="M728" s="33"/>
      <c r="N728" s="12"/>
      <c r="O728" s="14"/>
      <c r="P728" s="11"/>
      <c r="Q728" s="11"/>
      <c r="R728" s="11"/>
      <c r="S728" s="12"/>
      <c r="T728" s="14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L728" s="31"/>
    </row>
    <row r="729" spans="2:38" x14ac:dyDescent="0.25">
      <c r="C729" s="13"/>
      <c r="D729" s="12"/>
      <c r="E729" s="12"/>
      <c r="F729" s="12"/>
      <c r="G729" s="12"/>
      <c r="H729" s="12"/>
      <c r="I729" s="31"/>
      <c r="J729" s="11"/>
      <c r="K729" s="32"/>
      <c r="L729" s="32"/>
      <c r="M729" s="33"/>
      <c r="N729" s="12"/>
      <c r="O729" s="14"/>
      <c r="P729" s="11"/>
      <c r="Q729" s="11"/>
      <c r="R729" s="11"/>
      <c r="S729" s="12"/>
      <c r="T729" s="14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L729" s="31"/>
    </row>
    <row r="730" spans="2:38" x14ac:dyDescent="0.25">
      <c r="C730" s="13"/>
      <c r="D730" s="12"/>
      <c r="E730" s="12"/>
      <c r="F730" s="12"/>
      <c r="G730" s="12"/>
      <c r="H730" s="12"/>
      <c r="I730" s="12" t="s">
        <v>130</v>
      </c>
      <c r="J730" s="12" t="s">
        <v>127</v>
      </c>
      <c r="K730" s="14">
        <v>500</v>
      </c>
      <c r="L730" s="11">
        <v>155.31</v>
      </c>
      <c r="M730" s="11">
        <v>77652.59</v>
      </c>
      <c r="N730" s="12"/>
      <c r="O730" s="14"/>
      <c r="P730" s="11"/>
      <c r="Q730" s="11"/>
      <c r="R730" s="11"/>
      <c r="S730" s="12"/>
      <c r="T730" s="14"/>
      <c r="U730" s="11"/>
      <c r="V730" s="11"/>
      <c r="W730" s="11"/>
      <c r="X730" s="12" t="s">
        <v>127</v>
      </c>
      <c r="Y730" s="14">
        <v>500</v>
      </c>
      <c r="Z730" s="11">
        <v>155.31</v>
      </c>
      <c r="AA730" s="11">
        <v>77652.59</v>
      </c>
      <c r="AB730" s="11"/>
      <c r="AC730" s="11"/>
      <c r="AD730" s="11"/>
      <c r="AE730" s="11"/>
      <c r="AF730" s="11"/>
      <c r="AG730" s="11"/>
      <c r="AL730" s="12" t="s">
        <v>130</v>
      </c>
    </row>
    <row r="731" spans="2:38" x14ac:dyDescent="0.25">
      <c r="C731" s="13"/>
      <c r="D731" s="12"/>
      <c r="E731" s="12"/>
      <c r="F731" s="12"/>
      <c r="G731" s="12"/>
      <c r="H731" s="12"/>
      <c r="I731" s="12"/>
      <c r="J731" s="12"/>
      <c r="K731" s="14"/>
      <c r="L731" s="11"/>
      <c r="M731" s="11"/>
      <c r="N731" s="12"/>
      <c r="O731" s="14"/>
      <c r="P731" s="11"/>
      <c r="Q731" s="11"/>
      <c r="R731" s="11"/>
      <c r="S731" s="12"/>
      <c r="T731" s="14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L731" s="12"/>
    </row>
    <row r="732" spans="2:38" x14ac:dyDescent="0.25">
      <c r="C732" s="13"/>
      <c r="D732" s="12"/>
      <c r="E732" s="12"/>
      <c r="F732" s="12"/>
      <c r="G732" s="12"/>
      <c r="H732" s="12"/>
      <c r="I732" s="12"/>
      <c r="J732" s="12"/>
      <c r="K732" s="14"/>
      <c r="L732" s="11"/>
      <c r="M732" s="11"/>
      <c r="N732" s="12"/>
      <c r="O732" s="14"/>
      <c r="P732" s="11"/>
      <c r="Q732" s="11"/>
      <c r="R732" s="11"/>
      <c r="S732" s="12"/>
      <c r="T732" s="14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L732" s="12"/>
    </row>
    <row r="733" spans="2:38" x14ac:dyDescent="0.25">
      <c r="C733" s="13"/>
      <c r="D733" s="12"/>
      <c r="E733" s="12"/>
      <c r="F733" s="12"/>
      <c r="G733" s="12"/>
      <c r="H733" s="12"/>
      <c r="I733" s="12"/>
      <c r="J733" s="12"/>
      <c r="K733" s="14"/>
      <c r="L733" s="11"/>
      <c r="M733" s="11"/>
      <c r="N733" s="12"/>
      <c r="O733" s="14"/>
      <c r="P733" s="11"/>
      <c r="Q733" s="11"/>
      <c r="R733" s="11"/>
      <c r="S733" s="12"/>
      <c r="T733" s="14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L733" s="12"/>
    </row>
    <row r="734" spans="2:38" x14ac:dyDescent="0.25">
      <c r="C734" s="13"/>
      <c r="D734" s="12"/>
      <c r="E734" s="12"/>
      <c r="F734" s="12"/>
      <c r="G734" s="12"/>
      <c r="H734" s="12"/>
      <c r="I734" s="31" t="s">
        <v>461</v>
      </c>
      <c r="J734" s="11"/>
      <c r="N734" s="12"/>
      <c r="O734" s="14"/>
      <c r="P734" s="11"/>
      <c r="Q734" s="11"/>
      <c r="R734" s="11"/>
      <c r="S734" s="12"/>
      <c r="T734" s="14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L734" s="31" t="s">
        <v>461</v>
      </c>
    </row>
    <row r="735" spans="2:38" x14ac:dyDescent="0.25">
      <c r="B735">
        <v>167</v>
      </c>
      <c r="C735" s="13">
        <v>45847</v>
      </c>
      <c r="D735" s="12" t="s">
        <v>230</v>
      </c>
      <c r="E735" s="12" t="s">
        <v>23</v>
      </c>
      <c r="F735" s="12" t="s">
        <v>23</v>
      </c>
      <c r="G735" s="12" t="s">
        <v>21</v>
      </c>
      <c r="H735" s="12"/>
      <c r="I735" s="12" t="s">
        <v>234</v>
      </c>
      <c r="J735" s="12"/>
      <c r="K735" s="32">
        <v>100</v>
      </c>
      <c r="L735" s="32"/>
      <c r="M735" s="33">
        <v>116126</v>
      </c>
      <c r="N735" s="12"/>
      <c r="O735" s="14"/>
      <c r="P735" s="11"/>
      <c r="Q735" s="11"/>
      <c r="R735" s="11"/>
      <c r="S735" s="12" t="s">
        <v>230</v>
      </c>
      <c r="T735" s="14">
        <v>-50</v>
      </c>
      <c r="U735" s="11">
        <v>1337.16</v>
      </c>
      <c r="V735" s="11">
        <v>-66858.070000000007</v>
      </c>
      <c r="W735" s="11"/>
      <c r="X735" s="11"/>
      <c r="Y735" s="11">
        <f>K735+O735+T735</f>
        <v>50</v>
      </c>
      <c r="Z735" s="11"/>
      <c r="AA735" s="11">
        <f>M735/K735*Y735</f>
        <v>58063</v>
      </c>
      <c r="AB735" s="12"/>
      <c r="AC735" s="11">
        <f>M735-AA735</f>
        <v>58063</v>
      </c>
      <c r="AD735" s="11">
        <f>(V735*-1)-AC735</f>
        <v>8795.070000000007</v>
      </c>
      <c r="AE735" s="11"/>
      <c r="AF735" s="11"/>
      <c r="AG735" s="11"/>
      <c r="AH735" s="86" t="str">
        <f>LEFT(S735,2)</f>
        <v>08</v>
      </c>
      <c r="AI735" s="86" t="str">
        <f>MID(S735,4,2)</f>
        <v>07</v>
      </c>
      <c r="AJ735" s="86" t="str">
        <f>RIGHT(S735,2)</f>
        <v>25</v>
      </c>
      <c r="AK735" s="86" t="s">
        <v>389</v>
      </c>
      <c r="AL735" s="12" t="s">
        <v>234</v>
      </c>
    </row>
    <row r="736" spans="2:38" x14ac:dyDescent="0.25">
      <c r="C736" s="13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4"/>
      <c r="P736" s="11"/>
      <c r="Q736" s="11"/>
      <c r="R736" s="11"/>
      <c r="S736" s="12"/>
      <c r="T736" s="14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L736" s="12"/>
    </row>
    <row r="737" spans="2:38" x14ac:dyDescent="0.25">
      <c r="C737" s="13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4"/>
      <c r="P737" s="11"/>
      <c r="Q737" s="11"/>
      <c r="R737" s="11"/>
      <c r="S737" s="12"/>
      <c r="T737" s="14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L737" s="12"/>
    </row>
    <row r="738" spans="2:38" x14ac:dyDescent="0.25">
      <c r="B738">
        <v>193</v>
      </c>
      <c r="C738" s="13">
        <v>45861</v>
      </c>
      <c r="D738" s="12" t="s">
        <v>247</v>
      </c>
      <c r="E738" s="12" t="s">
        <v>23</v>
      </c>
      <c r="F738" s="12" t="s">
        <v>23</v>
      </c>
      <c r="G738" s="12" t="s">
        <v>21</v>
      </c>
      <c r="H738" s="12"/>
      <c r="I738" s="12" t="s">
        <v>186</v>
      </c>
      <c r="J738" s="12"/>
      <c r="K738" s="12"/>
      <c r="L738" s="12"/>
      <c r="M738" s="12"/>
      <c r="N738" s="12"/>
      <c r="O738" s="14"/>
      <c r="P738" s="11"/>
      <c r="Q738" s="11"/>
      <c r="R738" s="11"/>
      <c r="S738" s="12" t="s">
        <v>247</v>
      </c>
      <c r="T738" s="14">
        <v>-500</v>
      </c>
      <c r="U738" s="11">
        <v>154.66</v>
      </c>
      <c r="V738" s="11">
        <v>-77327.600000000006</v>
      </c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86" t="str">
        <f>LEFT(S738,2)</f>
        <v>22</v>
      </c>
      <c r="AI738" s="86" t="str">
        <f>MID(S738,4,2)</f>
        <v>07</v>
      </c>
      <c r="AJ738" s="86" t="str">
        <f>RIGHT(S738,2)</f>
        <v>25</v>
      </c>
      <c r="AK738" s="86" t="s">
        <v>389</v>
      </c>
      <c r="AL738" s="12" t="s">
        <v>186</v>
      </c>
    </row>
    <row r="739" spans="2:38" x14ac:dyDescent="0.25">
      <c r="C739" s="13"/>
      <c r="D739" s="12"/>
      <c r="E739" s="12"/>
      <c r="F739" s="12"/>
      <c r="G739" s="12"/>
      <c r="H739" s="12"/>
      <c r="I739" s="12" t="s">
        <v>186</v>
      </c>
      <c r="J739" s="11"/>
      <c r="K739" s="11">
        <v>2000</v>
      </c>
      <c r="L739" s="11"/>
      <c r="M739" s="11">
        <v>291215.61333333328</v>
      </c>
      <c r="N739" s="12"/>
      <c r="O739" s="14"/>
      <c r="P739" s="11"/>
      <c r="Q739" s="11"/>
      <c r="R739" s="11"/>
      <c r="S739" s="12"/>
      <c r="T739" s="14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L739" s="12" t="s">
        <v>186</v>
      </c>
    </row>
    <row r="740" spans="2:38" x14ac:dyDescent="0.25">
      <c r="C740" s="13"/>
      <c r="D740" s="12"/>
      <c r="E740" s="12"/>
      <c r="F740" s="12"/>
      <c r="G740" s="12"/>
      <c r="H740" s="12"/>
      <c r="I740" s="12" t="s">
        <v>186</v>
      </c>
      <c r="J740" s="11"/>
      <c r="K740" s="11">
        <f t="shared" ref="K740:M740" si="77">SUM(K739)</f>
        <v>2000</v>
      </c>
      <c r="L740" s="11">
        <f t="shared" si="77"/>
        <v>0</v>
      </c>
      <c r="M740" s="11">
        <f t="shared" si="77"/>
        <v>291215.61333333328</v>
      </c>
      <c r="N740" s="12"/>
      <c r="O740" s="14"/>
      <c r="P740" s="11"/>
      <c r="Q740" s="11"/>
      <c r="R740" s="11"/>
      <c r="S740" s="12"/>
      <c r="T740" s="14">
        <f t="shared" ref="T740:V740" si="78">SUM(T738:T739)</f>
        <v>-500</v>
      </c>
      <c r="U740" s="11">
        <f t="shared" si="78"/>
        <v>154.66</v>
      </c>
      <c r="V740" s="11">
        <f t="shared" si="78"/>
        <v>-77327.600000000006</v>
      </c>
      <c r="W740" s="11"/>
      <c r="X740" s="11"/>
      <c r="Y740" s="11">
        <f>K740+O740+T740</f>
        <v>1500</v>
      </c>
      <c r="Z740" s="11"/>
      <c r="AA740" s="11">
        <f>M740/K740*Y740</f>
        <v>218411.70999999996</v>
      </c>
      <c r="AB740" s="12"/>
      <c r="AC740" s="11">
        <f>M740-AA740</f>
        <v>72803.903333333321</v>
      </c>
      <c r="AD740" s="11">
        <f>(V740*-1)-AC740</f>
        <v>4523.6966666666849</v>
      </c>
      <c r="AE740" s="11"/>
      <c r="AF740" s="11"/>
      <c r="AG740" s="11"/>
      <c r="AK740" s="86" t="s">
        <v>389</v>
      </c>
      <c r="AL740" s="48" t="str">
        <f>I740</f>
        <v>RCF        EQ</v>
      </c>
    </row>
    <row r="741" spans="2:38" x14ac:dyDescent="0.25">
      <c r="C741" s="13"/>
      <c r="D741" s="12"/>
      <c r="E741" s="12"/>
      <c r="F741" s="12"/>
      <c r="G741" s="12"/>
      <c r="H741" s="12"/>
      <c r="I741" s="12"/>
      <c r="J741" s="11"/>
      <c r="K741" s="11"/>
      <c r="L741" s="11"/>
      <c r="M741" s="11"/>
      <c r="N741" s="12"/>
      <c r="O741" s="14"/>
      <c r="P741" s="11"/>
      <c r="Q741" s="11"/>
      <c r="R741" s="11"/>
      <c r="S741" s="12"/>
      <c r="T741" s="14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L741" s="12"/>
    </row>
    <row r="742" spans="2:38" x14ac:dyDescent="0.25">
      <c r="C742" s="13"/>
      <c r="D742" s="12"/>
      <c r="E742" s="12"/>
      <c r="F742" s="12"/>
      <c r="G742" s="12"/>
      <c r="H742" s="12"/>
      <c r="I742" s="12" t="s">
        <v>119</v>
      </c>
      <c r="J742" s="11"/>
      <c r="K742" s="11">
        <v>700</v>
      </c>
      <c r="L742" s="11"/>
      <c r="M742" s="11">
        <v>901463.62352941162</v>
      </c>
      <c r="N742" s="12"/>
      <c r="O742" s="14"/>
      <c r="P742" s="11"/>
      <c r="Q742" s="11"/>
      <c r="R742" s="11"/>
      <c r="S742" s="12"/>
      <c r="T742" s="14"/>
      <c r="U742" s="11"/>
      <c r="V742" s="11"/>
      <c r="W742" s="11"/>
      <c r="X742" s="11"/>
      <c r="Y742" s="11">
        <v>700</v>
      </c>
      <c r="Z742" s="11"/>
      <c r="AA742" s="11">
        <v>901463.62352941162</v>
      </c>
      <c r="AB742" s="11"/>
      <c r="AC742" s="11"/>
      <c r="AD742" s="11"/>
      <c r="AE742" s="11"/>
      <c r="AF742" s="11"/>
      <c r="AG742" s="11"/>
      <c r="AL742" s="12" t="s">
        <v>119</v>
      </c>
    </row>
    <row r="743" spans="2:38" x14ac:dyDescent="0.25">
      <c r="C743" s="13"/>
      <c r="D743" s="12"/>
      <c r="E743" s="12"/>
      <c r="F743" s="12"/>
      <c r="G743" s="12"/>
      <c r="H743" s="12"/>
      <c r="I743" s="12"/>
      <c r="J743" s="11"/>
      <c r="K743" s="11"/>
      <c r="L743" s="11"/>
      <c r="M743" s="11"/>
      <c r="N743" s="12"/>
      <c r="O743" s="14"/>
      <c r="P743" s="11"/>
      <c r="Q743" s="11"/>
      <c r="R743" s="11"/>
      <c r="S743" s="12"/>
      <c r="T743" s="14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L743" s="12"/>
    </row>
    <row r="744" spans="2:38" x14ac:dyDescent="0.25">
      <c r="C744" s="13"/>
      <c r="D744" s="12"/>
      <c r="E744" s="12"/>
      <c r="F744" s="12"/>
      <c r="G744" s="12"/>
      <c r="H744" s="12"/>
      <c r="I744" s="12"/>
      <c r="J744" s="11"/>
      <c r="K744" s="11"/>
      <c r="L744" s="11"/>
      <c r="M744" s="11"/>
      <c r="N744" s="12"/>
      <c r="O744" s="14"/>
      <c r="P744" s="11"/>
      <c r="Q744" s="11"/>
      <c r="R744" s="11"/>
      <c r="S744" s="12"/>
      <c r="T744" s="14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L744" s="12"/>
    </row>
    <row r="745" spans="2:38" x14ac:dyDescent="0.25">
      <c r="B745">
        <v>207</v>
      </c>
      <c r="C745" s="13">
        <v>45861</v>
      </c>
      <c r="D745" s="12" t="s">
        <v>247</v>
      </c>
      <c r="E745" s="12" t="s">
        <v>23</v>
      </c>
      <c r="F745" s="12" t="s">
        <v>23</v>
      </c>
      <c r="G745" s="12" t="s">
        <v>21</v>
      </c>
      <c r="H745" s="12"/>
      <c r="I745" s="12" t="s">
        <v>191</v>
      </c>
      <c r="J745" s="12"/>
      <c r="K745" s="12"/>
      <c r="L745" s="12"/>
      <c r="M745" s="12"/>
      <c r="N745" s="12"/>
      <c r="O745" s="14"/>
      <c r="P745" s="11"/>
      <c r="Q745" s="11"/>
      <c r="R745" s="11"/>
      <c r="S745" s="12" t="s">
        <v>247</v>
      </c>
      <c r="T745" s="14">
        <v>-250</v>
      </c>
      <c r="U745" s="11">
        <v>378.87</v>
      </c>
      <c r="V745" s="11">
        <v>-94717.67</v>
      </c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86" t="str">
        <f>LEFT(S745,2)</f>
        <v>22</v>
      </c>
      <c r="AI745" s="86" t="str">
        <f>MID(S745,4,2)</f>
        <v>07</v>
      </c>
      <c r="AJ745" s="86" t="str">
        <f>RIGHT(S745,2)</f>
        <v>25</v>
      </c>
      <c r="AK745" s="86" t="s">
        <v>389</v>
      </c>
      <c r="AL745" s="12" t="s">
        <v>191</v>
      </c>
    </row>
    <row r="746" spans="2:38" x14ac:dyDescent="0.25">
      <c r="C746" s="13"/>
      <c r="D746" s="12"/>
      <c r="E746" s="12"/>
      <c r="F746" s="12"/>
      <c r="G746" s="12"/>
      <c r="H746" s="12"/>
      <c r="I746" s="12" t="s">
        <v>191</v>
      </c>
      <c r="J746" s="11"/>
      <c r="K746" s="11">
        <v>250</v>
      </c>
      <c r="L746" s="11"/>
      <c r="M746" s="11">
        <v>58558.5</v>
      </c>
      <c r="N746" s="12"/>
      <c r="O746" s="14"/>
      <c r="P746" s="11"/>
      <c r="Q746" s="11"/>
      <c r="R746" s="11"/>
      <c r="S746" s="12"/>
      <c r="T746" s="14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L746" s="12" t="s">
        <v>191</v>
      </c>
    </row>
    <row r="747" spans="2:38" x14ac:dyDescent="0.25">
      <c r="C747" s="13"/>
      <c r="D747" s="12"/>
      <c r="E747" s="12"/>
      <c r="F747" s="12"/>
      <c r="G747" s="12"/>
      <c r="H747" s="12"/>
      <c r="I747" s="12" t="s">
        <v>191</v>
      </c>
      <c r="J747" s="11"/>
      <c r="K747" s="11">
        <f t="shared" ref="K747:M747" si="79">SUM(K746)</f>
        <v>250</v>
      </c>
      <c r="L747" s="11">
        <f t="shared" si="79"/>
        <v>0</v>
      </c>
      <c r="M747" s="11">
        <f t="shared" si="79"/>
        <v>58558.5</v>
      </c>
      <c r="N747" s="12"/>
      <c r="O747" s="14"/>
      <c r="P747" s="11"/>
      <c r="Q747" s="11"/>
      <c r="R747" s="11"/>
      <c r="S747" s="12"/>
      <c r="T747" s="14">
        <f t="shared" ref="T747:V747" si="80">SUM(T745:T746)</f>
        <v>-250</v>
      </c>
      <c r="U747" s="11">
        <f t="shared" si="80"/>
        <v>378.87</v>
      </c>
      <c r="V747" s="11">
        <f t="shared" si="80"/>
        <v>-94717.67</v>
      </c>
      <c r="W747" s="11"/>
      <c r="X747" s="11"/>
      <c r="Y747" s="11">
        <f>K747+O747+T747</f>
        <v>0</v>
      </c>
      <c r="Z747" s="11"/>
      <c r="AA747" s="11">
        <f>M747/K747*Y747</f>
        <v>0</v>
      </c>
      <c r="AB747" s="12"/>
      <c r="AC747" s="11">
        <f>M747-AA747</f>
        <v>58558.5</v>
      </c>
      <c r="AD747" s="11">
        <f>(V747*-1)-AC747</f>
        <v>36159.17</v>
      </c>
      <c r="AE747" s="11"/>
      <c r="AF747" s="11"/>
      <c r="AG747" s="11"/>
      <c r="AK747" s="86" t="s">
        <v>389</v>
      </c>
      <c r="AL747" s="12"/>
    </row>
    <row r="748" spans="2:38" x14ac:dyDescent="0.25">
      <c r="C748" s="13"/>
      <c r="D748" s="12"/>
      <c r="E748" s="12"/>
      <c r="F748" s="12"/>
      <c r="G748" s="12"/>
      <c r="H748" s="12"/>
      <c r="I748" s="12"/>
      <c r="J748" s="11"/>
      <c r="K748" s="11"/>
      <c r="L748" s="11"/>
      <c r="M748" s="11"/>
      <c r="N748" s="12"/>
      <c r="O748" s="14"/>
      <c r="P748" s="11"/>
      <c r="Q748" s="11"/>
      <c r="R748" s="11"/>
      <c r="S748" s="12"/>
      <c r="T748" s="14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L748" s="12"/>
    </row>
    <row r="749" spans="2:38" x14ac:dyDescent="0.25">
      <c r="B749">
        <v>208</v>
      </c>
      <c r="C749" s="13">
        <v>45861</v>
      </c>
      <c r="D749" s="12" t="s">
        <v>247</v>
      </c>
      <c r="E749" s="12" t="s">
        <v>23</v>
      </c>
      <c r="F749" s="12" t="s">
        <v>23</v>
      </c>
      <c r="G749" s="12" t="s">
        <v>21</v>
      </c>
      <c r="H749" s="12"/>
      <c r="I749" s="12" t="s">
        <v>76</v>
      </c>
      <c r="J749" s="12"/>
      <c r="K749" s="12"/>
      <c r="L749" s="12"/>
      <c r="M749" s="12"/>
      <c r="N749" s="12"/>
      <c r="O749" s="14"/>
      <c r="P749" s="11"/>
      <c r="Q749" s="11"/>
      <c r="R749" s="11"/>
      <c r="S749" s="12" t="s">
        <v>247</v>
      </c>
      <c r="T749" s="14">
        <v>-1000</v>
      </c>
      <c r="U749" s="11">
        <v>61.45</v>
      </c>
      <c r="V749" s="11">
        <v>-61448.5</v>
      </c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86" t="str">
        <f>LEFT(S749,2)</f>
        <v>22</v>
      </c>
      <c r="AI749" s="86" t="str">
        <f>MID(S749,4,2)</f>
        <v>07</v>
      </c>
      <c r="AJ749" s="86" t="str">
        <f>RIGHT(S749,2)</f>
        <v>25</v>
      </c>
      <c r="AK749" s="86" t="s">
        <v>389</v>
      </c>
      <c r="AL749" s="12" t="s">
        <v>76</v>
      </c>
    </row>
    <row r="750" spans="2:38" x14ac:dyDescent="0.25">
      <c r="C750" s="13"/>
      <c r="D750" s="12"/>
      <c r="E750" s="12"/>
      <c r="F750" s="12"/>
      <c r="G750" s="12"/>
      <c r="H750" s="12"/>
      <c r="I750" s="12" t="s">
        <v>76</v>
      </c>
      <c r="J750" s="11"/>
      <c r="K750" s="11">
        <v>3500</v>
      </c>
      <c r="L750" s="11"/>
      <c r="M750" s="11">
        <v>183604.93200000003</v>
      </c>
      <c r="N750" s="12"/>
      <c r="O750" s="14"/>
      <c r="P750" s="11"/>
      <c r="Q750" s="11"/>
      <c r="R750" s="11"/>
      <c r="S750" s="12"/>
      <c r="T750" s="14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L750" s="12" t="s">
        <v>76</v>
      </c>
    </row>
    <row r="751" spans="2:38" x14ac:dyDescent="0.25">
      <c r="C751" s="13"/>
      <c r="D751" s="12"/>
      <c r="E751" s="12"/>
      <c r="F751" s="12"/>
      <c r="G751" s="12"/>
      <c r="H751" s="12"/>
      <c r="I751" s="12" t="s">
        <v>76</v>
      </c>
      <c r="J751" s="11"/>
      <c r="K751" s="11">
        <f t="shared" ref="K751:M751" si="81">SUM(K750)</f>
        <v>3500</v>
      </c>
      <c r="L751" s="11">
        <f t="shared" si="81"/>
        <v>0</v>
      </c>
      <c r="M751" s="11">
        <f t="shared" si="81"/>
        <v>183604.93200000003</v>
      </c>
      <c r="N751" s="12"/>
      <c r="O751" s="14"/>
      <c r="P751" s="11"/>
      <c r="Q751" s="11"/>
      <c r="R751" s="11"/>
      <c r="S751" s="12"/>
      <c r="T751" s="14">
        <f t="shared" ref="T751:V751" si="82">SUM(T749:T750)</f>
        <v>-1000</v>
      </c>
      <c r="U751" s="11">
        <f t="shared" si="82"/>
        <v>61.45</v>
      </c>
      <c r="V751" s="11">
        <f t="shared" si="82"/>
        <v>-61448.5</v>
      </c>
      <c r="W751" s="11"/>
      <c r="X751" s="11"/>
      <c r="Y751" s="11">
        <f>K751+O751+T751</f>
        <v>2500</v>
      </c>
      <c r="Z751" s="11"/>
      <c r="AA751" s="11">
        <f>M751/K751*Y751</f>
        <v>131146.38000000003</v>
      </c>
      <c r="AB751" s="12"/>
      <c r="AC751" s="11">
        <f>M751-AA751</f>
        <v>52458.551999999996</v>
      </c>
      <c r="AD751" s="11">
        <f>(V751*-1)-AC751</f>
        <v>8989.948000000004</v>
      </c>
      <c r="AE751" s="11"/>
      <c r="AF751" s="11"/>
      <c r="AG751" s="11"/>
      <c r="AK751" s="86" t="s">
        <v>389</v>
      </c>
      <c r="AL751" s="48" t="str">
        <f>I751</f>
        <v>RPOWER     EQ</v>
      </c>
    </row>
    <row r="752" spans="2:38" x14ac:dyDescent="0.25">
      <c r="C752" s="13"/>
      <c r="D752" s="12"/>
      <c r="E752" s="12"/>
      <c r="F752" s="12"/>
      <c r="G752" s="12"/>
      <c r="H752" s="12"/>
      <c r="I752" s="12"/>
      <c r="J752" s="11"/>
      <c r="K752" s="11"/>
      <c r="L752" s="11"/>
      <c r="M752" s="11"/>
      <c r="N752" s="12"/>
      <c r="O752" s="14"/>
      <c r="P752" s="11"/>
      <c r="Q752" s="11"/>
      <c r="R752" s="11"/>
      <c r="S752" s="12"/>
      <c r="T752" s="14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L752" s="12"/>
    </row>
    <row r="753" spans="2:38" x14ac:dyDescent="0.25">
      <c r="B753">
        <v>168</v>
      </c>
      <c r="C753" s="13">
        <v>45847</v>
      </c>
      <c r="D753" s="12" t="s">
        <v>230</v>
      </c>
      <c r="E753" s="12" t="s">
        <v>23</v>
      </c>
      <c r="F753" s="12" t="s">
        <v>23</v>
      </c>
      <c r="G753" s="12" t="s">
        <v>21</v>
      </c>
      <c r="H753" s="12"/>
      <c r="I753" s="12" t="s">
        <v>101</v>
      </c>
      <c r="J753" s="12"/>
      <c r="K753" s="12"/>
      <c r="L753" s="12"/>
      <c r="M753" s="12"/>
      <c r="N753" s="12"/>
      <c r="O753" s="14"/>
      <c r="P753" s="11"/>
      <c r="Q753" s="11"/>
      <c r="R753" s="11"/>
      <c r="S753" s="12" t="s">
        <v>230</v>
      </c>
      <c r="T753" s="14">
        <v>-250</v>
      </c>
      <c r="U753" s="11">
        <v>217.48</v>
      </c>
      <c r="V753" s="11">
        <v>-54370.58</v>
      </c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86" t="str">
        <f>LEFT(S753,2)</f>
        <v>08</v>
      </c>
      <c r="AI753" s="86" t="str">
        <f>MID(S753,4,2)</f>
        <v>07</v>
      </c>
      <c r="AJ753" s="86" t="str">
        <f>RIGHT(S753,2)</f>
        <v>25</v>
      </c>
      <c r="AK753" s="86" t="s">
        <v>389</v>
      </c>
      <c r="AL753" s="12" t="s">
        <v>101</v>
      </c>
    </row>
    <row r="754" spans="2:38" x14ac:dyDescent="0.25">
      <c r="C754" s="13"/>
      <c r="D754" s="12"/>
      <c r="E754" s="12"/>
      <c r="F754" s="12"/>
      <c r="G754" s="12"/>
      <c r="H754" s="12"/>
      <c r="I754" s="12" t="s">
        <v>101</v>
      </c>
      <c r="J754" s="11"/>
      <c r="K754" s="11">
        <v>250</v>
      </c>
      <c r="L754" s="11"/>
      <c r="M754" s="11">
        <v>49076.315000000002</v>
      </c>
      <c r="N754" s="12"/>
      <c r="O754" s="14"/>
      <c r="P754" s="11"/>
      <c r="Q754" s="11"/>
      <c r="R754" s="11"/>
      <c r="S754" s="12"/>
      <c r="T754" s="14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L754" s="12" t="s">
        <v>101</v>
      </c>
    </row>
    <row r="755" spans="2:38" x14ac:dyDescent="0.25">
      <c r="C755" s="13"/>
      <c r="D755" s="12"/>
      <c r="E755" s="12"/>
      <c r="F755" s="12"/>
      <c r="G755" s="12"/>
      <c r="H755" s="12"/>
      <c r="I755" s="12" t="s">
        <v>101</v>
      </c>
      <c r="J755" s="11"/>
      <c r="K755" s="11">
        <f t="shared" ref="K755:M755" si="83">SUM(K754)</f>
        <v>250</v>
      </c>
      <c r="L755" s="11">
        <f t="shared" si="83"/>
        <v>0</v>
      </c>
      <c r="M755" s="11">
        <f t="shared" si="83"/>
        <v>49076.315000000002</v>
      </c>
      <c r="N755" s="12"/>
      <c r="O755" s="14"/>
      <c r="P755" s="11"/>
      <c r="Q755" s="11"/>
      <c r="R755" s="11"/>
      <c r="S755" s="12"/>
      <c r="T755" s="14">
        <f t="shared" ref="T755:V755" si="84">SUM(T753:T754)</f>
        <v>-250</v>
      </c>
      <c r="U755" s="11">
        <f t="shared" si="84"/>
        <v>217.48</v>
      </c>
      <c r="V755" s="11">
        <f t="shared" si="84"/>
        <v>-54370.58</v>
      </c>
      <c r="W755" s="11"/>
      <c r="X755" s="11"/>
      <c r="Y755" s="11">
        <f>K755+O755+T755</f>
        <v>0</v>
      </c>
      <c r="Z755" s="11"/>
      <c r="AA755" s="11">
        <f>M755/K755*Y755</f>
        <v>0</v>
      </c>
      <c r="AB755" s="12"/>
      <c r="AC755" s="11">
        <f>M755-AA755</f>
        <v>49076.315000000002</v>
      </c>
      <c r="AD755" s="11">
        <f>(V755*-1)-AC755</f>
        <v>5294.2649999999994</v>
      </c>
      <c r="AE755" s="11"/>
      <c r="AF755" s="11"/>
      <c r="AG755" s="11"/>
      <c r="AK755" s="86" t="s">
        <v>389</v>
      </c>
      <c r="AL755" s="12"/>
    </row>
    <row r="756" spans="2:38" x14ac:dyDescent="0.25">
      <c r="C756" s="13"/>
      <c r="D756" s="12"/>
      <c r="E756" s="12"/>
      <c r="F756" s="12"/>
      <c r="G756" s="12"/>
      <c r="H756" s="12"/>
      <c r="I756" s="12"/>
      <c r="J756" s="11"/>
      <c r="K756" s="11"/>
      <c r="L756" s="11"/>
      <c r="M756" s="11"/>
      <c r="N756" s="12"/>
      <c r="O756" s="14"/>
      <c r="P756" s="11"/>
      <c r="Q756" s="11"/>
      <c r="R756" s="11"/>
      <c r="S756" s="12"/>
      <c r="T756" s="14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L756" s="12"/>
    </row>
    <row r="757" spans="2:38" x14ac:dyDescent="0.25">
      <c r="C757" s="13"/>
      <c r="D757" s="12"/>
      <c r="E757" s="12"/>
      <c r="F757" s="12"/>
      <c r="G757" s="12"/>
      <c r="H757" s="12"/>
      <c r="I757" s="12"/>
      <c r="J757" s="11"/>
      <c r="K757" s="11"/>
      <c r="L757" s="11"/>
      <c r="M757" s="11"/>
      <c r="N757" s="12"/>
      <c r="O757" s="14"/>
      <c r="P757" s="11"/>
      <c r="Q757" s="11"/>
      <c r="R757" s="11"/>
      <c r="S757" s="12"/>
      <c r="T757" s="14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L757" s="12"/>
    </row>
    <row r="758" spans="2:38" x14ac:dyDescent="0.25">
      <c r="C758" s="13"/>
      <c r="D758" s="12"/>
      <c r="E758" s="12"/>
      <c r="F758" s="12"/>
      <c r="G758" s="12"/>
      <c r="H758" s="12"/>
      <c r="I758" s="12"/>
      <c r="J758" s="11"/>
      <c r="K758" s="11"/>
      <c r="L758" s="11"/>
      <c r="M758" s="11"/>
      <c r="N758" s="12"/>
      <c r="O758" s="14"/>
      <c r="P758" s="11"/>
      <c r="Q758" s="11"/>
      <c r="R758" s="11"/>
      <c r="S758" s="12"/>
      <c r="T758" s="14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L758" s="12"/>
    </row>
    <row r="759" spans="2:38" x14ac:dyDescent="0.25">
      <c r="C759" s="13"/>
      <c r="D759" s="12"/>
      <c r="E759" s="12"/>
      <c r="F759" s="12"/>
      <c r="G759" s="12"/>
      <c r="H759" s="12"/>
      <c r="I759" s="31" t="s">
        <v>467</v>
      </c>
      <c r="J759" s="11"/>
      <c r="K759" s="32">
        <v>1000</v>
      </c>
      <c r="L759" s="32"/>
      <c r="M759" s="33">
        <v>41021</v>
      </c>
      <c r="N759" s="12"/>
      <c r="O759" s="14"/>
      <c r="P759" s="11"/>
      <c r="Q759" s="11"/>
      <c r="R759" s="11"/>
      <c r="S759" s="12"/>
      <c r="T759" s="14"/>
      <c r="U759" s="11"/>
      <c r="V759" s="11"/>
      <c r="W759" s="11"/>
      <c r="X759" s="11"/>
      <c r="Y759" s="32">
        <v>1000</v>
      </c>
      <c r="Z759" s="32"/>
      <c r="AA759" s="33">
        <v>41021</v>
      </c>
      <c r="AB759" s="11"/>
      <c r="AC759" s="11"/>
      <c r="AD759" s="11"/>
      <c r="AE759" s="11"/>
      <c r="AF759" s="11"/>
      <c r="AG759" s="11"/>
      <c r="AL759" s="31" t="s">
        <v>467</v>
      </c>
    </row>
    <row r="760" spans="2:38" x14ac:dyDescent="0.25">
      <c r="C760" s="13"/>
      <c r="D760" s="12"/>
      <c r="E760" s="12"/>
      <c r="F760" s="12"/>
      <c r="G760" s="12"/>
      <c r="H760" s="12"/>
      <c r="I760" s="31"/>
      <c r="J760" s="11"/>
      <c r="K760" s="32"/>
      <c r="L760" s="32"/>
      <c r="M760" s="33"/>
      <c r="N760" s="12"/>
      <c r="O760" s="14"/>
      <c r="P760" s="11"/>
      <c r="Q760" s="11"/>
      <c r="R760" s="11"/>
      <c r="S760" s="12"/>
      <c r="T760" s="14"/>
      <c r="U760" s="11"/>
      <c r="V760" s="11"/>
      <c r="W760" s="11"/>
      <c r="X760" s="11"/>
      <c r="Y760" s="32"/>
      <c r="Z760" s="32"/>
      <c r="AA760" s="33"/>
      <c r="AB760" s="11"/>
      <c r="AC760" s="11"/>
      <c r="AD760" s="11"/>
      <c r="AE760" s="11"/>
      <c r="AF760" s="11"/>
      <c r="AG760" s="11"/>
      <c r="AL760" s="31"/>
    </row>
    <row r="761" spans="2:38" x14ac:dyDescent="0.25">
      <c r="C761" s="13"/>
      <c r="D761" s="12"/>
      <c r="E761" s="12"/>
      <c r="F761" s="12"/>
      <c r="G761" s="12"/>
      <c r="H761" s="12"/>
      <c r="I761" s="31"/>
      <c r="J761" s="11"/>
      <c r="K761" s="32"/>
      <c r="L761" s="32"/>
      <c r="M761" s="33"/>
      <c r="N761" s="12"/>
      <c r="O761" s="14"/>
      <c r="P761" s="11"/>
      <c r="Q761" s="11"/>
      <c r="R761" s="11"/>
      <c r="S761" s="12"/>
      <c r="T761" s="14"/>
      <c r="U761" s="11"/>
      <c r="V761" s="11"/>
      <c r="W761" s="11"/>
      <c r="X761" s="11"/>
      <c r="Y761" s="32"/>
      <c r="Z761" s="32"/>
      <c r="AA761" s="33"/>
      <c r="AB761" s="11"/>
      <c r="AC761" s="11"/>
      <c r="AD761" s="11"/>
      <c r="AE761" s="11"/>
      <c r="AF761" s="11"/>
      <c r="AG761" s="11"/>
      <c r="AL761" s="31"/>
    </row>
    <row r="762" spans="2:38" x14ac:dyDescent="0.25">
      <c r="B762">
        <v>194</v>
      </c>
      <c r="C762" s="13">
        <v>45861</v>
      </c>
      <c r="D762" s="12" t="s">
        <v>247</v>
      </c>
      <c r="E762" s="12" t="s">
        <v>23</v>
      </c>
      <c r="F762" s="12" t="s">
        <v>23</v>
      </c>
      <c r="G762" s="12" t="s">
        <v>21</v>
      </c>
      <c r="H762" s="12"/>
      <c r="I762" s="12" t="s">
        <v>131</v>
      </c>
      <c r="J762" s="12"/>
      <c r="K762" s="12"/>
      <c r="L762" s="12"/>
      <c r="M762" s="12"/>
      <c r="N762" s="12"/>
      <c r="O762" s="14"/>
      <c r="P762" s="11"/>
      <c r="Q762" s="11"/>
      <c r="R762" s="11"/>
      <c r="S762" s="12" t="s">
        <v>247</v>
      </c>
      <c r="T762" s="14">
        <v>-2000</v>
      </c>
      <c r="U762" s="11">
        <v>136.63</v>
      </c>
      <c r="V762" s="11">
        <v>-273259.42</v>
      </c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86" t="str">
        <f>LEFT(S762,2)</f>
        <v>22</v>
      </c>
      <c r="AI762" s="86" t="str">
        <f>MID(S762,4,2)</f>
        <v>07</v>
      </c>
      <c r="AJ762" s="86" t="str">
        <f>RIGHT(S762,2)</f>
        <v>25</v>
      </c>
      <c r="AK762" s="86" t="s">
        <v>389</v>
      </c>
      <c r="AL762" s="12" t="s">
        <v>131</v>
      </c>
    </row>
    <row r="763" spans="2:38" x14ac:dyDescent="0.25">
      <c r="C763" s="13"/>
      <c r="D763" s="12"/>
      <c r="E763" s="12"/>
      <c r="F763" s="12"/>
      <c r="G763" s="12"/>
      <c r="H763" s="12"/>
      <c r="I763" s="12" t="s">
        <v>131</v>
      </c>
      <c r="J763" s="11"/>
      <c r="K763" s="11">
        <v>29000</v>
      </c>
      <c r="L763" s="11"/>
      <c r="M763" s="11">
        <v>3386065.5117142857</v>
      </c>
      <c r="N763" s="12"/>
      <c r="O763" s="14"/>
      <c r="P763" s="11"/>
      <c r="Q763" s="11"/>
      <c r="R763" s="11"/>
      <c r="S763" s="12"/>
      <c r="T763" s="14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L763" s="12" t="s">
        <v>131</v>
      </c>
    </row>
    <row r="764" spans="2:38" x14ac:dyDescent="0.25">
      <c r="C764" s="13"/>
      <c r="D764" s="12"/>
      <c r="E764" s="12"/>
      <c r="F764" s="12"/>
      <c r="G764" s="12"/>
      <c r="H764" s="12"/>
      <c r="I764" s="12" t="s">
        <v>131</v>
      </c>
      <c r="J764" s="11"/>
      <c r="K764" s="11">
        <f t="shared" ref="K764:M764" si="85">SUM(K763)</f>
        <v>29000</v>
      </c>
      <c r="L764" s="11">
        <f t="shared" si="85"/>
        <v>0</v>
      </c>
      <c r="M764" s="11">
        <f t="shared" si="85"/>
        <v>3386065.5117142857</v>
      </c>
      <c r="N764" s="12"/>
      <c r="O764" s="14"/>
      <c r="P764" s="11"/>
      <c r="Q764" s="11"/>
      <c r="R764" s="11"/>
      <c r="S764" s="12"/>
      <c r="T764" s="14">
        <f t="shared" ref="T764:V764" si="86">SUM(T762:T763)</f>
        <v>-2000</v>
      </c>
      <c r="U764" s="11">
        <f t="shared" si="86"/>
        <v>136.63</v>
      </c>
      <c r="V764" s="11">
        <f t="shared" si="86"/>
        <v>-273259.42</v>
      </c>
      <c r="W764" s="11"/>
      <c r="X764" s="11"/>
      <c r="Y764" s="11">
        <f>K764+O764+T764</f>
        <v>27000</v>
      </c>
      <c r="Z764" s="11"/>
      <c r="AA764" s="11">
        <f>M764/K764*Y764</f>
        <v>3152543.7522857143</v>
      </c>
      <c r="AB764" s="12"/>
      <c r="AC764" s="11">
        <f>M764-AA764</f>
        <v>233521.75942857144</v>
      </c>
      <c r="AD764" s="11">
        <f>(V764*-1)-AC764</f>
        <v>39737.66057142854</v>
      </c>
      <c r="AE764" s="11"/>
      <c r="AF764" s="11"/>
      <c r="AG764" s="11"/>
      <c r="AK764" s="86" t="s">
        <v>389</v>
      </c>
      <c r="AL764" s="48" t="str">
        <f>I764</f>
        <v>SAIL       EQ</v>
      </c>
    </row>
    <row r="765" spans="2:38" x14ac:dyDescent="0.25">
      <c r="C765" s="13"/>
      <c r="D765" s="12"/>
      <c r="E765" s="12"/>
      <c r="F765" s="12"/>
      <c r="G765" s="12"/>
      <c r="H765" s="12"/>
      <c r="I765" s="12"/>
      <c r="J765" s="11"/>
      <c r="K765" s="11"/>
      <c r="L765" s="11"/>
      <c r="M765" s="11"/>
      <c r="N765" s="12"/>
      <c r="O765" s="14"/>
      <c r="P765" s="11"/>
      <c r="Q765" s="11"/>
      <c r="R765" s="11"/>
      <c r="S765" s="12"/>
      <c r="T765" s="14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L765" s="12"/>
    </row>
    <row r="766" spans="2:38" x14ac:dyDescent="0.25">
      <c r="C766" s="13"/>
      <c r="D766" s="12"/>
      <c r="E766" s="12"/>
      <c r="F766" s="12"/>
      <c r="G766" s="12"/>
      <c r="H766" s="12"/>
      <c r="I766" s="31" t="s">
        <v>469</v>
      </c>
      <c r="J766" s="11"/>
      <c r="K766" s="32">
        <v>500</v>
      </c>
      <c r="L766" s="32"/>
      <c r="M766" s="33">
        <v>58331.82</v>
      </c>
      <c r="N766" s="12"/>
      <c r="O766" s="14"/>
      <c r="P766" s="11"/>
      <c r="Q766" s="11"/>
      <c r="R766" s="11"/>
      <c r="S766" s="12"/>
      <c r="T766" s="14"/>
      <c r="U766" s="11"/>
      <c r="V766" s="11"/>
      <c r="W766" s="11"/>
      <c r="X766" s="11"/>
      <c r="Y766" s="32">
        <v>500</v>
      </c>
      <c r="Z766" s="32"/>
      <c r="AA766" s="33">
        <v>58331.82</v>
      </c>
      <c r="AB766" s="11"/>
      <c r="AC766" s="11"/>
      <c r="AD766" s="11"/>
      <c r="AE766" s="11"/>
      <c r="AF766" s="11"/>
      <c r="AG766" s="11"/>
      <c r="AL766" s="31" t="s">
        <v>469</v>
      </c>
    </row>
    <row r="767" spans="2:38" x14ac:dyDescent="0.25">
      <c r="C767" s="13"/>
      <c r="D767" s="12"/>
      <c r="E767" s="12"/>
      <c r="F767" s="12"/>
      <c r="G767" s="12"/>
      <c r="H767" s="12"/>
      <c r="I767" s="31"/>
      <c r="J767" s="11"/>
      <c r="K767" s="32"/>
      <c r="L767" s="32"/>
      <c r="M767" s="33"/>
      <c r="N767" s="12"/>
      <c r="O767" s="14"/>
      <c r="P767" s="11"/>
      <c r="Q767" s="11"/>
      <c r="R767" s="11"/>
      <c r="S767" s="12"/>
      <c r="T767" s="14"/>
      <c r="U767" s="11"/>
      <c r="V767" s="11"/>
      <c r="W767" s="11"/>
      <c r="X767" s="11"/>
      <c r="Y767" s="32"/>
      <c r="Z767" s="32"/>
      <c r="AA767" s="33"/>
      <c r="AB767" s="11"/>
      <c r="AC767" s="11"/>
      <c r="AD767" s="11"/>
      <c r="AE767" s="11"/>
      <c r="AF767" s="11"/>
      <c r="AG767" s="11"/>
      <c r="AL767" s="31"/>
    </row>
    <row r="768" spans="2:38" x14ac:dyDescent="0.25">
      <c r="C768" s="13"/>
      <c r="D768" s="12"/>
      <c r="E768" s="12"/>
      <c r="F768" s="12"/>
      <c r="G768" s="12"/>
      <c r="H768" s="12"/>
      <c r="I768" s="31"/>
      <c r="J768" s="11"/>
      <c r="K768" s="32"/>
      <c r="L768" s="32"/>
      <c r="M768" s="33"/>
      <c r="N768" s="12"/>
      <c r="O768" s="14"/>
      <c r="P768" s="11"/>
      <c r="Q768" s="11"/>
      <c r="R768" s="11"/>
      <c r="S768" s="12"/>
      <c r="T768" s="14"/>
      <c r="U768" s="11"/>
      <c r="V768" s="11"/>
      <c r="W768" s="11"/>
      <c r="X768" s="11"/>
      <c r="Y768" s="32"/>
      <c r="Z768" s="32"/>
      <c r="AA768" s="33"/>
      <c r="AB768" s="11"/>
      <c r="AC768" s="11"/>
      <c r="AD768" s="11"/>
      <c r="AE768" s="11"/>
      <c r="AF768" s="11"/>
      <c r="AG768" s="11"/>
      <c r="AL768" s="31"/>
    </row>
    <row r="769" spans="2:38" x14ac:dyDescent="0.25">
      <c r="B769">
        <v>195</v>
      </c>
      <c r="C769" s="13">
        <v>45861</v>
      </c>
      <c r="D769" s="12" t="s">
        <v>247</v>
      </c>
      <c r="E769" s="12" t="s">
        <v>23</v>
      </c>
      <c r="F769" s="12" t="s">
        <v>23</v>
      </c>
      <c r="G769" s="12" t="s">
        <v>21</v>
      </c>
      <c r="H769" s="12"/>
      <c r="I769" s="12" t="s">
        <v>103</v>
      </c>
      <c r="J769" s="12"/>
      <c r="K769" s="12"/>
      <c r="L769" s="12"/>
      <c r="M769" s="12"/>
      <c r="N769" s="12"/>
      <c r="O769" s="14"/>
      <c r="P769" s="11"/>
      <c r="Q769" s="11"/>
      <c r="R769" s="11"/>
      <c r="S769" s="12" t="s">
        <v>247</v>
      </c>
      <c r="T769" s="14">
        <v>-300</v>
      </c>
      <c r="U769" s="11">
        <v>300.86</v>
      </c>
      <c r="V769" s="11">
        <v>-90258.13</v>
      </c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86" t="str">
        <f>LEFT(S769,2)</f>
        <v>22</v>
      </c>
      <c r="AI769" s="86" t="str">
        <f>MID(S769,4,2)</f>
        <v>07</v>
      </c>
      <c r="AJ769" s="86" t="str">
        <f>RIGHT(S769,2)</f>
        <v>25</v>
      </c>
      <c r="AK769" s="86" t="s">
        <v>389</v>
      </c>
      <c r="AL769" s="12" t="s">
        <v>103</v>
      </c>
    </row>
    <row r="770" spans="2:38" x14ac:dyDescent="0.25">
      <c r="C770" s="13"/>
      <c r="D770" s="12"/>
      <c r="E770" s="12"/>
      <c r="F770" s="12"/>
      <c r="G770" s="12"/>
      <c r="H770" s="12"/>
      <c r="I770" s="12" t="s">
        <v>103</v>
      </c>
      <c r="J770" s="11"/>
      <c r="K770" s="11">
        <v>300</v>
      </c>
      <c r="L770" s="11"/>
      <c r="M770" s="11">
        <v>68293.688571428575</v>
      </c>
      <c r="N770" s="12"/>
      <c r="O770" s="14"/>
      <c r="P770" s="11"/>
      <c r="Q770" s="11"/>
      <c r="R770" s="11"/>
      <c r="S770" s="12"/>
      <c r="T770" s="14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L770" s="12" t="s">
        <v>103</v>
      </c>
    </row>
    <row r="771" spans="2:38" x14ac:dyDescent="0.25">
      <c r="C771" s="13"/>
      <c r="D771" s="12"/>
      <c r="E771" s="12"/>
      <c r="F771" s="12"/>
      <c r="G771" s="12"/>
      <c r="H771" s="12"/>
      <c r="I771" s="12" t="s">
        <v>103</v>
      </c>
      <c r="J771" s="11"/>
      <c r="K771" s="11">
        <f t="shared" ref="K771:M771" si="87">SUM(K770)</f>
        <v>300</v>
      </c>
      <c r="L771" s="11">
        <f t="shared" si="87"/>
        <v>0</v>
      </c>
      <c r="M771" s="11">
        <f t="shared" si="87"/>
        <v>68293.688571428575</v>
      </c>
      <c r="N771" s="12"/>
      <c r="O771" s="14"/>
      <c r="P771" s="11"/>
      <c r="Q771" s="11"/>
      <c r="R771" s="11"/>
      <c r="S771" s="12"/>
      <c r="T771" s="14">
        <f t="shared" ref="T771:V771" si="88">SUM(T769:T770)</f>
        <v>-300</v>
      </c>
      <c r="U771" s="11">
        <f t="shared" si="88"/>
        <v>300.86</v>
      </c>
      <c r="V771" s="11">
        <f t="shared" si="88"/>
        <v>-90258.13</v>
      </c>
      <c r="W771" s="11"/>
      <c r="X771" s="11"/>
      <c r="Y771" s="11">
        <f>K771+O771+T771</f>
        <v>0</v>
      </c>
      <c r="Z771" s="11"/>
      <c r="AA771" s="11">
        <f>M771/K771*Y771</f>
        <v>0</v>
      </c>
      <c r="AB771" s="12"/>
      <c r="AC771" s="11">
        <f>M771-AA771</f>
        <v>68293.688571428575</v>
      </c>
      <c r="AD771" s="11">
        <f>(V771*-1)-AC771</f>
        <v>21964.44142857143</v>
      </c>
      <c r="AE771" s="11"/>
      <c r="AF771" s="11"/>
      <c r="AG771" s="11"/>
      <c r="AK771" s="86" t="s">
        <v>389</v>
      </c>
      <c r="AL771" s="12"/>
    </row>
    <row r="772" spans="2:38" x14ac:dyDescent="0.25">
      <c r="C772" s="13"/>
      <c r="D772" s="12"/>
      <c r="E772" s="12"/>
      <c r="F772" s="12"/>
      <c r="G772" s="12"/>
      <c r="H772" s="12"/>
      <c r="I772" s="12"/>
      <c r="J772" s="11"/>
      <c r="K772" s="11"/>
      <c r="L772" s="11"/>
      <c r="M772" s="11"/>
      <c r="N772" s="12"/>
      <c r="O772" s="14"/>
      <c r="P772" s="11"/>
      <c r="Q772" s="11"/>
      <c r="R772" s="11"/>
      <c r="S772" s="12"/>
      <c r="T772" s="14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L772" s="12"/>
    </row>
    <row r="773" spans="2:38" x14ac:dyDescent="0.25">
      <c r="C773" s="13"/>
      <c r="D773" s="12"/>
      <c r="E773" s="12"/>
      <c r="F773" s="12"/>
      <c r="G773" s="12"/>
      <c r="H773" s="12"/>
      <c r="I773" s="12"/>
      <c r="J773" s="11"/>
      <c r="K773" s="11"/>
      <c r="L773" s="11"/>
      <c r="M773" s="11"/>
      <c r="N773" s="12"/>
      <c r="O773" s="14"/>
      <c r="P773" s="11"/>
      <c r="Q773" s="11"/>
      <c r="R773" s="11"/>
      <c r="S773" s="12"/>
      <c r="T773" s="14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L773" s="12"/>
    </row>
    <row r="774" spans="2:38" x14ac:dyDescent="0.25">
      <c r="C774" s="13"/>
      <c r="D774" s="12"/>
      <c r="E774" s="12"/>
      <c r="F774" s="12"/>
      <c r="G774" s="12"/>
      <c r="H774" s="12"/>
      <c r="I774" s="31" t="s">
        <v>472</v>
      </c>
      <c r="J774" s="11"/>
      <c r="K774" s="32">
        <v>750</v>
      </c>
      <c r="L774" s="32"/>
      <c r="M774" s="33">
        <v>608574.17000000004</v>
      </c>
      <c r="N774" s="12"/>
      <c r="O774" s="14"/>
      <c r="P774" s="11"/>
      <c r="Q774" s="11"/>
      <c r="R774" s="11"/>
      <c r="S774" s="12"/>
      <c r="T774" s="14"/>
      <c r="U774" s="11"/>
      <c r="V774" s="11"/>
      <c r="W774" s="11"/>
      <c r="X774" s="11"/>
      <c r="Y774" s="32">
        <v>750</v>
      </c>
      <c r="Z774" s="32"/>
      <c r="AA774" s="33">
        <v>608574.17000000004</v>
      </c>
      <c r="AB774" s="11"/>
      <c r="AC774" s="11"/>
      <c r="AD774" s="11"/>
      <c r="AE774" s="11"/>
      <c r="AF774" s="11"/>
      <c r="AG774" s="11"/>
      <c r="AL774" s="31" t="s">
        <v>472</v>
      </c>
    </row>
    <row r="775" spans="2:38" x14ac:dyDescent="0.25">
      <c r="C775" s="13"/>
      <c r="D775" s="12"/>
      <c r="E775" s="12"/>
      <c r="F775" s="12"/>
      <c r="G775" s="12"/>
      <c r="H775" s="12"/>
      <c r="I775" s="31"/>
      <c r="J775" s="11"/>
      <c r="K775" s="32"/>
      <c r="L775" s="32"/>
      <c r="M775" s="33"/>
      <c r="N775" s="12"/>
      <c r="O775" s="14"/>
      <c r="P775" s="11"/>
      <c r="Q775" s="11"/>
      <c r="R775" s="11"/>
      <c r="S775" s="12"/>
      <c r="T775" s="14"/>
      <c r="U775" s="11"/>
      <c r="V775" s="11"/>
      <c r="W775" s="11"/>
      <c r="X775" s="11"/>
      <c r="Y775" s="32"/>
      <c r="Z775" s="32"/>
      <c r="AA775" s="33"/>
      <c r="AB775" s="11"/>
      <c r="AC775" s="11"/>
      <c r="AD775" s="11"/>
      <c r="AE775" s="11"/>
      <c r="AF775" s="11"/>
      <c r="AG775" s="11"/>
      <c r="AL775" s="31"/>
    </row>
    <row r="776" spans="2:38" x14ac:dyDescent="0.25">
      <c r="C776" s="13"/>
      <c r="D776" s="12"/>
      <c r="E776" s="12"/>
      <c r="F776" s="12"/>
      <c r="G776" s="12"/>
      <c r="H776" s="12"/>
      <c r="I776" s="31"/>
      <c r="J776" s="11"/>
      <c r="K776" s="32"/>
      <c r="L776" s="32"/>
      <c r="M776" s="33"/>
      <c r="N776" s="12"/>
      <c r="O776" s="14"/>
      <c r="P776" s="11"/>
      <c r="Q776" s="11"/>
      <c r="R776" s="11"/>
      <c r="S776" s="12"/>
      <c r="T776" s="14"/>
      <c r="U776" s="11"/>
      <c r="V776" s="11"/>
      <c r="W776" s="11"/>
      <c r="X776" s="11"/>
      <c r="Y776" s="32"/>
      <c r="Z776" s="32"/>
      <c r="AA776" s="33"/>
      <c r="AB776" s="11"/>
      <c r="AC776" s="11"/>
      <c r="AD776" s="11"/>
      <c r="AE776" s="11"/>
      <c r="AF776" s="11"/>
      <c r="AG776" s="11"/>
      <c r="AL776" s="31"/>
    </row>
    <row r="777" spans="2:38" x14ac:dyDescent="0.25">
      <c r="B777">
        <v>196</v>
      </c>
      <c r="C777" s="13">
        <v>45861</v>
      </c>
      <c r="D777" s="12" t="s">
        <v>247</v>
      </c>
      <c r="E777" s="12" t="s">
        <v>23</v>
      </c>
      <c r="F777" s="12" t="s">
        <v>23</v>
      </c>
      <c r="G777" s="12" t="s">
        <v>21</v>
      </c>
      <c r="H777" s="12"/>
      <c r="I777" s="12" t="s">
        <v>187</v>
      </c>
      <c r="J777" s="12"/>
      <c r="K777" s="12"/>
      <c r="L777" s="12"/>
      <c r="M777" s="12"/>
      <c r="N777" s="12"/>
      <c r="O777" s="14"/>
      <c r="P777" s="11"/>
      <c r="Q777" s="11"/>
      <c r="R777" s="11"/>
      <c r="S777" s="12" t="s">
        <v>247</v>
      </c>
      <c r="T777" s="14">
        <v>-250</v>
      </c>
      <c r="U777" s="11">
        <v>216.68</v>
      </c>
      <c r="V777" s="11">
        <v>-54170.77</v>
      </c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86" t="str">
        <f>LEFT(S777,2)</f>
        <v>22</v>
      </c>
      <c r="AI777" s="86" t="str">
        <f>MID(S777,4,2)</f>
        <v>07</v>
      </c>
      <c r="AJ777" s="86" t="str">
        <f>RIGHT(S777,2)</f>
        <v>25</v>
      </c>
      <c r="AK777" s="86" t="s">
        <v>389</v>
      </c>
      <c r="AL777" s="12" t="s">
        <v>187</v>
      </c>
    </row>
    <row r="778" spans="2:38" x14ac:dyDescent="0.25">
      <c r="C778" s="13"/>
      <c r="D778" s="12"/>
      <c r="E778" s="12"/>
      <c r="F778" s="12"/>
      <c r="G778" s="12"/>
      <c r="H778" s="12"/>
      <c r="I778" s="12" t="s">
        <v>187</v>
      </c>
      <c r="J778" s="11"/>
      <c r="K778" s="11">
        <v>250</v>
      </c>
      <c r="L778" s="11"/>
      <c r="M778" s="11">
        <v>48083.03</v>
      </c>
      <c r="N778" s="12"/>
      <c r="O778" s="14"/>
      <c r="P778" s="11"/>
      <c r="Q778" s="11"/>
      <c r="R778" s="11"/>
      <c r="S778" s="12"/>
      <c r="T778" s="14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L778" s="12" t="s">
        <v>187</v>
      </c>
    </row>
    <row r="779" spans="2:38" x14ac:dyDescent="0.25">
      <c r="C779" s="13"/>
      <c r="D779" s="12"/>
      <c r="E779" s="12"/>
      <c r="F779" s="12"/>
      <c r="G779" s="12"/>
      <c r="H779" s="12"/>
      <c r="I779" s="12" t="s">
        <v>187</v>
      </c>
      <c r="J779" s="11"/>
      <c r="K779" s="11">
        <f t="shared" ref="K779:M779" si="89">SUM(K778)</f>
        <v>250</v>
      </c>
      <c r="L779" s="11">
        <f t="shared" si="89"/>
        <v>0</v>
      </c>
      <c r="M779" s="11">
        <f t="shared" si="89"/>
        <v>48083.03</v>
      </c>
      <c r="N779" s="12"/>
      <c r="O779" s="14"/>
      <c r="P779" s="11"/>
      <c r="Q779" s="11"/>
      <c r="R779" s="11"/>
      <c r="S779" s="12"/>
      <c r="T779" s="14">
        <f t="shared" ref="T779:V779" si="90">SUM(T777:T778)</f>
        <v>-250</v>
      </c>
      <c r="U779" s="11">
        <f t="shared" si="90"/>
        <v>216.68</v>
      </c>
      <c r="V779" s="11">
        <f t="shared" si="90"/>
        <v>-54170.77</v>
      </c>
      <c r="W779" s="11"/>
      <c r="X779" s="11"/>
      <c r="Y779" s="11">
        <f>K779+O779+T779</f>
        <v>0</v>
      </c>
      <c r="Z779" s="11"/>
      <c r="AA779" s="11">
        <f>M779/K779*Y779</f>
        <v>0</v>
      </c>
      <c r="AB779" s="12"/>
      <c r="AC779" s="11">
        <f>M779-AA779</f>
        <v>48083.03</v>
      </c>
      <c r="AD779" s="11">
        <f>(V779*-1)-AC779</f>
        <v>6087.739999999998</v>
      </c>
      <c r="AE779" s="11"/>
      <c r="AF779" s="11"/>
      <c r="AG779" s="11"/>
      <c r="AK779" s="86" t="s">
        <v>389</v>
      </c>
      <c r="AL779" s="12"/>
    </row>
    <row r="780" spans="2:38" x14ac:dyDescent="0.25">
      <c r="C780" s="13"/>
      <c r="D780" s="12"/>
      <c r="E780" s="12"/>
      <c r="F780" s="12"/>
      <c r="G780" s="12"/>
      <c r="H780" s="12"/>
      <c r="I780" s="12"/>
      <c r="J780" s="11"/>
      <c r="K780" s="11"/>
      <c r="L780" s="11"/>
      <c r="M780" s="11"/>
      <c r="N780" s="12"/>
      <c r="O780" s="14"/>
      <c r="P780" s="11"/>
      <c r="Q780" s="11"/>
      <c r="R780" s="11"/>
      <c r="S780" s="12"/>
      <c r="T780" s="14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L780" s="12"/>
    </row>
    <row r="781" spans="2:38" x14ac:dyDescent="0.25">
      <c r="C781" s="13"/>
      <c r="D781" s="12"/>
      <c r="E781" s="12"/>
      <c r="F781" s="12"/>
      <c r="G781" s="12"/>
      <c r="H781" s="12"/>
      <c r="I781" s="31" t="s">
        <v>474</v>
      </c>
      <c r="J781" s="11"/>
      <c r="K781" s="32">
        <v>500</v>
      </c>
      <c r="L781" s="32"/>
      <c r="M781" s="33">
        <v>202861.97</v>
      </c>
      <c r="N781" s="12"/>
      <c r="O781" s="14"/>
      <c r="P781" s="11"/>
      <c r="Q781" s="11"/>
      <c r="R781" s="11"/>
      <c r="S781" s="12"/>
      <c r="T781" s="14"/>
      <c r="U781" s="11"/>
      <c r="V781" s="11"/>
      <c r="W781" s="11"/>
      <c r="X781" s="11"/>
      <c r="Y781" s="32">
        <v>500</v>
      </c>
      <c r="Z781" s="32"/>
      <c r="AA781" s="33">
        <v>202861.97</v>
      </c>
      <c r="AB781" s="11"/>
      <c r="AC781" s="11"/>
      <c r="AD781" s="11"/>
      <c r="AE781" s="11"/>
      <c r="AF781" s="11"/>
      <c r="AG781" s="11"/>
      <c r="AL781" s="31" t="s">
        <v>474</v>
      </c>
    </row>
    <row r="782" spans="2:38" x14ac:dyDescent="0.25">
      <c r="C782" s="13"/>
      <c r="D782" s="12"/>
      <c r="E782" s="12"/>
      <c r="F782" s="12"/>
      <c r="G782" s="12"/>
      <c r="H782" s="12"/>
      <c r="I782" s="31" t="s">
        <v>475</v>
      </c>
      <c r="J782" s="11"/>
      <c r="K782" s="32">
        <v>500</v>
      </c>
      <c r="L782" s="32"/>
      <c r="M782" s="33">
        <v>69423.759999999995</v>
      </c>
      <c r="N782" s="12"/>
      <c r="O782" s="14"/>
      <c r="P782" s="11"/>
      <c r="Q782" s="11"/>
      <c r="R782" s="11"/>
      <c r="S782" s="12"/>
      <c r="T782" s="14"/>
      <c r="U782" s="11"/>
      <c r="V782" s="11"/>
      <c r="W782" s="11"/>
      <c r="X782" s="11"/>
      <c r="Y782" s="32">
        <v>500</v>
      </c>
      <c r="Z782" s="32"/>
      <c r="AA782" s="33">
        <v>69423.759999999995</v>
      </c>
      <c r="AB782" s="11"/>
      <c r="AC782" s="11"/>
      <c r="AD782" s="11"/>
      <c r="AE782" s="11"/>
      <c r="AF782" s="11"/>
      <c r="AG782" s="11"/>
      <c r="AL782" s="31" t="s">
        <v>475</v>
      </c>
    </row>
    <row r="783" spans="2:38" x14ac:dyDescent="0.25">
      <c r="C783" s="13"/>
      <c r="D783" s="12"/>
      <c r="E783" s="12"/>
      <c r="F783" s="12"/>
      <c r="G783" s="12"/>
      <c r="H783" s="12"/>
      <c r="I783" s="31"/>
      <c r="J783" s="11"/>
      <c r="K783" s="32"/>
      <c r="L783" s="32"/>
      <c r="M783" s="33"/>
      <c r="N783" s="12"/>
      <c r="O783" s="14"/>
      <c r="P783" s="11"/>
      <c r="Q783" s="11"/>
      <c r="R783" s="11"/>
      <c r="S783" s="12"/>
      <c r="T783" s="14"/>
      <c r="U783" s="11"/>
      <c r="V783" s="11"/>
      <c r="W783" s="11"/>
      <c r="X783" s="11"/>
      <c r="Y783" s="32"/>
      <c r="Z783" s="32"/>
      <c r="AA783" s="33"/>
      <c r="AB783" s="11"/>
      <c r="AC783" s="11"/>
      <c r="AD783" s="11"/>
      <c r="AE783" s="11"/>
      <c r="AF783" s="11"/>
      <c r="AG783" s="11"/>
      <c r="AL783" s="31"/>
    </row>
    <row r="784" spans="2:38" x14ac:dyDescent="0.25">
      <c r="C784" s="13"/>
      <c r="D784" s="12"/>
      <c r="E784" s="12"/>
      <c r="F784" s="12"/>
      <c r="G784" s="12"/>
      <c r="H784" s="12"/>
      <c r="I784" s="31"/>
      <c r="J784" s="11"/>
      <c r="K784" s="32"/>
      <c r="L784" s="32"/>
      <c r="M784" s="33"/>
      <c r="N784" s="12"/>
      <c r="O784" s="14"/>
      <c r="P784" s="11"/>
      <c r="Q784" s="11"/>
      <c r="R784" s="11"/>
      <c r="S784" s="12"/>
      <c r="T784" s="14"/>
      <c r="U784" s="11"/>
      <c r="V784" s="11"/>
      <c r="W784" s="11"/>
      <c r="X784" s="11"/>
      <c r="Y784" s="32"/>
      <c r="Z784" s="32"/>
      <c r="AA784" s="33"/>
      <c r="AB784" s="11"/>
      <c r="AC784" s="11"/>
      <c r="AD784" s="11"/>
      <c r="AE784" s="11"/>
      <c r="AF784" s="11"/>
      <c r="AG784" s="11"/>
      <c r="AL784" s="31"/>
    </row>
    <row r="785" spans="2:38" x14ac:dyDescent="0.25">
      <c r="C785" s="13"/>
      <c r="D785" s="12"/>
      <c r="E785" s="12"/>
      <c r="F785" s="12"/>
      <c r="G785" s="12"/>
      <c r="H785" s="12"/>
      <c r="I785" s="31"/>
      <c r="J785" s="11"/>
      <c r="K785" s="32"/>
      <c r="L785" s="32"/>
      <c r="M785" s="33"/>
      <c r="N785" s="12"/>
      <c r="O785" s="14"/>
      <c r="P785" s="11"/>
      <c r="Q785" s="11"/>
      <c r="R785" s="11"/>
      <c r="S785" s="12"/>
      <c r="T785" s="14"/>
      <c r="U785" s="11"/>
      <c r="V785" s="11"/>
      <c r="W785" s="11"/>
      <c r="X785" s="11"/>
      <c r="Y785" s="32"/>
      <c r="Z785" s="32"/>
      <c r="AA785" s="33"/>
      <c r="AB785" s="11"/>
      <c r="AC785" s="11"/>
      <c r="AD785" s="11"/>
      <c r="AE785" s="11"/>
      <c r="AF785" s="11"/>
      <c r="AG785" s="11"/>
      <c r="AL785" s="31"/>
    </row>
    <row r="786" spans="2:38" x14ac:dyDescent="0.25">
      <c r="C786" s="13"/>
      <c r="D786" s="12"/>
      <c r="E786" s="12"/>
      <c r="F786" s="12"/>
      <c r="G786" s="12"/>
      <c r="H786" s="12"/>
      <c r="I786" s="31"/>
      <c r="J786" s="11"/>
      <c r="K786" s="32"/>
      <c r="L786" s="32"/>
      <c r="M786" s="33"/>
      <c r="N786" s="12"/>
      <c r="O786" s="14"/>
      <c r="P786" s="11"/>
      <c r="Q786" s="11"/>
      <c r="R786" s="11"/>
      <c r="S786" s="12"/>
      <c r="T786" s="14"/>
      <c r="U786" s="11"/>
      <c r="V786" s="11"/>
      <c r="W786" s="11"/>
      <c r="X786" s="11"/>
      <c r="Y786" s="32"/>
      <c r="Z786" s="32"/>
      <c r="AA786" s="33"/>
      <c r="AB786" s="11"/>
      <c r="AC786" s="11"/>
      <c r="AD786" s="11"/>
      <c r="AE786" s="11"/>
      <c r="AF786" s="11"/>
      <c r="AG786" s="11"/>
      <c r="AL786" s="31"/>
    </row>
    <row r="787" spans="2:38" x14ac:dyDescent="0.25">
      <c r="B787">
        <v>169</v>
      </c>
      <c r="C787" s="13">
        <v>45847</v>
      </c>
      <c r="D787" s="12" t="s">
        <v>230</v>
      </c>
      <c r="E787" s="12" t="s">
        <v>23</v>
      </c>
      <c r="F787" s="12" t="s">
        <v>23</v>
      </c>
      <c r="G787" s="12" t="s">
        <v>21</v>
      </c>
      <c r="H787" s="12"/>
      <c r="I787" s="12" t="s">
        <v>188</v>
      </c>
      <c r="J787" s="12"/>
      <c r="K787" s="12"/>
      <c r="L787" s="12"/>
      <c r="M787" s="12"/>
      <c r="N787" s="12"/>
      <c r="O787" s="14"/>
      <c r="P787" s="11"/>
      <c r="Q787" s="11"/>
      <c r="R787" s="11"/>
      <c r="S787" s="12" t="s">
        <v>230</v>
      </c>
      <c r="T787" s="14">
        <v>-500</v>
      </c>
      <c r="U787" s="11">
        <v>96.8</v>
      </c>
      <c r="V787" s="11">
        <v>-48401.54</v>
      </c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86" t="str">
        <f>LEFT(S787,2)</f>
        <v>08</v>
      </c>
      <c r="AI787" s="86" t="str">
        <f>MID(S787,4,2)</f>
        <v>07</v>
      </c>
      <c r="AJ787" s="86" t="str">
        <f>RIGHT(S787,2)</f>
        <v>25</v>
      </c>
      <c r="AK787" s="86" t="s">
        <v>389</v>
      </c>
      <c r="AL787" s="12" t="s">
        <v>188</v>
      </c>
    </row>
    <row r="788" spans="2:38" x14ac:dyDescent="0.25">
      <c r="C788" s="13"/>
      <c r="D788" s="12"/>
      <c r="E788" s="12"/>
      <c r="F788" s="12"/>
      <c r="G788" s="12"/>
      <c r="H788" s="12"/>
      <c r="I788" s="12" t="s">
        <v>188</v>
      </c>
      <c r="J788" s="11"/>
      <c r="K788" s="11">
        <v>500</v>
      </c>
      <c r="L788" s="11"/>
      <c r="M788" s="11">
        <v>37837.805</v>
      </c>
      <c r="N788" s="12"/>
      <c r="O788" s="14"/>
      <c r="P788" s="11"/>
      <c r="Q788" s="11"/>
      <c r="R788" s="11"/>
      <c r="S788" s="12"/>
      <c r="T788" s="14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L788" s="12" t="s">
        <v>188</v>
      </c>
    </row>
    <row r="789" spans="2:38" x14ac:dyDescent="0.25">
      <c r="C789" s="13"/>
      <c r="D789" s="12"/>
      <c r="E789" s="12"/>
      <c r="F789" s="12"/>
      <c r="G789" s="12"/>
      <c r="H789" s="12"/>
      <c r="I789" s="12" t="s">
        <v>188</v>
      </c>
      <c r="J789" s="11"/>
      <c r="K789" s="11">
        <f t="shared" ref="K789:M789" si="91">SUM(K788)</f>
        <v>500</v>
      </c>
      <c r="L789" s="11">
        <f t="shared" si="91"/>
        <v>0</v>
      </c>
      <c r="M789" s="11">
        <f t="shared" si="91"/>
        <v>37837.805</v>
      </c>
      <c r="N789" s="12"/>
      <c r="O789" s="14"/>
      <c r="P789" s="11"/>
      <c r="Q789" s="11"/>
      <c r="R789" s="11"/>
      <c r="S789" s="12"/>
      <c r="T789" s="14">
        <f t="shared" ref="T789:V789" si="92">SUM(T787:T788)</f>
        <v>-500</v>
      </c>
      <c r="U789" s="11">
        <f t="shared" si="92"/>
        <v>96.8</v>
      </c>
      <c r="V789" s="11">
        <f t="shared" si="92"/>
        <v>-48401.54</v>
      </c>
      <c r="W789" s="11"/>
      <c r="X789" s="11"/>
      <c r="Y789" s="11">
        <f>K789+O789+T789</f>
        <v>0</v>
      </c>
      <c r="Z789" s="11"/>
      <c r="AA789" s="11">
        <f>M789/K789*Y789</f>
        <v>0</v>
      </c>
      <c r="AB789" s="12"/>
      <c r="AC789" s="11">
        <f>M789-AA789</f>
        <v>37837.805</v>
      </c>
      <c r="AD789" s="11">
        <f>(V789*-1)-AC789</f>
        <v>10563.735000000001</v>
      </c>
      <c r="AE789" s="11"/>
      <c r="AF789" s="11"/>
      <c r="AG789" s="11"/>
      <c r="AK789" s="86" t="s">
        <v>389</v>
      </c>
      <c r="AL789" s="12"/>
    </row>
    <row r="790" spans="2:38" x14ac:dyDescent="0.25">
      <c r="C790" s="13"/>
      <c r="D790" s="12"/>
      <c r="E790" s="12"/>
      <c r="F790" s="12"/>
      <c r="G790" s="12"/>
      <c r="H790" s="12"/>
      <c r="I790" s="12"/>
      <c r="J790" s="11"/>
      <c r="K790" s="11"/>
      <c r="L790" s="11"/>
      <c r="M790" s="11"/>
      <c r="N790" s="12"/>
      <c r="O790" s="14"/>
      <c r="P790" s="11"/>
      <c r="Q790" s="11"/>
      <c r="R790" s="11"/>
      <c r="S790" s="12"/>
      <c r="T790" s="14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L790" s="12"/>
    </row>
    <row r="791" spans="2:38" x14ac:dyDescent="0.25">
      <c r="C791" s="13"/>
      <c r="D791" s="12"/>
      <c r="E791" s="12"/>
      <c r="F791" s="12"/>
      <c r="G791" s="12"/>
      <c r="H791" s="12"/>
      <c r="I791" s="12"/>
      <c r="J791" s="11"/>
      <c r="K791" s="11"/>
      <c r="L791" s="11"/>
      <c r="M791" s="11"/>
      <c r="N791" s="12"/>
      <c r="O791" s="14"/>
      <c r="P791" s="11"/>
      <c r="Q791" s="11"/>
      <c r="R791" s="11"/>
      <c r="S791" s="12"/>
      <c r="T791" s="14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L791" s="12"/>
    </row>
    <row r="792" spans="2:38" x14ac:dyDescent="0.25">
      <c r="C792" s="13"/>
      <c r="D792" s="12"/>
      <c r="E792" s="12"/>
      <c r="F792" s="12"/>
      <c r="G792" s="12"/>
      <c r="H792" s="12"/>
      <c r="I792" s="12" t="s">
        <v>72</v>
      </c>
      <c r="J792" s="12" t="s">
        <v>70</v>
      </c>
      <c r="K792" s="14">
        <v>100</v>
      </c>
      <c r="L792" s="11">
        <v>2889.62</v>
      </c>
      <c r="M792" s="11">
        <v>288962.19</v>
      </c>
      <c r="N792" s="12"/>
      <c r="O792" s="14"/>
      <c r="P792" s="11"/>
      <c r="Q792" s="11"/>
      <c r="R792" s="11"/>
      <c r="S792" s="12"/>
      <c r="T792" s="14"/>
      <c r="U792" s="11"/>
      <c r="V792" s="11"/>
      <c r="W792" s="11"/>
      <c r="X792" s="12" t="s">
        <v>70</v>
      </c>
      <c r="Y792" s="14">
        <v>100</v>
      </c>
      <c r="Z792" s="11">
        <v>2889.62</v>
      </c>
      <c r="AA792" s="11">
        <v>288962.19</v>
      </c>
      <c r="AB792" s="11"/>
      <c r="AC792" s="11"/>
      <c r="AD792" s="11"/>
      <c r="AE792" s="11"/>
      <c r="AF792" s="11"/>
      <c r="AG792" s="11"/>
      <c r="AL792" s="12" t="s">
        <v>72</v>
      </c>
    </row>
    <row r="793" spans="2:38" x14ac:dyDescent="0.25">
      <c r="C793" s="13"/>
      <c r="D793" s="12"/>
      <c r="E793" s="12"/>
      <c r="F793" s="12"/>
      <c r="G793" s="12"/>
      <c r="H793" s="12"/>
      <c r="I793" s="12"/>
      <c r="J793" s="12"/>
      <c r="K793" s="14"/>
      <c r="L793" s="11"/>
      <c r="M793" s="11"/>
      <c r="N793" s="12"/>
      <c r="O793" s="14"/>
      <c r="P793" s="11"/>
      <c r="Q793" s="11"/>
      <c r="R793" s="11"/>
      <c r="S793" s="12"/>
      <c r="T793" s="14"/>
      <c r="U793" s="11"/>
      <c r="V793" s="11"/>
      <c r="W793" s="11"/>
      <c r="X793" s="12"/>
      <c r="Y793" s="14"/>
      <c r="Z793" s="11"/>
      <c r="AA793" s="11"/>
      <c r="AB793" s="11"/>
      <c r="AC793" s="11"/>
      <c r="AD793" s="11"/>
      <c r="AE793" s="11"/>
      <c r="AF793" s="11"/>
      <c r="AG793" s="11"/>
      <c r="AL793" s="12"/>
    </row>
    <row r="794" spans="2:38" x14ac:dyDescent="0.25">
      <c r="C794" s="13"/>
      <c r="D794" s="12"/>
      <c r="E794" s="12"/>
      <c r="F794" s="12"/>
      <c r="G794" s="12"/>
      <c r="H794" s="12"/>
      <c r="I794" s="46" t="s">
        <v>22</v>
      </c>
      <c r="J794" s="11"/>
      <c r="K794" s="11">
        <v>1500</v>
      </c>
      <c r="L794" s="11"/>
      <c r="M794" s="11">
        <v>142537.34999999998</v>
      </c>
      <c r="N794" s="12"/>
      <c r="O794" s="14"/>
      <c r="P794" s="11"/>
      <c r="Q794" s="11"/>
      <c r="R794" s="11"/>
      <c r="S794" s="12"/>
      <c r="T794" s="14"/>
      <c r="U794" s="11"/>
      <c r="V794" s="11"/>
      <c r="W794" s="11"/>
      <c r="X794" s="11"/>
      <c r="Y794" s="11">
        <v>1500</v>
      </c>
      <c r="Z794" s="11"/>
      <c r="AA794" s="11">
        <v>142537.34999999998</v>
      </c>
      <c r="AB794" s="11"/>
      <c r="AC794" s="11"/>
      <c r="AD794" s="11"/>
      <c r="AE794" s="11"/>
      <c r="AF794" s="11"/>
      <c r="AG794" s="11"/>
      <c r="AL794" s="46" t="s">
        <v>22</v>
      </c>
    </row>
    <row r="795" spans="2:38" x14ac:dyDescent="0.25">
      <c r="C795" s="13"/>
      <c r="D795" s="12"/>
      <c r="E795" s="12"/>
      <c r="F795" s="12"/>
      <c r="G795" s="12"/>
      <c r="H795" s="12"/>
      <c r="I795" s="46"/>
      <c r="J795" s="11"/>
      <c r="K795" s="11"/>
      <c r="L795" s="11"/>
      <c r="M795" s="11"/>
      <c r="N795" s="12"/>
      <c r="O795" s="14"/>
      <c r="P795" s="11"/>
      <c r="Q795" s="11"/>
      <c r="R795" s="11"/>
      <c r="S795" s="12"/>
      <c r="T795" s="14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L795" s="46"/>
    </row>
    <row r="796" spans="2:38" x14ac:dyDescent="0.25">
      <c r="C796" s="13"/>
      <c r="D796" s="12"/>
      <c r="E796" s="12"/>
      <c r="F796" s="12"/>
      <c r="G796" s="12"/>
      <c r="H796" s="12"/>
      <c r="I796" s="46"/>
      <c r="J796" s="11"/>
      <c r="K796" s="11"/>
      <c r="L796" s="11"/>
      <c r="M796" s="11"/>
      <c r="N796" s="12"/>
      <c r="O796" s="14"/>
      <c r="P796" s="11"/>
      <c r="Q796" s="11"/>
      <c r="R796" s="11"/>
      <c r="S796" s="12"/>
      <c r="T796" s="14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L796" s="46"/>
    </row>
    <row r="797" spans="2:38" x14ac:dyDescent="0.25">
      <c r="C797" s="13"/>
      <c r="D797" s="12"/>
      <c r="E797" s="12"/>
      <c r="F797" s="12"/>
      <c r="G797" s="12"/>
      <c r="H797" s="12"/>
      <c r="I797" s="31" t="s">
        <v>477</v>
      </c>
      <c r="J797" s="11"/>
      <c r="K797" s="32">
        <v>1000</v>
      </c>
      <c r="L797" s="32"/>
      <c r="M797" s="33">
        <v>79579.5</v>
      </c>
      <c r="N797" s="12"/>
      <c r="O797" s="14"/>
      <c r="P797" s="11"/>
      <c r="Q797" s="11"/>
      <c r="R797" s="11"/>
      <c r="S797" s="12"/>
      <c r="T797" s="14"/>
      <c r="U797" s="11"/>
      <c r="V797" s="11"/>
      <c r="W797" s="11"/>
      <c r="X797" s="11"/>
      <c r="Y797" s="32">
        <v>1000</v>
      </c>
      <c r="Z797" s="32"/>
      <c r="AA797" s="33">
        <v>79579.5</v>
      </c>
      <c r="AB797" s="11"/>
      <c r="AC797" s="11"/>
      <c r="AD797" s="11"/>
      <c r="AE797" s="11"/>
      <c r="AF797" s="11"/>
      <c r="AG797" s="11"/>
      <c r="AL797" s="31" t="s">
        <v>477</v>
      </c>
    </row>
    <row r="798" spans="2:38" x14ac:dyDescent="0.25">
      <c r="B798">
        <v>153</v>
      </c>
      <c r="C798" s="13">
        <v>45845</v>
      </c>
      <c r="D798" s="12" t="s">
        <v>224</v>
      </c>
      <c r="E798" s="12" t="s">
        <v>17</v>
      </c>
      <c r="F798" s="12" t="s">
        <v>225</v>
      </c>
      <c r="G798" s="12" t="s">
        <v>21</v>
      </c>
      <c r="H798" s="12"/>
      <c r="I798" s="12" t="s">
        <v>226</v>
      </c>
      <c r="J798" s="12"/>
      <c r="K798" s="12"/>
      <c r="L798" s="12"/>
      <c r="M798" s="12"/>
      <c r="N798" s="12" t="s">
        <v>224</v>
      </c>
      <c r="O798" s="14">
        <v>1500</v>
      </c>
      <c r="P798" s="11">
        <v>89.97</v>
      </c>
      <c r="Q798" s="11">
        <v>134954.89000000001</v>
      </c>
      <c r="R798" s="11"/>
      <c r="S798" s="12"/>
      <c r="T798" s="14"/>
      <c r="U798" s="11"/>
      <c r="V798" s="11"/>
      <c r="W798" s="11"/>
      <c r="X798" s="12" t="s">
        <v>224</v>
      </c>
      <c r="Y798" s="14">
        <v>1500</v>
      </c>
      <c r="Z798" s="11">
        <v>89.97</v>
      </c>
      <c r="AA798" s="11">
        <v>134954.89000000001</v>
      </c>
      <c r="AB798" s="11"/>
      <c r="AC798" s="11"/>
      <c r="AD798" s="11"/>
      <c r="AE798" s="11"/>
      <c r="AF798" s="11"/>
      <c r="AG798" s="11"/>
      <c r="AH798" s="86" t="str">
        <f>LEFT(N798,2)</f>
        <v>04</v>
      </c>
      <c r="AI798" s="86" t="str">
        <f>MID(N798,4,2)</f>
        <v>07</v>
      </c>
      <c r="AJ798" s="86" t="str">
        <f>RIGHT(N798,2)</f>
        <v>25</v>
      </c>
      <c r="AK798" s="86" t="s">
        <v>389</v>
      </c>
      <c r="AL798" s="12" t="s">
        <v>226</v>
      </c>
    </row>
    <row r="799" spans="2:38" x14ac:dyDescent="0.25">
      <c r="C799" s="13"/>
      <c r="D799" s="12"/>
      <c r="E799" s="12"/>
      <c r="F799" s="12"/>
      <c r="G799" s="12"/>
      <c r="H799" s="12"/>
      <c r="I799" s="12" t="s">
        <v>226</v>
      </c>
      <c r="J799" s="12"/>
      <c r="K799" s="12"/>
      <c r="L799" s="12"/>
      <c r="M799" s="12"/>
      <c r="N799" s="12"/>
      <c r="O799" s="14"/>
      <c r="P799" s="11"/>
      <c r="Q799" s="11"/>
      <c r="R799" s="11"/>
      <c r="S799" s="12"/>
      <c r="T799" s="14"/>
      <c r="U799" s="11"/>
      <c r="V799" s="11"/>
      <c r="W799" s="11"/>
      <c r="X799" s="11" t="s">
        <v>494</v>
      </c>
      <c r="Y799" s="11">
        <f t="shared" ref="Y799:AA799" si="93">SUM(Y797:Y798)</f>
        <v>2500</v>
      </c>
      <c r="Z799" s="11">
        <f t="shared" si="93"/>
        <v>89.97</v>
      </c>
      <c r="AA799" s="11">
        <f t="shared" si="93"/>
        <v>214534.39</v>
      </c>
      <c r="AB799" s="11"/>
      <c r="AC799" s="11"/>
      <c r="AD799" s="11"/>
      <c r="AE799" s="11"/>
      <c r="AF799" s="11"/>
      <c r="AG799" s="11"/>
      <c r="AL799" s="48" t="str">
        <f>I799</f>
        <v>SPIC       EQ</v>
      </c>
    </row>
    <row r="800" spans="2:38" x14ac:dyDescent="0.25">
      <c r="C800" s="13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4"/>
      <c r="P800" s="11"/>
      <c r="Q800" s="11"/>
      <c r="R800" s="11"/>
      <c r="S800" s="12"/>
      <c r="T800" s="14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L800" s="12"/>
    </row>
    <row r="801" spans="2:38" x14ac:dyDescent="0.25">
      <c r="C801" s="13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4"/>
      <c r="P801" s="11"/>
      <c r="Q801" s="11"/>
      <c r="R801" s="11"/>
      <c r="S801" s="12"/>
      <c r="T801" s="14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L801" s="12"/>
    </row>
    <row r="802" spans="2:38" x14ac:dyDescent="0.25">
      <c r="C802" s="13"/>
      <c r="D802" s="12"/>
      <c r="E802" s="12"/>
      <c r="F802" s="12"/>
      <c r="G802" s="12"/>
      <c r="H802" s="12"/>
      <c r="I802" s="31" t="s">
        <v>478</v>
      </c>
      <c r="J802" s="11"/>
      <c r="K802" s="32">
        <v>500</v>
      </c>
      <c r="L802" s="32"/>
      <c r="M802" s="33">
        <v>46096.06</v>
      </c>
      <c r="N802" s="12"/>
      <c r="O802" s="14"/>
      <c r="P802" s="11"/>
      <c r="Q802" s="11"/>
      <c r="R802" s="11"/>
      <c r="S802" s="12"/>
      <c r="T802" s="14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L802" s="31" t="s">
        <v>478</v>
      </c>
    </row>
    <row r="803" spans="2:38" x14ac:dyDescent="0.25">
      <c r="B803">
        <v>197</v>
      </c>
      <c r="C803" s="13">
        <v>45861</v>
      </c>
      <c r="D803" s="12" t="s">
        <v>247</v>
      </c>
      <c r="E803" s="12" t="s">
        <v>23</v>
      </c>
      <c r="F803" s="12" t="s">
        <v>23</v>
      </c>
      <c r="G803" s="12" t="s">
        <v>21</v>
      </c>
      <c r="H803" s="12"/>
      <c r="I803" s="12" t="s">
        <v>249</v>
      </c>
      <c r="J803" s="12"/>
      <c r="K803" s="12"/>
      <c r="L803" s="12"/>
      <c r="M803" s="12"/>
      <c r="N803" s="12"/>
      <c r="O803" s="14"/>
      <c r="P803" s="11"/>
      <c r="Q803" s="11"/>
      <c r="R803" s="11"/>
      <c r="S803" s="12" t="s">
        <v>247</v>
      </c>
      <c r="T803" s="14">
        <v>-500</v>
      </c>
      <c r="U803" s="11">
        <v>120.18</v>
      </c>
      <c r="V803" s="11">
        <v>-60089.95</v>
      </c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86" t="str">
        <f>LEFT(S803,2)</f>
        <v>22</v>
      </c>
      <c r="AI803" s="86" t="str">
        <f>MID(S803,4,2)</f>
        <v>07</v>
      </c>
      <c r="AJ803" s="86" t="str">
        <f>RIGHT(S803,2)</f>
        <v>25</v>
      </c>
      <c r="AK803" s="86" t="s">
        <v>389</v>
      </c>
      <c r="AL803" s="12" t="s">
        <v>249</v>
      </c>
    </row>
    <row r="804" spans="2:38" x14ac:dyDescent="0.25">
      <c r="C804" s="13"/>
      <c r="D804" s="12"/>
      <c r="E804" s="12"/>
      <c r="F804" s="12"/>
      <c r="G804" s="12"/>
      <c r="H804" s="12"/>
      <c r="I804" s="12" t="s">
        <v>249</v>
      </c>
      <c r="J804" s="12"/>
      <c r="K804" s="11">
        <f>SUM(K802:K803)</f>
        <v>500</v>
      </c>
      <c r="L804" s="11"/>
      <c r="M804" s="11">
        <f>SUM(M802:M803)</f>
        <v>46096.06</v>
      </c>
      <c r="N804" s="12"/>
      <c r="O804" s="14"/>
      <c r="P804" s="11"/>
      <c r="Q804" s="11"/>
      <c r="R804" s="11"/>
      <c r="S804" s="12"/>
      <c r="T804" s="14">
        <f t="shared" ref="T804:V804" si="94">SUM(T803)</f>
        <v>-500</v>
      </c>
      <c r="U804" s="11">
        <f t="shared" si="94"/>
        <v>120.18</v>
      </c>
      <c r="V804" s="11">
        <f t="shared" si="94"/>
        <v>-60089.95</v>
      </c>
      <c r="W804" s="11"/>
      <c r="X804" s="11"/>
      <c r="Y804" s="11">
        <f>K804+O804+T804</f>
        <v>0</v>
      </c>
      <c r="Z804" s="11"/>
      <c r="AA804" s="11">
        <f>M804/K804*Y804</f>
        <v>0</v>
      </c>
      <c r="AB804" s="12"/>
      <c r="AC804" s="11">
        <f>M804-AA804</f>
        <v>46096.06</v>
      </c>
      <c r="AD804" s="11">
        <f>(V804*-1)-AC804</f>
        <v>13993.89</v>
      </c>
      <c r="AE804" s="11"/>
      <c r="AF804" s="11"/>
      <c r="AG804" s="11"/>
      <c r="AK804" s="86" t="s">
        <v>389</v>
      </c>
      <c r="AL804" s="12"/>
    </row>
    <row r="805" spans="2:38" x14ac:dyDescent="0.25">
      <c r="C805" s="13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4"/>
      <c r="P805" s="11"/>
      <c r="Q805" s="11"/>
      <c r="R805" s="11"/>
      <c r="S805" s="12"/>
      <c r="T805" s="14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L805" s="12"/>
    </row>
    <row r="806" spans="2:38" x14ac:dyDescent="0.25">
      <c r="C806" s="13"/>
      <c r="D806" s="12"/>
      <c r="E806" s="12"/>
      <c r="F806" s="12"/>
      <c r="G806" s="12"/>
      <c r="H806" s="12"/>
      <c r="I806" s="12" t="s">
        <v>66</v>
      </c>
      <c r="J806" s="12" t="s">
        <v>63</v>
      </c>
      <c r="K806" s="14">
        <v>5000</v>
      </c>
      <c r="L806" s="11">
        <v>59.6</v>
      </c>
      <c r="M806" s="11">
        <v>297997.51</v>
      </c>
      <c r="N806" s="12"/>
      <c r="O806" s="14"/>
      <c r="P806" s="11"/>
      <c r="Q806" s="11"/>
      <c r="R806" s="11"/>
      <c r="S806" s="12"/>
      <c r="T806" s="14"/>
      <c r="U806" s="11"/>
      <c r="V806" s="11"/>
      <c r="W806" s="11"/>
      <c r="X806" s="12" t="s">
        <v>63</v>
      </c>
      <c r="Y806" s="14">
        <v>5000</v>
      </c>
      <c r="Z806" s="11">
        <v>59.6</v>
      </c>
      <c r="AA806" s="11">
        <v>297997.51</v>
      </c>
      <c r="AB806" s="11"/>
      <c r="AC806" s="11"/>
      <c r="AD806" s="11"/>
      <c r="AE806" s="11" t="s">
        <v>397</v>
      </c>
      <c r="AF806" s="11"/>
      <c r="AG806" s="11"/>
      <c r="AL806" s="12" t="s">
        <v>66</v>
      </c>
    </row>
    <row r="807" spans="2:38" x14ac:dyDescent="0.25">
      <c r="C807" s="13"/>
      <c r="D807" s="12"/>
      <c r="E807" s="12"/>
      <c r="F807" s="12"/>
      <c r="G807" s="12"/>
      <c r="H807" s="12"/>
      <c r="I807" s="12"/>
      <c r="J807" s="12"/>
      <c r="K807" s="14"/>
      <c r="L807" s="11"/>
      <c r="M807" s="11"/>
      <c r="N807" s="12"/>
      <c r="O807" s="14"/>
      <c r="P807" s="11"/>
      <c r="Q807" s="11"/>
      <c r="R807" s="11"/>
      <c r="S807" s="12"/>
      <c r="T807" s="14"/>
      <c r="U807" s="11"/>
      <c r="V807" s="11"/>
      <c r="W807" s="11"/>
      <c r="X807" s="12"/>
      <c r="Y807" s="14"/>
      <c r="Z807" s="11"/>
      <c r="AA807" s="11"/>
      <c r="AB807" s="11"/>
      <c r="AC807" s="11"/>
      <c r="AD807" s="11"/>
      <c r="AE807" s="11"/>
      <c r="AF807" s="11"/>
      <c r="AG807" s="11"/>
      <c r="AL807" s="12"/>
    </row>
    <row r="808" spans="2:38" x14ac:dyDescent="0.25">
      <c r="C808" s="13"/>
      <c r="D808" s="12"/>
      <c r="E808" s="12"/>
      <c r="F808" s="12"/>
      <c r="G808" s="12"/>
      <c r="H808" s="12"/>
      <c r="I808" s="31" t="s">
        <v>479</v>
      </c>
      <c r="J808" s="11"/>
      <c r="K808" s="32">
        <v>5000</v>
      </c>
      <c r="L808" s="32"/>
      <c r="M808" s="33">
        <v>186937</v>
      </c>
      <c r="N808" s="12"/>
      <c r="O808" s="14"/>
      <c r="P808" s="11"/>
      <c r="Q808" s="11"/>
      <c r="R808" s="11"/>
      <c r="S808" s="12"/>
      <c r="T808" s="14"/>
      <c r="U808" s="11"/>
      <c r="V808" s="11"/>
      <c r="W808" s="11"/>
      <c r="X808" s="11"/>
      <c r="Y808" s="32">
        <v>5000</v>
      </c>
      <c r="Z808" s="32"/>
      <c r="AA808" s="33">
        <v>186937</v>
      </c>
      <c r="AB808" s="11"/>
      <c r="AC808" s="11"/>
      <c r="AD808" s="11"/>
      <c r="AE808" s="11" t="s">
        <v>397</v>
      </c>
      <c r="AF808" s="11"/>
      <c r="AG808" s="11"/>
      <c r="AL808" s="31" t="s">
        <v>479</v>
      </c>
    </row>
    <row r="809" spans="2:38" x14ac:dyDescent="0.25">
      <c r="C809" s="13"/>
      <c r="D809" s="12"/>
      <c r="E809" s="12"/>
      <c r="F809" s="12"/>
      <c r="G809" s="12"/>
      <c r="H809" s="12"/>
      <c r="I809" s="31"/>
      <c r="J809" s="11"/>
      <c r="K809" s="32"/>
      <c r="L809" s="32"/>
      <c r="M809" s="33"/>
      <c r="N809" s="12"/>
      <c r="O809" s="14"/>
      <c r="P809" s="11"/>
      <c r="Q809" s="11"/>
      <c r="R809" s="11"/>
      <c r="S809" s="12"/>
      <c r="T809" s="14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L809" s="31"/>
    </row>
    <row r="810" spans="2:38" x14ac:dyDescent="0.25">
      <c r="C810" s="13"/>
      <c r="D810" s="12"/>
      <c r="E810" s="12"/>
      <c r="F810" s="12"/>
      <c r="G810" s="12"/>
      <c r="H810" s="12"/>
      <c r="I810" s="31"/>
      <c r="J810" s="11"/>
      <c r="K810" s="32"/>
      <c r="L810" s="32"/>
      <c r="M810" s="33"/>
      <c r="N810" s="12"/>
      <c r="O810" s="14"/>
      <c r="P810" s="11"/>
      <c r="Q810" s="11"/>
      <c r="R810" s="11"/>
      <c r="S810" s="12"/>
      <c r="T810" s="14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L810" s="31"/>
    </row>
    <row r="811" spans="2:38" x14ac:dyDescent="0.25">
      <c r="C811" s="13"/>
      <c r="D811" s="12"/>
      <c r="E811" s="12"/>
      <c r="F811" s="12"/>
      <c r="G811" s="12"/>
      <c r="H811" s="12"/>
      <c r="I811" s="31"/>
      <c r="J811" s="11"/>
      <c r="K811" s="32"/>
      <c r="L811" s="32"/>
      <c r="M811" s="33"/>
      <c r="N811" s="12"/>
      <c r="O811" s="14"/>
      <c r="P811" s="11"/>
      <c r="Q811" s="11"/>
      <c r="R811" s="11"/>
      <c r="S811" s="12"/>
      <c r="T811" s="14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L811" s="31"/>
    </row>
    <row r="812" spans="2:38" x14ac:dyDescent="0.25">
      <c r="B812">
        <v>198</v>
      </c>
      <c r="C812" s="13">
        <v>45861</v>
      </c>
      <c r="D812" s="12" t="s">
        <v>247</v>
      </c>
      <c r="E812" s="12" t="s">
        <v>23</v>
      </c>
      <c r="F812" s="12" t="s">
        <v>23</v>
      </c>
      <c r="G812" s="12" t="s">
        <v>21</v>
      </c>
      <c r="H812" s="12"/>
      <c r="I812" s="12" t="s">
        <v>243</v>
      </c>
      <c r="J812" s="12"/>
      <c r="K812" s="12"/>
      <c r="L812" s="12"/>
      <c r="M812" s="12"/>
      <c r="N812" s="12"/>
      <c r="O812" s="14"/>
      <c r="P812" s="11"/>
      <c r="Q812" s="11"/>
      <c r="R812" s="11"/>
      <c r="S812" s="12" t="s">
        <v>247</v>
      </c>
      <c r="T812" s="14">
        <v>-500</v>
      </c>
      <c r="U812" s="11">
        <v>196.32</v>
      </c>
      <c r="V812" s="11">
        <v>-98159.87</v>
      </c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86" t="str">
        <f>LEFT(S812,2)</f>
        <v>22</v>
      </c>
      <c r="AI812" s="86" t="str">
        <f>MID(S812,4,2)</f>
        <v>07</v>
      </c>
      <c r="AJ812" s="86" t="str">
        <f>RIGHT(S812,2)</f>
        <v>25</v>
      </c>
      <c r="AK812" s="86" t="s">
        <v>389</v>
      </c>
      <c r="AL812" s="12" t="s">
        <v>243</v>
      </c>
    </row>
    <row r="813" spans="2:38" x14ac:dyDescent="0.25">
      <c r="B813">
        <v>178</v>
      </c>
      <c r="C813" s="13">
        <v>45853</v>
      </c>
      <c r="D813" s="12" t="s">
        <v>241</v>
      </c>
      <c r="E813" s="12" t="s">
        <v>23</v>
      </c>
      <c r="F813" s="12" t="s">
        <v>23</v>
      </c>
      <c r="G813" s="12" t="s">
        <v>21</v>
      </c>
      <c r="H813" s="12"/>
      <c r="I813" s="12" t="s">
        <v>243</v>
      </c>
      <c r="J813" s="12"/>
      <c r="K813" s="12"/>
      <c r="L813" s="12"/>
      <c r="M813" s="12"/>
      <c r="N813" s="12" t="s">
        <v>241</v>
      </c>
      <c r="O813" s="14">
        <v>500</v>
      </c>
      <c r="P813" s="11">
        <v>198.01</v>
      </c>
      <c r="Q813" s="11">
        <v>99002.72</v>
      </c>
      <c r="R813" s="11"/>
      <c r="S813" s="12"/>
      <c r="T813" s="14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86" t="str">
        <f>LEFT(N813,2)</f>
        <v>14</v>
      </c>
      <c r="AI813" s="86" t="str">
        <f>MID(N813,4,2)</f>
        <v>07</v>
      </c>
      <c r="AJ813" s="86" t="str">
        <f>RIGHT(N813,2)</f>
        <v>25</v>
      </c>
      <c r="AK813" s="86" t="s">
        <v>389</v>
      </c>
      <c r="AL813" s="12" t="s">
        <v>243</v>
      </c>
    </row>
    <row r="814" spans="2:38" x14ac:dyDescent="0.25">
      <c r="C814" s="13"/>
      <c r="D814" s="12"/>
      <c r="E814" s="12"/>
      <c r="F814" s="12"/>
      <c r="G814" s="12"/>
      <c r="H814" s="12"/>
      <c r="I814" s="12" t="s">
        <v>243</v>
      </c>
      <c r="J814" s="12"/>
      <c r="K814" s="12"/>
      <c r="L814" s="12"/>
      <c r="M814" s="12"/>
      <c r="N814" s="12"/>
      <c r="O814" s="14">
        <f t="shared" ref="O814:Q814" si="95">SUM(O813)</f>
        <v>500</v>
      </c>
      <c r="P814" s="11">
        <f t="shared" si="95"/>
        <v>198.01</v>
      </c>
      <c r="Q814" s="11">
        <f t="shared" si="95"/>
        <v>99002.72</v>
      </c>
      <c r="R814" s="11"/>
      <c r="S814" s="12"/>
      <c r="T814" s="14">
        <f t="shared" ref="T814:V814" si="96">SUM(T812:T813)</f>
        <v>-500</v>
      </c>
      <c r="U814" s="11">
        <f t="shared" si="96"/>
        <v>196.32</v>
      </c>
      <c r="V814" s="11">
        <f t="shared" si="96"/>
        <v>-98159.87</v>
      </c>
      <c r="W814" s="11"/>
      <c r="X814" s="11"/>
      <c r="Y814" s="11">
        <f>K814+O814+T814</f>
        <v>0</v>
      </c>
      <c r="Z814" s="11"/>
      <c r="AA814" s="11">
        <v>0</v>
      </c>
      <c r="AB814" s="12"/>
      <c r="AC814" s="11">
        <f>Q814</f>
        <v>99002.72</v>
      </c>
      <c r="AD814" s="11">
        <f>(V814*-1)-AC814</f>
        <v>-842.85000000000582</v>
      </c>
      <c r="AE814" s="11"/>
      <c r="AF814" s="11"/>
      <c r="AG814" s="11"/>
      <c r="AK814" s="86" t="s">
        <v>389</v>
      </c>
      <c r="AL814" s="12"/>
    </row>
    <row r="815" spans="2:38" x14ac:dyDescent="0.25">
      <c r="C815" s="13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4"/>
      <c r="P815" s="11"/>
      <c r="Q815" s="11"/>
      <c r="R815" s="11"/>
      <c r="S815" s="12"/>
      <c r="T815" s="14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L815" s="12"/>
    </row>
    <row r="816" spans="2:38" x14ac:dyDescent="0.25">
      <c r="C816" s="13"/>
      <c r="D816" s="12"/>
      <c r="E816" s="12"/>
      <c r="F816" s="12"/>
      <c r="G816" s="12"/>
      <c r="H816" s="12"/>
      <c r="I816" s="12" t="s">
        <v>67</v>
      </c>
      <c r="J816" s="11"/>
      <c r="K816" s="11">
        <v>750</v>
      </c>
      <c r="L816" s="11"/>
      <c r="M816" s="11">
        <v>495017.37749999994</v>
      </c>
      <c r="N816" s="12"/>
      <c r="O816" s="14"/>
      <c r="P816" s="11"/>
      <c r="Q816" s="11"/>
      <c r="R816" s="11"/>
      <c r="S816" s="12"/>
      <c r="T816" s="14"/>
      <c r="U816" s="11"/>
      <c r="V816" s="11"/>
      <c r="W816" s="11"/>
      <c r="X816" s="11"/>
      <c r="Y816" s="11">
        <v>750</v>
      </c>
      <c r="Z816" s="11"/>
      <c r="AA816" s="11">
        <v>495017.37749999994</v>
      </c>
      <c r="AB816" s="11"/>
      <c r="AC816" s="11"/>
      <c r="AD816" s="11"/>
      <c r="AE816" s="11"/>
      <c r="AF816" s="11"/>
      <c r="AG816" s="11"/>
      <c r="AL816" s="12" t="s">
        <v>67</v>
      </c>
    </row>
    <row r="817" spans="2:38" x14ac:dyDescent="0.25">
      <c r="C817" s="13"/>
      <c r="D817" s="12"/>
      <c r="E817" s="12"/>
      <c r="F817" s="12"/>
      <c r="G817" s="12"/>
      <c r="H817" s="12"/>
      <c r="I817" s="12"/>
      <c r="J817" s="11"/>
      <c r="K817" s="11"/>
      <c r="L817" s="11"/>
      <c r="M817" s="11"/>
      <c r="N817" s="12"/>
      <c r="O817" s="14"/>
      <c r="P817" s="11"/>
      <c r="Q817" s="11"/>
      <c r="R817" s="11"/>
      <c r="S817" s="12"/>
      <c r="T817" s="14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L817" s="12"/>
    </row>
    <row r="818" spans="2:38" x14ac:dyDescent="0.25">
      <c r="C818" s="13"/>
      <c r="D818" s="12"/>
      <c r="E818" s="12"/>
      <c r="F818" s="12"/>
      <c r="G818" s="12"/>
      <c r="H818" s="12"/>
      <c r="I818" s="12"/>
      <c r="J818" s="11"/>
      <c r="K818" s="11"/>
      <c r="L818" s="11"/>
      <c r="M818" s="11"/>
      <c r="N818" s="12"/>
      <c r="O818" s="14"/>
      <c r="P818" s="11"/>
      <c r="Q818" s="11"/>
      <c r="R818" s="11"/>
      <c r="S818" s="12"/>
      <c r="T818" s="14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L818" s="12"/>
    </row>
    <row r="819" spans="2:38" x14ac:dyDescent="0.25">
      <c r="B819">
        <v>199</v>
      </c>
      <c r="C819" s="13">
        <v>45861</v>
      </c>
      <c r="D819" s="12" t="s">
        <v>247</v>
      </c>
      <c r="E819" s="12" t="s">
        <v>23</v>
      </c>
      <c r="F819" s="12" t="s">
        <v>23</v>
      </c>
      <c r="G819" s="12" t="s">
        <v>21</v>
      </c>
      <c r="H819" s="12"/>
      <c r="I819" s="12" t="s">
        <v>132</v>
      </c>
      <c r="J819" s="12"/>
      <c r="K819" s="12"/>
      <c r="L819" s="12"/>
      <c r="M819" s="12"/>
      <c r="N819" s="12"/>
      <c r="O819" s="14"/>
      <c r="P819" s="11"/>
      <c r="Q819" s="11"/>
      <c r="R819" s="11"/>
      <c r="S819" s="12" t="s">
        <v>247</v>
      </c>
      <c r="T819" s="14">
        <v>-2000</v>
      </c>
      <c r="U819" s="11">
        <v>163.34</v>
      </c>
      <c r="V819" s="11">
        <v>-326672.99</v>
      </c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86" t="str">
        <f>LEFT(S819,2)</f>
        <v>22</v>
      </c>
      <c r="AI819" s="86" t="str">
        <f>MID(S819,4,2)</f>
        <v>07</v>
      </c>
      <c r="AJ819" s="86" t="str">
        <f>RIGHT(S819,2)</f>
        <v>25</v>
      </c>
      <c r="AK819" s="86" t="s">
        <v>389</v>
      </c>
      <c r="AL819" s="12" t="s">
        <v>132</v>
      </c>
    </row>
    <row r="820" spans="2:38" x14ac:dyDescent="0.25">
      <c r="C820" s="13"/>
      <c r="D820" s="12"/>
      <c r="E820" s="12"/>
      <c r="F820" s="12"/>
      <c r="G820" s="12"/>
      <c r="H820" s="12"/>
      <c r="I820" s="12" t="s">
        <v>132</v>
      </c>
      <c r="J820" s="11"/>
      <c r="K820" s="11">
        <v>49000</v>
      </c>
      <c r="L820" s="11"/>
      <c r="M820" s="11">
        <v>6532056.3570370376</v>
      </c>
      <c r="N820" s="12"/>
      <c r="O820" s="14"/>
      <c r="P820" s="11"/>
      <c r="Q820" s="11"/>
      <c r="R820" s="11"/>
      <c r="S820" s="12"/>
      <c r="T820" s="14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L820" s="12" t="s">
        <v>132</v>
      </c>
    </row>
    <row r="821" spans="2:38" x14ac:dyDescent="0.25">
      <c r="C821" s="13"/>
      <c r="D821" s="12"/>
      <c r="E821" s="12"/>
      <c r="F821" s="12"/>
      <c r="G821" s="12"/>
      <c r="H821" s="12"/>
      <c r="I821" s="12" t="s">
        <v>132</v>
      </c>
      <c r="J821" s="11"/>
      <c r="K821" s="11">
        <f t="shared" ref="K821:M821" si="97">SUM(K820)</f>
        <v>49000</v>
      </c>
      <c r="L821" s="11">
        <f t="shared" si="97"/>
        <v>0</v>
      </c>
      <c r="M821" s="11">
        <f t="shared" si="97"/>
        <v>6532056.3570370376</v>
      </c>
      <c r="N821" s="12"/>
      <c r="O821" s="14"/>
      <c r="P821" s="11"/>
      <c r="Q821" s="11"/>
      <c r="R821" s="11"/>
      <c r="S821" s="12"/>
      <c r="T821" s="14">
        <f t="shared" ref="T821:V821" si="98">SUM(T819:T820)</f>
        <v>-2000</v>
      </c>
      <c r="U821" s="11">
        <f t="shared" si="98"/>
        <v>163.34</v>
      </c>
      <c r="V821" s="11">
        <f t="shared" si="98"/>
        <v>-326672.99</v>
      </c>
      <c r="W821" s="11"/>
      <c r="X821" s="11"/>
      <c r="Y821" s="11">
        <f>K821+O821+T821</f>
        <v>47000</v>
      </c>
      <c r="Z821" s="11"/>
      <c r="AA821" s="11">
        <f>M821/K821*Y821</f>
        <v>6265441.8118518516</v>
      </c>
      <c r="AB821" s="12"/>
      <c r="AC821" s="11">
        <f>M821-AA821</f>
        <v>266614.54518518597</v>
      </c>
      <c r="AD821" s="11">
        <f>(V821*-1)-AC821</f>
        <v>60058.444814814022</v>
      </c>
      <c r="AE821" s="11"/>
      <c r="AF821" s="11"/>
      <c r="AG821" s="11"/>
      <c r="AK821" s="86" t="s">
        <v>389</v>
      </c>
      <c r="AL821" s="12"/>
    </row>
    <row r="822" spans="2:38" x14ac:dyDescent="0.25">
      <c r="C822" s="13"/>
      <c r="D822" s="12"/>
      <c r="E822" s="12"/>
      <c r="F822" s="12"/>
      <c r="G822" s="12"/>
      <c r="H822" s="12"/>
      <c r="I822" s="12"/>
      <c r="J822" s="11"/>
      <c r="K822" s="11"/>
      <c r="L822" s="11"/>
      <c r="M822" s="11"/>
      <c r="N822" s="12"/>
      <c r="O822" s="14"/>
      <c r="P822" s="11"/>
      <c r="Q822" s="11"/>
      <c r="R822" s="11"/>
      <c r="S822" s="12"/>
      <c r="T822" s="14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L822" s="12"/>
    </row>
    <row r="823" spans="2:38" x14ac:dyDescent="0.25">
      <c r="C823" s="13"/>
      <c r="D823" s="12"/>
      <c r="E823" s="12"/>
      <c r="F823" s="12"/>
      <c r="G823" s="12"/>
      <c r="H823" s="12"/>
      <c r="I823" s="31" t="s">
        <v>481</v>
      </c>
      <c r="J823" s="11"/>
      <c r="K823" s="32">
        <v>200</v>
      </c>
      <c r="L823" s="32"/>
      <c r="M823" s="33">
        <v>145717.43</v>
      </c>
      <c r="N823" s="12"/>
      <c r="O823" s="14"/>
      <c r="P823" s="11"/>
      <c r="Q823" s="11"/>
      <c r="R823" s="11"/>
      <c r="S823" s="12"/>
      <c r="T823" s="14"/>
      <c r="U823" s="11"/>
      <c r="V823" s="11"/>
      <c r="W823" s="11"/>
      <c r="X823" s="11"/>
      <c r="Y823" s="32">
        <v>200</v>
      </c>
      <c r="Z823" s="32"/>
      <c r="AA823" s="33">
        <v>145717.43</v>
      </c>
      <c r="AB823" s="11"/>
      <c r="AC823" s="11"/>
      <c r="AD823" s="11"/>
      <c r="AE823" s="11"/>
      <c r="AF823" s="11"/>
      <c r="AG823" s="11"/>
      <c r="AL823" s="31" t="s">
        <v>481</v>
      </c>
    </row>
    <row r="824" spans="2:38" x14ac:dyDescent="0.25">
      <c r="C824" s="13"/>
      <c r="D824" s="12"/>
      <c r="E824" s="12"/>
      <c r="F824" s="12"/>
      <c r="G824" s="12"/>
      <c r="H824" s="12"/>
      <c r="I824" s="31" t="s">
        <v>482</v>
      </c>
      <c r="J824" s="11"/>
      <c r="K824" s="32">
        <v>410</v>
      </c>
      <c r="L824" s="32"/>
      <c r="M824" s="33">
        <v>1447337.7</v>
      </c>
      <c r="N824" s="12"/>
      <c r="O824" s="14"/>
      <c r="P824" s="11"/>
      <c r="Q824" s="11"/>
      <c r="R824" s="11"/>
      <c r="S824" s="12"/>
      <c r="T824" s="14"/>
      <c r="U824" s="11"/>
      <c r="V824" s="11"/>
      <c r="W824" s="11"/>
      <c r="X824" s="11"/>
      <c r="Y824" s="32">
        <v>410</v>
      </c>
      <c r="Z824" s="32"/>
      <c r="AA824" s="33">
        <v>1447337.7</v>
      </c>
      <c r="AB824" s="11"/>
      <c r="AC824" s="11"/>
      <c r="AD824" s="11"/>
      <c r="AE824" s="11"/>
      <c r="AF824" s="11"/>
      <c r="AG824" s="11"/>
      <c r="AL824" s="31" t="s">
        <v>482</v>
      </c>
    </row>
    <row r="825" spans="2:38" x14ac:dyDescent="0.25">
      <c r="C825" s="13"/>
      <c r="D825" s="12"/>
      <c r="E825" s="12"/>
      <c r="F825" s="12"/>
      <c r="G825" s="12"/>
      <c r="H825" s="12"/>
      <c r="I825" s="31" t="s">
        <v>483</v>
      </c>
      <c r="J825" s="11"/>
      <c r="K825" s="32">
        <v>100</v>
      </c>
      <c r="L825" s="32"/>
      <c r="M825" s="33">
        <v>77975.55</v>
      </c>
      <c r="N825" s="12"/>
      <c r="O825" s="14"/>
      <c r="P825" s="11"/>
      <c r="Q825" s="11"/>
      <c r="R825" s="11"/>
      <c r="S825" s="12"/>
      <c r="T825" s="14"/>
      <c r="U825" s="11"/>
      <c r="V825" s="11"/>
      <c r="W825" s="11"/>
      <c r="X825" s="11"/>
      <c r="Y825" s="32">
        <v>100</v>
      </c>
      <c r="Z825" s="32"/>
      <c r="AA825" s="33">
        <v>77975.55</v>
      </c>
      <c r="AB825" s="11"/>
      <c r="AC825" s="11"/>
      <c r="AD825" s="11"/>
      <c r="AE825" s="11"/>
      <c r="AF825" s="11"/>
      <c r="AG825" s="11"/>
      <c r="AL825" s="31" t="s">
        <v>483</v>
      </c>
    </row>
    <row r="826" spans="2:38" x14ac:dyDescent="0.25">
      <c r="C826" s="13"/>
      <c r="D826" s="12"/>
      <c r="E826" s="12"/>
      <c r="F826" s="12"/>
      <c r="G826" s="12"/>
      <c r="H826" s="12"/>
      <c r="I826" s="31"/>
      <c r="J826" s="11"/>
      <c r="K826" s="32"/>
      <c r="L826" s="32"/>
      <c r="M826" s="33"/>
      <c r="N826" s="12"/>
      <c r="O826" s="14"/>
      <c r="P826" s="11"/>
      <c r="Q826" s="11"/>
      <c r="R826" s="11"/>
      <c r="S826" s="12"/>
      <c r="T826" s="14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L826" s="31"/>
    </row>
    <row r="827" spans="2:38" x14ac:dyDescent="0.25">
      <c r="C827" s="13"/>
      <c r="D827" s="12"/>
      <c r="E827" s="12"/>
      <c r="F827" s="12"/>
      <c r="G827" s="12"/>
      <c r="H827" s="12"/>
      <c r="I827" s="31"/>
      <c r="J827" s="11"/>
      <c r="K827" s="32"/>
      <c r="L827" s="32"/>
      <c r="M827" s="33"/>
      <c r="N827" s="12"/>
      <c r="O827" s="14"/>
      <c r="P827" s="11"/>
      <c r="Q827" s="11"/>
      <c r="R827" s="11"/>
      <c r="S827" s="12"/>
      <c r="T827" s="14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L827" s="31"/>
    </row>
    <row r="828" spans="2:38" x14ac:dyDescent="0.25">
      <c r="B828">
        <v>200</v>
      </c>
      <c r="C828" s="13">
        <v>45861</v>
      </c>
      <c r="D828" s="12" t="s">
        <v>247</v>
      </c>
      <c r="E828" s="12" t="s">
        <v>23</v>
      </c>
      <c r="F828" s="12" t="s">
        <v>23</v>
      </c>
      <c r="G828" s="12" t="s">
        <v>21</v>
      </c>
      <c r="H828" s="12"/>
      <c r="I828" s="12" t="s">
        <v>189</v>
      </c>
      <c r="J828" s="12"/>
      <c r="K828" s="12"/>
      <c r="L828" s="12"/>
      <c r="M828" s="12"/>
      <c r="N828" s="12"/>
      <c r="O828" s="14"/>
      <c r="P828" s="11"/>
      <c r="Q828" s="11"/>
      <c r="R828" s="11"/>
      <c r="S828" s="12" t="s">
        <v>247</v>
      </c>
      <c r="T828" s="14">
        <v>-500</v>
      </c>
      <c r="U828" s="11">
        <v>159.74</v>
      </c>
      <c r="V828" s="11">
        <v>-79871.48</v>
      </c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86" t="str">
        <f>LEFT(S828,2)</f>
        <v>22</v>
      </c>
      <c r="AI828" s="86" t="str">
        <f>MID(S828,4,2)</f>
        <v>07</v>
      </c>
      <c r="AJ828" s="86" t="str">
        <f>RIGHT(S828,2)</f>
        <v>25</v>
      </c>
      <c r="AK828" s="86" t="s">
        <v>389</v>
      </c>
      <c r="AL828" s="12" t="s">
        <v>189</v>
      </c>
    </row>
    <row r="829" spans="2:38" x14ac:dyDescent="0.25">
      <c r="C829" s="13"/>
      <c r="D829" s="12"/>
      <c r="E829" s="12"/>
      <c r="F829" s="12"/>
      <c r="G829" s="12"/>
      <c r="H829" s="12"/>
      <c r="I829" s="12" t="s">
        <v>189</v>
      </c>
      <c r="J829" s="11"/>
      <c r="K829" s="11">
        <v>500</v>
      </c>
      <c r="L829" s="11"/>
      <c r="M829" s="11">
        <v>70620.55</v>
      </c>
      <c r="N829" s="12"/>
      <c r="O829" s="14"/>
      <c r="P829" s="11"/>
      <c r="Q829" s="11"/>
      <c r="R829" s="11"/>
      <c r="S829" s="12"/>
      <c r="T829" s="14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L829" s="12" t="s">
        <v>189</v>
      </c>
    </row>
    <row r="830" spans="2:38" x14ac:dyDescent="0.25">
      <c r="C830" s="13"/>
      <c r="D830" s="12"/>
      <c r="E830" s="12"/>
      <c r="F830" s="12"/>
      <c r="G830" s="12"/>
      <c r="H830" s="12"/>
      <c r="I830" s="12" t="s">
        <v>189</v>
      </c>
      <c r="J830" s="11"/>
      <c r="K830" s="11">
        <f t="shared" ref="K830:M830" si="99">SUM(K829)</f>
        <v>500</v>
      </c>
      <c r="L830" s="11">
        <f t="shared" si="99"/>
        <v>0</v>
      </c>
      <c r="M830" s="11">
        <f t="shared" si="99"/>
        <v>70620.55</v>
      </c>
      <c r="N830" s="12"/>
      <c r="O830" s="14"/>
      <c r="P830" s="11"/>
      <c r="Q830" s="11"/>
      <c r="R830" s="11"/>
      <c r="S830" s="12"/>
      <c r="T830" s="14">
        <f t="shared" ref="T830:V830" si="100">SUM(T828:T829)</f>
        <v>-500</v>
      </c>
      <c r="U830" s="11">
        <f t="shared" si="100"/>
        <v>159.74</v>
      </c>
      <c r="V830" s="11">
        <f t="shared" si="100"/>
        <v>-79871.48</v>
      </c>
      <c r="W830" s="11"/>
      <c r="X830" s="11"/>
      <c r="Y830" s="11">
        <f>K830+O830+T830</f>
        <v>0</v>
      </c>
      <c r="Z830" s="11"/>
      <c r="AA830" s="11">
        <f>M830/K830*Y830</f>
        <v>0</v>
      </c>
      <c r="AB830" s="12"/>
      <c r="AC830" s="11">
        <f>M830-AA830</f>
        <v>70620.55</v>
      </c>
      <c r="AD830" s="11">
        <f>(V830*-1)-AC830</f>
        <v>9250.929999999993</v>
      </c>
      <c r="AE830" s="11"/>
      <c r="AF830" s="11"/>
      <c r="AG830" s="11"/>
      <c r="AK830" s="86" t="s">
        <v>389</v>
      </c>
      <c r="AL830" s="12"/>
    </row>
    <row r="831" spans="2:38" x14ac:dyDescent="0.25">
      <c r="C831" s="13"/>
      <c r="D831" s="12"/>
      <c r="E831" s="12"/>
      <c r="F831" s="12"/>
      <c r="G831" s="12"/>
      <c r="H831" s="12"/>
      <c r="I831" s="12"/>
      <c r="J831" s="11"/>
      <c r="K831" s="11"/>
      <c r="L831" s="11"/>
      <c r="M831" s="11"/>
      <c r="N831" s="12"/>
      <c r="O831" s="14"/>
      <c r="P831" s="11"/>
      <c r="Q831" s="11"/>
      <c r="R831" s="11"/>
      <c r="S831" s="12"/>
      <c r="T831" s="14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L831" s="12"/>
    </row>
    <row r="832" spans="2:38" x14ac:dyDescent="0.25">
      <c r="C832" s="13"/>
      <c r="D832" s="12"/>
      <c r="E832" s="12"/>
      <c r="F832" s="12"/>
      <c r="G832" s="12"/>
      <c r="H832" s="12"/>
      <c r="I832" s="31" t="s">
        <v>485</v>
      </c>
      <c r="J832" s="11"/>
      <c r="K832" s="32">
        <v>103</v>
      </c>
      <c r="L832" s="32"/>
      <c r="M832" s="33">
        <v>90250.16</v>
      </c>
      <c r="N832" s="12"/>
      <c r="O832" s="14"/>
      <c r="P832" s="11"/>
      <c r="Q832" s="11"/>
      <c r="R832" s="11"/>
      <c r="S832" s="12"/>
      <c r="T832" s="14"/>
      <c r="U832" s="11"/>
      <c r="V832" s="11"/>
      <c r="W832" s="11"/>
      <c r="X832" s="11"/>
      <c r="Y832" s="32">
        <v>103</v>
      </c>
      <c r="Z832" s="32"/>
      <c r="AA832" s="33">
        <v>90250.16</v>
      </c>
      <c r="AB832" s="11"/>
      <c r="AC832" s="11"/>
      <c r="AD832" s="11"/>
      <c r="AE832" s="11"/>
      <c r="AF832" s="11"/>
      <c r="AG832" s="11"/>
      <c r="AL832" s="31" t="s">
        <v>485</v>
      </c>
    </row>
    <row r="833" spans="2:38" x14ac:dyDescent="0.25">
      <c r="C833" s="13"/>
      <c r="D833" s="12"/>
      <c r="E833" s="12"/>
      <c r="F833" s="12"/>
      <c r="G833" s="12"/>
      <c r="H833" s="12"/>
      <c r="I833" s="31"/>
      <c r="J833" s="11"/>
      <c r="K833" s="32"/>
      <c r="L833" s="32"/>
      <c r="M833" s="33"/>
      <c r="N833" s="12"/>
      <c r="O833" s="14"/>
      <c r="P833" s="11"/>
      <c r="Q833" s="11"/>
      <c r="R833" s="11"/>
      <c r="S833" s="12"/>
      <c r="T833" s="14"/>
      <c r="U833" s="11"/>
      <c r="V833" s="11"/>
      <c r="W833" s="11"/>
      <c r="X833" s="11"/>
      <c r="Y833" s="32"/>
      <c r="Z833" s="32"/>
      <c r="AA833" s="33"/>
      <c r="AB833" s="11"/>
      <c r="AC833" s="11"/>
      <c r="AD833" s="11"/>
      <c r="AE833" s="11"/>
      <c r="AF833" s="11"/>
      <c r="AG833" s="11"/>
      <c r="AL833" s="31"/>
    </row>
    <row r="834" spans="2:38" x14ac:dyDescent="0.25">
      <c r="C834" s="13"/>
      <c r="D834" s="12"/>
      <c r="E834" s="12"/>
      <c r="F834" s="12"/>
      <c r="G834" s="12"/>
      <c r="H834" s="12"/>
      <c r="I834" s="31"/>
      <c r="J834" s="11"/>
      <c r="K834" s="32"/>
      <c r="L834" s="32"/>
      <c r="M834" s="33"/>
      <c r="N834" s="12"/>
      <c r="O834" s="14"/>
      <c r="P834" s="11"/>
      <c r="Q834" s="11"/>
      <c r="R834" s="11"/>
      <c r="S834" s="12"/>
      <c r="T834" s="14"/>
      <c r="U834" s="11"/>
      <c r="V834" s="11"/>
      <c r="W834" s="11"/>
      <c r="X834" s="11"/>
      <c r="Y834" s="32"/>
      <c r="Z834" s="32"/>
      <c r="AA834" s="33"/>
      <c r="AB834" s="11"/>
      <c r="AC834" s="11"/>
      <c r="AD834" s="11"/>
      <c r="AE834" s="11"/>
      <c r="AF834" s="11"/>
      <c r="AG834" s="11"/>
      <c r="AL834" s="31"/>
    </row>
    <row r="835" spans="2:38" x14ac:dyDescent="0.25">
      <c r="C835" s="13"/>
      <c r="D835" s="12"/>
      <c r="E835" s="12"/>
      <c r="F835" s="12"/>
      <c r="G835" s="12"/>
      <c r="H835" s="12"/>
      <c r="I835" s="31" t="s">
        <v>486</v>
      </c>
      <c r="J835" s="11"/>
      <c r="N835" s="12"/>
      <c r="O835" s="14"/>
      <c r="P835" s="11"/>
      <c r="Q835" s="11"/>
      <c r="R835" s="11"/>
      <c r="S835" s="12"/>
      <c r="T835" s="14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L835" s="31" t="s">
        <v>486</v>
      </c>
    </row>
    <row r="836" spans="2:38" x14ac:dyDescent="0.25">
      <c r="B836">
        <v>170</v>
      </c>
      <c r="C836" s="13">
        <v>45847</v>
      </c>
      <c r="D836" s="12" t="s">
        <v>230</v>
      </c>
      <c r="E836" s="12" t="s">
        <v>23</v>
      </c>
      <c r="F836" s="12" t="s">
        <v>23</v>
      </c>
      <c r="G836" s="12" t="s">
        <v>21</v>
      </c>
      <c r="H836" s="12"/>
      <c r="I836" s="12" t="s">
        <v>235</v>
      </c>
      <c r="J836" s="12"/>
      <c r="K836" s="32">
        <v>500</v>
      </c>
      <c r="L836" s="32"/>
      <c r="M836" s="33">
        <v>250250</v>
      </c>
      <c r="N836" s="12"/>
      <c r="O836" s="14"/>
      <c r="P836" s="11"/>
      <c r="Q836" s="11"/>
      <c r="R836" s="11"/>
      <c r="S836" s="12" t="s">
        <v>230</v>
      </c>
      <c r="T836" s="14">
        <v>-200</v>
      </c>
      <c r="U836" s="11">
        <v>447.4</v>
      </c>
      <c r="V836" s="11">
        <v>-89480.41</v>
      </c>
      <c r="W836" s="11"/>
      <c r="X836" s="11"/>
      <c r="Y836" s="11">
        <f>K836+O836+T836</f>
        <v>300</v>
      </c>
      <c r="Z836" s="11"/>
      <c r="AA836" s="11">
        <f>M836/K836*Y836</f>
        <v>150150</v>
      </c>
      <c r="AB836" s="12"/>
      <c r="AC836" s="11">
        <f>M836-AA836</f>
        <v>100100</v>
      </c>
      <c r="AD836" s="11">
        <f>(V836*-1)-AC836</f>
        <v>-10619.589999999997</v>
      </c>
      <c r="AE836" s="11"/>
      <c r="AF836" s="11"/>
      <c r="AG836" s="11"/>
      <c r="AH836" s="86" t="str">
        <f>LEFT(S836,2)</f>
        <v>08</v>
      </c>
      <c r="AI836" s="86" t="str">
        <f>MID(S836,4,2)</f>
        <v>07</v>
      </c>
      <c r="AJ836" s="86" t="str">
        <f>RIGHT(S836,2)</f>
        <v>25</v>
      </c>
      <c r="AK836" s="86" t="s">
        <v>389</v>
      </c>
      <c r="AL836" s="12" t="s">
        <v>235</v>
      </c>
    </row>
    <row r="837" spans="2:38" x14ac:dyDescent="0.25">
      <c r="C837" s="13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4"/>
      <c r="P837" s="11"/>
      <c r="Q837" s="11"/>
      <c r="R837" s="11"/>
      <c r="S837" s="12"/>
      <c r="T837" s="14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L837" s="12"/>
    </row>
    <row r="838" spans="2:38" x14ac:dyDescent="0.25">
      <c r="C838" s="13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4"/>
      <c r="P838" s="11"/>
      <c r="Q838" s="11"/>
      <c r="R838" s="11"/>
      <c r="S838" s="12"/>
      <c r="T838" s="14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L838" s="12"/>
    </row>
    <row r="839" spans="2:38" x14ac:dyDescent="0.25">
      <c r="B839">
        <v>201</v>
      </c>
      <c r="C839" s="13">
        <v>45861</v>
      </c>
      <c r="D839" s="12" t="s">
        <v>247</v>
      </c>
      <c r="E839" s="12" t="s">
        <v>23</v>
      </c>
      <c r="F839" s="12" t="s">
        <v>23</v>
      </c>
      <c r="G839" s="12" t="s">
        <v>21</v>
      </c>
      <c r="H839" s="12"/>
      <c r="I839" s="12" t="s">
        <v>105</v>
      </c>
      <c r="J839" s="12"/>
      <c r="K839" s="12"/>
      <c r="L839" s="12"/>
      <c r="M839" s="12"/>
      <c r="N839" s="12"/>
      <c r="O839" s="14"/>
      <c r="P839" s="11"/>
      <c r="Q839" s="11"/>
      <c r="R839" s="11"/>
      <c r="S839" s="12" t="s">
        <v>247</v>
      </c>
      <c r="T839" s="14">
        <v>-250</v>
      </c>
      <c r="U839" s="11">
        <v>169.51</v>
      </c>
      <c r="V839" s="11">
        <v>-42376.57</v>
      </c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86" t="str">
        <f>LEFT(S839,2)</f>
        <v>22</v>
      </c>
      <c r="AI839" s="86" t="str">
        <f>MID(S839,4,2)</f>
        <v>07</v>
      </c>
      <c r="AJ839" s="86" t="str">
        <f>RIGHT(S839,2)</f>
        <v>25</v>
      </c>
      <c r="AK839" s="86" t="s">
        <v>389</v>
      </c>
      <c r="AL839" s="12" t="s">
        <v>105</v>
      </c>
    </row>
    <row r="840" spans="2:38" x14ac:dyDescent="0.25">
      <c r="C840" s="13"/>
      <c r="D840" s="12"/>
      <c r="E840" s="12"/>
      <c r="F840" s="12"/>
      <c r="G840" s="12"/>
      <c r="H840" s="12"/>
      <c r="I840" s="12" t="s">
        <v>105</v>
      </c>
      <c r="J840" s="11"/>
      <c r="K840" s="11">
        <v>250</v>
      </c>
      <c r="L840" s="11"/>
      <c r="M840" s="11">
        <v>33253.283333333333</v>
      </c>
      <c r="N840" s="12"/>
      <c r="O840" s="14"/>
      <c r="P840" s="11"/>
      <c r="Q840" s="11"/>
      <c r="R840" s="11"/>
      <c r="S840" s="12"/>
      <c r="T840" s="14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L840" s="12" t="s">
        <v>105</v>
      </c>
    </row>
    <row r="841" spans="2:38" x14ac:dyDescent="0.25">
      <c r="C841" s="13"/>
      <c r="D841" s="12"/>
      <c r="E841" s="12"/>
      <c r="F841" s="12"/>
      <c r="G841" s="12"/>
      <c r="H841" s="12"/>
      <c r="I841" s="12" t="s">
        <v>105</v>
      </c>
      <c r="J841" s="11"/>
      <c r="K841" s="11">
        <f t="shared" ref="K841:M841" si="101">SUM(K840)</f>
        <v>250</v>
      </c>
      <c r="L841" s="11">
        <f t="shared" si="101"/>
        <v>0</v>
      </c>
      <c r="M841" s="11">
        <f t="shared" si="101"/>
        <v>33253.283333333333</v>
      </c>
      <c r="N841" s="12"/>
      <c r="O841" s="14"/>
      <c r="P841" s="11"/>
      <c r="Q841" s="11"/>
      <c r="R841" s="11"/>
      <c r="S841" s="12"/>
      <c r="T841" s="14">
        <f t="shared" ref="T841:V841" si="102">SUM(T839:T840)</f>
        <v>-250</v>
      </c>
      <c r="U841" s="11">
        <f t="shared" si="102"/>
        <v>169.51</v>
      </c>
      <c r="V841" s="11">
        <f t="shared" si="102"/>
        <v>-42376.57</v>
      </c>
      <c r="W841" s="11"/>
      <c r="X841" s="11"/>
      <c r="Y841" s="11">
        <f>K841+O841+T841</f>
        <v>0</v>
      </c>
      <c r="Z841" s="11"/>
      <c r="AA841" s="11">
        <f>M841/K841*Y841</f>
        <v>0</v>
      </c>
      <c r="AB841" s="12"/>
      <c r="AC841" s="11">
        <f>M841-AA841</f>
        <v>33253.283333333333</v>
      </c>
      <c r="AD841" s="11">
        <f>(V841*-1)-AC841</f>
        <v>9123.2866666666669</v>
      </c>
      <c r="AE841" s="11"/>
      <c r="AF841" s="11"/>
      <c r="AG841" s="11"/>
      <c r="AK841" s="86" t="s">
        <v>389</v>
      </c>
      <c r="AL841" s="12"/>
    </row>
    <row r="842" spans="2:38" x14ac:dyDescent="0.25">
      <c r="C842" s="13"/>
      <c r="D842" s="12"/>
      <c r="E842" s="12"/>
      <c r="F842" s="12"/>
      <c r="G842" s="12"/>
      <c r="H842" s="12"/>
      <c r="I842" s="12"/>
      <c r="J842" s="11"/>
      <c r="K842" s="11"/>
      <c r="L842" s="11"/>
      <c r="M842" s="11"/>
      <c r="N842" s="12"/>
      <c r="O842" s="14"/>
      <c r="P842" s="11"/>
      <c r="Q842" s="11"/>
      <c r="R842" s="11"/>
      <c r="S842" s="12"/>
      <c r="T842" s="14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L842" s="12"/>
    </row>
    <row r="843" spans="2:38" x14ac:dyDescent="0.25">
      <c r="C843" s="13"/>
      <c r="D843" s="12"/>
      <c r="E843" s="12"/>
      <c r="F843" s="12"/>
      <c r="G843" s="12"/>
      <c r="H843" s="12"/>
      <c r="I843" s="12"/>
      <c r="J843" s="11"/>
      <c r="K843" s="11"/>
      <c r="L843" s="11"/>
      <c r="M843" s="11"/>
      <c r="N843" s="12"/>
      <c r="O843" s="14"/>
      <c r="P843" s="11"/>
      <c r="Q843" s="11"/>
      <c r="R843" s="11"/>
      <c r="S843" s="12"/>
      <c r="T843" s="14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L843" s="12"/>
    </row>
    <row r="844" spans="2:38" x14ac:dyDescent="0.25">
      <c r="C844" s="13"/>
      <c r="D844" s="12"/>
      <c r="E844" s="12"/>
      <c r="F844" s="12"/>
      <c r="G844" s="12"/>
      <c r="H844" s="12"/>
      <c r="I844" s="12"/>
      <c r="J844" s="11"/>
      <c r="K844" s="11"/>
      <c r="L844" s="11"/>
      <c r="M844" s="11"/>
      <c r="N844" s="12"/>
      <c r="O844" s="14"/>
      <c r="P844" s="11"/>
      <c r="Q844" s="11"/>
      <c r="R844" s="11"/>
      <c r="S844" s="12"/>
      <c r="T844" s="14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L844" s="12"/>
    </row>
    <row r="845" spans="2:38" x14ac:dyDescent="0.25">
      <c r="B845">
        <v>202</v>
      </c>
      <c r="C845" s="13">
        <v>45861</v>
      </c>
      <c r="D845" s="12" t="s">
        <v>247</v>
      </c>
      <c r="E845" s="12" t="s">
        <v>23</v>
      </c>
      <c r="F845" s="12" t="s">
        <v>23</v>
      </c>
      <c r="G845" s="12" t="s">
        <v>21</v>
      </c>
      <c r="H845" s="12"/>
      <c r="I845" s="12" t="s">
        <v>229</v>
      </c>
      <c r="J845" s="12"/>
      <c r="K845" s="12"/>
      <c r="L845" s="12"/>
      <c r="M845" s="12"/>
      <c r="N845" s="12"/>
      <c r="O845" s="14"/>
      <c r="P845" s="11"/>
      <c r="Q845" s="11"/>
      <c r="R845" s="11"/>
      <c r="S845" s="12" t="s">
        <v>247</v>
      </c>
      <c r="T845" s="14">
        <v>-2000</v>
      </c>
      <c r="U845" s="11">
        <v>37.590000000000003</v>
      </c>
      <c r="V845" s="11">
        <v>-75184.800000000003</v>
      </c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86" t="str">
        <f>LEFT(S845,2)</f>
        <v>22</v>
      </c>
      <c r="AI845" s="86" t="str">
        <f>MID(S845,4,2)</f>
        <v>07</v>
      </c>
      <c r="AJ845" s="86" t="str">
        <f>RIGHT(S845,2)</f>
        <v>25</v>
      </c>
      <c r="AK845" s="86" t="s">
        <v>389</v>
      </c>
      <c r="AL845" s="12" t="s">
        <v>229</v>
      </c>
    </row>
    <row r="846" spans="2:38" x14ac:dyDescent="0.25">
      <c r="B846">
        <v>154</v>
      </c>
      <c r="C846" s="13">
        <v>45846</v>
      </c>
      <c r="D846" s="12" t="s">
        <v>227</v>
      </c>
      <c r="E846" s="12" t="s">
        <v>17</v>
      </c>
      <c r="F846" s="12" t="s">
        <v>228</v>
      </c>
      <c r="G846" s="12" t="s">
        <v>21</v>
      </c>
      <c r="H846" s="12"/>
      <c r="I846" s="12" t="s">
        <v>229</v>
      </c>
      <c r="J846" s="12"/>
      <c r="K846" s="12"/>
      <c r="L846" s="12"/>
      <c r="M846" s="12"/>
      <c r="N846" s="12" t="s">
        <v>227</v>
      </c>
      <c r="O846" s="14">
        <v>5000</v>
      </c>
      <c r="P846" s="11">
        <v>34.81</v>
      </c>
      <c r="Q846" s="11">
        <v>174045.64</v>
      </c>
      <c r="R846" s="11"/>
      <c r="S846" s="12"/>
      <c r="T846" s="14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86" t="str">
        <f>LEFT(N846,2)</f>
        <v>07</v>
      </c>
      <c r="AI846" s="86" t="str">
        <f>MID(N846,4,2)</f>
        <v>07</v>
      </c>
      <c r="AJ846" s="86" t="str">
        <f>RIGHT(N846,2)</f>
        <v>25</v>
      </c>
      <c r="AK846" s="86" t="s">
        <v>389</v>
      </c>
      <c r="AL846" s="12" t="s">
        <v>229</v>
      </c>
    </row>
    <row r="847" spans="2:38" x14ac:dyDescent="0.25">
      <c r="C847" s="13"/>
      <c r="D847" s="12"/>
      <c r="E847" s="12"/>
      <c r="F847" s="12"/>
      <c r="G847" s="12"/>
      <c r="H847" s="12"/>
      <c r="I847" s="12" t="s">
        <v>229</v>
      </c>
      <c r="J847" s="12"/>
      <c r="K847" s="12"/>
      <c r="L847" s="12"/>
      <c r="M847" s="12"/>
      <c r="N847" s="12"/>
      <c r="O847" s="14">
        <f t="shared" ref="O847:Q847" si="103">SUM(O846)</f>
        <v>5000</v>
      </c>
      <c r="P847" s="11">
        <f t="shared" si="103"/>
        <v>34.81</v>
      </c>
      <c r="Q847" s="11">
        <f t="shared" si="103"/>
        <v>174045.64</v>
      </c>
      <c r="R847" s="11"/>
      <c r="S847" s="12"/>
      <c r="T847" s="14">
        <f t="shared" ref="T847:V847" si="104">SUM(T845:T846)</f>
        <v>-2000</v>
      </c>
      <c r="U847" s="11">
        <f t="shared" si="104"/>
        <v>37.590000000000003</v>
      </c>
      <c r="V847" s="11">
        <f t="shared" si="104"/>
        <v>-75184.800000000003</v>
      </c>
      <c r="W847" s="11"/>
      <c r="X847" s="11"/>
      <c r="Y847" s="11">
        <f>K847+O847+T847</f>
        <v>3000</v>
      </c>
      <c r="Z847" s="11"/>
      <c r="AA847" s="11">
        <f>Q847/O847*Y847</f>
        <v>104427.38400000001</v>
      </c>
      <c r="AB847" s="12"/>
      <c r="AC847" s="11">
        <f>Q847-AA847</f>
        <v>69618.256000000008</v>
      </c>
      <c r="AD847" s="11">
        <f>(V847*-1)-AC847</f>
        <v>5566.5439999999944</v>
      </c>
      <c r="AE847" s="11"/>
      <c r="AF847" s="11"/>
      <c r="AG847" s="11"/>
      <c r="AK847" s="86" t="s">
        <v>389</v>
      </c>
      <c r="AL847" s="48" t="str">
        <f>I847</f>
        <v>UDAICEMENT EQ</v>
      </c>
    </row>
    <row r="848" spans="2:38" x14ac:dyDescent="0.25">
      <c r="C848" s="13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4"/>
      <c r="P848" s="11"/>
      <c r="Q848" s="11"/>
      <c r="R848" s="11"/>
      <c r="S848" s="12"/>
      <c r="T848" s="14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L848" s="12"/>
    </row>
    <row r="849" spans="2:38" x14ac:dyDescent="0.25">
      <c r="C849" s="13"/>
      <c r="D849" s="12"/>
      <c r="E849" s="12"/>
      <c r="F849" s="12"/>
      <c r="G849" s="12"/>
      <c r="H849" s="12"/>
      <c r="I849" s="31" t="s">
        <v>488</v>
      </c>
      <c r="J849" s="11"/>
      <c r="N849" s="12"/>
      <c r="O849" s="14"/>
      <c r="P849" s="11"/>
      <c r="Q849" s="11"/>
      <c r="R849" s="11"/>
      <c r="S849" s="12"/>
      <c r="T849" s="14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L849" s="31" t="s">
        <v>488</v>
      </c>
    </row>
    <row r="850" spans="2:38" x14ac:dyDescent="0.25">
      <c r="B850">
        <v>203</v>
      </c>
      <c r="C850" s="13">
        <v>45861</v>
      </c>
      <c r="D850" s="12" t="s">
        <v>247</v>
      </c>
      <c r="E850" s="12" t="s">
        <v>23</v>
      </c>
      <c r="F850" s="12" t="s">
        <v>23</v>
      </c>
      <c r="G850" s="12" t="s">
        <v>21</v>
      </c>
      <c r="H850" s="12"/>
      <c r="I850" s="12" t="s">
        <v>250</v>
      </c>
      <c r="J850" s="12"/>
      <c r="K850" s="32">
        <v>500</v>
      </c>
      <c r="L850" s="32"/>
      <c r="M850" s="33">
        <v>39014</v>
      </c>
      <c r="N850" s="12"/>
      <c r="O850" s="14"/>
      <c r="P850" s="11"/>
      <c r="Q850" s="11"/>
      <c r="R850" s="11"/>
      <c r="S850" s="12" t="s">
        <v>247</v>
      </c>
      <c r="T850" s="14">
        <v>-500</v>
      </c>
      <c r="U850" s="11">
        <v>73.77</v>
      </c>
      <c r="V850" s="11">
        <v>-36883.1</v>
      </c>
      <c r="W850" s="11"/>
      <c r="X850" s="11"/>
      <c r="Y850" s="11">
        <f>K850+O850+T850</f>
        <v>0</v>
      </c>
      <c r="Z850" s="11"/>
      <c r="AA850" s="11">
        <f>M850/K850*Y850</f>
        <v>0</v>
      </c>
      <c r="AB850" s="12"/>
      <c r="AC850" s="11">
        <f>M850-AA850</f>
        <v>39014</v>
      </c>
      <c r="AD850" s="11">
        <f>(V850*-1)-AC850</f>
        <v>-2130.9000000000015</v>
      </c>
      <c r="AE850" s="11"/>
      <c r="AF850" s="11"/>
      <c r="AG850" s="11"/>
      <c r="AH850" s="86" t="str">
        <f>LEFT(S850,2)</f>
        <v>22</v>
      </c>
      <c r="AI850" s="86" t="str">
        <f>MID(S850,4,2)</f>
        <v>07</v>
      </c>
      <c r="AJ850" s="86" t="str">
        <f>RIGHT(S850,2)</f>
        <v>25</v>
      </c>
      <c r="AK850" s="86" t="s">
        <v>389</v>
      </c>
      <c r="AL850" s="12" t="s">
        <v>250</v>
      </c>
    </row>
    <row r="851" spans="2:38" x14ac:dyDescent="0.25">
      <c r="C851" s="13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4"/>
      <c r="P851" s="11"/>
      <c r="Q851" s="11"/>
      <c r="R851" s="11"/>
      <c r="S851" s="12"/>
      <c r="T851" s="14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L851" s="12"/>
    </row>
    <row r="852" spans="2:38" x14ac:dyDescent="0.25">
      <c r="C852" s="13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4"/>
      <c r="P852" s="11"/>
      <c r="Q852" s="11"/>
      <c r="R852" s="11"/>
      <c r="S852" s="12"/>
      <c r="T852" s="14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L852" s="12"/>
    </row>
    <row r="853" spans="2:38" x14ac:dyDescent="0.25">
      <c r="C853" s="13"/>
      <c r="D853" s="12"/>
      <c r="E853" s="12"/>
      <c r="F853" s="12"/>
      <c r="G853" s="12"/>
      <c r="H853" s="12"/>
      <c r="I853" s="31" t="s">
        <v>489</v>
      </c>
      <c r="J853" s="11"/>
      <c r="K853" s="32">
        <v>1800</v>
      </c>
      <c r="L853" s="32"/>
      <c r="M853" s="33">
        <v>818332.54</v>
      </c>
      <c r="N853" s="12"/>
      <c r="O853" s="14"/>
      <c r="P853" s="11"/>
      <c r="Q853" s="11"/>
      <c r="R853" s="11"/>
      <c r="S853" s="12"/>
      <c r="T853" s="14"/>
      <c r="U853" s="11"/>
      <c r="V853" s="11"/>
      <c r="W853" s="11"/>
      <c r="X853" s="11"/>
      <c r="Y853" s="32">
        <v>1800</v>
      </c>
      <c r="Z853" s="32"/>
      <c r="AA853" s="33">
        <v>818332.54</v>
      </c>
      <c r="AB853" s="11"/>
      <c r="AC853" s="11"/>
      <c r="AD853" s="11"/>
      <c r="AE853" s="11"/>
      <c r="AF853" s="11"/>
      <c r="AG853" s="11"/>
      <c r="AL853" s="31" t="s">
        <v>489</v>
      </c>
    </row>
    <row r="854" spans="2:38" x14ac:dyDescent="0.25">
      <c r="C854" s="13"/>
      <c r="D854" s="12"/>
      <c r="E854" s="12"/>
      <c r="F854" s="12"/>
      <c r="G854" s="12"/>
      <c r="H854" s="12"/>
      <c r="I854" s="31" t="s">
        <v>490</v>
      </c>
      <c r="J854" s="11"/>
      <c r="K854" s="32">
        <v>500</v>
      </c>
      <c r="L854" s="32"/>
      <c r="M854" s="33">
        <v>152075.39000000001</v>
      </c>
      <c r="N854" s="12"/>
      <c r="O854" s="14"/>
      <c r="P854" s="11"/>
      <c r="Q854" s="11"/>
      <c r="R854" s="11"/>
      <c r="S854" s="12"/>
      <c r="T854" s="14"/>
      <c r="U854" s="11"/>
      <c r="V854" s="11"/>
      <c r="W854" s="11"/>
      <c r="X854" s="11"/>
      <c r="Y854" s="32">
        <v>500</v>
      </c>
      <c r="Z854" s="32"/>
      <c r="AA854" s="33">
        <v>152075.39000000001</v>
      </c>
      <c r="AB854" s="11"/>
      <c r="AC854" s="11"/>
      <c r="AD854" s="11"/>
      <c r="AE854" s="11"/>
      <c r="AF854" s="11"/>
      <c r="AG854" s="11"/>
      <c r="AL854" s="31" t="s">
        <v>490</v>
      </c>
    </row>
    <row r="855" spans="2:38" x14ac:dyDescent="0.25">
      <c r="C855" s="13"/>
      <c r="D855" s="12"/>
      <c r="E855" s="12"/>
      <c r="F855" s="12"/>
      <c r="G855" s="12"/>
      <c r="H855" s="12"/>
      <c r="I855" s="31"/>
      <c r="J855" s="11"/>
      <c r="K855" s="32"/>
      <c r="L855" s="32"/>
      <c r="M855" s="33"/>
      <c r="N855" s="12"/>
      <c r="O855" s="14"/>
      <c r="P855" s="11"/>
      <c r="Q855" s="11"/>
      <c r="R855" s="11"/>
      <c r="S855" s="12"/>
      <c r="T855" s="14"/>
      <c r="U855" s="11"/>
      <c r="V855" s="11"/>
      <c r="W855" s="11"/>
      <c r="X855" s="11"/>
      <c r="Y855" s="32"/>
      <c r="Z855" s="32"/>
      <c r="AA855" s="33"/>
      <c r="AB855" s="11"/>
      <c r="AC855" s="11"/>
      <c r="AD855" s="11"/>
      <c r="AE855" s="11"/>
      <c r="AF855" s="11"/>
      <c r="AG855" s="11"/>
      <c r="AL855" s="31"/>
    </row>
    <row r="856" spans="2:38" x14ac:dyDescent="0.25">
      <c r="C856" s="13"/>
      <c r="D856" s="12"/>
      <c r="E856" s="12"/>
      <c r="F856" s="12"/>
      <c r="G856" s="12"/>
      <c r="H856" s="12"/>
      <c r="I856" s="31"/>
      <c r="J856" s="11"/>
      <c r="K856" s="32"/>
      <c r="L856" s="32"/>
      <c r="M856" s="33"/>
      <c r="N856" s="12"/>
      <c r="O856" s="14"/>
      <c r="P856" s="11"/>
      <c r="Q856" s="11"/>
      <c r="R856" s="11"/>
      <c r="S856" s="12"/>
      <c r="T856" s="14"/>
      <c r="U856" s="11"/>
      <c r="V856" s="11"/>
      <c r="W856" s="11"/>
      <c r="X856" s="11"/>
      <c r="Y856" s="32"/>
      <c r="Z856" s="32"/>
      <c r="AA856" s="33"/>
      <c r="AB856" s="11"/>
      <c r="AC856" s="11"/>
      <c r="AD856" s="11"/>
      <c r="AE856" s="11"/>
      <c r="AF856" s="11"/>
      <c r="AG856" s="11"/>
      <c r="AL856" s="31"/>
    </row>
    <row r="857" spans="2:38" x14ac:dyDescent="0.25">
      <c r="B857">
        <v>204</v>
      </c>
      <c r="C857" s="13">
        <v>45861</v>
      </c>
      <c r="D857" s="12" t="s">
        <v>247</v>
      </c>
      <c r="E857" s="12" t="s">
        <v>23</v>
      </c>
      <c r="F857" s="12" t="s">
        <v>23</v>
      </c>
      <c r="G857" s="12" t="s">
        <v>21</v>
      </c>
      <c r="H857" s="12"/>
      <c r="I857" s="12" t="s">
        <v>126</v>
      </c>
      <c r="J857" s="12"/>
      <c r="K857" s="12"/>
      <c r="L857" s="12"/>
      <c r="M857" s="12"/>
      <c r="N857" s="12"/>
      <c r="O857" s="14"/>
      <c r="P857" s="11"/>
      <c r="Q857" s="11"/>
      <c r="R857" s="11"/>
      <c r="S857" s="12" t="s">
        <v>247</v>
      </c>
      <c r="T857" s="14">
        <v>-50</v>
      </c>
      <c r="U857" s="11">
        <v>3092.91</v>
      </c>
      <c r="V857" s="11">
        <v>-154645.69</v>
      </c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86" t="str">
        <f>LEFT(S857,2)</f>
        <v>22</v>
      </c>
      <c r="AI857" s="86" t="str">
        <f>MID(S857,4,2)</f>
        <v>07</v>
      </c>
      <c r="AJ857" s="86" t="str">
        <f>RIGHT(S857,2)</f>
        <v>25</v>
      </c>
      <c r="AK857" s="86" t="s">
        <v>389</v>
      </c>
      <c r="AL857" s="12" t="s">
        <v>126</v>
      </c>
    </row>
    <row r="858" spans="2:38" x14ac:dyDescent="0.25">
      <c r="B858">
        <v>171</v>
      </c>
      <c r="C858" s="13">
        <v>45847</v>
      </c>
      <c r="D858" s="12" t="s">
        <v>230</v>
      </c>
      <c r="E858" s="12" t="s">
        <v>23</v>
      </c>
      <c r="F858" s="12" t="s">
        <v>23</v>
      </c>
      <c r="G858" s="12" t="s">
        <v>21</v>
      </c>
      <c r="H858" s="12"/>
      <c r="I858" s="12" t="s">
        <v>126</v>
      </c>
      <c r="J858" s="12"/>
      <c r="K858" s="12"/>
      <c r="L858" s="12"/>
      <c r="M858" s="12"/>
      <c r="N858" s="12"/>
      <c r="O858" s="14"/>
      <c r="P858" s="11"/>
      <c r="Q858" s="11"/>
      <c r="R858" s="11"/>
      <c r="S858" s="12" t="s">
        <v>230</v>
      </c>
      <c r="T858" s="14">
        <v>-50</v>
      </c>
      <c r="U858" s="11">
        <v>2990.21</v>
      </c>
      <c r="V858" s="11">
        <v>-149510.32</v>
      </c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86" t="str">
        <f>LEFT(S858,2)</f>
        <v>08</v>
      </c>
      <c r="AI858" s="86" t="str">
        <f>MID(S858,4,2)</f>
        <v>07</v>
      </c>
      <c r="AJ858" s="86" t="str">
        <f>RIGHT(S858,2)</f>
        <v>25</v>
      </c>
      <c r="AK858" s="86" t="s">
        <v>389</v>
      </c>
      <c r="AL858" s="12" t="s">
        <v>126</v>
      </c>
    </row>
    <row r="859" spans="2:38" x14ac:dyDescent="0.25">
      <c r="C859" s="13"/>
      <c r="D859" s="12"/>
      <c r="E859" s="12"/>
      <c r="F859" s="12"/>
      <c r="G859" s="12"/>
      <c r="H859" s="12"/>
      <c r="I859" s="12" t="s">
        <v>126</v>
      </c>
      <c r="J859" s="12" t="s">
        <v>121</v>
      </c>
      <c r="K859" s="14">
        <v>100</v>
      </c>
      <c r="L859" s="11">
        <v>2862.76</v>
      </c>
      <c r="M859" s="11">
        <v>286275.99</v>
      </c>
      <c r="N859" s="12"/>
      <c r="O859" s="14"/>
      <c r="P859" s="11"/>
      <c r="Q859" s="11"/>
      <c r="R859" s="11"/>
      <c r="S859" s="12"/>
      <c r="T859" s="14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L859" s="12" t="s">
        <v>126</v>
      </c>
    </row>
    <row r="860" spans="2:38" x14ac:dyDescent="0.25">
      <c r="C860" s="13"/>
      <c r="D860" s="12"/>
      <c r="E860" s="12"/>
      <c r="F860" s="12"/>
      <c r="G860" s="12"/>
      <c r="H860" s="12"/>
      <c r="I860" s="12" t="s">
        <v>126</v>
      </c>
      <c r="J860" s="12"/>
      <c r="K860" s="14">
        <f t="shared" ref="K860:M860" si="105">SUM(K859)</f>
        <v>100</v>
      </c>
      <c r="L860" s="11">
        <f t="shared" si="105"/>
        <v>2862.76</v>
      </c>
      <c r="M860" s="11">
        <f t="shared" si="105"/>
        <v>286275.99</v>
      </c>
      <c r="N860" s="12"/>
      <c r="O860" s="14"/>
      <c r="P860" s="11"/>
      <c r="Q860" s="11"/>
      <c r="R860" s="11"/>
      <c r="S860" s="12"/>
      <c r="T860" s="14">
        <f t="shared" ref="T860:V860" si="106">SUM(T857:T859)</f>
        <v>-100</v>
      </c>
      <c r="U860" s="11">
        <f t="shared" si="106"/>
        <v>6083.12</v>
      </c>
      <c r="V860" s="11">
        <f t="shared" si="106"/>
        <v>-304156.01</v>
      </c>
      <c r="W860" s="11"/>
      <c r="X860" s="11"/>
      <c r="Y860" s="11">
        <f>K860+O860+T860</f>
        <v>0</v>
      </c>
      <c r="Z860" s="11"/>
      <c r="AA860" s="11">
        <f>M860/K860*Y860</f>
        <v>0</v>
      </c>
      <c r="AB860" s="12"/>
      <c r="AC860" s="11">
        <f>M860-AA860</f>
        <v>286275.99</v>
      </c>
      <c r="AD860" s="11">
        <f>(V860*-1)-AC860</f>
        <v>17880.020000000019</v>
      </c>
      <c r="AE860" s="11"/>
      <c r="AF860" s="11"/>
      <c r="AG860" s="11"/>
      <c r="AK860" s="86" t="s">
        <v>389</v>
      </c>
      <c r="AL860" s="12"/>
    </row>
    <row r="861" spans="2:38" x14ac:dyDescent="0.25">
      <c r="C861" s="13"/>
      <c r="D861" s="12"/>
      <c r="E861" s="12"/>
      <c r="F861" s="12"/>
      <c r="G861" s="12"/>
      <c r="H861" s="12"/>
      <c r="I861" s="12"/>
      <c r="J861" s="12"/>
      <c r="K861" s="14"/>
      <c r="L861" s="11"/>
      <c r="M861" s="11"/>
      <c r="N861" s="12"/>
      <c r="O861" s="14"/>
      <c r="P861" s="11"/>
      <c r="Q861" s="11"/>
      <c r="R861" s="11"/>
      <c r="S861" s="12"/>
      <c r="T861" s="14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L861" s="12"/>
    </row>
    <row r="862" spans="2:38" x14ac:dyDescent="0.25">
      <c r="C862" s="13"/>
      <c r="D862" s="12"/>
      <c r="E862" s="12"/>
      <c r="F862" s="12"/>
      <c r="G862" s="12"/>
      <c r="H862" s="12"/>
      <c r="I862" s="12"/>
      <c r="J862" s="12"/>
      <c r="K862" s="14"/>
      <c r="L862" s="11"/>
      <c r="M862" s="11"/>
      <c r="N862" s="12"/>
      <c r="O862" s="14"/>
      <c r="P862" s="11"/>
      <c r="Q862" s="11"/>
      <c r="R862" s="11"/>
      <c r="S862" s="12"/>
      <c r="T862" s="14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L862" s="12"/>
    </row>
    <row r="863" spans="2:38" x14ac:dyDescent="0.25">
      <c r="B863">
        <v>172</v>
      </c>
      <c r="C863" s="13">
        <v>45847</v>
      </c>
      <c r="D863" s="12" t="s">
        <v>230</v>
      </c>
      <c r="E863" s="12" t="s">
        <v>23</v>
      </c>
      <c r="F863" s="12" t="s">
        <v>23</v>
      </c>
      <c r="G863" s="12" t="s">
        <v>21</v>
      </c>
      <c r="H863" s="12"/>
      <c r="I863" s="12" t="s">
        <v>203</v>
      </c>
      <c r="J863" s="12"/>
      <c r="K863" s="12"/>
      <c r="L863" s="12"/>
      <c r="M863" s="12"/>
      <c r="N863" s="12"/>
      <c r="O863" s="14"/>
      <c r="P863" s="11"/>
      <c r="Q863" s="11"/>
      <c r="R863" s="11"/>
      <c r="S863" s="12" t="s">
        <v>230</v>
      </c>
      <c r="T863" s="14">
        <v>-200</v>
      </c>
      <c r="U863" s="11">
        <v>806.64</v>
      </c>
      <c r="V863" s="11">
        <v>-161327.14000000001</v>
      </c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86" t="str">
        <f>LEFT(S863,2)</f>
        <v>08</v>
      </c>
      <c r="AI863" s="86" t="str">
        <f>MID(S863,4,2)</f>
        <v>07</v>
      </c>
      <c r="AJ863" s="86" t="str">
        <f>RIGHT(S863,2)</f>
        <v>25</v>
      </c>
      <c r="AK863" s="86" t="s">
        <v>389</v>
      </c>
      <c r="AL863" s="12" t="s">
        <v>203</v>
      </c>
    </row>
    <row r="864" spans="2:38" x14ac:dyDescent="0.25">
      <c r="B864">
        <v>144</v>
      </c>
      <c r="C864" s="13">
        <v>45827</v>
      </c>
      <c r="D864" s="12" t="s">
        <v>200</v>
      </c>
      <c r="E864" s="12" t="s">
        <v>23</v>
      </c>
      <c r="F864" s="12" t="s">
        <v>23</v>
      </c>
      <c r="G864" s="12" t="s">
        <v>21</v>
      </c>
      <c r="H864" s="12"/>
      <c r="I864" s="12" t="s">
        <v>203</v>
      </c>
      <c r="J864" s="12"/>
      <c r="K864" s="12"/>
      <c r="L864" s="12"/>
      <c r="M864" s="12"/>
      <c r="N864" s="12" t="s">
        <v>200</v>
      </c>
      <c r="O864" s="14">
        <v>500</v>
      </c>
      <c r="P864" s="11">
        <v>767.26</v>
      </c>
      <c r="Q864" s="11">
        <v>383630.07</v>
      </c>
      <c r="R864" s="11"/>
      <c r="S864" s="12"/>
      <c r="T864" s="14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86" t="str">
        <f>LEFT(N864,2)</f>
        <v>18</v>
      </c>
      <c r="AI864" s="86" t="str">
        <f>MID(N864,4,2)</f>
        <v>06</v>
      </c>
      <c r="AJ864" s="86" t="str">
        <f>RIGHT(N864,2)</f>
        <v>25</v>
      </c>
      <c r="AK864" s="86" t="s">
        <v>389</v>
      </c>
      <c r="AL864" s="12" t="s">
        <v>203</v>
      </c>
    </row>
    <row r="865" spans="2:38" x14ac:dyDescent="0.25">
      <c r="C865" s="13"/>
      <c r="D865" s="12"/>
      <c r="E865" s="12"/>
      <c r="F865" s="12"/>
      <c r="G865" s="12"/>
      <c r="H865" s="12"/>
      <c r="I865" s="12" t="s">
        <v>203</v>
      </c>
      <c r="J865" s="12"/>
      <c r="K865" s="12"/>
      <c r="L865" s="12"/>
      <c r="M865" s="12"/>
      <c r="N865" s="12"/>
      <c r="O865" s="14">
        <f t="shared" ref="O865:Q865" si="107">SUM(O864)</f>
        <v>500</v>
      </c>
      <c r="P865" s="11">
        <f t="shared" si="107"/>
        <v>767.26</v>
      </c>
      <c r="Q865" s="11">
        <f t="shared" si="107"/>
        <v>383630.07</v>
      </c>
      <c r="R865" s="11"/>
      <c r="S865" s="12"/>
      <c r="T865" s="14">
        <f t="shared" ref="T865:V865" si="108">SUM(T863:T864)</f>
        <v>-200</v>
      </c>
      <c r="U865" s="11">
        <f t="shared" si="108"/>
        <v>806.64</v>
      </c>
      <c r="V865" s="11">
        <f t="shared" si="108"/>
        <v>-161327.14000000001</v>
      </c>
      <c r="W865" s="11"/>
      <c r="X865" s="11"/>
      <c r="Y865" s="11">
        <f>K865+O865+T865</f>
        <v>300</v>
      </c>
      <c r="Z865" s="11"/>
      <c r="AA865" s="11">
        <f>Q865/O865*Y865</f>
        <v>230178.04199999999</v>
      </c>
      <c r="AB865" s="12"/>
      <c r="AC865" s="11">
        <f>Q865-AA865</f>
        <v>153452.02800000002</v>
      </c>
      <c r="AD865" s="11">
        <f>(V865*-1)-AC865</f>
        <v>7875.1119999999937</v>
      </c>
      <c r="AE865" s="11"/>
      <c r="AF865" s="11"/>
      <c r="AG865" s="11"/>
      <c r="AK865" s="86" t="s">
        <v>389</v>
      </c>
      <c r="AL865" s="12"/>
    </row>
    <row r="866" spans="2:38" x14ac:dyDescent="0.25">
      <c r="C866" s="13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4"/>
      <c r="P866" s="11"/>
      <c r="Q866" s="11"/>
      <c r="R866" s="11"/>
      <c r="S866" s="12"/>
      <c r="T866" s="14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L866" s="12"/>
    </row>
    <row r="867" spans="2:38" x14ac:dyDescent="0.25">
      <c r="C867" s="13"/>
      <c r="D867" s="12"/>
      <c r="E867" s="12"/>
      <c r="F867" s="12"/>
      <c r="G867" s="12"/>
      <c r="H867" s="12"/>
      <c r="I867" s="31" t="s">
        <v>491</v>
      </c>
      <c r="J867" s="11"/>
      <c r="K867" s="32">
        <v>40000</v>
      </c>
      <c r="L867" s="32"/>
      <c r="M867" s="33">
        <v>813082</v>
      </c>
      <c r="N867" s="12"/>
      <c r="O867" s="14"/>
      <c r="P867" s="11"/>
      <c r="Q867" s="11"/>
      <c r="R867" s="11"/>
      <c r="S867" s="12"/>
      <c r="T867" s="14"/>
      <c r="U867" s="11"/>
      <c r="V867" s="11"/>
      <c r="W867" s="11"/>
      <c r="X867" s="11"/>
      <c r="Y867" s="32">
        <v>40000</v>
      </c>
      <c r="Z867" s="32"/>
      <c r="AA867" s="33">
        <v>813082</v>
      </c>
      <c r="AB867" s="11"/>
      <c r="AC867" s="11"/>
      <c r="AD867" s="11"/>
      <c r="AE867" s="11"/>
      <c r="AF867" s="11"/>
      <c r="AG867" s="11"/>
      <c r="AL867" s="31" t="s">
        <v>491</v>
      </c>
    </row>
    <row r="868" spans="2:38" x14ac:dyDescent="0.25">
      <c r="C868" s="13"/>
      <c r="D868" s="12"/>
      <c r="E868" s="12"/>
      <c r="F868" s="12"/>
      <c r="G868" s="12"/>
      <c r="H868" s="12"/>
      <c r="I868" s="31"/>
      <c r="J868" s="11"/>
      <c r="K868" s="32"/>
      <c r="L868" s="32"/>
      <c r="M868" s="33"/>
      <c r="N868" s="12"/>
      <c r="O868" s="14"/>
      <c r="P868" s="11"/>
      <c r="Q868" s="11"/>
      <c r="R868" s="11"/>
      <c r="S868" s="12"/>
      <c r="T868" s="14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L868" s="31"/>
    </row>
    <row r="869" spans="2:38" x14ac:dyDescent="0.25">
      <c r="C869" s="13"/>
      <c r="D869" s="12"/>
      <c r="E869" s="12"/>
      <c r="F869" s="12"/>
      <c r="G869" s="12"/>
      <c r="H869" s="12"/>
      <c r="I869" s="31"/>
      <c r="J869" s="11"/>
      <c r="K869" s="32"/>
      <c r="L869" s="32"/>
      <c r="M869" s="33"/>
      <c r="N869" s="12"/>
      <c r="O869" s="14"/>
      <c r="P869" s="11"/>
      <c r="Q869" s="11"/>
      <c r="R869" s="11"/>
      <c r="S869" s="12"/>
      <c r="T869" s="14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L869" s="31"/>
    </row>
    <row r="870" spans="2:38" x14ac:dyDescent="0.25">
      <c r="B870">
        <v>173</v>
      </c>
      <c r="C870" s="13">
        <v>45847</v>
      </c>
      <c r="D870" s="12" t="s">
        <v>230</v>
      </c>
      <c r="E870" s="12" t="s">
        <v>23</v>
      </c>
      <c r="F870" s="12" t="s">
        <v>23</v>
      </c>
      <c r="G870" s="12" t="s">
        <v>21</v>
      </c>
      <c r="H870" s="12"/>
      <c r="I870" s="12" t="s">
        <v>120</v>
      </c>
      <c r="J870" s="12"/>
      <c r="K870" s="12"/>
      <c r="L870" s="12"/>
      <c r="M870" s="12"/>
      <c r="N870" s="12"/>
      <c r="O870" s="14"/>
      <c r="P870" s="11"/>
      <c r="Q870" s="11"/>
      <c r="R870" s="11"/>
      <c r="S870" s="12" t="s">
        <v>230</v>
      </c>
      <c r="T870" s="14">
        <v>-500</v>
      </c>
      <c r="U870" s="11">
        <v>142.30000000000001</v>
      </c>
      <c r="V870" s="11">
        <v>-71152.399999999994</v>
      </c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86" t="str">
        <f>LEFT(S870,2)</f>
        <v>08</v>
      </c>
      <c r="AI870" s="86" t="str">
        <f>MID(S870,4,2)</f>
        <v>07</v>
      </c>
      <c r="AJ870" s="86" t="str">
        <f>RIGHT(S870,2)</f>
        <v>25</v>
      </c>
      <c r="AK870" s="86" t="s">
        <v>389</v>
      </c>
      <c r="AL870" s="12" t="s">
        <v>120</v>
      </c>
    </row>
    <row r="871" spans="2:38" x14ac:dyDescent="0.25">
      <c r="B871">
        <v>205</v>
      </c>
      <c r="C871" s="13">
        <v>45861</v>
      </c>
      <c r="D871" s="12" t="s">
        <v>247</v>
      </c>
      <c r="E871" s="12" t="s">
        <v>23</v>
      </c>
      <c r="F871" s="12" t="s">
        <v>23</v>
      </c>
      <c r="G871" s="12" t="s">
        <v>21</v>
      </c>
      <c r="H871" s="12"/>
      <c r="I871" s="12" t="s">
        <v>120</v>
      </c>
      <c r="J871" s="12"/>
      <c r="K871" s="12"/>
      <c r="L871" s="12"/>
      <c r="M871" s="12"/>
      <c r="N871" s="12"/>
      <c r="O871" s="14"/>
      <c r="P871" s="11"/>
      <c r="Q871" s="11"/>
      <c r="R871" s="11"/>
      <c r="S871" s="12" t="s">
        <v>247</v>
      </c>
      <c r="T871" s="14">
        <v>-500</v>
      </c>
      <c r="U871" s="11">
        <v>137.66999999999999</v>
      </c>
      <c r="V871" s="11">
        <v>-68834.11</v>
      </c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86" t="str">
        <f>LEFT(S871,2)</f>
        <v>22</v>
      </c>
      <c r="AI871" s="86" t="str">
        <f>MID(S871,4,2)</f>
        <v>07</v>
      </c>
      <c r="AJ871" s="86" t="str">
        <f>RIGHT(S871,2)</f>
        <v>25</v>
      </c>
      <c r="AK871" s="86" t="s">
        <v>389</v>
      </c>
      <c r="AL871" s="12" t="s">
        <v>120</v>
      </c>
    </row>
    <row r="872" spans="2:38" x14ac:dyDescent="0.25">
      <c r="C872" s="13"/>
      <c r="D872" s="12"/>
      <c r="E872" s="12"/>
      <c r="F872" s="12"/>
      <c r="G872" s="12"/>
      <c r="H872" s="12"/>
      <c r="I872" s="12" t="s">
        <v>120</v>
      </c>
      <c r="J872" s="11"/>
      <c r="K872" s="11">
        <v>2000</v>
      </c>
      <c r="L872" s="11"/>
      <c r="M872" s="11">
        <v>198698.63999999998</v>
      </c>
      <c r="N872" s="12"/>
      <c r="O872" s="14"/>
      <c r="P872" s="11"/>
      <c r="Q872" s="11"/>
      <c r="R872" s="11"/>
      <c r="S872" s="12"/>
      <c r="T872" s="14">
        <f ca="1">SUM(T870:T872)</f>
        <v>-1000</v>
      </c>
      <c r="U872" s="11">
        <f ca="1">SUM(U870:U872)</f>
        <v>279.97000000000003</v>
      </c>
      <c r="V872" s="11">
        <f ca="1">SUM(V870:V872)</f>
        <v>-139986.51</v>
      </c>
      <c r="W872" s="11"/>
      <c r="X872" s="11"/>
      <c r="Y872" s="11">
        <f ca="1">K872+O872+T872</f>
        <v>0</v>
      </c>
      <c r="Z872" s="11"/>
      <c r="AA872" s="11">
        <f ca="1">M872/K872*Y872</f>
        <v>0</v>
      </c>
      <c r="AB872" s="12"/>
      <c r="AC872" s="11">
        <f ca="1">M872-AA872</f>
        <v>39014</v>
      </c>
      <c r="AD872" s="11">
        <f ca="1">(V872*-1)-AC872</f>
        <v>-2130.9000000000015</v>
      </c>
      <c r="AE872" s="11"/>
      <c r="AF872" s="11"/>
      <c r="AG872" s="11"/>
      <c r="AK872" s="86" t="s">
        <v>389</v>
      </c>
      <c r="AL872" s="12" t="s">
        <v>120</v>
      </c>
    </row>
    <row r="873" spans="2:38" x14ac:dyDescent="0.25">
      <c r="C873" s="13"/>
      <c r="D873" s="12"/>
      <c r="E873" s="12"/>
      <c r="F873" s="12"/>
      <c r="G873" s="12"/>
      <c r="H873" s="12"/>
      <c r="I873" s="12"/>
      <c r="J873" s="11"/>
      <c r="K873" s="11"/>
      <c r="L873" s="11"/>
      <c r="M873" s="11"/>
      <c r="N873" s="12"/>
      <c r="O873" s="14"/>
      <c r="P873" s="11"/>
      <c r="Q873" s="11"/>
      <c r="R873" s="11"/>
      <c r="S873" s="12"/>
      <c r="T873" s="14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L873" s="12"/>
    </row>
    <row r="874" spans="2:38" x14ac:dyDescent="0.25">
      <c r="C874" s="13"/>
      <c r="D874" s="12"/>
      <c r="E874" s="12"/>
      <c r="F874" s="12"/>
      <c r="G874" s="12"/>
      <c r="H874" s="12"/>
      <c r="I874" s="31" t="s">
        <v>493</v>
      </c>
      <c r="J874" s="11"/>
      <c r="K874" s="32">
        <v>20</v>
      </c>
      <c r="L874" s="32"/>
      <c r="M874" s="33">
        <v>5601.6</v>
      </c>
      <c r="N874" s="12"/>
      <c r="O874" s="14"/>
      <c r="P874" s="11"/>
      <c r="Q874" s="11"/>
      <c r="R874" s="11"/>
      <c r="S874" s="12"/>
      <c r="W874" s="11"/>
      <c r="X874" s="11"/>
      <c r="Y874" s="32">
        <v>20</v>
      </c>
      <c r="Z874" s="32"/>
      <c r="AA874" s="33">
        <v>5601.6</v>
      </c>
      <c r="AB874" s="12"/>
      <c r="AC874" s="11"/>
      <c r="AD874" s="11"/>
      <c r="AE874" s="11"/>
      <c r="AF874" s="11"/>
      <c r="AG874" s="11"/>
      <c r="AL874" s="31" t="s">
        <v>493</v>
      </c>
    </row>
    <row r="875" spans="2:38" x14ac:dyDescent="0.25">
      <c r="B875" s="49"/>
      <c r="C875" s="50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2"/>
      <c r="P875" s="53"/>
      <c r="Q875" s="53"/>
      <c r="R875" s="53"/>
      <c r="S875" s="51"/>
      <c r="T875" s="52"/>
      <c r="U875" s="53"/>
      <c r="V875" s="53"/>
      <c r="W875" s="53"/>
      <c r="X875" s="53"/>
      <c r="Y875" s="53"/>
      <c r="Z875" s="53"/>
      <c r="AA875" s="53"/>
      <c r="AB875" s="53"/>
      <c r="AC875" s="53"/>
      <c r="AD875" s="53"/>
      <c r="AE875" s="53"/>
      <c r="AF875" s="53"/>
      <c r="AG875" s="11"/>
      <c r="AL875" s="12"/>
    </row>
    <row r="876" spans="2:38" x14ac:dyDescent="0.25">
      <c r="B876" s="49"/>
      <c r="C876" s="50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2"/>
      <c r="P876" s="53"/>
      <c r="Q876" s="53"/>
      <c r="R876" s="53"/>
      <c r="S876" s="51"/>
      <c r="T876" s="52"/>
      <c r="U876" s="53"/>
      <c r="V876" s="53"/>
      <c r="W876" s="53"/>
      <c r="X876" s="53"/>
      <c r="Y876" s="53"/>
      <c r="Z876" s="53"/>
      <c r="AA876" s="53"/>
      <c r="AB876" s="53"/>
      <c r="AC876" s="53"/>
      <c r="AD876" s="53"/>
      <c r="AE876" s="53"/>
      <c r="AF876" s="53"/>
      <c r="AG876" s="11"/>
    </row>
    <row r="877" spans="2:38" x14ac:dyDescent="0.25">
      <c r="B877" s="49"/>
      <c r="C877" s="50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2"/>
      <c r="P877" s="53"/>
      <c r="Q877" s="53"/>
      <c r="R877" s="53"/>
      <c r="S877" s="51"/>
      <c r="T877" s="52"/>
      <c r="U877" s="53"/>
      <c r="V877" s="53"/>
      <c r="W877" s="53"/>
      <c r="X877" s="53"/>
      <c r="Y877" s="53"/>
      <c r="Z877" s="53"/>
      <c r="AA877" s="53"/>
      <c r="AB877" s="53"/>
      <c r="AC877" s="53"/>
      <c r="AD877" s="53"/>
      <c r="AE877" s="53"/>
      <c r="AF877" s="53"/>
      <c r="AG877" s="11"/>
    </row>
    <row r="878" spans="2:38" x14ac:dyDescent="0.25">
      <c r="C878" s="13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4"/>
      <c r="P878" s="11"/>
      <c r="Q878" s="11"/>
      <c r="R878" s="11"/>
      <c r="S878" s="12"/>
      <c r="T878" s="14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2:38" x14ac:dyDescent="0.25">
      <c r="C879" s="13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4"/>
      <c r="P879" s="11"/>
      <c r="Q879" s="11"/>
      <c r="R879" s="11"/>
      <c r="S879" s="12"/>
      <c r="T879" s="14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2:38" x14ac:dyDescent="0.25">
      <c r="C880" s="13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4"/>
      <c r="P880" s="11"/>
      <c r="Q880" s="11"/>
      <c r="R880" s="11"/>
      <c r="S880" s="12"/>
      <c r="T880" s="14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2:38" x14ac:dyDescent="0.25">
      <c r="C881" s="13"/>
      <c r="D881" s="12"/>
      <c r="E881" s="12"/>
      <c r="F881" s="12"/>
      <c r="G881" s="12"/>
      <c r="H881" s="12"/>
      <c r="I881" s="31" t="s">
        <v>396</v>
      </c>
      <c r="J881" s="11"/>
      <c r="K881" s="32">
        <v>500</v>
      </c>
      <c r="L881" s="32"/>
      <c r="M881" s="33">
        <v>30910.26</v>
      </c>
      <c r="N881" s="12"/>
      <c r="O881" s="14"/>
      <c r="P881" s="11"/>
      <c r="Q881" s="11"/>
      <c r="R881" s="11"/>
      <c r="S881" s="12"/>
      <c r="T881" s="14"/>
      <c r="U881" s="11"/>
      <c r="V881" s="11"/>
      <c r="W881" s="11"/>
      <c r="X881" s="11"/>
      <c r="Y881" s="32">
        <v>500</v>
      </c>
      <c r="Z881" s="32"/>
      <c r="AA881" s="33">
        <v>30910.26</v>
      </c>
      <c r="AB881" s="11"/>
      <c r="AC881" s="11"/>
      <c r="AD881" s="11"/>
      <c r="AE881" s="11"/>
      <c r="AF881" s="11"/>
      <c r="AG881" s="11"/>
      <c r="AL881" s="31" t="s">
        <v>396</v>
      </c>
    </row>
    <row r="882" spans="2:38" x14ac:dyDescent="0.25">
      <c r="C882" s="13"/>
      <c r="D882" s="12"/>
      <c r="E882" s="12"/>
      <c r="F882" s="12"/>
      <c r="G882" s="12"/>
      <c r="H882" s="12"/>
      <c r="I882" s="31"/>
      <c r="J882" s="11"/>
      <c r="K882" s="32"/>
      <c r="L882" s="32"/>
      <c r="M882" s="33"/>
      <c r="N882" s="12"/>
      <c r="O882" s="14"/>
      <c r="P882" s="11"/>
      <c r="Q882" s="11"/>
      <c r="R882" s="11"/>
      <c r="S882" s="12"/>
      <c r="T882" s="14"/>
      <c r="U882" s="11"/>
      <c r="V882" s="11"/>
      <c r="W882" s="11"/>
      <c r="X882" s="11"/>
      <c r="Y882" s="32"/>
      <c r="Z882" s="32"/>
      <c r="AA882" s="33"/>
      <c r="AB882" s="11"/>
      <c r="AC882" s="11"/>
      <c r="AD882" s="11"/>
      <c r="AE882" s="11"/>
      <c r="AF882" s="11"/>
      <c r="AG882" s="11"/>
      <c r="AL882" s="31"/>
    </row>
    <row r="883" spans="2:38" x14ac:dyDescent="0.25">
      <c r="C883" s="13"/>
      <c r="D883" s="12"/>
      <c r="E883" s="12"/>
      <c r="F883" s="12"/>
      <c r="G883" s="12"/>
      <c r="H883" s="12"/>
      <c r="I883" s="31"/>
      <c r="J883" s="11"/>
      <c r="K883" s="32"/>
      <c r="L883" s="32"/>
      <c r="M883" s="33"/>
      <c r="N883" s="12"/>
      <c r="O883" s="14"/>
      <c r="P883" s="11"/>
      <c r="Q883" s="11"/>
      <c r="R883" s="11"/>
      <c r="S883" s="12"/>
      <c r="T883" s="14"/>
      <c r="U883" s="11"/>
      <c r="V883" s="11"/>
      <c r="W883" s="11"/>
      <c r="X883" s="11"/>
      <c r="Y883" s="32"/>
      <c r="Z883" s="32"/>
      <c r="AA883" s="33"/>
      <c r="AB883" s="11"/>
      <c r="AC883" s="11"/>
      <c r="AD883" s="11"/>
      <c r="AE883" s="11"/>
      <c r="AF883" s="11"/>
      <c r="AG883" s="11"/>
      <c r="AL883" s="31"/>
    </row>
    <row r="884" spans="2:38" x14ac:dyDescent="0.25">
      <c r="B884">
        <v>246</v>
      </c>
      <c r="C884" s="13">
        <v>45887</v>
      </c>
      <c r="D884" s="12" t="s">
        <v>294</v>
      </c>
      <c r="E884" s="12" t="s">
        <v>17</v>
      </c>
      <c r="F884" s="12" t="s">
        <v>295</v>
      </c>
      <c r="G884" s="12" t="s">
        <v>21</v>
      </c>
      <c r="H884" s="12"/>
      <c r="I884" s="12" t="s">
        <v>209</v>
      </c>
      <c r="J884" s="12"/>
      <c r="K884" s="12"/>
      <c r="L884" s="12"/>
      <c r="M884" s="12"/>
      <c r="N884" s="12" t="s">
        <v>294</v>
      </c>
      <c r="O884" s="14">
        <v>200</v>
      </c>
      <c r="P884" s="11">
        <v>183.95</v>
      </c>
      <c r="Q884" s="11">
        <v>36790.480000000003</v>
      </c>
      <c r="R884" s="11"/>
      <c r="S884" s="12"/>
      <c r="T884" s="14"/>
      <c r="U884" s="11"/>
      <c r="V884" s="11"/>
      <c r="W884" s="11"/>
      <c r="X884" s="12" t="s">
        <v>294</v>
      </c>
      <c r="Y884" s="14">
        <v>200</v>
      </c>
      <c r="Z884" s="11">
        <v>183.95</v>
      </c>
      <c r="AA884" s="11">
        <v>36790.480000000003</v>
      </c>
      <c r="AB884" s="11"/>
      <c r="AC884" s="11"/>
      <c r="AD884" s="11"/>
      <c r="AE884" s="11"/>
      <c r="AF884" s="11"/>
      <c r="AG884" s="11"/>
      <c r="AH884" s="86" t="str">
        <f>LEFT(N884,2)</f>
        <v>14</v>
      </c>
      <c r="AI884" s="86" t="str">
        <f>MID(N884,4,2)</f>
        <v>08</v>
      </c>
      <c r="AJ884" s="86" t="str">
        <f>RIGHT(N884,2)</f>
        <v>25</v>
      </c>
      <c r="AK884" s="86" t="s">
        <v>388</v>
      </c>
      <c r="AL884" s="12" t="s">
        <v>209</v>
      </c>
    </row>
    <row r="885" spans="2:38" x14ac:dyDescent="0.25">
      <c r="C885" s="13"/>
      <c r="D885" s="12"/>
      <c r="E885" s="12"/>
      <c r="F885" s="12"/>
      <c r="G885" s="12"/>
      <c r="H885" s="12"/>
      <c r="I885" s="12" t="s">
        <v>209</v>
      </c>
      <c r="J885" s="12" t="s">
        <v>207</v>
      </c>
      <c r="K885" s="14">
        <v>500</v>
      </c>
      <c r="L885" s="11">
        <v>206.06</v>
      </c>
      <c r="M885" s="11">
        <v>103027.95</v>
      </c>
      <c r="N885" s="12"/>
      <c r="O885" s="14"/>
      <c r="P885" s="11"/>
      <c r="Q885" s="11"/>
      <c r="R885" s="11"/>
      <c r="S885" s="12"/>
      <c r="T885" s="14"/>
      <c r="U885" s="11"/>
      <c r="V885" s="11"/>
      <c r="W885" s="11"/>
      <c r="X885" s="12" t="s">
        <v>207</v>
      </c>
      <c r="Y885" s="14">
        <v>500</v>
      </c>
      <c r="Z885" s="11">
        <v>206.06</v>
      </c>
      <c r="AA885" s="11">
        <v>103027.95</v>
      </c>
      <c r="AB885" s="11"/>
      <c r="AC885" s="11"/>
      <c r="AD885" s="11"/>
      <c r="AE885" s="11"/>
      <c r="AF885" s="11"/>
      <c r="AG885" s="11"/>
      <c r="AL885" s="12" t="s">
        <v>209</v>
      </c>
    </row>
    <row r="886" spans="2:38" x14ac:dyDescent="0.25">
      <c r="C886" s="13"/>
      <c r="D886" s="12"/>
      <c r="E886" s="12"/>
      <c r="F886" s="12"/>
      <c r="G886" s="12"/>
      <c r="H886" s="12"/>
      <c r="I886" s="12" t="s">
        <v>209</v>
      </c>
      <c r="J886" s="12"/>
      <c r="K886" s="14">
        <f t="shared" ref="K886:M886" si="109">SUM(K885)</f>
        <v>500</v>
      </c>
      <c r="L886" s="11">
        <f t="shared" si="109"/>
        <v>206.06</v>
      </c>
      <c r="M886" s="11">
        <f t="shared" si="109"/>
        <v>103027.95</v>
      </c>
      <c r="N886" s="12"/>
      <c r="O886" s="14">
        <f t="shared" ref="O886:Q886" si="110">SUM(O884:O885)</f>
        <v>200</v>
      </c>
      <c r="P886" s="11">
        <f t="shared" si="110"/>
        <v>183.95</v>
      </c>
      <c r="Q886" s="11">
        <f t="shared" si="110"/>
        <v>36790.480000000003</v>
      </c>
      <c r="R886" s="11"/>
      <c r="S886" s="12"/>
      <c r="T886" s="14"/>
      <c r="U886" s="11"/>
      <c r="V886" s="11"/>
      <c r="W886" s="11"/>
      <c r="X886" s="11"/>
      <c r="Y886" s="11">
        <f t="shared" ref="Y886:AA886" si="111">SUM(Y884:Y885)</f>
        <v>700</v>
      </c>
      <c r="Z886" s="11">
        <f t="shared" si="111"/>
        <v>390.01</v>
      </c>
      <c r="AA886" s="11">
        <f t="shared" si="111"/>
        <v>139818.43</v>
      </c>
      <c r="AB886" s="11"/>
      <c r="AC886" s="11"/>
      <c r="AD886" s="11"/>
      <c r="AE886" s="11"/>
      <c r="AF886" s="11"/>
      <c r="AG886" s="11"/>
      <c r="AL886" s="12"/>
    </row>
    <row r="887" spans="2:38" x14ac:dyDescent="0.25">
      <c r="C887" s="13"/>
      <c r="D887" s="12"/>
      <c r="E887" s="12"/>
      <c r="F887" s="12"/>
      <c r="G887" s="12"/>
      <c r="H887" s="12"/>
      <c r="I887" s="12"/>
      <c r="J887" s="12"/>
      <c r="K887" s="14"/>
      <c r="L887" s="11"/>
      <c r="M887" s="11"/>
      <c r="N887" s="12"/>
      <c r="O887" s="14"/>
      <c r="P887" s="11"/>
      <c r="Q887" s="11"/>
      <c r="R887" s="11"/>
      <c r="S887" s="12"/>
      <c r="T887" s="14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L887" s="12"/>
    </row>
    <row r="888" spans="2:38" x14ac:dyDescent="0.25">
      <c r="C888" s="13"/>
      <c r="D888" s="12"/>
      <c r="E888" s="12"/>
      <c r="F888" s="12"/>
      <c r="G888" s="12"/>
      <c r="H888" s="12"/>
      <c r="I888" s="31" t="s">
        <v>398</v>
      </c>
      <c r="J888" s="11"/>
      <c r="K888" s="32">
        <v>500</v>
      </c>
      <c r="L888" s="32"/>
      <c r="M888" s="33">
        <v>239626.46</v>
      </c>
      <c r="N888" s="12"/>
      <c r="O888" s="14"/>
      <c r="P888" s="11"/>
      <c r="Q888" s="11"/>
      <c r="R888" s="11"/>
      <c r="S888" s="12"/>
      <c r="T888" s="14"/>
      <c r="U888" s="11"/>
      <c r="V888" s="11"/>
      <c r="W888" s="11"/>
      <c r="X888" s="11"/>
      <c r="Y888" s="32">
        <v>500</v>
      </c>
      <c r="Z888" s="32"/>
      <c r="AA888" s="33">
        <v>239626.46</v>
      </c>
      <c r="AB888" s="11"/>
      <c r="AC888" s="11"/>
      <c r="AD888" s="11"/>
      <c r="AE888" s="11"/>
      <c r="AF888" s="11"/>
      <c r="AG888" s="11"/>
      <c r="AL888" s="31" t="s">
        <v>398</v>
      </c>
    </row>
    <row r="889" spans="2:38" x14ac:dyDescent="0.25">
      <c r="B889">
        <v>247</v>
      </c>
      <c r="C889" s="13">
        <v>45887</v>
      </c>
      <c r="D889" s="12" t="s">
        <v>294</v>
      </c>
      <c r="E889" s="12" t="s">
        <v>23</v>
      </c>
      <c r="F889" s="12" t="s">
        <v>23</v>
      </c>
      <c r="G889" s="12" t="s">
        <v>21</v>
      </c>
      <c r="H889" s="12"/>
      <c r="I889" s="12" t="s">
        <v>296</v>
      </c>
      <c r="J889" s="12"/>
      <c r="K889" s="12"/>
      <c r="L889" s="12"/>
      <c r="M889" s="12"/>
      <c r="N889" s="12" t="s">
        <v>294</v>
      </c>
      <c r="O889" s="14">
        <v>200</v>
      </c>
      <c r="P889" s="11">
        <v>419.42</v>
      </c>
      <c r="Q889" s="11">
        <v>83883.83</v>
      </c>
      <c r="R889" s="11"/>
      <c r="S889" s="12"/>
      <c r="T889" s="14"/>
      <c r="U889" s="11"/>
      <c r="V889" s="11"/>
      <c r="W889" s="11"/>
      <c r="X889" s="12" t="s">
        <v>294</v>
      </c>
      <c r="Y889" s="14">
        <v>200</v>
      </c>
      <c r="Z889" s="11">
        <v>419.42</v>
      </c>
      <c r="AA889" s="11">
        <v>83883.83</v>
      </c>
      <c r="AB889" s="11"/>
      <c r="AC889" s="11"/>
      <c r="AD889" s="11"/>
      <c r="AE889" s="11"/>
      <c r="AF889" s="11"/>
      <c r="AG889" s="11"/>
      <c r="AH889" s="86" t="str">
        <f>LEFT(N889,2)</f>
        <v>14</v>
      </c>
      <c r="AI889" s="86" t="str">
        <f>MID(N889,4,2)</f>
        <v>08</v>
      </c>
      <c r="AJ889" s="86" t="str">
        <f>RIGHT(N889,2)</f>
        <v>25</v>
      </c>
      <c r="AK889" s="86" t="s">
        <v>388</v>
      </c>
      <c r="AL889" s="12" t="s">
        <v>296</v>
      </c>
    </row>
    <row r="890" spans="2:38" x14ac:dyDescent="0.25">
      <c r="C890" s="13"/>
      <c r="D890" s="12"/>
      <c r="E890" s="12"/>
      <c r="F890" s="12"/>
      <c r="G890" s="12"/>
      <c r="H890" s="12"/>
      <c r="I890" s="12" t="s">
        <v>296</v>
      </c>
      <c r="J890" s="12"/>
      <c r="K890" s="11">
        <f t="shared" ref="K890" si="112">SUM(K888:K889)</f>
        <v>500</v>
      </c>
      <c r="L890" s="11">
        <f t="shared" ref="L890:M890" si="113">SUM(L888:L889)</f>
        <v>0</v>
      </c>
      <c r="M890" s="11">
        <f t="shared" si="113"/>
        <v>239626.46</v>
      </c>
      <c r="N890" s="12"/>
      <c r="O890" s="11">
        <f t="shared" ref="O890:Q890" si="114">SUM(O888:O889)</f>
        <v>200</v>
      </c>
      <c r="P890" s="11">
        <f t="shared" si="114"/>
        <v>419.42</v>
      </c>
      <c r="Q890" s="11">
        <f t="shared" si="114"/>
        <v>83883.83</v>
      </c>
      <c r="R890" s="11"/>
      <c r="S890" s="12"/>
      <c r="T890" s="14"/>
      <c r="U890" s="11"/>
      <c r="V890" s="11"/>
      <c r="W890" s="11"/>
      <c r="X890" s="11"/>
      <c r="Y890" s="11">
        <f t="shared" ref="Y890:AA890" si="115">SUM(Y888:Y889)</f>
        <v>700</v>
      </c>
      <c r="Z890" s="11">
        <f t="shared" si="115"/>
        <v>419.42</v>
      </c>
      <c r="AA890" s="11">
        <f t="shared" si="115"/>
        <v>323510.28999999998</v>
      </c>
      <c r="AB890" s="11"/>
      <c r="AC890" s="11"/>
      <c r="AD890" s="11"/>
      <c r="AE890" s="11"/>
      <c r="AF890" s="11"/>
      <c r="AG890" s="11"/>
      <c r="AL890" s="12"/>
    </row>
    <row r="891" spans="2:38" x14ac:dyDescent="0.25">
      <c r="C891" s="13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4"/>
      <c r="P891" s="11"/>
      <c r="Q891" s="11"/>
      <c r="R891" s="11"/>
      <c r="S891" s="12"/>
      <c r="T891" s="14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L891" s="12"/>
    </row>
    <row r="892" spans="2:38" x14ac:dyDescent="0.25">
      <c r="C892" s="13"/>
      <c r="D892" s="12"/>
      <c r="E892" s="12"/>
      <c r="F892" s="12"/>
      <c r="G892" s="12"/>
      <c r="H892" s="12"/>
      <c r="I892" s="12" t="s">
        <v>199</v>
      </c>
      <c r="J892" s="12" t="s">
        <v>197</v>
      </c>
      <c r="K892" s="14">
        <v>10000</v>
      </c>
      <c r="L892" s="11">
        <v>5.68</v>
      </c>
      <c r="M892" s="11">
        <v>56770.01</v>
      </c>
      <c r="N892" s="12"/>
      <c r="O892" s="14"/>
      <c r="P892" s="11"/>
      <c r="Q892" s="11"/>
      <c r="R892" s="11"/>
      <c r="S892" s="12"/>
      <c r="T892" s="14"/>
      <c r="U892" s="11"/>
      <c r="V892" s="11"/>
      <c r="W892" s="11"/>
      <c r="X892" s="12" t="s">
        <v>197</v>
      </c>
      <c r="Y892" s="14">
        <v>10000</v>
      </c>
      <c r="Z892" s="11">
        <v>5.68</v>
      </c>
      <c r="AA892" s="11">
        <v>56770.01</v>
      </c>
      <c r="AB892" s="11"/>
      <c r="AC892" s="11"/>
      <c r="AD892" s="11"/>
      <c r="AE892" s="11"/>
      <c r="AF892" s="11"/>
      <c r="AG892" s="11"/>
      <c r="AL892" s="12" t="s">
        <v>199</v>
      </c>
    </row>
    <row r="893" spans="2:38" x14ac:dyDescent="0.25">
      <c r="C893" s="13"/>
      <c r="D893" s="12"/>
      <c r="E893" s="12"/>
      <c r="F893" s="12"/>
      <c r="G893" s="12"/>
      <c r="H893" s="12"/>
      <c r="I893" s="12" t="s">
        <v>199</v>
      </c>
      <c r="J893" s="12" t="s">
        <v>210</v>
      </c>
      <c r="K893" s="14">
        <v>10000</v>
      </c>
      <c r="L893" s="11">
        <v>6.12</v>
      </c>
      <c r="M893" s="11">
        <v>61200</v>
      </c>
      <c r="N893" s="12"/>
      <c r="O893" s="14"/>
      <c r="P893" s="11"/>
      <c r="Q893" s="11"/>
      <c r="R893" s="11"/>
      <c r="S893" s="12"/>
      <c r="T893" s="14"/>
      <c r="U893" s="11"/>
      <c r="V893" s="11"/>
      <c r="W893" s="11"/>
      <c r="X893" s="12" t="s">
        <v>210</v>
      </c>
      <c r="Y893" s="14">
        <v>10000</v>
      </c>
      <c r="Z893" s="11">
        <v>6.12</v>
      </c>
      <c r="AA893" s="11">
        <v>61200</v>
      </c>
      <c r="AB893" s="11"/>
      <c r="AC893" s="11"/>
      <c r="AD893" s="11"/>
      <c r="AE893" s="11"/>
      <c r="AF893" s="11"/>
      <c r="AG893" s="11"/>
      <c r="AL893" s="12" t="s">
        <v>199</v>
      </c>
    </row>
    <row r="894" spans="2:38" x14ac:dyDescent="0.25">
      <c r="C894" s="13"/>
      <c r="D894" s="12"/>
      <c r="E894" s="12"/>
      <c r="F894" s="12"/>
      <c r="G894" s="12"/>
      <c r="H894" s="12"/>
      <c r="I894" s="12"/>
      <c r="J894" s="12"/>
      <c r="K894" s="14"/>
      <c r="L894" s="11"/>
      <c r="M894" s="11"/>
      <c r="N894" s="12"/>
      <c r="O894" s="14"/>
      <c r="P894" s="11"/>
      <c r="Q894" s="11"/>
      <c r="R894" s="11"/>
      <c r="S894" s="12"/>
      <c r="T894" s="14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L894" s="12"/>
    </row>
    <row r="895" spans="2:38" x14ac:dyDescent="0.25">
      <c r="C895" s="13"/>
      <c r="D895" s="12"/>
      <c r="E895" s="12"/>
      <c r="F895" s="12"/>
      <c r="G895" s="12"/>
      <c r="H895" s="12"/>
      <c r="I895" s="12"/>
      <c r="J895" s="12"/>
      <c r="K895" s="14"/>
      <c r="L895" s="11"/>
      <c r="M895" s="11"/>
      <c r="N895" s="12"/>
      <c r="O895" s="14"/>
      <c r="P895" s="11"/>
      <c r="Q895" s="11"/>
      <c r="R895" s="11"/>
      <c r="S895" s="12"/>
      <c r="T895" s="14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L895" s="12"/>
    </row>
    <row r="896" spans="2:38" x14ac:dyDescent="0.25">
      <c r="B896">
        <v>285</v>
      </c>
      <c r="C896" s="13">
        <v>45903</v>
      </c>
      <c r="D896" s="12" t="s">
        <v>321</v>
      </c>
      <c r="E896" s="12" t="s">
        <v>17</v>
      </c>
      <c r="F896" s="12" t="s">
        <v>322</v>
      </c>
      <c r="G896" s="12" t="s">
        <v>21</v>
      </c>
      <c r="H896" s="12"/>
      <c r="I896" s="12" t="s">
        <v>323</v>
      </c>
      <c r="J896" s="12"/>
      <c r="K896" s="12"/>
      <c r="L896" s="12"/>
      <c r="M896" s="12"/>
      <c r="N896" s="12" t="s">
        <v>321</v>
      </c>
      <c r="O896" s="14">
        <v>250</v>
      </c>
      <c r="P896" s="11">
        <v>257.36</v>
      </c>
      <c r="Q896" s="11">
        <v>64339.28</v>
      </c>
      <c r="R896" s="11"/>
      <c r="S896" s="12"/>
      <c r="T896" s="14"/>
      <c r="U896" s="11"/>
      <c r="V896" s="11"/>
      <c r="W896" s="11"/>
      <c r="X896" s="12" t="s">
        <v>321</v>
      </c>
      <c r="Y896" s="14">
        <v>250</v>
      </c>
      <c r="Z896" s="11">
        <v>257.36</v>
      </c>
      <c r="AA896" s="11">
        <v>64339.28</v>
      </c>
      <c r="AB896" s="11"/>
      <c r="AC896" s="11"/>
      <c r="AD896" s="11"/>
      <c r="AE896" s="11"/>
      <c r="AF896" s="11"/>
      <c r="AG896" s="11"/>
      <c r="AH896" s="86" t="str">
        <f>LEFT(N896,2)</f>
        <v>02</v>
      </c>
      <c r="AI896" s="86" t="str">
        <f>MID(N896,4,2)</f>
        <v>09</v>
      </c>
      <c r="AJ896" s="86" t="str">
        <f>RIGHT(N896,2)</f>
        <v>25</v>
      </c>
      <c r="AK896" s="86" t="s">
        <v>388</v>
      </c>
      <c r="AL896" s="12" t="s">
        <v>323</v>
      </c>
    </row>
    <row r="897" spans="2:38" x14ac:dyDescent="0.25">
      <c r="C897" s="13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4"/>
      <c r="P897" s="11"/>
      <c r="Q897" s="11"/>
      <c r="R897" s="11"/>
      <c r="S897" s="12"/>
      <c r="T897" s="14"/>
      <c r="U897" s="11"/>
      <c r="V897" s="11"/>
      <c r="W897" s="11"/>
      <c r="X897" s="12"/>
      <c r="Y897" s="14"/>
      <c r="Z897" s="11"/>
      <c r="AA897" s="11"/>
      <c r="AB897" s="11"/>
      <c r="AC897" s="11"/>
      <c r="AD897" s="11"/>
      <c r="AE897" s="11"/>
      <c r="AF897" s="11"/>
      <c r="AG897" s="11"/>
      <c r="AL897" s="12"/>
    </row>
    <row r="898" spans="2:38" x14ac:dyDescent="0.25">
      <c r="C898" s="13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4"/>
      <c r="P898" s="11"/>
      <c r="Q898" s="11"/>
      <c r="R898" s="11"/>
      <c r="S898" s="12"/>
      <c r="T898" s="14"/>
      <c r="U898" s="11"/>
      <c r="V898" s="11"/>
      <c r="W898" s="11"/>
      <c r="X898" s="12"/>
      <c r="Y898" s="14"/>
      <c r="Z898" s="11"/>
      <c r="AA898" s="11"/>
      <c r="AB898" s="11"/>
      <c r="AC898" s="11"/>
      <c r="AD898" s="11"/>
      <c r="AE898" s="11"/>
      <c r="AF898" s="11"/>
      <c r="AG898" s="11"/>
      <c r="AL898" s="12"/>
    </row>
    <row r="899" spans="2:38" x14ac:dyDescent="0.25">
      <c r="B899">
        <v>225</v>
      </c>
      <c r="C899" s="13">
        <v>45875</v>
      </c>
      <c r="D899" s="12" t="s">
        <v>276</v>
      </c>
      <c r="E899" s="12" t="s">
        <v>17</v>
      </c>
      <c r="F899" s="12" t="s">
        <v>277</v>
      </c>
      <c r="G899" s="12" t="s">
        <v>21</v>
      </c>
      <c r="H899" s="12"/>
      <c r="I899" s="12" t="s">
        <v>158</v>
      </c>
      <c r="J899" s="12"/>
      <c r="K899" s="12"/>
      <c r="L899" s="12"/>
      <c r="M899" s="12"/>
      <c r="N899" s="12"/>
      <c r="O899" s="14"/>
      <c r="P899" s="11"/>
      <c r="Q899" s="11"/>
      <c r="R899" s="11"/>
      <c r="S899" s="12" t="s">
        <v>276</v>
      </c>
      <c r="T899" s="14">
        <v>-500</v>
      </c>
      <c r="U899" s="11">
        <v>121.88</v>
      </c>
      <c r="V899" s="11">
        <v>-60939</v>
      </c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86" t="str">
        <f>LEFT(S899,2)</f>
        <v>05</v>
      </c>
      <c r="AI899" s="86" t="str">
        <f>MID(S899,4,2)</f>
        <v>08</v>
      </c>
      <c r="AJ899" s="86" t="str">
        <f>RIGHT(S899,2)</f>
        <v>25</v>
      </c>
      <c r="AK899" s="86" t="s">
        <v>388</v>
      </c>
      <c r="AL899" s="12" t="s">
        <v>158</v>
      </c>
    </row>
    <row r="900" spans="2:38" x14ac:dyDescent="0.25">
      <c r="C900" s="13"/>
      <c r="D900" s="12"/>
      <c r="E900" s="12"/>
      <c r="F900" s="12"/>
      <c r="G900" s="12"/>
      <c r="H900" s="12"/>
      <c r="I900" s="12" t="s">
        <v>158</v>
      </c>
      <c r="J900" s="12" t="s">
        <v>156</v>
      </c>
      <c r="K900" s="14">
        <v>500</v>
      </c>
      <c r="L900" s="11">
        <v>238.64</v>
      </c>
      <c r="M900" s="11">
        <v>119319.2</v>
      </c>
      <c r="N900" s="12"/>
      <c r="O900" s="14"/>
      <c r="P900" s="11"/>
      <c r="Q900" s="11"/>
      <c r="R900" s="11"/>
      <c r="S900" s="12"/>
      <c r="T900" s="14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L900" s="12" t="s">
        <v>158</v>
      </c>
    </row>
    <row r="901" spans="2:38" x14ac:dyDescent="0.25">
      <c r="C901" s="13"/>
      <c r="D901" s="12"/>
      <c r="E901" s="12"/>
      <c r="F901" s="12"/>
      <c r="G901" s="12"/>
      <c r="H901" s="12"/>
      <c r="I901" s="12" t="s">
        <v>158</v>
      </c>
      <c r="J901" s="12"/>
      <c r="K901" s="14">
        <f t="shared" ref="K901:M901" si="116">SUM(K900)</f>
        <v>500</v>
      </c>
      <c r="L901" s="11">
        <f t="shared" si="116"/>
        <v>238.64</v>
      </c>
      <c r="M901" s="11">
        <f t="shared" si="116"/>
        <v>119319.2</v>
      </c>
      <c r="N901" s="12"/>
      <c r="O901" s="14"/>
      <c r="P901" s="11"/>
      <c r="Q901" s="11"/>
      <c r="R901" s="11"/>
      <c r="S901" s="12"/>
      <c r="T901" s="14">
        <f t="shared" ref="T901:V901" si="117">SUM(T899:T900)</f>
        <v>-500</v>
      </c>
      <c r="U901" s="11">
        <f t="shared" si="117"/>
        <v>121.88</v>
      </c>
      <c r="V901" s="11">
        <f t="shared" si="117"/>
        <v>-60939</v>
      </c>
      <c r="W901" s="11"/>
      <c r="X901" s="11"/>
      <c r="Y901" s="11">
        <f>K901+O901+T901</f>
        <v>0</v>
      </c>
      <c r="Z901" s="11"/>
      <c r="AA901" s="11">
        <f>M901/K901*Y901</f>
        <v>0</v>
      </c>
      <c r="AB901" s="12"/>
      <c r="AC901" s="11">
        <f>M901-AA901</f>
        <v>119319.2</v>
      </c>
      <c r="AD901" s="11">
        <f>(V901*-1)-AC901</f>
        <v>-58380.2</v>
      </c>
      <c r="AE901" s="11"/>
      <c r="AF901" s="11"/>
      <c r="AG901" s="11"/>
      <c r="AK901" s="86" t="s">
        <v>388</v>
      </c>
      <c r="AL901" s="12"/>
    </row>
    <row r="902" spans="2:38" x14ac:dyDescent="0.25">
      <c r="C902" s="13"/>
      <c r="D902" s="12"/>
      <c r="E902" s="12"/>
      <c r="F902" s="12"/>
      <c r="G902" s="12"/>
      <c r="H902" s="12"/>
      <c r="I902" s="12"/>
      <c r="J902" s="12"/>
      <c r="K902" s="14"/>
      <c r="L902" s="11"/>
      <c r="M902" s="11"/>
      <c r="N902" s="12"/>
      <c r="O902" s="14"/>
      <c r="P902" s="11"/>
      <c r="Q902" s="11"/>
      <c r="R902" s="11"/>
      <c r="S902" s="12"/>
      <c r="T902" s="14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L902" s="12"/>
    </row>
    <row r="903" spans="2:38" x14ac:dyDescent="0.25">
      <c r="C903" s="13"/>
      <c r="D903" s="12"/>
      <c r="E903" s="12"/>
      <c r="F903" s="12"/>
      <c r="G903" s="12"/>
      <c r="H903" s="12"/>
      <c r="I903" s="12"/>
      <c r="J903" s="12"/>
      <c r="K903" s="14"/>
      <c r="L903" s="11"/>
      <c r="M903" s="11"/>
      <c r="N903" s="12"/>
      <c r="O903" s="14"/>
      <c r="P903" s="11"/>
      <c r="Q903" s="11"/>
      <c r="R903" s="11"/>
      <c r="S903" s="12"/>
      <c r="T903" s="14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L903" s="12"/>
    </row>
    <row r="904" spans="2:38" x14ac:dyDescent="0.25">
      <c r="C904" s="13"/>
      <c r="D904" s="12"/>
      <c r="E904" s="12"/>
      <c r="F904" s="12"/>
      <c r="G904" s="12"/>
      <c r="H904" s="12"/>
      <c r="I904" s="12" t="s">
        <v>219</v>
      </c>
      <c r="J904" s="11"/>
      <c r="K904" s="11">
        <v>500</v>
      </c>
      <c r="L904" s="11"/>
      <c r="M904" s="11">
        <v>105901.84</v>
      </c>
      <c r="N904" s="12"/>
      <c r="O904" s="14"/>
      <c r="P904" s="11"/>
      <c r="Q904" s="11"/>
      <c r="R904" s="11"/>
      <c r="S904" s="12"/>
      <c r="T904" s="14"/>
      <c r="U904" s="11"/>
      <c r="V904" s="11"/>
      <c r="W904" s="11"/>
      <c r="X904" s="11"/>
      <c r="Y904" s="11">
        <v>500</v>
      </c>
      <c r="Z904" s="11"/>
      <c r="AA904" s="11">
        <v>105901.84</v>
      </c>
      <c r="AB904" s="11"/>
      <c r="AC904" s="11"/>
      <c r="AD904" s="11"/>
      <c r="AE904" s="11"/>
      <c r="AF904" s="11"/>
      <c r="AG904" s="11"/>
      <c r="AL904" s="12" t="s">
        <v>219</v>
      </c>
    </row>
    <row r="905" spans="2:38" x14ac:dyDescent="0.25">
      <c r="C905" s="13"/>
      <c r="D905" s="12"/>
      <c r="E905" s="12"/>
      <c r="F905" s="12"/>
      <c r="G905" s="12"/>
      <c r="H905" s="12"/>
      <c r="I905" s="12"/>
      <c r="J905" s="11"/>
      <c r="K905" s="11"/>
      <c r="L905" s="11"/>
      <c r="M905" s="11"/>
      <c r="N905" s="12"/>
      <c r="O905" s="14"/>
      <c r="P905" s="11"/>
      <c r="Q905" s="11"/>
      <c r="R905" s="11"/>
      <c r="S905" s="12"/>
      <c r="T905" s="14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L905" s="12"/>
    </row>
    <row r="906" spans="2:38" x14ac:dyDescent="0.25">
      <c r="C906" s="13"/>
      <c r="D906" s="12"/>
      <c r="E906" s="12"/>
      <c r="F906" s="12"/>
      <c r="G906" s="12"/>
      <c r="H906" s="12"/>
      <c r="I906" s="12"/>
      <c r="J906" s="11"/>
      <c r="K906" s="11"/>
      <c r="L906" s="11"/>
      <c r="M906" s="11"/>
      <c r="N906" s="12"/>
      <c r="O906" s="14"/>
      <c r="P906" s="11"/>
      <c r="Q906" s="11"/>
      <c r="R906" s="11"/>
      <c r="S906" s="12"/>
      <c r="T906" s="14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L906" s="12"/>
    </row>
    <row r="907" spans="2:38" x14ac:dyDescent="0.25">
      <c r="C907" s="13"/>
      <c r="D907" s="12"/>
      <c r="E907" s="12"/>
      <c r="F907" s="12"/>
      <c r="G907" s="12"/>
      <c r="H907" s="12"/>
      <c r="I907" s="31" t="s">
        <v>399</v>
      </c>
      <c r="J907" s="11"/>
      <c r="K907" s="32">
        <v>1000</v>
      </c>
      <c r="L907" s="32"/>
      <c r="M907" s="33">
        <v>124114</v>
      </c>
      <c r="N907" s="12"/>
      <c r="O907" s="14"/>
      <c r="P907" s="11"/>
      <c r="Q907" s="11"/>
      <c r="R907" s="11"/>
      <c r="S907" s="12"/>
      <c r="T907" s="14"/>
      <c r="U907" s="11"/>
      <c r="V907" s="11"/>
      <c r="W907" s="11"/>
      <c r="X907" s="11"/>
      <c r="Y907" s="32">
        <v>1000</v>
      </c>
      <c r="Z907" s="32"/>
      <c r="AA907" s="33">
        <v>124114</v>
      </c>
      <c r="AB907" s="11"/>
      <c r="AC907" s="11"/>
      <c r="AD907" s="11"/>
      <c r="AE907" s="11"/>
      <c r="AF907" s="11"/>
      <c r="AG907" s="11"/>
      <c r="AL907" s="31" t="s">
        <v>399</v>
      </c>
    </row>
    <row r="908" spans="2:38" x14ac:dyDescent="0.25">
      <c r="C908" s="13"/>
      <c r="D908" s="12"/>
      <c r="E908" s="12"/>
      <c r="F908" s="12"/>
      <c r="G908" s="12"/>
      <c r="H908" s="12"/>
      <c r="I908" s="31"/>
      <c r="J908" s="11"/>
      <c r="K908" s="32"/>
      <c r="L908" s="32"/>
      <c r="M908" s="33"/>
      <c r="N908" s="12"/>
      <c r="O908" s="14"/>
      <c r="P908" s="11"/>
      <c r="Q908" s="11"/>
      <c r="R908" s="11"/>
      <c r="S908" s="12"/>
      <c r="T908" s="14"/>
      <c r="U908" s="11"/>
      <c r="V908" s="11"/>
      <c r="W908" s="11"/>
      <c r="X908" s="11"/>
      <c r="Y908" s="32"/>
      <c r="Z908" s="32"/>
      <c r="AA908" s="33"/>
      <c r="AB908" s="11"/>
      <c r="AC908" s="11"/>
      <c r="AD908" s="11"/>
      <c r="AE908" s="11"/>
      <c r="AF908" s="11"/>
      <c r="AG908" s="11"/>
      <c r="AL908" s="31"/>
    </row>
    <row r="909" spans="2:38" x14ac:dyDescent="0.25">
      <c r="B909">
        <v>248</v>
      </c>
      <c r="C909" s="13">
        <v>45887</v>
      </c>
      <c r="D909" s="12" t="s">
        <v>294</v>
      </c>
      <c r="E909" s="12" t="s">
        <v>23</v>
      </c>
      <c r="F909" s="12" t="s">
        <v>23</v>
      </c>
      <c r="G909" s="12" t="s">
        <v>21</v>
      </c>
      <c r="H909" s="12"/>
      <c r="I909" s="12" t="s">
        <v>297</v>
      </c>
      <c r="J909" s="12"/>
      <c r="K909" s="12"/>
      <c r="L909" s="12"/>
      <c r="M909" s="12"/>
      <c r="N909" s="12" t="s">
        <v>294</v>
      </c>
      <c r="O909" s="14">
        <v>500</v>
      </c>
      <c r="P909" s="11">
        <v>113.26</v>
      </c>
      <c r="Q909" s="11">
        <v>56631.6</v>
      </c>
      <c r="R909" s="11"/>
      <c r="S909" s="12"/>
      <c r="T909" s="14"/>
      <c r="U909" s="11"/>
      <c r="V909" s="11"/>
      <c r="W909" s="11"/>
      <c r="X909" s="12" t="s">
        <v>294</v>
      </c>
      <c r="Y909" s="14">
        <v>500</v>
      </c>
      <c r="Z909" s="11">
        <v>113.26</v>
      </c>
      <c r="AA909" s="11">
        <v>56631.6</v>
      </c>
      <c r="AB909" s="11"/>
      <c r="AC909" s="11"/>
      <c r="AD909" s="11"/>
      <c r="AE909" s="11"/>
      <c r="AF909" s="11"/>
      <c r="AG909" s="11"/>
      <c r="AH909" s="86" t="str">
        <f>LEFT(N909,2)</f>
        <v>14</v>
      </c>
      <c r="AI909" s="86" t="str">
        <f>MID(N909,4,2)</f>
        <v>08</v>
      </c>
      <c r="AJ909" s="86" t="str">
        <f>RIGHT(N909,2)</f>
        <v>25</v>
      </c>
      <c r="AK909" s="86" t="s">
        <v>388</v>
      </c>
      <c r="AL909" s="12" t="s">
        <v>297</v>
      </c>
    </row>
    <row r="910" spans="2:38" x14ac:dyDescent="0.25">
      <c r="B910">
        <v>226</v>
      </c>
      <c r="C910" s="13">
        <v>45875</v>
      </c>
      <c r="D910" s="12" t="s">
        <v>276</v>
      </c>
      <c r="E910" s="12" t="s">
        <v>23</v>
      </c>
      <c r="F910" s="12" t="s">
        <v>23</v>
      </c>
      <c r="G910" s="12" t="s">
        <v>21</v>
      </c>
      <c r="H910" s="12"/>
      <c r="I910" s="12" t="s">
        <v>177</v>
      </c>
      <c r="J910" s="12"/>
      <c r="K910" s="12"/>
      <c r="L910" s="12"/>
      <c r="M910" s="12"/>
      <c r="N910" s="12"/>
      <c r="O910" s="14"/>
      <c r="P910" s="11"/>
      <c r="Q910" s="11"/>
      <c r="R910" s="11"/>
      <c r="S910" s="12" t="s">
        <v>276</v>
      </c>
      <c r="T910" s="14">
        <v>-2000</v>
      </c>
      <c r="U910" s="11">
        <v>22.93</v>
      </c>
      <c r="V910" s="11">
        <v>-45854</v>
      </c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86" t="str">
        <f>LEFT(S910,2)</f>
        <v>05</v>
      </c>
      <c r="AI910" s="86" t="str">
        <f>MID(S910,4,2)</f>
        <v>08</v>
      </c>
      <c r="AJ910" s="86" t="str">
        <f>RIGHT(S910,2)</f>
        <v>25</v>
      </c>
      <c r="AK910" s="86" t="s">
        <v>388</v>
      </c>
      <c r="AL910" s="12" t="s">
        <v>177</v>
      </c>
    </row>
    <row r="911" spans="2:38" x14ac:dyDescent="0.25">
      <c r="C911" s="13"/>
      <c r="D911" s="12"/>
      <c r="E911" s="12"/>
      <c r="F911" s="12"/>
      <c r="G911" s="12"/>
      <c r="H911" s="12"/>
      <c r="I911" s="12" t="s">
        <v>177</v>
      </c>
      <c r="J911" s="11"/>
      <c r="K911" s="11">
        <v>2000</v>
      </c>
      <c r="L911" s="11"/>
      <c r="M911" s="11">
        <v>41659.590588235296</v>
      </c>
      <c r="N911" s="12"/>
      <c r="O911" s="14"/>
      <c r="P911" s="11"/>
      <c r="Q911" s="11"/>
      <c r="R911" s="11"/>
      <c r="S911" s="12"/>
      <c r="T911" s="14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L911" s="12" t="s">
        <v>177</v>
      </c>
    </row>
    <row r="912" spans="2:38" x14ac:dyDescent="0.25">
      <c r="C912" s="13"/>
      <c r="D912" s="12"/>
      <c r="E912" s="12"/>
      <c r="F912" s="12"/>
      <c r="G912" s="12"/>
      <c r="H912" s="12"/>
      <c r="I912" s="12" t="s">
        <v>177</v>
      </c>
      <c r="J912" s="11"/>
      <c r="K912" s="11">
        <f t="shared" ref="K912:M912" si="118">SUM(K911)</f>
        <v>2000</v>
      </c>
      <c r="L912" s="11">
        <f t="shared" si="118"/>
        <v>0</v>
      </c>
      <c r="M912" s="11">
        <f t="shared" si="118"/>
        <v>41659.590588235296</v>
      </c>
      <c r="N912" s="12"/>
      <c r="O912" s="14">
        <f t="shared" ref="O912:Q912" si="119">SUM(O909:O911)</f>
        <v>500</v>
      </c>
      <c r="P912" s="11">
        <f t="shared" si="119"/>
        <v>113.26</v>
      </c>
      <c r="Q912" s="11">
        <f t="shared" si="119"/>
        <v>56631.6</v>
      </c>
      <c r="R912" s="11"/>
      <c r="S912" s="12"/>
      <c r="T912" s="14">
        <f t="shared" ref="T912:V912" si="120">SUM(T910:T911)</f>
        <v>-2000</v>
      </c>
      <c r="U912" s="11">
        <f t="shared" si="120"/>
        <v>22.93</v>
      </c>
      <c r="V912" s="11">
        <f t="shared" si="120"/>
        <v>-45854</v>
      </c>
      <c r="W912" s="11"/>
      <c r="X912" s="11"/>
      <c r="Y912" s="11">
        <f>K912+O912+T912</f>
        <v>500</v>
      </c>
      <c r="Z912" s="11"/>
      <c r="AA912" s="11">
        <f>SUM(AA909:AA911)</f>
        <v>56631.6</v>
      </c>
      <c r="AB912" s="12"/>
      <c r="AC912" s="11">
        <f>M912</f>
        <v>41659.590588235296</v>
      </c>
      <c r="AD912" s="11">
        <f>(V912*-1)-AC912</f>
        <v>4194.4094117647037</v>
      </c>
      <c r="AE912" s="11"/>
      <c r="AF912" s="11"/>
      <c r="AG912" s="11"/>
      <c r="AK912" s="86" t="s">
        <v>388</v>
      </c>
      <c r="AL912" s="12"/>
    </row>
    <row r="913" spans="2:38" x14ac:dyDescent="0.25">
      <c r="C913" s="13"/>
      <c r="D913" s="12"/>
      <c r="E913" s="12"/>
      <c r="F913" s="12"/>
      <c r="G913" s="12"/>
      <c r="H913" s="12"/>
      <c r="I913" s="12"/>
      <c r="J913" s="11"/>
      <c r="K913" s="11"/>
      <c r="L913" s="11"/>
      <c r="M913" s="11"/>
      <c r="N913" s="12"/>
      <c r="O913" s="14"/>
      <c r="P913" s="11"/>
      <c r="Q913" s="11"/>
      <c r="R913" s="11"/>
      <c r="S913" s="12"/>
      <c r="T913" s="14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L913" s="12"/>
    </row>
    <row r="914" spans="2:38" x14ac:dyDescent="0.25">
      <c r="C914" s="13"/>
      <c r="D914" s="12"/>
      <c r="E914" s="12"/>
      <c r="F914" s="12"/>
      <c r="G914" s="12"/>
      <c r="H914" s="12"/>
      <c r="I914" s="12" t="s">
        <v>246</v>
      </c>
      <c r="J914" s="12" t="s">
        <v>244</v>
      </c>
      <c r="K914" s="14">
        <v>1500</v>
      </c>
      <c r="L914" s="11">
        <v>183.85</v>
      </c>
      <c r="M914" s="11">
        <v>275773.09999999998</v>
      </c>
      <c r="N914" s="12"/>
      <c r="O914" s="14"/>
      <c r="P914" s="11"/>
      <c r="Q914" s="11"/>
      <c r="R914" s="11"/>
      <c r="S914" s="12"/>
      <c r="T914" s="14"/>
      <c r="U914" s="11"/>
      <c r="V914" s="11"/>
      <c r="W914" s="11"/>
      <c r="X914" s="12" t="s">
        <v>244</v>
      </c>
      <c r="Y914" s="14">
        <v>1500</v>
      </c>
      <c r="Z914" s="11">
        <v>183.85</v>
      </c>
      <c r="AA914" s="11">
        <v>275773.09999999998</v>
      </c>
      <c r="AB914" s="11"/>
      <c r="AC914" s="11"/>
      <c r="AD914" s="11"/>
      <c r="AE914" s="11"/>
      <c r="AF914" s="11"/>
      <c r="AG914" s="11"/>
      <c r="AL914" s="12" t="s">
        <v>246</v>
      </c>
    </row>
    <row r="915" spans="2:38" x14ac:dyDescent="0.25">
      <c r="C915" s="13"/>
      <c r="D915" s="12"/>
      <c r="E915" s="12"/>
      <c r="F915" s="12"/>
      <c r="G915" s="12"/>
      <c r="H915" s="12"/>
      <c r="I915" s="12"/>
      <c r="J915" s="12"/>
      <c r="K915" s="14"/>
      <c r="L915" s="11"/>
      <c r="M915" s="11"/>
      <c r="N915" s="12"/>
      <c r="O915" s="14"/>
      <c r="P915" s="11"/>
      <c r="Q915" s="11"/>
      <c r="R915" s="11"/>
      <c r="S915" s="12"/>
      <c r="T915" s="14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L915" s="12"/>
    </row>
    <row r="916" spans="2:38" x14ac:dyDescent="0.25">
      <c r="B916">
        <v>306</v>
      </c>
      <c r="C916" s="13">
        <v>45916</v>
      </c>
      <c r="D916" s="12" t="s">
        <v>345</v>
      </c>
      <c r="E916" s="12" t="s">
        <v>17</v>
      </c>
      <c r="F916" s="12" t="s">
        <v>346</v>
      </c>
      <c r="G916" s="12" t="s">
        <v>21</v>
      </c>
      <c r="H916" s="12"/>
      <c r="I916" s="12" t="s">
        <v>342</v>
      </c>
      <c r="J916" s="12"/>
      <c r="K916" s="12"/>
      <c r="L916" s="12"/>
      <c r="M916" s="12"/>
      <c r="N916" s="12"/>
      <c r="O916" s="14"/>
      <c r="P916" s="11"/>
      <c r="Q916" s="11"/>
      <c r="R916" s="11"/>
      <c r="S916" s="12" t="s">
        <v>345</v>
      </c>
      <c r="T916" s="14">
        <v>-25</v>
      </c>
      <c r="U916" s="11">
        <v>4380.8100000000004</v>
      </c>
      <c r="V916" s="11">
        <v>-109520.37</v>
      </c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86" t="str">
        <f>LEFT(S916,2)</f>
        <v>15</v>
      </c>
      <c r="AI916" s="86" t="str">
        <f>MID(S916,4,2)</f>
        <v>09</v>
      </c>
      <c r="AJ916" s="86" t="str">
        <f>RIGHT(S916,2)</f>
        <v>25</v>
      </c>
      <c r="AK916" s="86" t="s">
        <v>388</v>
      </c>
      <c r="AL916" s="12" t="s">
        <v>342</v>
      </c>
    </row>
    <row r="917" spans="2:38" x14ac:dyDescent="0.25">
      <c r="B917">
        <v>305</v>
      </c>
      <c r="C917" s="13">
        <v>45915</v>
      </c>
      <c r="D917" s="12" t="s">
        <v>343</v>
      </c>
      <c r="E917" s="12" t="s">
        <v>17</v>
      </c>
      <c r="F917" s="12" t="s">
        <v>344</v>
      </c>
      <c r="G917" s="12" t="s">
        <v>21</v>
      </c>
      <c r="H917" s="12"/>
      <c r="I917" s="12" t="s">
        <v>342</v>
      </c>
      <c r="J917" s="12"/>
      <c r="K917" s="12"/>
      <c r="L917" s="12"/>
      <c r="M917" s="12"/>
      <c r="N917" s="12"/>
      <c r="O917" s="14"/>
      <c r="P917" s="11"/>
      <c r="Q917" s="11"/>
      <c r="R917" s="11"/>
      <c r="S917" s="12" t="s">
        <v>343</v>
      </c>
      <c r="T917" s="14">
        <v>-25</v>
      </c>
      <c r="U917" s="11">
        <v>4357.05</v>
      </c>
      <c r="V917" s="11">
        <v>-108926.27</v>
      </c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86" t="str">
        <f>LEFT(S917,2)</f>
        <v>12</v>
      </c>
      <c r="AI917" s="86" t="str">
        <f>MID(S917,4,2)</f>
        <v>09</v>
      </c>
      <c r="AJ917" s="86" t="str">
        <f>RIGHT(S917,2)</f>
        <v>25</v>
      </c>
      <c r="AK917" s="86" t="s">
        <v>388</v>
      </c>
      <c r="AL917" s="12" t="s">
        <v>342</v>
      </c>
    </row>
    <row r="918" spans="2:38" x14ac:dyDescent="0.25">
      <c r="B918">
        <v>302</v>
      </c>
      <c r="C918" s="13">
        <v>45912</v>
      </c>
      <c r="D918" s="12" t="s">
        <v>340</v>
      </c>
      <c r="E918" s="12" t="s">
        <v>17</v>
      </c>
      <c r="F918" s="12" t="s">
        <v>341</v>
      </c>
      <c r="G918" s="12" t="s">
        <v>21</v>
      </c>
      <c r="H918" s="12"/>
      <c r="I918" s="12" t="s">
        <v>342</v>
      </c>
      <c r="J918" s="12"/>
      <c r="K918" s="12"/>
      <c r="L918" s="12"/>
      <c r="M918" s="12"/>
      <c r="N918" s="12" t="s">
        <v>340</v>
      </c>
      <c r="O918" s="14">
        <v>100</v>
      </c>
      <c r="P918" s="11">
        <v>4129.55</v>
      </c>
      <c r="Q918" s="11">
        <v>412954.56</v>
      </c>
      <c r="R918" s="11"/>
      <c r="S918" s="12"/>
      <c r="T918" s="14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86" t="str">
        <f>LEFT(N918,2)</f>
        <v>11</v>
      </c>
      <c r="AI918" s="86" t="str">
        <f>MID(N918,4,2)</f>
        <v>09</v>
      </c>
      <c r="AJ918" s="86" t="str">
        <f>RIGHT(N918,2)</f>
        <v>25</v>
      </c>
      <c r="AK918" s="86" t="s">
        <v>388</v>
      </c>
      <c r="AL918" s="12" t="s">
        <v>342</v>
      </c>
    </row>
    <row r="919" spans="2:38" x14ac:dyDescent="0.25">
      <c r="C919" s="13"/>
      <c r="D919" s="12"/>
      <c r="E919" s="12"/>
      <c r="F919" s="12"/>
      <c r="G919" s="12"/>
      <c r="H919" s="12"/>
      <c r="I919" s="12" t="s">
        <v>342</v>
      </c>
      <c r="J919" s="12"/>
      <c r="K919" s="12"/>
      <c r="L919" s="12"/>
      <c r="M919" s="12"/>
      <c r="N919" s="12"/>
      <c r="O919" s="14">
        <f t="shared" ref="O919:Q919" si="121">SUM(O918)</f>
        <v>100</v>
      </c>
      <c r="P919" s="11">
        <f t="shared" si="121"/>
        <v>4129.55</v>
      </c>
      <c r="Q919" s="11">
        <f t="shared" si="121"/>
        <v>412954.56</v>
      </c>
      <c r="R919" s="11"/>
      <c r="S919" s="12"/>
      <c r="T919" s="14">
        <f t="shared" ref="T919:V919" si="122">SUM(T916:T918)</f>
        <v>-50</v>
      </c>
      <c r="U919" s="11">
        <f t="shared" si="122"/>
        <v>8737.86</v>
      </c>
      <c r="V919" s="11">
        <f t="shared" si="122"/>
        <v>-218446.64</v>
      </c>
      <c r="W919" s="11"/>
      <c r="X919" s="11"/>
      <c r="Y919" s="11">
        <f>K919+O919+T919</f>
        <v>50</v>
      </c>
      <c r="Z919" s="11"/>
      <c r="AA919" s="11">
        <f>Q919/O919*Y919</f>
        <v>206477.28000000003</v>
      </c>
      <c r="AB919" s="12"/>
      <c r="AC919" s="11">
        <f>Q919-AA919</f>
        <v>206477.27999999997</v>
      </c>
      <c r="AD919" s="11">
        <f>(V919*-1)-AC919</f>
        <v>11969.360000000044</v>
      </c>
      <c r="AE919" s="11"/>
      <c r="AF919" s="11"/>
      <c r="AG919" s="11"/>
      <c r="AK919" s="86" t="s">
        <v>388</v>
      </c>
      <c r="AL919" s="12"/>
    </row>
    <row r="920" spans="2:38" x14ac:dyDescent="0.25">
      <c r="C920" s="13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4"/>
      <c r="P920" s="11"/>
      <c r="Q920" s="11"/>
      <c r="R920" s="11"/>
      <c r="S920" s="12"/>
      <c r="T920" s="14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L920" s="12"/>
    </row>
    <row r="921" spans="2:38" x14ac:dyDescent="0.25">
      <c r="C921" s="13"/>
      <c r="D921" s="12"/>
      <c r="E921" s="12"/>
      <c r="F921" s="12"/>
      <c r="G921" s="12"/>
      <c r="H921" s="12"/>
      <c r="I921" s="31" t="s">
        <v>400</v>
      </c>
      <c r="J921" s="11"/>
      <c r="K921" s="32">
        <v>250</v>
      </c>
      <c r="L921" s="32"/>
      <c r="M921" s="33">
        <v>88438.35</v>
      </c>
      <c r="N921" s="12"/>
      <c r="O921" s="14"/>
      <c r="P921" s="11"/>
      <c r="Q921" s="11"/>
      <c r="R921" s="11"/>
      <c r="S921" s="12"/>
      <c r="T921" s="14"/>
      <c r="U921" s="11"/>
      <c r="V921" s="11"/>
      <c r="W921" s="11"/>
      <c r="X921" s="11"/>
      <c r="Y921" s="32">
        <v>250</v>
      </c>
      <c r="Z921" s="32"/>
      <c r="AA921" s="33">
        <v>88438.35</v>
      </c>
      <c r="AB921" s="11"/>
      <c r="AC921" s="11"/>
      <c r="AD921" s="11"/>
      <c r="AE921" s="11"/>
      <c r="AF921" s="11"/>
      <c r="AG921" s="11"/>
      <c r="AL921" s="31" t="s">
        <v>400</v>
      </c>
    </row>
    <row r="922" spans="2:38" x14ac:dyDescent="0.25">
      <c r="C922" s="13"/>
      <c r="D922" s="12"/>
      <c r="E922" s="12"/>
      <c r="F922" s="12"/>
      <c r="G922" s="12"/>
      <c r="H922" s="12"/>
      <c r="I922" s="31"/>
      <c r="J922" s="11"/>
      <c r="K922" s="32"/>
      <c r="L922" s="32"/>
      <c r="M922" s="33"/>
      <c r="N922" s="12"/>
      <c r="O922" s="14"/>
      <c r="P922" s="11"/>
      <c r="Q922" s="11"/>
      <c r="R922" s="11"/>
      <c r="S922" s="12"/>
      <c r="T922" s="14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L922" s="31"/>
    </row>
    <row r="923" spans="2:38" x14ac:dyDescent="0.25">
      <c r="C923" s="13"/>
      <c r="D923" s="12"/>
      <c r="E923" s="12"/>
      <c r="F923" s="12"/>
      <c r="G923" s="12"/>
      <c r="H923" s="12"/>
      <c r="I923" s="31"/>
      <c r="J923" s="11"/>
      <c r="K923" s="32"/>
      <c r="L923" s="32"/>
      <c r="M923" s="33"/>
      <c r="N923" s="12"/>
      <c r="O923" s="14"/>
      <c r="P923" s="11"/>
      <c r="Q923" s="11"/>
      <c r="R923" s="11"/>
      <c r="S923" s="12"/>
      <c r="T923" s="14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L923" s="31"/>
    </row>
    <row r="924" spans="2:38" x14ac:dyDescent="0.25">
      <c r="C924" s="13"/>
      <c r="D924" s="12"/>
      <c r="E924" s="12"/>
      <c r="F924" s="12"/>
      <c r="G924" s="12"/>
      <c r="H924" s="12"/>
      <c r="I924" s="31"/>
      <c r="J924" s="11"/>
      <c r="K924" s="32"/>
      <c r="L924" s="32"/>
      <c r="M924" s="33"/>
      <c r="N924" s="12"/>
      <c r="O924" s="14"/>
      <c r="P924" s="11"/>
      <c r="Q924" s="11"/>
      <c r="R924" s="11"/>
      <c r="S924" s="12"/>
      <c r="T924" s="14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L924" s="31"/>
    </row>
    <row r="925" spans="2:38" x14ac:dyDescent="0.25">
      <c r="C925" s="13"/>
      <c r="D925" s="12"/>
      <c r="E925" s="12"/>
      <c r="F925" s="12"/>
      <c r="G925" s="12"/>
      <c r="H925" s="12"/>
      <c r="I925" s="31"/>
      <c r="J925" s="11"/>
      <c r="K925" s="32"/>
      <c r="L925" s="32"/>
      <c r="M925" s="33"/>
      <c r="N925" s="12"/>
      <c r="O925" s="14"/>
      <c r="P925" s="11"/>
      <c r="Q925" s="11"/>
      <c r="R925" s="11"/>
      <c r="S925" s="12"/>
      <c r="T925" s="14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L925" s="31"/>
    </row>
    <row r="926" spans="2:38" x14ac:dyDescent="0.25">
      <c r="B926">
        <v>227</v>
      </c>
      <c r="C926" s="13">
        <v>45875</v>
      </c>
      <c r="D926" s="12" t="s">
        <v>276</v>
      </c>
      <c r="E926" s="12" t="s">
        <v>23</v>
      </c>
      <c r="F926" s="12" t="s">
        <v>23</v>
      </c>
      <c r="G926" s="12" t="s">
        <v>21</v>
      </c>
      <c r="H926" s="12"/>
      <c r="I926" s="12" t="s">
        <v>47</v>
      </c>
      <c r="J926" s="12"/>
      <c r="K926" s="12"/>
      <c r="L926" s="12"/>
      <c r="M926" s="12"/>
      <c r="N926" s="12"/>
      <c r="O926" s="14"/>
      <c r="P926" s="11"/>
      <c r="Q926" s="11"/>
      <c r="R926" s="11"/>
      <c r="S926" s="12" t="s">
        <v>276</v>
      </c>
      <c r="T926" s="14">
        <v>-1000</v>
      </c>
      <c r="U926" s="11">
        <v>107.71</v>
      </c>
      <c r="V926" s="11">
        <v>-107712.2</v>
      </c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86" t="str">
        <f>LEFT(S926,2)</f>
        <v>05</v>
      </c>
      <c r="AI926" s="86" t="str">
        <f>MID(S926,4,2)</f>
        <v>08</v>
      </c>
      <c r="AJ926" s="86" t="str">
        <f>RIGHT(S926,2)</f>
        <v>25</v>
      </c>
      <c r="AK926" s="86" t="s">
        <v>388</v>
      </c>
      <c r="AL926" s="12" t="s">
        <v>47</v>
      </c>
    </row>
    <row r="927" spans="2:38" x14ac:dyDescent="0.25">
      <c r="C927" s="13"/>
      <c r="D927" s="12"/>
      <c r="E927" s="12"/>
      <c r="F927" s="12"/>
      <c r="G927" s="12"/>
      <c r="H927" s="12"/>
      <c r="I927" s="12" t="s">
        <v>47</v>
      </c>
      <c r="J927" s="11"/>
      <c r="K927" s="11">
        <v>1000</v>
      </c>
      <c r="L927" s="11"/>
      <c r="M927" s="11">
        <v>88207.16</v>
      </c>
      <c r="N927" s="12"/>
      <c r="O927" s="14"/>
      <c r="P927" s="11"/>
      <c r="Q927" s="11"/>
      <c r="R927" s="11"/>
      <c r="S927" s="12"/>
      <c r="T927" s="14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L927" s="12" t="s">
        <v>47</v>
      </c>
    </row>
    <row r="928" spans="2:38" x14ac:dyDescent="0.25">
      <c r="C928" s="13"/>
      <c r="D928" s="12"/>
      <c r="E928" s="12"/>
      <c r="F928" s="12"/>
      <c r="G928" s="12"/>
      <c r="H928" s="12"/>
      <c r="I928" s="12" t="s">
        <v>47</v>
      </c>
      <c r="J928" s="11"/>
      <c r="K928" s="11">
        <f t="shared" ref="K928:M928" si="123">SUM(K927)</f>
        <v>1000</v>
      </c>
      <c r="L928" s="11">
        <f t="shared" si="123"/>
        <v>0</v>
      </c>
      <c r="M928" s="11">
        <f t="shared" si="123"/>
        <v>88207.16</v>
      </c>
      <c r="N928" s="12"/>
      <c r="O928" s="14"/>
      <c r="P928" s="11"/>
      <c r="Q928" s="11"/>
      <c r="R928" s="11"/>
      <c r="S928" s="12"/>
      <c r="T928" s="14">
        <f t="shared" ref="T928:V928" si="124">SUM(T926:T927)</f>
        <v>-1000</v>
      </c>
      <c r="U928" s="11">
        <f t="shared" si="124"/>
        <v>107.71</v>
      </c>
      <c r="V928" s="11">
        <f t="shared" si="124"/>
        <v>-107712.2</v>
      </c>
      <c r="W928" s="11"/>
      <c r="X928" s="11"/>
      <c r="Y928" s="11">
        <f>K928+O928+T928</f>
        <v>0</v>
      </c>
      <c r="Z928" s="11"/>
      <c r="AA928" s="11">
        <f>M928/K928*Y928</f>
        <v>0</v>
      </c>
      <c r="AB928" s="12"/>
      <c r="AC928" s="11">
        <f>M928-AA928</f>
        <v>88207.16</v>
      </c>
      <c r="AD928" s="11">
        <f>(V928*-1)-AC928</f>
        <v>19505.039999999994</v>
      </c>
      <c r="AE928" s="11"/>
      <c r="AF928" s="11"/>
      <c r="AG928" s="11"/>
      <c r="AK928" s="86" t="s">
        <v>388</v>
      </c>
      <c r="AL928" s="12"/>
    </row>
    <row r="929" spans="2:38" x14ac:dyDescent="0.25">
      <c r="C929" s="13"/>
      <c r="D929" s="12"/>
      <c r="E929" s="12"/>
      <c r="F929" s="12"/>
      <c r="G929" s="12"/>
      <c r="H929" s="12"/>
      <c r="I929" s="12"/>
      <c r="J929" s="11"/>
      <c r="K929" s="11"/>
      <c r="L929" s="11"/>
      <c r="M929" s="11"/>
      <c r="N929" s="12"/>
      <c r="O929" s="14"/>
      <c r="P929" s="11"/>
      <c r="Q929" s="11"/>
      <c r="R929" s="11"/>
      <c r="S929" s="12"/>
      <c r="T929" s="14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L929" s="12"/>
    </row>
    <row r="930" spans="2:38" x14ac:dyDescent="0.25">
      <c r="B930">
        <v>239</v>
      </c>
      <c r="C930" s="13">
        <v>45880</v>
      </c>
      <c r="D930" s="12" t="s">
        <v>284</v>
      </c>
      <c r="E930" s="12" t="s">
        <v>17</v>
      </c>
      <c r="F930" s="12" t="s">
        <v>285</v>
      </c>
      <c r="G930" s="12" t="s">
        <v>21</v>
      </c>
      <c r="H930" s="12"/>
      <c r="I930" s="12" t="s">
        <v>286</v>
      </c>
      <c r="J930" s="12"/>
      <c r="K930" s="12"/>
      <c r="L930" s="12"/>
      <c r="M930" s="12"/>
      <c r="N930" s="12" t="s">
        <v>284</v>
      </c>
      <c r="O930" s="14">
        <v>200</v>
      </c>
      <c r="P930" s="11">
        <v>429.43</v>
      </c>
      <c r="Q930" s="11">
        <v>85885.8</v>
      </c>
      <c r="R930" s="11"/>
      <c r="S930" s="12"/>
      <c r="T930" s="14"/>
      <c r="U930" s="11"/>
      <c r="V930" s="11"/>
      <c r="W930" s="11"/>
      <c r="X930" s="12" t="s">
        <v>284</v>
      </c>
      <c r="Y930" s="14">
        <v>200</v>
      </c>
      <c r="Z930" s="11">
        <v>429.43</v>
      </c>
      <c r="AA930" s="11">
        <v>85885.8</v>
      </c>
      <c r="AB930" s="11"/>
      <c r="AC930" s="11"/>
      <c r="AD930" s="11"/>
      <c r="AE930" s="11"/>
      <c r="AF930" s="11"/>
      <c r="AG930" s="11"/>
      <c r="AH930" s="86" t="str">
        <f>LEFT(N930,2)</f>
        <v>08</v>
      </c>
      <c r="AI930" s="86" t="str">
        <f>MID(N930,4,2)</f>
        <v>08</v>
      </c>
      <c r="AJ930" s="86" t="str">
        <f>RIGHT(N930,2)</f>
        <v>25</v>
      </c>
      <c r="AK930" s="86" t="s">
        <v>388</v>
      </c>
      <c r="AL930" s="12" t="s">
        <v>286</v>
      </c>
    </row>
    <row r="931" spans="2:38" x14ac:dyDescent="0.25">
      <c r="B931">
        <v>276</v>
      </c>
      <c r="C931" s="13">
        <v>45897</v>
      </c>
      <c r="D931" s="12" t="s">
        <v>308</v>
      </c>
      <c r="E931" s="12" t="s">
        <v>17</v>
      </c>
      <c r="F931" s="12" t="s">
        <v>309</v>
      </c>
      <c r="G931" s="12" t="s">
        <v>21</v>
      </c>
      <c r="H931" s="12"/>
      <c r="I931" s="12" t="s">
        <v>286</v>
      </c>
      <c r="J931" s="12"/>
      <c r="K931" s="12"/>
      <c r="L931" s="12"/>
      <c r="M931" s="12"/>
      <c r="N931" s="12" t="s">
        <v>308</v>
      </c>
      <c r="O931" s="14">
        <v>450</v>
      </c>
      <c r="P931" s="11">
        <v>435.47</v>
      </c>
      <c r="Q931" s="11">
        <v>195963.17</v>
      </c>
      <c r="R931" s="11"/>
      <c r="S931" s="12"/>
      <c r="T931" s="14"/>
      <c r="U931" s="11"/>
      <c r="V931" s="11"/>
      <c r="W931" s="11"/>
      <c r="X931" s="12" t="s">
        <v>308</v>
      </c>
      <c r="Y931" s="14">
        <v>450</v>
      </c>
      <c r="Z931" s="11">
        <v>435.47</v>
      </c>
      <c r="AA931" s="11">
        <v>195963.17</v>
      </c>
      <c r="AB931" s="11"/>
      <c r="AC931" s="11"/>
      <c r="AD931" s="11"/>
      <c r="AE931" s="11"/>
      <c r="AF931" s="11"/>
      <c r="AG931" s="11"/>
      <c r="AH931" s="86" t="str">
        <f>LEFT(N931,2)</f>
        <v>26</v>
      </c>
      <c r="AI931" s="86" t="str">
        <f>MID(N931,4,2)</f>
        <v>08</v>
      </c>
      <c r="AJ931" s="86" t="str">
        <f>RIGHT(N931,2)</f>
        <v>25</v>
      </c>
      <c r="AK931" s="86" t="s">
        <v>388</v>
      </c>
      <c r="AL931" s="12" t="s">
        <v>286</v>
      </c>
    </row>
    <row r="932" spans="2:38" x14ac:dyDescent="0.25">
      <c r="C932" s="13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4"/>
      <c r="P932" s="11"/>
      <c r="Q932" s="11"/>
      <c r="R932" s="11"/>
      <c r="S932" s="12"/>
      <c r="T932" s="14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L932" s="12"/>
    </row>
    <row r="933" spans="2:38" x14ac:dyDescent="0.25">
      <c r="C933" s="13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4"/>
      <c r="P933" s="11"/>
      <c r="Q933" s="11"/>
      <c r="R933" s="11"/>
      <c r="S933" s="12"/>
      <c r="T933" s="14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L933" s="12"/>
    </row>
    <row r="934" spans="2:38" x14ac:dyDescent="0.25">
      <c r="B934">
        <v>249</v>
      </c>
      <c r="C934" s="13">
        <v>45887</v>
      </c>
      <c r="D934" s="12" t="s">
        <v>294</v>
      </c>
      <c r="E934" s="12" t="s">
        <v>23</v>
      </c>
      <c r="F934" s="12" t="s">
        <v>23</v>
      </c>
      <c r="G934" s="12" t="s">
        <v>21</v>
      </c>
      <c r="H934" s="12"/>
      <c r="I934" s="12" t="s">
        <v>238</v>
      </c>
      <c r="J934" s="12"/>
      <c r="K934" s="12"/>
      <c r="L934" s="12"/>
      <c r="M934" s="12"/>
      <c r="N934" s="12" t="s">
        <v>294</v>
      </c>
      <c r="O934" s="14">
        <v>100</v>
      </c>
      <c r="P934" s="11">
        <v>1666.26</v>
      </c>
      <c r="Q934" s="11">
        <v>166626.48000000001</v>
      </c>
      <c r="R934" s="11"/>
      <c r="S934" s="12"/>
      <c r="T934" s="14"/>
      <c r="U934" s="11"/>
      <c r="V934" s="11"/>
      <c r="W934" s="11"/>
      <c r="X934" s="12" t="s">
        <v>236</v>
      </c>
      <c r="Y934" s="14">
        <v>200</v>
      </c>
      <c r="Z934" s="11">
        <v>2053.65</v>
      </c>
      <c r="AA934" s="11">
        <v>410730.32</v>
      </c>
      <c r="AB934" s="11"/>
      <c r="AC934" s="11"/>
      <c r="AD934" s="11"/>
      <c r="AE934" s="11"/>
      <c r="AF934" s="11"/>
      <c r="AG934" s="11"/>
      <c r="AH934" s="86" t="str">
        <f>LEFT(N934,2)</f>
        <v>14</v>
      </c>
      <c r="AI934" s="86" t="str">
        <f>MID(N934,4,2)</f>
        <v>08</v>
      </c>
      <c r="AJ934" s="86" t="str">
        <f>RIGHT(N934,2)</f>
        <v>25</v>
      </c>
      <c r="AK934" s="86" t="s">
        <v>388</v>
      </c>
      <c r="AL934" s="12" t="s">
        <v>238</v>
      </c>
    </row>
    <row r="935" spans="2:38" x14ac:dyDescent="0.25">
      <c r="C935" s="13"/>
      <c r="D935" s="12"/>
      <c r="E935" s="12"/>
      <c r="F935" s="12"/>
      <c r="G935" s="12"/>
      <c r="H935" s="12"/>
      <c r="I935" s="12" t="s">
        <v>238</v>
      </c>
      <c r="J935" s="12" t="s">
        <v>236</v>
      </c>
      <c r="K935" s="14">
        <v>200</v>
      </c>
      <c r="L935" s="11">
        <v>2053.65</v>
      </c>
      <c r="M935" s="11">
        <v>410730.32</v>
      </c>
      <c r="N935" s="12"/>
      <c r="O935" s="14"/>
      <c r="P935" s="11"/>
      <c r="Q935" s="11"/>
      <c r="R935" s="11"/>
      <c r="S935" s="12"/>
      <c r="T935" s="14"/>
      <c r="U935" s="11"/>
      <c r="V935" s="11"/>
      <c r="W935" s="11"/>
      <c r="X935" s="12" t="s">
        <v>294</v>
      </c>
      <c r="Y935" s="14">
        <v>100</v>
      </c>
      <c r="Z935" s="11">
        <v>1666.26</v>
      </c>
      <c r="AA935" s="11">
        <v>166626.48000000001</v>
      </c>
      <c r="AB935" s="11"/>
      <c r="AC935" s="11"/>
      <c r="AD935" s="11"/>
      <c r="AE935" s="11"/>
      <c r="AF935" s="11"/>
      <c r="AG935" s="11"/>
      <c r="AL935" s="12" t="s">
        <v>238</v>
      </c>
    </row>
    <row r="936" spans="2:38" x14ac:dyDescent="0.25">
      <c r="C936" s="13"/>
      <c r="D936" s="12"/>
      <c r="E936" s="12"/>
      <c r="F936" s="12"/>
      <c r="G936" s="12"/>
      <c r="H936" s="12"/>
      <c r="I936" s="12" t="s">
        <v>238</v>
      </c>
      <c r="J936" s="12"/>
      <c r="K936" s="14">
        <f t="shared" ref="K936:M936" si="125">SUM(K935)</f>
        <v>200</v>
      </c>
      <c r="L936" s="11">
        <f t="shared" si="125"/>
        <v>2053.65</v>
      </c>
      <c r="M936" s="11">
        <f t="shared" si="125"/>
        <v>410730.32</v>
      </c>
      <c r="N936" s="12"/>
      <c r="O936" s="14">
        <f t="shared" ref="O936:Q936" si="126">SUM(O934:O935)</f>
        <v>100</v>
      </c>
      <c r="P936" s="11">
        <f t="shared" si="126"/>
        <v>1666.26</v>
      </c>
      <c r="Q936" s="11">
        <f t="shared" si="126"/>
        <v>166626.48000000001</v>
      </c>
      <c r="R936" s="11"/>
      <c r="S936" s="12"/>
      <c r="T936" s="14"/>
      <c r="U936" s="11"/>
      <c r="V936" s="11"/>
      <c r="W936" s="11"/>
      <c r="X936" s="11"/>
      <c r="Y936" s="11">
        <f t="shared" ref="Y936:AA936" si="127">SUM(Y934:Y935)</f>
        <v>300</v>
      </c>
      <c r="Z936" s="11">
        <f t="shared" si="127"/>
        <v>3719.91</v>
      </c>
      <c r="AA936" s="11">
        <f t="shared" si="127"/>
        <v>577356.80000000005</v>
      </c>
      <c r="AB936" s="11"/>
      <c r="AC936" s="11"/>
      <c r="AD936" s="11"/>
      <c r="AE936" s="11"/>
      <c r="AF936" s="11"/>
      <c r="AG936" s="11"/>
      <c r="AL936" s="12"/>
    </row>
    <row r="937" spans="2:38" x14ac:dyDescent="0.25">
      <c r="C937" s="13"/>
      <c r="D937" s="12"/>
      <c r="E937" s="12"/>
      <c r="F937" s="12"/>
      <c r="G937" s="12"/>
      <c r="H937" s="12"/>
      <c r="I937" s="12"/>
      <c r="J937" s="12"/>
      <c r="K937" s="14"/>
      <c r="L937" s="11"/>
      <c r="M937" s="11"/>
      <c r="N937" s="12"/>
      <c r="O937" s="14"/>
      <c r="P937" s="11"/>
      <c r="Q937" s="11"/>
      <c r="R937" s="11"/>
      <c r="S937" s="12"/>
      <c r="T937" s="14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L937" s="12"/>
    </row>
    <row r="938" spans="2:38" x14ac:dyDescent="0.25">
      <c r="C938" s="13"/>
      <c r="D938" s="12"/>
      <c r="E938" s="12"/>
      <c r="F938" s="12"/>
      <c r="G938" s="12"/>
      <c r="H938" s="12"/>
      <c r="I938" s="12"/>
      <c r="J938" s="12"/>
      <c r="K938" s="14"/>
      <c r="L938" s="11"/>
      <c r="M938" s="11"/>
      <c r="N938" s="12"/>
      <c r="O938" s="14"/>
      <c r="P938" s="11"/>
      <c r="Q938" s="11"/>
      <c r="R938" s="11"/>
      <c r="S938" s="12"/>
      <c r="T938" s="14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L938" s="12"/>
    </row>
    <row r="939" spans="2:38" x14ac:dyDescent="0.25">
      <c r="C939" s="13"/>
      <c r="D939" s="12"/>
      <c r="E939" s="12"/>
      <c r="F939" s="12"/>
      <c r="G939" s="12"/>
      <c r="H939" s="12"/>
      <c r="I939" s="12"/>
      <c r="J939" s="12"/>
      <c r="K939" s="14"/>
      <c r="L939" s="11"/>
      <c r="M939" s="11"/>
      <c r="N939" s="12"/>
      <c r="O939" s="14"/>
      <c r="P939" s="11"/>
      <c r="Q939" s="11"/>
      <c r="R939" s="11"/>
      <c r="S939" s="12"/>
      <c r="T939" s="14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L939" s="12"/>
    </row>
    <row r="940" spans="2:38" x14ac:dyDescent="0.25">
      <c r="C940" s="13"/>
      <c r="D940" s="12"/>
      <c r="E940" s="12"/>
      <c r="F940" s="12"/>
      <c r="G940" s="12"/>
      <c r="H940" s="12"/>
      <c r="I940" s="12" t="s">
        <v>216</v>
      </c>
      <c r="J940" s="12" t="s">
        <v>214</v>
      </c>
      <c r="K940" s="14">
        <v>500</v>
      </c>
      <c r="L940" s="11">
        <v>84.3</v>
      </c>
      <c r="M940" s="11">
        <v>42149.71</v>
      </c>
      <c r="N940" s="12"/>
      <c r="O940" s="14"/>
      <c r="P940" s="11"/>
      <c r="Q940" s="11"/>
      <c r="R940" s="11"/>
      <c r="S940" s="12"/>
      <c r="T940" s="14"/>
      <c r="U940" s="11"/>
      <c r="V940" s="11"/>
      <c r="W940" s="11"/>
      <c r="X940" s="12" t="s">
        <v>214</v>
      </c>
      <c r="Y940" s="14">
        <v>500</v>
      </c>
      <c r="Z940" s="11">
        <v>84.3</v>
      </c>
      <c r="AA940" s="11">
        <v>42149.71</v>
      </c>
      <c r="AB940" s="11"/>
      <c r="AC940" s="11"/>
      <c r="AD940" s="11"/>
      <c r="AE940" s="11"/>
      <c r="AF940" s="11"/>
      <c r="AG940" s="11"/>
      <c r="AL940" s="12" t="s">
        <v>216</v>
      </c>
    </row>
    <row r="941" spans="2:38" x14ac:dyDescent="0.25">
      <c r="C941" s="13"/>
      <c r="D941" s="12"/>
      <c r="E941" s="12"/>
      <c r="F941" s="12"/>
      <c r="G941" s="12"/>
      <c r="H941" s="12"/>
      <c r="I941" s="12"/>
      <c r="J941" s="12"/>
      <c r="K941" s="14"/>
      <c r="L941" s="11"/>
      <c r="M941" s="11"/>
      <c r="N941" s="12"/>
      <c r="O941" s="14"/>
      <c r="P941" s="11"/>
      <c r="Q941" s="11"/>
      <c r="R941" s="11"/>
      <c r="S941" s="12"/>
      <c r="T941" s="14"/>
      <c r="U941" s="11"/>
      <c r="V941" s="11"/>
      <c r="W941" s="11"/>
      <c r="X941" s="12"/>
      <c r="Y941" s="14"/>
      <c r="Z941" s="11"/>
      <c r="AA941" s="11"/>
      <c r="AB941" s="11"/>
      <c r="AC941" s="11"/>
      <c r="AD941" s="11"/>
      <c r="AE941" s="11"/>
      <c r="AF941" s="11"/>
      <c r="AG941" s="11"/>
      <c r="AL941" s="12"/>
    </row>
    <row r="942" spans="2:38" x14ac:dyDescent="0.25">
      <c r="C942" s="13"/>
      <c r="D942" s="12"/>
      <c r="E942" s="12"/>
      <c r="F942" s="12"/>
      <c r="G942" s="12"/>
      <c r="H942" s="12"/>
      <c r="I942" s="12" t="s">
        <v>129</v>
      </c>
      <c r="J942" s="12" t="s">
        <v>127</v>
      </c>
      <c r="K942" s="14">
        <v>500</v>
      </c>
      <c r="L942" s="11">
        <v>331.93</v>
      </c>
      <c r="M942" s="11">
        <v>165965.79999999999</v>
      </c>
      <c r="N942" s="12"/>
      <c r="O942" s="14"/>
      <c r="P942" s="11"/>
      <c r="Q942" s="11"/>
      <c r="R942" s="11"/>
      <c r="S942" s="12"/>
      <c r="T942" s="14"/>
      <c r="U942" s="11"/>
      <c r="V942" s="11"/>
      <c r="W942" s="11"/>
      <c r="X942" s="12" t="s">
        <v>127</v>
      </c>
      <c r="Y942" s="14">
        <v>500</v>
      </c>
      <c r="Z942" s="11">
        <v>331.93</v>
      </c>
      <c r="AA942" s="11">
        <v>165965.79999999999</v>
      </c>
      <c r="AB942" s="11"/>
      <c r="AC942" s="11"/>
      <c r="AD942" s="11"/>
      <c r="AE942" s="11"/>
      <c r="AF942" s="11"/>
      <c r="AG942" s="11"/>
      <c r="AL942" s="12" t="s">
        <v>129</v>
      </c>
    </row>
    <row r="943" spans="2:38" x14ac:dyDescent="0.25">
      <c r="C943" s="13"/>
      <c r="D943" s="12"/>
      <c r="E943" s="12"/>
      <c r="F943" s="12"/>
      <c r="G943" s="12"/>
      <c r="H943" s="12"/>
      <c r="I943" s="12"/>
      <c r="J943" s="12"/>
      <c r="K943" s="14"/>
      <c r="L943" s="11"/>
      <c r="M943" s="11"/>
      <c r="N943" s="12"/>
      <c r="O943" s="14"/>
      <c r="P943" s="11"/>
      <c r="Q943" s="11"/>
      <c r="R943" s="11"/>
      <c r="S943" s="12"/>
      <c r="T943" s="14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L943" s="12"/>
    </row>
    <row r="944" spans="2:38" x14ac:dyDescent="0.25">
      <c r="C944" s="13"/>
      <c r="D944" s="12"/>
      <c r="E944" s="12"/>
      <c r="F944" s="12"/>
      <c r="G944" s="12"/>
      <c r="H944" s="12"/>
      <c r="I944" s="12"/>
      <c r="J944" s="12"/>
      <c r="K944" s="14"/>
      <c r="L944" s="11"/>
      <c r="M944" s="11"/>
      <c r="N944" s="12"/>
      <c r="O944" s="14"/>
      <c r="P944" s="11"/>
      <c r="Q944" s="11"/>
      <c r="R944" s="11"/>
      <c r="S944" s="12"/>
      <c r="T944" s="14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L944" s="12"/>
    </row>
    <row r="945" spans="2:38" x14ac:dyDescent="0.25">
      <c r="C945" s="13"/>
      <c r="D945" s="12"/>
      <c r="E945" s="12"/>
      <c r="F945" s="12"/>
      <c r="G945" s="12"/>
      <c r="H945" s="12"/>
      <c r="I945" s="12"/>
      <c r="J945" s="12"/>
      <c r="K945" s="14"/>
      <c r="L945" s="11"/>
      <c r="M945" s="11"/>
      <c r="N945" s="12"/>
      <c r="O945" s="14"/>
      <c r="P945" s="11"/>
      <c r="Q945" s="11"/>
      <c r="R945" s="11"/>
      <c r="S945" s="12"/>
      <c r="T945" s="14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L945" s="12"/>
    </row>
    <row r="946" spans="2:38" x14ac:dyDescent="0.25">
      <c r="C946" s="13"/>
      <c r="D946" s="12"/>
      <c r="E946" s="12"/>
      <c r="F946" s="12"/>
      <c r="G946" s="12"/>
      <c r="H946" s="12"/>
      <c r="I946" s="31" t="s">
        <v>405</v>
      </c>
      <c r="J946" s="11"/>
      <c r="K946" s="32">
        <v>40</v>
      </c>
      <c r="L946" s="32"/>
      <c r="M946" s="33">
        <v>796</v>
      </c>
      <c r="N946" s="12"/>
      <c r="O946" s="14"/>
      <c r="P946" s="11"/>
      <c r="Q946" s="11"/>
      <c r="R946" s="11"/>
      <c r="S946" s="12"/>
      <c r="T946" s="14"/>
      <c r="U946" s="11"/>
      <c r="V946" s="11"/>
      <c r="W946" s="11"/>
      <c r="X946" s="11"/>
      <c r="Y946" s="32">
        <v>40</v>
      </c>
      <c r="Z946" s="32"/>
      <c r="AA946" s="33">
        <v>796</v>
      </c>
      <c r="AB946" s="11"/>
      <c r="AC946" s="11"/>
      <c r="AD946" s="11"/>
      <c r="AE946" s="11"/>
      <c r="AF946" s="11"/>
      <c r="AG946" s="11"/>
      <c r="AL946" s="31" t="s">
        <v>405</v>
      </c>
    </row>
    <row r="947" spans="2:38" x14ac:dyDescent="0.25">
      <c r="C947" s="13"/>
      <c r="D947" s="12"/>
      <c r="E947" s="12"/>
      <c r="F947" s="12"/>
      <c r="G947" s="12"/>
      <c r="H947" s="12"/>
      <c r="I947" s="31"/>
      <c r="J947" s="11"/>
      <c r="K947" s="32"/>
      <c r="L947" s="32"/>
      <c r="M947" s="33"/>
      <c r="N947" s="12"/>
      <c r="O947" s="14"/>
      <c r="P947" s="11"/>
      <c r="Q947" s="11"/>
      <c r="R947" s="11"/>
      <c r="S947" s="12"/>
      <c r="T947" s="14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L947" s="31"/>
    </row>
    <row r="948" spans="2:38" x14ac:dyDescent="0.25">
      <c r="B948">
        <v>228</v>
      </c>
      <c r="C948" s="13">
        <v>45875</v>
      </c>
      <c r="D948" s="12" t="s">
        <v>276</v>
      </c>
      <c r="E948" s="12" t="s">
        <v>23</v>
      </c>
      <c r="F948" s="12" t="s">
        <v>23</v>
      </c>
      <c r="G948" s="12" t="s">
        <v>21</v>
      </c>
      <c r="H948" s="12"/>
      <c r="I948" s="12" t="s">
        <v>83</v>
      </c>
      <c r="J948" s="12"/>
      <c r="K948" s="12"/>
      <c r="L948" s="12"/>
      <c r="M948" s="12"/>
      <c r="N948" s="12"/>
      <c r="O948" s="14"/>
      <c r="P948" s="11"/>
      <c r="Q948" s="11"/>
      <c r="R948" s="11"/>
      <c r="S948" s="12" t="s">
        <v>276</v>
      </c>
      <c r="T948" s="14">
        <v>-2000</v>
      </c>
      <c r="U948" s="11">
        <v>110.24</v>
      </c>
      <c r="V948" s="11">
        <v>-220487.81</v>
      </c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86" t="str">
        <f>LEFT(S948,2)</f>
        <v>05</v>
      </c>
      <c r="AI948" s="86" t="str">
        <f>MID(S948,4,2)</f>
        <v>08</v>
      </c>
      <c r="AJ948" s="86" t="str">
        <f>RIGHT(S948,2)</f>
        <v>25</v>
      </c>
      <c r="AK948" s="86" t="s">
        <v>388</v>
      </c>
      <c r="AL948" s="12" t="s">
        <v>83</v>
      </c>
    </row>
    <row r="949" spans="2:38" x14ac:dyDescent="0.25">
      <c r="C949" s="13"/>
      <c r="D949" s="12"/>
      <c r="E949" s="12"/>
      <c r="F949" s="12"/>
      <c r="G949" s="12"/>
      <c r="H949" s="12"/>
      <c r="I949" s="12" t="s">
        <v>83</v>
      </c>
      <c r="J949" s="11"/>
      <c r="K949" s="11">
        <v>4000</v>
      </c>
      <c r="L949" s="11"/>
      <c r="M949" s="11">
        <v>388877.75384615385</v>
      </c>
      <c r="N949" s="12"/>
      <c r="O949" s="14"/>
      <c r="P949" s="11"/>
      <c r="Q949" s="11"/>
      <c r="R949" s="11"/>
      <c r="S949" s="12"/>
      <c r="T949" s="14">
        <f t="shared" ref="T949:V949" si="128">SUM(T948)</f>
        <v>-2000</v>
      </c>
      <c r="U949" s="11">
        <f t="shared" si="128"/>
        <v>110.24</v>
      </c>
      <c r="V949" s="11">
        <f t="shared" si="128"/>
        <v>-220487.81</v>
      </c>
      <c r="W949" s="11"/>
      <c r="X949" s="11"/>
      <c r="Y949" s="11">
        <f>K949+O949+T949</f>
        <v>2000</v>
      </c>
      <c r="Z949" s="11"/>
      <c r="AA949" s="11">
        <f>M949/K949*Y949</f>
        <v>194438.87692307692</v>
      </c>
      <c r="AB949" s="12"/>
      <c r="AC949" s="11">
        <f>M949-AA949</f>
        <v>194438.87692307692</v>
      </c>
      <c r="AD949" s="11">
        <f>(V949*-1)-AC949</f>
        <v>26048.933076923073</v>
      </c>
      <c r="AE949" s="11"/>
      <c r="AF949" s="11"/>
      <c r="AG949" s="11"/>
      <c r="AK949" s="86" t="s">
        <v>388</v>
      </c>
      <c r="AL949" s="12" t="s">
        <v>83</v>
      </c>
    </row>
    <row r="950" spans="2:38" x14ac:dyDescent="0.25">
      <c r="C950" s="13"/>
      <c r="D950" s="12"/>
      <c r="E950" s="12"/>
      <c r="F950" s="12"/>
      <c r="G950" s="12"/>
      <c r="H950" s="12"/>
      <c r="I950" s="12"/>
      <c r="J950" s="11"/>
      <c r="K950" s="11"/>
      <c r="L950" s="11"/>
      <c r="M950" s="11"/>
      <c r="N950" s="12"/>
      <c r="O950" s="14"/>
      <c r="P950" s="11"/>
      <c r="Q950" s="11"/>
      <c r="R950" s="11"/>
      <c r="S950" s="12"/>
      <c r="T950" s="14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L950" s="12"/>
    </row>
    <row r="951" spans="2:38" x14ac:dyDescent="0.25">
      <c r="C951" s="13"/>
      <c r="D951" s="12"/>
      <c r="E951" s="12"/>
      <c r="F951" s="12"/>
      <c r="G951" s="12"/>
      <c r="H951" s="12"/>
      <c r="I951" s="12"/>
      <c r="J951" s="11"/>
      <c r="K951" s="11"/>
      <c r="L951" s="11"/>
      <c r="M951" s="11"/>
      <c r="N951" s="12"/>
      <c r="O951" s="14"/>
      <c r="P951" s="11"/>
      <c r="Q951" s="11"/>
      <c r="R951" s="11"/>
      <c r="S951" s="12"/>
      <c r="T951" s="14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L951" s="12"/>
    </row>
    <row r="952" spans="2:38" x14ac:dyDescent="0.25">
      <c r="C952" s="13"/>
      <c r="D952" s="12"/>
      <c r="E952" s="12"/>
      <c r="F952" s="12"/>
      <c r="G952" s="12"/>
      <c r="H952" s="12"/>
      <c r="I952" s="31" t="s">
        <v>407</v>
      </c>
      <c r="J952" s="11"/>
      <c r="K952" s="32">
        <v>500</v>
      </c>
      <c r="L952" s="32"/>
      <c r="M952" s="33">
        <v>73398.350000000006</v>
      </c>
      <c r="N952" s="12"/>
      <c r="O952" s="14"/>
      <c r="P952" s="11"/>
      <c r="Q952" s="11"/>
      <c r="R952" s="11"/>
      <c r="S952" s="12"/>
      <c r="T952" s="14"/>
      <c r="U952" s="11"/>
      <c r="V952" s="11"/>
      <c r="W952" s="11"/>
      <c r="X952" s="11"/>
      <c r="Y952" s="32">
        <v>500</v>
      </c>
      <c r="Z952" s="32"/>
      <c r="AA952" s="33">
        <v>73398.350000000006</v>
      </c>
      <c r="AB952" s="11"/>
      <c r="AC952" s="11"/>
      <c r="AD952" s="11"/>
      <c r="AE952" s="11"/>
      <c r="AF952" s="11"/>
      <c r="AG952" s="11"/>
      <c r="AL952" s="31" t="s">
        <v>407</v>
      </c>
    </row>
    <row r="953" spans="2:38" x14ac:dyDescent="0.25">
      <c r="C953" s="13"/>
      <c r="D953" s="12"/>
      <c r="E953" s="12"/>
      <c r="F953" s="12"/>
      <c r="G953" s="12"/>
      <c r="H953" s="12"/>
      <c r="I953" s="31"/>
      <c r="J953" s="11"/>
      <c r="K953" s="32"/>
      <c r="L953" s="32"/>
      <c r="M953" s="33"/>
      <c r="N953" s="12"/>
      <c r="O953" s="14"/>
      <c r="P953" s="11"/>
      <c r="Q953" s="11"/>
      <c r="R953" s="11"/>
      <c r="S953" s="12"/>
      <c r="T953" s="14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L953" s="31"/>
    </row>
    <row r="954" spans="2:38" x14ac:dyDescent="0.25">
      <c r="C954" s="13"/>
      <c r="D954" s="12"/>
      <c r="E954" s="12"/>
      <c r="F954" s="12"/>
      <c r="G954" s="12"/>
      <c r="H954" s="12"/>
      <c r="I954" s="31"/>
      <c r="J954" s="11"/>
      <c r="K954" s="32"/>
      <c r="L954" s="32"/>
      <c r="M954" s="33"/>
      <c r="N954" s="12"/>
      <c r="O954" s="14"/>
      <c r="P954" s="11"/>
      <c r="Q954" s="11"/>
      <c r="R954" s="11"/>
      <c r="S954" s="12"/>
      <c r="T954" s="14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L954" s="31"/>
    </row>
    <row r="955" spans="2:38" x14ac:dyDescent="0.25">
      <c r="C955" s="13"/>
      <c r="D955" s="12"/>
      <c r="E955" s="12"/>
      <c r="F955" s="12"/>
      <c r="G955" s="12"/>
      <c r="H955" s="12"/>
      <c r="I955" s="31"/>
      <c r="J955" s="11"/>
      <c r="K955" s="32"/>
      <c r="L955" s="32"/>
      <c r="M955" s="33"/>
      <c r="N955" s="12"/>
      <c r="O955" s="14"/>
      <c r="P955" s="11"/>
      <c r="Q955" s="11"/>
      <c r="R955" s="11"/>
      <c r="S955" s="12"/>
      <c r="T955" s="14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L955" s="31"/>
    </row>
    <row r="956" spans="2:38" x14ac:dyDescent="0.25">
      <c r="B956">
        <v>269</v>
      </c>
      <c r="C956" s="13">
        <v>45890</v>
      </c>
      <c r="D956" s="12" t="s">
        <v>306</v>
      </c>
      <c r="E956" s="12" t="s">
        <v>17</v>
      </c>
      <c r="F956" s="12" t="s">
        <v>307</v>
      </c>
      <c r="G956" s="12" t="s">
        <v>21</v>
      </c>
      <c r="H956" s="12"/>
      <c r="I956" s="12" t="s">
        <v>206</v>
      </c>
      <c r="J956" s="12"/>
      <c r="K956" s="12"/>
      <c r="L956" s="12"/>
      <c r="M956" s="12"/>
      <c r="N956" s="12" t="s">
        <v>306</v>
      </c>
      <c r="O956" s="14">
        <v>40</v>
      </c>
      <c r="P956" s="11">
        <v>3307.6</v>
      </c>
      <c r="Q956" s="11">
        <v>132304.17000000001</v>
      </c>
      <c r="R956" s="11"/>
      <c r="S956" s="12"/>
      <c r="T956" s="14"/>
      <c r="U956" s="11"/>
      <c r="V956" s="11"/>
      <c r="W956" s="11"/>
      <c r="X956" s="12" t="s">
        <v>204</v>
      </c>
      <c r="Y956" s="14">
        <v>60</v>
      </c>
      <c r="Z956" s="11">
        <v>2794.54</v>
      </c>
      <c r="AA956" s="11">
        <v>167672.51</v>
      </c>
      <c r="AB956" s="11"/>
      <c r="AC956" s="11"/>
      <c r="AD956" s="11"/>
      <c r="AE956" s="11"/>
      <c r="AF956" s="11"/>
      <c r="AG956" s="11"/>
      <c r="AH956" s="86" t="str">
        <f>LEFT(N956,2)</f>
        <v>20</v>
      </c>
      <c r="AI956" s="86" t="str">
        <f>MID(N956,4,2)</f>
        <v>08</v>
      </c>
      <c r="AJ956" s="86" t="str">
        <f>RIGHT(N956,2)</f>
        <v>25</v>
      </c>
      <c r="AK956" s="86" t="s">
        <v>388</v>
      </c>
      <c r="AL956" s="12" t="s">
        <v>206</v>
      </c>
    </row>
    <row r="957" spans="2:38" x14ac:dyDescent="0.25">
      <c r="B957">
        <v>281</v>
      </c>
      <c r="C957" s="13">
        <v>45902</v>
      </c>
      <c r="D957" s="12" t="s">
        <v>316</v>
      </c>
      <c r="E957" s="12" t="s">
        <v>17</v>
      </c>
      <c r="F957" s="12" t="s">
        <v>317</v>
      </c>
      <c r="G957" s="12" t="s">
        <v>21</v>
      </c>
      <c r="H957" s="12"/>
      <c r="I957" s="12" t="s">
        <v>206</v>
      </c>
      <c r="J957" s="12"/>
      <c r="K957" s="12"/>
      <c r="L957" s="12"/>
      <c r="M957" s="12"/>
      <c r="N957" s="12" t="s">
        <v>316</v>
      </c>
      <c r="O957" s="14">
        <v>100</v>
      </c>
      <c r="P957" s="11">
        <v>3494.69</v>
      </c>
      <c r="Q957" s="11">
        <v>349468.64</v>
      </c>
      <c r="R957" s="11"/>
      <c r="S957" s="12"/>
      <c r="T957" s="14"/>
      <c r="U957" s="11"/>
      <c r="V957" s="11"/>
      <c r="W957" s="11"/>
      <c r="X957" s="12" t="s">
        <v>306</v>
      </c>
      <c r="Y957" s="14">
        <v>40</v>
      </c>
      <c r="Z957" s="11">
        <v>3307.6</v>
      </c>
      <c r="AA957" s="11">
        <v>132304.17000000001</v>
      </c>
      <c r="AB957" s="11"/>
      <c r="AC957" s="11"/>
      <c r="AD957" s="11"/>
      <c r="AE957" s="11"/>
      <c r="AF957" s="11"/>
      <c r="AG957" s="11"/>
      <c r="AH957" s="86" t="str">
        <f>LEFT(N957,2)</f>
        <v>01</v>
      </c>
      <c r="AI957" s="86" t="str">
        <f>MID(N957,4,2)</f>
        <v>09</v>
      </c>
      <c r="AJ957" s="86" t="str">
        <f>RIGHT(N957,2)</f>
        <v>25</v>
      </c>
      <c r="AK957" s="86" t="s">
        <v>388</v>
      </c>
      <c r="AL957" s="12" t="s">
        <v>206</v>
      </c>
    </row>
    <row r="958" spans="2:38" x14ac:dyDescent="0.25">
      <c r="C958" s="13"/>
      <c r="D958" s="12"/>
      <c r="E958" s="12"/>
      <c r="F958" s="12"/>
      <c r="G958" s="12"/>
      <c r="H958" s="12"/>
      <c r="I958" s="12" t="s">
        <v>206</v>
      </c>
      <c r="J958" s="12" t="s">
        <v>204</v>
      </c>
      <c r="K958" s="14">
        <v>60</v>
      </c>
      <c r="L958" s="11">
        <v>2794.54</v>
      </c>
      <c r="M958" s="11">
        <v>167672.51</v>
      </c>
      <c r="N958" s="12"/>
      <c r="O958" s="14"/>
      <c r="P958" s="11"/>
      <c r="Q958" s="11"/>
      <c r="R958" s="11"/>
      <c r="S958" s="12"/>
      <c r="T958" s="14"/>
      <c r="U958" s="11"/>
      <c r="V958" s="11"/>
      <c r="W958" s="11"/>
      <c r="X958" s="12" t="s">
        <v>316</v>
      </c>
      <c r="Y958" s="14">
        <v>100</v>
      </c>
      <c r="Z958" s="11">
        <v>3494.69</v>
      </c>
      <c r="AA958" s="11">
        <v>349468.64</v>
      </c>
      <c r="AB958" s="11"/>
      <c r="AC958" s="11"/>
      <c r="AD958" s="11"/>
      <c r="AE958" s="11"/>
      <c r="AF958" s="11"/>
      <c r="AG958" s="11"/>
      <c r="AL958" s="12" t="s">
        <v>206</v>
      </c>
    </row>
    <row r="959" spans="2:38" x14ac:dyDescent="0.25">
      <c r="C959" s="13"/>
      <c r="D959" s="12"/>
      <c r="E959" s="12"/>
      <c r="F959" s="12"/>
      <c r="G959" s="12"/>
      <c r="H959" s="12"/>
      <c r="I959" s="12" t="s">
        <v>206</v>
      </c>
      <c r="J959" s="12"/>
      <c r="K959" s="14">
        <f t="shared" ref="K959:M959" si="129">SUM(K958)</f>
        <v>60</v>
      </c>
      <c r="L959" s="11">
        <f t="shared" si="129"/>
        <v>2794.54</v>
      </c>
      <c r="M959" s="11">
        <f t="shared" si="129"/>
        <v>167672.51</v>
      </c>
      <c r="N959" s="12"/>
      <c r="O959" s="14">
        <f t="shared" ref="O959:Q959" si="130">SUM(O956:O958)</f>
        <v>140</v>
      </c>
      <c r="P959" s="11">
        <f t="shared" si="130"/>
        <v>6802.29</v>
      </c>
      <c r="Q959" s="11">
        <f t="shared" si="130"/>
        <v>481772.81000000006</v>
      </c>
      <c r="R959" s="11"/>
      <c r="S959" s="12"/>
      <c r="T959" s="14"/>
      <c r="U959" s="11"/>
      <c r="V959" s="11"/>
      <c r="W959" s="11"/>
      <c r="X959" s="11"/>
      <c r="Y959" s="11">
        <f t="shared" ref="Y959:AA959" si="131">SUM(Y956:Y958)</f>
        <v>200</v>
      </c>
      <c r="Z959" s="11">
        <f t="shared" si="131"/>
        <v>9596.83</v>
      </c>
      <c r="AA959" s="11">
        <f t="shared" si="131"/>
        <v>649445.32000000007</v>
      </c>
      <c r="AB959" s="11"/>
      <c r="AC959" s="11"/>
      <c r="AD959" s="11"/>
      <c r="AE959" s="11"/>
      <c r="AF959" s="11"/>
      <c r="AG959" s="11"/>
      <c r="AL959" s="12"/>
    </row>
    <row r="960" spans="2:38" x14ac:dyDescent="0.25">
      <c r="C960" s="13"/>
      <c r="D960" s="12"/>
      <c r="E960" s="12"/>
      <c r="F960" s="12"/>
      <c r="G960" s="12"/>
      <c r="H960" s="12"/>
      <c r="I960" s="12"/>
      <c r="J960" s="12"/>
      <c r="K960" s="14"/>
      <c r="L960" s="11"/>
      <c r="M960" s="11"/>
      <c r="N960" s="12"/>
      <c r="O960" s="14"/>
      <c r="P960" s="11"/>
      <c r="Q960" s="11"/>
      <c r="R960" s="11"/>
      <c r="S960" s="12"/>
      <c r="T960" s="14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L960" s="12"/>
    </row>
    <row r="961" spans="2:38" x14ac:dyDescent="0.25">
      <c r="C961" s="13"/>
      <c r="D961" s="12"/>
      <c r="E961" s="12"/>
      <c r="F961" s="12"/>
      <c r="G961" s="12"/>
      <c r="H961" s="12"/>
      <c r="I961" s="12"/>
      <c r="J961" s="12"/>
      <c r="K961" s="14"/>
      <c r="L961" s="11"/>
      <c r="M961" s="11"/>
      <c r="N961" s="12"/>
      <c r="O961" s="14"/>
      <c r="P961" s="11"/>
      <c r="Q961" s="11"/>
      <c r="R961" s="11"/>
      <c r="S961" s="12"/>
      <c r="T961" s="14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L961" s="12"/>
    </row>
    <row r="962" spans="2:38" x14ac:dyDescent="0.25">
      <c r="C962" s="13"/>
      <c r="D962" s="12"/>
      <c r="E962" s="12"/>
      <c r="F962" s="12"/>
      <c r="G962" s="12"/>
      <c r="H962" s="12"/>
      <c r="I962" s="31" t="s">
        <v>410</v>
      </c>
      <c r="J962" s="11"/>
      <c r="K962" s="32">
        <v>25000</v>
      </c>
      <c r="L962" s="32"/>
      <c r="M962" s="33">
        <v>33750</v>
      </c>
      <c r="N962" s="12"/>
      <c r="O962" s="14"/>
      <c r="P962" s="11"/>
      <c r="Q962" s="11"/>
      <c r="R962" s="11"/>
      <c r="S962" s="12"/>
      <c r="T962" s="14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L962" s="31" t="s">
        <v>410</v>
      </c>
    </row>
    <row r="963" spans="2:38" x14ac:dyDescent="0.25">
      <c r="B963">
        <v>286</v>
      </c>
      <c r="C963" s="13">
        <v>45903</v>
      </c>
      <c r="D963" s="12" t="s">
        <v>321</v>
      </c>
      <c r="E963" s="12" t="s">
        <v>23</v>
      </c>
      <c r="F963" s="12" t="s">
        <v>23</v>
      </c>
      <c r="G963" s="12" t="s">
        <v>21</v>
      </c>
      <c r="H963" s="12"/>
      <c r="I963" s="12" t="s">
        <v>324</v>
      </c>
      <c r="J963" s="12"/>
      <c r="K963" s="12"/>
      <c r="L963" s="12"/>
      <c r="M963" s="12"/>
      <c r="N963" s="12"/>
      <c r="O963" s="14"/>
      <c r="P963" s="11"/>
      <c r="Q963" s="11"/>
      <c r="R963" s="11"/>
      <c r="S963" s="12" t="s">
        <v>321</v>
      </c>
      <c r="T963" s="14">
        <v>-10000</v>
      </c>
      <c r="U963" s="11">
        <v>0.51</v>
      </c>
      <c r="V963" s="11">
        <v>-5100</v>
      </c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86" t="str">
        <f>LEFT(S963,2)</f>
        <v>02</v>
      </c>
      <c r="AI963" s="86" t="str">
        <f>MID(S963,4,2)</f>
        <v>09</v>
      </c>
      <c r="AJ963" s="86" t="str">
        <f>RIGHT(S963,2)</f>
        <v>25</v>
      </c>
      <c r="AK963" s="86" t="s">
        <v>388</v>
      </c>
      <c r="AL963" s="12" t="s">
        <v>324</v>
      </c>
    </row>
    <row r="964" spans="2:38" x14ac:dyDescent="0.25">
      <c r="B964">
        <v>307</v>
      </c>
      <c r="C964" s="13">
        <v>45916</v>
      </c>
      <c r="D964" s="12" t="s">
        <v>345</v>
      </c>
      <c r="E964" s="12" t="s">
        <v>23</v>
      </c>
      <c r="F964" s="12" t="s">
        <v>23</v>
      </c>
      <c r="G964" s="12" t="s">
        <v>21</v>
      </c>
      <c r="H964" s="12"/>
      <c r="I964" s="12" t="s">
        <v>324</v>
      </c>
      <c r="J964" s="12"/>
      <c r="K964" s="12"/>
      <c r="L964" s="12"/>
      <c r="M964" s="12"/>
      <c r="N964" s="12"/>
      <c r="O964" s="14"/>
      <c r="P964" s="11"/>
      <c r="Q964" s="11"/>
      <c r="R964" s="11"/>
      <c r="S964" s="12" t="s">
        <v>345</v>
      </c>
      <c r="T964" s="14">
        <v>-5000</v>
      </c>
      <c r="U964" s="11">
        <v>0.56000000000000005</v>
      </c>
      <c r="V964" s="11">
        <v>-2800</v>
      </c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86" t="str">
        <f>LEFT(S964,2)</f>
        <v>15</v>
      </c>
      <c r="AI964" s="86" t="str">
        <f>MID(S964,4,2)</f>
        <v>09</v>
      </c>
      <c r="AJ964" s="86" t="str">
        <f>RIGHT(S964,2)</f>
        <v>25</v>
      </c>
      <c r="AK964" s="86" t="s">
        <v>388</v>
      </c>
      <c r="AL964" s="12" t="s">
        <v>324</v>
      </c>
    </row>
    <row r="965" spans="2:38" x14ac:dyDescent="0.25">
      <c r="C965" s="13"/>
      <c r="D965" s="12"/>
      <c r="E965" s="12"/>
      <c r="F965" s="12"/>
      <c r="G965" s="12"/>
      <c r="H965" s="12"/>
      <c r="I965" s="12" t="s">
        <v>324</v>
      </c>
      <c r="J965" s="12"/>
      <c r="K965" s="14">
        <f>SUM(K962:K964)</f>
        <v>25000</v>
      </c>
      <c r="L965" s="14">
        <f t="shared" ref="L965:M965" si="132">SUM(L962:L964)</f>
        <v>0</v>
      </c>
      <c r="M965" s="14">
        <f t="shared" si="132"/>
        <v>33750</v>
      </c>
      <c r="N965" s="12"/>
      <c r="O965" s="14"/>
      <c r="P965" s="11"/>
      <c r="Q965" s="11"/>
      <c r="R965" s="11"/>
      <c r="S965" s="12"/>
      <c r="T965" s="14">
        <f t="shared" ref="T965:V965" si="133">SUM(T962:T964)</f>
        <v>-15000</v>
      </c>
      <c r="U965" s="14">
        <f t="shared" si="133"/>
        <v>1.07</v>
      </c>
      <c r="V965" s="14">
        <f t="shared" si="133"/>
        <v>-7900</v>
      </c>
      <c r="W965" s="11"/>
      <c r="X965" s="11"/>
      <c r="Y965" s="11">
        <f>K965+O965+T965</f>
        <v>10000</v>
      </c>
      <c r="Z965" s="11"/>
      <c r="AA965" s="11">
        <f>M965/K965*Y965</f>
        <v>13500</v>
      </c>
      <c r="AB965" s="12"/>
      <c r="AC965" s="11">
        <f>M965-AA965</f>
        <v>20250</v>
      </c>
      <c r="AD965" s="11">
        <f>(V965*-1)-AC965</f>
        <v>-12350</v>
      </c>
      <c r="AE965" s="11"/>
      <c r="AF965" s="11"/>
      <c r="AG965" s="11"/>
      <c r="AK965" s="86" t="s">
        <v>388</v>
      </c>
      <c r="AL965" s="12"/>
    </row>
    <row r="966" spans="2:38" x14ac:dyDescent="0.25">
      <c r="C966" s="13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4"/>
      <c r="P966" s="11"/>
      <c r="Q966" s="11"/>
      <c r="R966" s="11"/>
      <c r="S966" s="12"/>
      <c r="T966" s="14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L966" s="12"/>
    </row>
    <row r="967" spans="2:38" x14ac:dyDescent="0.25">
      <c r="C967" s="13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4"/>
      <c r="P967" s="11"/>
      <c r="Q967" s="11"/>
      <c r="R967" s="11"/>
      <c r="S967" s="12"/>
      <c r="T967" s="14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L967" s="12"/>
    </row>
    <row r="968" spans="2:38" x14ac:dyDescent="0.25">
      <c r="C968" s="13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4"/>
      <c r="P968" s="11"/>
      <c r="Q968" s="11"/>
      <c r="R968" s="11"/>
      <c r="S968" s="12"/>
      <c r="T968" s="14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L968" s="12"/>
    </row>
    <row r="969" spans="2:38" x14ac:dyDescent="0.25">
      <c r="C969" s="13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4"/>
      <c r="P969" s="11"/>
      <c r="Q969" s="11"/>
      <c r="R969" s="11"/>
      <c r="S969" s="12"/>
      <c r="T969" s="14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L969" s="12"/>
    </row>
    <row r="970" spans="2:38" x14ac:dyDescent="0.25">
      <c r="C970" s="13"/>
      <c r="D970" s="12"/>
      <c r="E970" s="12"/>
      <c r="F970" s="12"/>
      <c r="G970" s="12"/>
      <c r="H970" s="12"/>
      <c r="I970" s="12" t="s">
        <v>86</v>
      </c>
      <c r="J970" s="11"/>
      <c r="K970" s="11">
        <v>500</v>
      </c>
      <c r="L970" s="11"/>
      <c r="M970" s="11">
        <v>89021.425000000003</v>
      </c>
      <c r="N970" s="12"/>
      <c r="O970" s="14"/>
      <c r="P970" s="11"/>
      <c r="Q970" s="11"/>
      <c r="R970" s="11"/>
      <c r="S970" s="12"/>
      <c r="T970" s="14"/>
      <c r="U970" s="11"/>
      <c r="V970" s="11"/>
      <c r="W970" s="11"/>
      <c r="X970" s="11"/>
      <c r="Y970" s="11">
        <v>500</v>
      </c>
      <c r="Z970" s="11"/>
      <c r="AA970" s="11">
        <v>89021.425000000003</v>
      </c>
      <c r="AB970" s="11"/>
      <c r="AC970" s="11"/>
      <c r="AD970" s="11"/>
      <c r="AE970" s="11"/>
      <c r="AF970" s="11"/>
      <c r="AG970" s="11"/>
      <c r="AL970" s="12" t="s">
        <v>86</v>
      </c>
    </row>
    <row r="971" spans="2:38" x14ac:dyDescent="0.25">
      <c r="C971" s="13"/>
      <c r="D971" s="12"/>
      <c r="E971" s="12"/>
      <c r="F971" s="12"/>
      <c r="G971" s="12"/>
      <c r="H971" s="12"/>
      <c r="I971" s="12"/>
      <c r="J971" s="11"/>
      <c r="K971" s="11"/>
      <c r="L971" s="11"/>
      <c r="M971" s="11"/>
      <c r="N971" s="12"/>
      <c r="O971" s="14"/>
      <c r="P971" s="11"/>
      <c r="Q971" s="11"/>
      <c r="R971" s="11"/>
      <c r="S971" s="12"/>
      <c r="T971" s="14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L971" s="12"/>
    </row>
    <row r="972" spans="2:38" x14ac:dyDescent="0.25">
      <c r="C972" s="13"/>
      <c r="D972" s="12"/>
      <c r="E972" s="12"/>
      <c r="F972" s="12"/>
      <c r="G972" s="12"/>
      <c r="H972" s="12"/>
      <c r="I972" s="12"/>
      <c r="J972" s="11"/>
      <c r="K972" s="11"/>
      <c r="L972" s="11"/>
      <c r="M972" s="11"/>
      <c r="N972" s="12"/>
      <c r="O972" s="14"/>
      <c r="P972" s="11"/>
      <c r="Q972" s="11"/>
      <c r="R972" s="11"/>
      <c r="S972" s="12"/>
      <c r="T972" s="14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L972" s="12"/>
    </row>
    <row r="973" spans="2:38" x14ac:dyDescent="0.25">
      <c r="B973">
        <v>241</v>
      </c>
      <c r="C973" s="13">
        <v>45881</v>
      </c>
      <c r="D973" s="12" t="s">
        <v>287</v>
      </c>
      <c r="E973" s="12" t="s">
        <v>23</v>
      </c>
      <c r="F973" s="12" t="s">
        <v>23</v>
      </c>
      <c r="G973" s="12" t="s">
        <v>21</v>
      </c>
      <c r="H973" s="12"/>
      <c r="I973" s="12" t="s">
        <v>267</v>
      </c>
      <c r="J973" s="12"/>
      <c r="K973" s="12"/>
      <c r="L973" s="12"/>
      <c r="M973" s="12"/>
      <c r="N973" s="12"/>
      <c r="O973" s="14"/>
      <c r="P973" s="11"/>
      <c r="Q973" s="11"/>
      <c r="R973" s="11"/>
      <c r="S973" s="12" t="s">
        <v>287</v>
      </c>
      <c r="T973" s="14">
        <v>-100</v>
      </c>
      <c r="U973" s="11">
        <v>357.89</v>
      </c>
      <c r="V973" s="11">
        <v>-35789.17</v>
      </c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86" t="str">
        <f>LEFT(S973,2)</f>
        <v>11</v>
      </c>
      <c r="AI973" s="86" t="str">
        <f>MID(S973,4,2)</f>
        <v>08</v>
      </c>
      <c r="AJ973" s="86" t="str">
        <f>RIGHT(S973,2)</f>
        <v>25</v>
      </c>
      <c r="AK973" s="86" t="s">
        <v>388</v>
      </c>
      <c r="AL973" s="12" t="s">
        <v>267</v>
      </c>
    </row>
    <row r="974" spans="2:38" x14ac:dyDescent="0.25">
      <c r="B974">
        <v>250</v>
      </c>
      <c r="C974" s="13">
        <v>45887</v>
      </c>
      <c r="D974" s="12" t="s">
        <v>294</v>
      </c>
      <c r="E974" s="12" t="s">
        <v>23</v>
      </c>
      <c r="F974" s="12" t="s">
        <v>23</v>
      </c>
      <c r="G974" s="12" t="s">
        <v>21</v>
      </c>
      <c r="H974" s="12"/>
      <c r="I974" s="12" t="s">
        <v>267</v>
      </c>
      <c r="J974" s="12"/>
      <c r="K974" s="12"/>
      <c r="L974" s="12"/>
      <c r="M974" s="12"/>
      <c r="N974" s="12" t="s">
        <v>294</v>
      </c>
      <c r="O974" s="14">
        <v>150</v>
      </c>
      <c r="P974" s="11">
        <v>341.19</v>
      </c>
      <c r="Q974" s="11">
        <v>51178.62</v>
      </c>
      <c r="R974" s="11"/>
      <c r="S974" s="12"/>
      <c r="T974" s="14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86" t="str">
        <f>LEFT(N974,2)</f>
        <v>14</v>
      </c>
      <c r="AI974" s="86" t="str">
        <f>MID(N974,4,2)</f>
        <v>08</v>
      </c>
      <c r="AJ974" s="86" t="str">
        <f>RIGHT(N974,2)</f>
        <v>25</v>
      </c>
      <c r="AK974" s="86" t="s">
        <v>388</v>
      </c>
      <c r="AL974" s="12" t="s">
        <v>267</v>
      </c>
    </row>
    <row r="975" spans="2:38" x14ac:dyDescent="0.25">
      <c r="B975">
        <v>215</v>
      </c>
      <c r="C975" s="13">
        <v>45870</v>
      </c>
      <c r="D975" s="12" t="s">
        <v>264</v>
      </c>
      <c r="E975" s="12" t="s">
        <v>23</v>
      </c>
      <c r="F975" s="12" t="s">
        <v>23</v>
      </c>
      <c r="G975" s="12" t="s">
        <v>21</v>
      </c>
      <c r="H975" s="12"/>
      <c r="I975" s="12" t="s">
        <v>267</v>
      </c>
      <c r="J975" s="12"/>
      <c r="K975" s="12"/>
      <c r="L975" s="12"/>
      <c r="M975" s="12"/>
      <c r="N975" s="12" t="s">
        <v>264</v>
      </c>
      <c r="O975" s="14">
        <v>250</v>
      </c>
      <c r="P975" s="11">
        <v>309.81</v>
      </c>
      <c r="Q975" s="11">
        <v>77452.33</v>
      </c>
      <c r="R975" s="11"/>
      <c r="S975" s="12"/>
      <c r="T975" s="14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86" t="str">
        <f>LEFT(N975,2)</f>
        <v>31</v>
      </c>
      <c r="AI975" s="86" t="str">
        <f>MID(N975,4,2)</f>
        <v>07</v>
      </c>
      <c r="AJ975" s="86" t="str">
        <f>RIGHT(N975,2)</f>
        <v>25</v>
      </c>
      <c r="AK975" s="86" t="s">
        <v>388</v>
      </c>
      <c r="AL975" s="12" t="s">
        <v>267</v>
      </c>
    </row>
    <row r="976" spans="2:38" x14ac:dyDescent="0.25">
      <c r="C976" s="13"/>
      <c r="D976" s="12"/>
      <c r="E976" s="12"/>
      <c r="F976" s="12"/>
      <c r="G976" s="12"/>
      <c r="H976" s="12"/>
      <c r="I976" s="12" t="s">
        <v>267</v>
      </c>
      <c r="J976" s="12"/>
      <c r="K976" s="12"/>
      <c r="L976" s="12"/>
      <c r="M976" s="12"/>
      <c r="N976" s="12"/>
      <c r="O976" s="14">
        <f t="shared" ref="O976:Q976" si="134">SUM(O974:O975)</f>
        <v>400</v>
      </c>
      <c r="P976" s="11">
        <f t="shared" si="134"/>
        <v>651</v>
      </c>
      <c r="Q976" s="11">
        <f t="shared" si="134"/>
        <v>128630.95000000001</v>
      </c>
      <c r="R976" s="11"/>
      <c r="S976" s="12"/>
      <c r="T976" s="14">
        <f t="shared" ref="T976:V976" si="135">SUM(T973:T975)</f>
        <v>-100</v>
      </c>
      <c r="U976" s="11">
        <f t="shared" si="135"/>
        <v>357.89</v>
      </c>
      <c r="V976" s="11">
        <f t="shared" si="135"/>
        <v>-35789.17</v>
      </c>
      <c r="W976" s="11"/>
      <c r="X976" s="11"/>
      <c r="Y976" s="11">
        <f>K976+O976+T976</f>
        <v>300</v>
      </c>
      <c r="Z976" s="11"/>
      <c r="AA976" s="11">
        <f>Q976/O976*Y976</f>
        <v>96473.212500000009</v>
      </c>
      <c r="AB976" s="12"/>
      <c r="AC976" s="11">
        <f>Q976-AA976</f>
        <v>32157.737500000003</v>
      </c>
      <c r="AD976" s="11">
        <f>(V976*-1)-AC976</f>
        <v>3631.4324999999953</v>
      </c>
      <c r="AE976" s="11"/>
      <c r="AF976" s="11"/>
      <c r="AG976" s="11"/>
      <c r="AK976" s="86" t="s">
        <v>388</v>
      </c>
      <c r="AL976" s="12"/>
    </row>
    <row r="977" spans="2:38" x14ac:dyDescent="0.25">
      <c r="C977" s="13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4"/>
      <c r="P977" s="11"/>
      <c r="Q977" s="11"/>
      <c r="R977" s="11"/>
      <c r="S977" s="12"/>
      <c r="T977" s="14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L977" s="12"/>
    </row>
    <row r="978" spans="2:38" x14ac:dyDescent="0.25">
      <c r="C978" s="13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4"/>
      <c r="P978" s="11"/>
      <c r="Q978" s="11"/>
      <c r="R978" s="11"/>
      <c r="S978" s="12"/>
      <c r="T978" s="14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L978" s="12"/>
    </row>
    <row r="979" spans="2:38" x14ac:dyDescent="0.25">
      <c r="C979" s="13"/>
      <c r="D979" s="12"/>
      <c r="E979" s="12"/>
      <c r="F979" s="12"/>
      <c r="G979" s="12"/>
      <c r="H979" s="12"/>
      <c r="I979" s="12" t="s">
        <v>155</v>
      </c>
      <c r="J979" s="12" t="s">
        <v>156</v>
      </c>
      <c r="K979" s="14">
        <v>250</v>
      </c>
      <c r="L979" s="11">
        <v>925.46</v>
      </c>
      <c r="M979" s="11">
        <v>231364.54</v>
      </c>
      <c r="N979" s="12"/>
      <c r="O979" s="14"/>
      <c r="P979" s="11"/>
      <c r="Q979" s="11"/>
      <c r="R979" s="11"/>
      <c r="S979" s="12"/>
      <c r="T979" s="14"/>
      <c r="U979" s="11"/>
      <c r="V979" s="11"/>
      <c r="W979" s="11"/>
      <c r="X979" s="12" t="s">
        <v>156</v>
      </c>
      <c r="Y979" s="14">
        <v>250</v>
      </c>
      <c r="Z979" s="11">
        <v>925.46</v>
      </c>
      <c r="AA979" s="11">
        <v>231364.54</v>
      </c>
      <c r="AB979" s="11"/>
      <c r="AC979" s="11"/>
      <c r="AD979" s="11"/>
      <c r="AE979" s="11"/>
      <c r="AF979" s="11"/>
      <c r="AG979" s="11"/>
      <c r="AL979" s="12" t="s">
        <v>155</v>
      </c>
    </row>
    <row r="980" spans="2:38" x14ac:dyDescent="0.25">
      <c r="C980" s="13"/>
      <c r="D980" s="12"/>
      <c r="E980" s="12"/>
      <c r="F980" s="12"/>
      <c r="G980" s="12"/>
      <c r="H980" s="12"/>
      <c r="I980" s="12" t="s">
        <v>155</v>
      </c>
      <c r="J980" s="12" t="s">
        <v>153</v>
      </c>
      <c r="K980" s="14">
        <v>250</v>
      </c>
      <c r="L980" s="11">
        <v>941.94</v>
      </c>
      <c r="M980" s="11">
        <v>235484.85</v>
      </c>
      <c r="N980" s="12"/>
      <c r="O980" s="14"/>
      <c r="P980" s="11"/>
      <c r="Q980" s="11"/>
      <c r="R980" s="11"/>
      <c r="S980" s="12"/>
      <c r="T980" s="14"/>
      <c r="U980" s="11"/>
      <c r="V980" s="11"/>
      <c r="W980" s="11"/>
      <c r="X980" s="12" t="s">
        <v>153</v>
      </c>
      <c r="Y980" s="14">
        <v>250</v>
      </c>
      <c r="Z980" s="11">
        <v>941.94</v>
      </c>
      <c r="AA980" s="11">
        <v>235484.85</v>
      </c>
      <c r="AB980" s="11"/>
      <c r="AC980" s="11"/>
      <c r="AD980" s="11"/>
      <c r="AE980" s="11"/>
      <c r="AF980" s="11"/>
      <c r="AG980" s="11"/>
      <c r="AL980" s="12" t="s">
        <v>155</v>
      </c>
    </row>
    <row r="981" spans="2:38" x14ac:dyDescent="0.25">
      <c r="C981" s="13"/>
      <c r="D981" s="12"/>
      <c r="E981" s="12"/>
      <c r="F981" s="12"/>
      <c r="G981" s="12"/>
      <c r="H981" s="12"/>
      <c r="I981" s="12"/>
      <c r="J981" s="12"/>
      <c r="K981" s="14"/>
      <c r="L981" s="11"/>
      <c r="M981" s="11"/>
      <c r="N981" s="12"/>
      <c r="O981" s="14"/>
      <c r="P981" s="11"/>
      <c r="Q981" s="11"/>
      <c r="R981" s="11"/>
      <c r="S981" s="12"/>
      <c r="T981" s="14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L981" s="12"/>
    </row>
    <row r="982" spans="2:38" x14ac:dyDescent="0.25">
      <c r="C982" s="13"/>
      <c r="D982" s="12"/>
      <c r="E982" s="12"/>
      <c r="F982" s="12"/>
      <c r="G982" s="12"/>
      <c r="H982" s="12"/>
      <c r="I982" s="12"/>
      <c r="J982" s="12"/>
      <c r="K982" s="14"/>
      <c r="L982" s="11"/>
      <c r="M982" s="11"/>
      <c r="N982" s="12"/>
      <c r="O982" s="14"/>
      <c r="P982" s="11"/>
      <c r="Q982" s="11"/>
      <c r="R982" s="11"/>
      <c r="S982" s="12"/>
      <c r="T982" s="14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L982" s="12"/>
    </row>
    <row r="983" spans="2:38" x14ac:dyDescent="0.25">
      <c r="B983">
        <v>251</v>
      </c>
      <c r="C983" s="13">
        <v>45887</v>
      </c>
      <c r="D983" s="12" t="s">
        <v>294</v>
      </c>
      <c r="E983" s="12" t="s">
        <v>23</v>
      </c>
      <c r="F983" s="12" t="s">
        <v>23</v>
      </c>
      <c r="G983" s="12" t="s">
        <v>21</v>
      </c>
      <c r="H983" s="12"/>
      <c r="I983" s="12" t="s">
        <v>268</v>
      </c>
      <c r="J983" s="12"/>
      <c r="K983" s="12"/>
      <c r="L983" s="12"/>
      <c r="M983" s="12"/>
      <c r="N983" s="12" t="s">
        <v>294</v>
      </c>
      <c r="O983" s="14">
        <v>50</v>
      </c>
      <c r="P983" s="11">
        <v>2705.2</v>
      </c>
      <c r="Q983" s="11">
        <v>135260.12</v>
      </c>
      <c r="R983" s="11"/>
      <c r="S983" s="12"/>
      <c r="T983" s="14"/>
      <c r="U983" s="11"/>
      <c r="V983" s="11"/>
      <c r="W983" s="11"/>
      <c r="X983" s="12" t="s">
        <v>294</v>
      </c>
      <c r="Y983" s="14">
        <v>50</v>
      </c>
      <c r="Z983" s="11">
        <v>2705.2</v>
      </c>
      <c r="AA983" s="11">
        <v>135260.12</v>
      </c>
      <c r="AB983" s="11"/>
      <c r="AC983" s="11"/>
      <c r="AD983" s="11"/>
      <c r="AE983" s="11"/>
      <c r="AF983" s="11"/>
      <c r="AG983" s="11"/>
      <c r="AH983" s="86" t="str">
        <f>LEFT(N983,2)</f>
        <v>14</v>
      </c>
      <c r="AI983" s="86" t="str">
        <f>MID(N983,4,2)</f>
        <v>08</v>
      </c>
      <c r="AJ983" s="86" t="str">
        <f>RIGHT(N983,2)</f>
        <v>25</v>
      </c>
      <c r="AK983" s="86" t="s">
        <v>388</v>
      </c>
      <c r="AL983" s="12" t="s">
        <v>268</v>
      </c>
    </row>
    <row r="984" spans="2:38" x14ac:dyDescent="0.25">
      <c r="B984">
        <v>216</v>
      </c>
      <c r="C984" s="13">
        <v>45870</v>
      </c>
      <c r="D984" s="12" t="s">
        <v>264</v>
      </c>
      <c r="E984" s="12" t="s">
        <v>23</v>
      </c>
      <c r="F984" s="12" t="s">
        <v>23</v>
      </c>
      <c r="G984" s="12" t="s">
        <v>21</v>
      </c>
      <c r="H984" s="12"/>
      <c r="I984" s="12" t="s">
        <v>268</v>
      </c>
      <c r="J984" s="12"/>
      <c r="K984" s="12"/>
      <c r="L984" s="12"/>
      <c r="M984" s="12"/>
      <c r="N984" s="12" t="s">
        <v>264</v>
      </c>
      <c r="O984" s="14">
        <v>100</v>
      </c>
      <c r="P984" s="11">
        <v>3178.18</v>
      </c>
      <c r="Q984" s="11">
        <v>317817.5</v>
      </c>
      <c r="R984" s="11"/>
      <c r="S984" s="12"/>
      <c r="T984" s="14"/>
      <c r="U984" s="11"/>
      <c r="V984" s="11"/>
      <c r="W984" s="11"/>
      <c r="X984" s="12" t="s">
        <v>264</v>
      </c>
      <c r="Y984" s="14">
        <v>100</v>
      </c>
      <c r="Z984" s="11">
        <v>3178.18</v>
      </c>
      <c r="AA984" s="11">
        <v>317817.5</v>
      </c>
      <c r="AB984" s="11"/>
      <c r="AC984" s="11"/>
      <c r="AD984" s="11"/>
      <c r="AE984" s="11"/>
      <c r="AF984" s="11"/>
      <c r="AG984" s="11"/>
      <c r="AH984" s="86" t="str">
        <f>LEFT(N984,2)</f>
        <v>31</v>
      </c>
      <c r="AI984" s="86" t="str">
        <f>MID(N984,4,2)</f>
        <v>07</v>
      </c>
      <c r="AJ984" s="86" t="str">
        <f>RIGHT(N984,2)</f>
        <v>25</v>
      </c>
      <c r="AK984" s="86" t="s">
        <v>388</v>
      </c>
      <c r="AL984" s="12" t="s">
        <v>268</v>
      </c>
    </row>
    <row r="985" spans="2:38" x14ac:dyDescent="0.25">
      <c r="C985" s="13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4"/>
      <c r="P985" s="11"/>
      <c r="Q985" s="11"/>
      <c r="R985" s="11"/>
      <c r="S985" s="12"/>
      <c r="T985" s="14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L985" s="12"/>
    </row>
    <row r="986" spans="2:38" x14ac:dyDescent="0.25">
      <c r="C986" s="13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4"/>
      <c r="P986" s="11"/>
      <c r="Q986" s="11"/>
      <c r="R986" s="11"/>
      <c r="S986" s="12"/>
      <c r="T986" s="14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L986" s="12"/>
    </row>
    <row r="987" spans="2:38" x14ac:dyDescent="0.25">
      <c r="C987" s="13"/>
      <c r="D987" s="12"/>
      <c r="E987" s="12"/>
      <c r="F987" s="12"/>
      <c r="G987" s="12"/>
      <c r="H987" s="12"/>
      <c r="I987" s="12" t="s">
        <v>194</v>
      </c>
      <c r="J987" s="11"/>
      <c r="K987" s="11">
        <v>250</v>
      </c>
      <c r="L987" s="11"/>
      <c r="M987" s="11">
        <v>96641.544999999998</v>
      </c>
      <c r="N987" s="12"/>
      <c r="O987" s="14"/>
      <c r="P987" s="11"/>
      <c r="Q987" s="11"/>
      <c r="R987" s="11"/>
      <c r="S987" s="12"/>
      <c r="T987" s="14"/>
      <c r="U987" s="11"/>
      <c r="V987" s="11"/>
      <c r="W987" s="11"/>
      <c r="X987" s="11"/>
      <c r="Y987" s="11">
        <v>250</v>
      </c>
      <c r="Z987" s="11"/>
      <c r="AA987" s="11">
        <v>96641.544999999998</v>
      </c>
      <c r="AB987" s="11"/>
      <c r="AC987" s="11"/>
      <c r="AD987" s="11"/>
      <c r="AE987" s="11"/>
      <c r="AF987" s="11"/>
      <c r="AG987" s="11"/>
      <c r="AL987" s="12" t="s">
        <v>194</v>
      </c>
    </row>
    <row r="988" spans="2:38" x14ac:dyDescent="0.25">
      <c r="C988" s="13"/>
      <c r="D988" s="12"/>
      <c r="E988" s="12"/>
      <c r="F988" s="12"/>
      <c r="G988" s="12"/>
      <c r="H988" s="12"/>
      <c r="I988" s="12"/>
      <c r="J988" s="11"/>
      <c r="K988" s="11"/>
      <c r="L988" s="11"/>
      <c r="M988" s="11"/>
      <c r="N988" s="12"/>
      <c r="O988" s="14"/>
      <c r="P988" s="11"/>
      <c r="Q988" s="11"/>
      <c r="R988" s="11"/>
      <c r="S988" s="12"/>
      <c r="T988" s="14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L988" s="12"/>
    </row>
    <row r="989" spans="2:38" x14ac:dyDescent="0.25">
      <c r="C989" s="13"/>
      <c r="D989" s="12"/>
      <c r="E989" s="12"/>
      <c r="F989" s="12"/>
      <c r="G989" s="12"/>
      <c r="H989" s="12"/>
      <c r="I989" s="12"/>
      <c r="J989" s="11"/>
      <c r="K989" s="11"/>
      <c r="L989" s="11"/>
      <c r="M989" s="11"/>
      <c r="N989" s="12"/>
      <c r="O989" s="14"/>
      <c r="P989" s="11"/>
      <c r="Q989" s="11"/>
      <c r="R989" s="11"/>
      <c r="S989" s="12"/>
      <c r="T989" s="14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L989" s="12"/>
    </row>
    <row r="990" spans="2:38" x14ac:dyDescent="0.25">
      <c r="B990">
        <v>287</v>
      </c>
      <c r="C990" s="13">
        <v>45903</v>
      </c>
      <c r="D990" s="12" t="s">
        <v>321</v>
      </c>
      <c r="E990" s="12" t="s">
        <v>23</v>
      </c>
      <c r="F990" s="12" t="s">
        <v>23</v>
      </c>
      <c r="G990" s="12" t="s">
        <v>21</v>
      </c>
      <c r="H990" s="12"/>
      <c r="I990" s="12" t="s">
        <v>51</v>
      </c>
      <c r="J990" s="12"/>
      <c r="K990" s="12"/>
      <c r="L990" s="12"/>
      <c r="M990" s="12"/>
      <c r="N990" s="12"/>
      <c r="O990" s="14"/>
      <c r="P990" s="11"/>
      <c r="Q990" s="11"/>
      <c r="R990" s="11"/>
      <c r="S990" s="12" t="s">
        <v>321</v>
      </c>
      <c r="T990" s="14">
        <v>-2000</v>
      </c>
      <c r="U990" s="11">
        <v>86.99</v>
      </c>
      <c r="V990" s="11">
        <v>-173985.8</v>
      </c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86" t="str">
        <f t="shared" ref="AH990:AH997" si="136">LEFT(S990,2)</f>
        <v>02</v>
      </c>
      <c r="AI990" s="86" t="str">
        <f t="shared" ref="AI990:AI997" si="137">MID(S990,4,2)</f>
        <v>09</v>
      </c>
      <c r="AJ990" s="86" t="str">
        <f t="shared" ref="AJ990:AJ997" si="138">RIGHT(S990,2)</f>
        <v>25</v>
      </c>
      <c r="AK990" s="86" t="s">
        <v>388</v>
      </c>
      <c r="AL990" s="12" t="s">
        <v>51</v>
      </c>
    </row>
    <row r="991" spans="2:38" x14ac:dyDescent="0.25">
      <c r="B991">
        <v>282</v>
      </c>
      <c r="C991" s="13">
        <v>45902</v>
      </c>
      <c r="D991" s="12" t="s">
        <v>316</v>
      </c>
      <c r="E991" s="12" t="s">
        <v>23</v>
      </c>
      <c r="F991" s="12" t="s">
        <v>23</v>
      </c>
      <c r="G991" s="12" t="s">
        <v>21</v>
      </c>
      <c r="H991" s="12"/>
      <c r="I991" s="12" t="s">
        <v>51</v>
      </c>
      <c r="J991" s="12"/>
      <c r="K991" s="12"/>
      <c r="L991" s="12"/>
      <c r="M991" s="12"/>
      <c r="N991" s="12"/>
      <c r="O991" s="14"/>
      <c r="P991" s="11"/>
      <c r="Q991" s="11"/>
      <c r="R991" s="11"/>
      <c r="S991" s="12" t="s">
        <v>316</v>
      </c>
      <c r="T991" s="14">
        <v>-2000</v>
      </c>
      <c r="U991" s="11">
        <v>86.68</v>
      </c>
      <c r="V991" s="11">
        <v>-173366.39</v>
      </c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86" t="str">
        <f t="shared" si="136"/>
        <v>01</v>
      </c>
      <c r="AI991" s="86" t="str">
        <f t="shared" si="137"/>
        <v>09</v>
      </c>
      <c r="AJ991" s="86" t="str">
        <f t="shared" si="138"/>
        <v>25</v>
      </c>
      <c r="AK991" s="86" t="s">
        <v>388</v>
      </c>
      <c r="AL991" s="12" t="s">
        <v>51</v>
      </c>
    </row>
    <row r="992" spans="2:38" x14ac:dyDescent="0.25">
      <c r="B992">
        <v>279</v>
      </c>
      <c r="C992" s="13">
        <v>45901</v>
      </c>
      <c r="D992" s="12" t="s">
        <v>312</v>
      </c>
      <c r="E992" s="12" t="s">
        <v>17</v>
      </c>
      <c r="F992" s="12" t="s">
        <v>313</v>
      </c>
      <c r="G992" s="12" t="s">
        <v>21</v>
      </c>
      <c r="H992" s="12"/>
      <c r="I992" s="12" t="s">
        <v>51</v>
      </c>
      <c r="J992" s="12"/>
      <c r="K992" s="12"/>
      <c r="L992" s="12"/>
      <c r="M992" s="12"/>
      <c r="N992" s="12"/>
      <c r="O992" s="14"/>
      <c r="P992" s="11"/>
      <c r="Q992" s="11"/>
      <c r="R992" s="11"/>
      <c r="S992" s="12" t="s">
        <v>312</v>
      </c>
      <c r="T992" s="14">
        <v>-2000</v>
      </c>
      <c r="U992" s="11">
        <v>84.8</v>
      </c>
      <c r="V992" s="11">
        <v>-169590.2</v>
      </c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86" t="str">
        <f t="shared" si="136"/>
        <v>29</v>
      </c>
      <c r="AI992" s="86" t="str">
        <f t="shared" si="137"/>
        <v>08</v>
      </c>
      <c r="AJ992" s="86" t="str">
        <f t="shared" si="138"/>
        <v>25</v>
      </c>
      <c r="AK992" s="86" t="s">
        <v>388</v>
      </c>
      <c r="AL992" s="12" t="s">
        <v>51</v>
      </c>
    </row>
    <row r="993" spans="2:38" x14ac:dyDescent="0.25">
      <c r="B993">
        <v>277</v>
      </c>
      <c r="C993" s="13">
        <v>45898</v>
      </c>
      <c r="D993" s="12" t="s">
        <v>310</v>
      </c>
      <c r="E993" s="12" t="s">
        <v>17</v>
      </c>
      <c r="F993" s="12" t="s">
        <v>311</v>
      </c>
      <c r="G993" s="12" t="s">
        <v>21</v>
      </c>
      <c r="H993" s="12"/>
      <c r="I993" s="12" t="s">
        <v>51</v>
      </c>
      <c r="J993" s="12"/>
      <c r="K993" s="12"/>
      <c r="L993" s="12"/>
      <c r="M993" s="12"/>
      <c r="N993" s="12"/>
      <c r="O993" s="14"/>
      <c r="P993" s="11"/>
      <c r="Q993" s="11"/>
      <c r="R993" s="11"/>
      <c r="S993" s="12" t="s">
        <v>310</v>
      </c>
      <c r="T993" s="14">
        <v>-2000</v>
      </c>
      <c r="U993" s="11">
        <v>84.09</v>
      </c>
      <c r="V993" s="11">
        <v>-168171.58</v>
      </c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86" t="str">
        <f t="shared" si="136"/>
        <v>28</v>
      </c>
      <c r="AI993" s="86" t="str">
        <f t="shared" si="137"/>
        <v>08</v>
      </c>
      <c r="AJ993" s="86" t="str">
        <f t="shared" si="138"/>
        <v>25</v>
      </c>
      <c r="AK993" s="86" t="s">
        <v>388</v>
      </c>
      <c r="AL993" s="12" t="s">
        <v>51</v>
      </c>
    </row>
    <row r="994" spans="2:38" x14ac:dyDescent="0.25">
      <c r="B994">
        <v>237</v>
      </c>
      <c r="C994" s="13">
        <v>45877</v>
      </c>
      <c r="D994" s="12" t="s">
        <v>282</v>
      </c>
      <c r="E994" s="12" t="s">
        <v>23</v>
      </c>
      <c r="F994" s="12" t="s">
        <v>23</v>
      </c>
      <c r="G994" s="12" t="s">
        <v>21</v>
      </c>
      <c r="H994" s="12"/>
      <c r="I994" s="12" t="s">
        <v>51</v>
      </c>
      <c r="J994" s="12"/>
      <c r="K994" s="12"/>
      <c r="L994" s="12"/>
      <c r="M994" s="12"/>
      <c r="N994" s="12"/>
      <c r="O994" s="14"/>
      <c r="P994" s="11"/>
      <c r="Q994" s="11"/>
      <c r="R994" s="11"/>
      <c r="S994" s="12" t="s">
        <v>282</v>
      </c>
      <c r="T994" s="14">
        <v>-2000</v>
      </c>
      <c r="U994" s="11">
        <v>83.92</v>
      </c>
      <c r="V994" s="11">
        <v>-167832</v>
      </c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86" t="str">
        <f t="shared" si="136"/>
        <v>07</v>
      </c>
      <c r="AI994" s="86" t="str">
        <f t="shared" si="137"/>
        <v>08</v>
      </c>
      <c r="AJ994" s="86" t="str">
        <f t="shared" si="138"/>
        <v>25</v>
      </c>
      <c r="AK994" s="86" t="s">
        <v>388</v>
      </c>
      <c r="AL994" s="12" t="s">
        <v>51</v>
      </c>
    </row>
    <row r="995" spans="2:38" x14ac:dyDescent="0.25">
      <c r="B995">
        <v>252</v>
      </c>
      <c r="C995" s="13">
        <v>45887</v>
      </c>
      <c r="D995" s="12" t="s">
        <v>294</v>
      </c>
      <c r="E995" s="12" t="s">
        <v>23</v>
      </c>
      <c r="F995" s="12" t="s">
        <v>23</v>
      </c>
      <c r="G995" s="12" t="s">
        <v>21</v>
      </c>
      <c r="H995" s="12"/>
      <c r="I995" s="12" t="s">
        <v>51</v>
      </c>
      <c r="J995" s="12"/>
      <c r="K995" s="12"/>
      <c r="L995" s="12"/>
      <c r="M995" s="12"/>
      <c r="N995" s="12"/>
      <c r="O995" s="14"/>
      <c r="P995" s="11"/>
      <c r="Q995" s="11"/>
      <c r="R995" s="11"/>
      <c r="S995" s="12" t="s">
        <v>294</v>
      </c>
      <c r="T995" s="14">
        <v>-2000</v>
      </c>
      <c r="U995" s="11">
        <v>83.05</v>
      </c>
      <c r="V995" s="11">
        <v>-166093.79999999999</v>
      </c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86" t="str">
        <f t="shared" si="136"/>
        <v>14</v>
      </c>
      <c r="AI995" s="86" t="str">
        <f t="shared" si="137"/>
        <v>08</v>
      </c>
      <c r="AJ995" s="86" t="str">
        <f t="shared" si="138"/>
        <v>25</v>
      </c>
      <c r="AK995" s="86" t="s">
        <v>388</v>
      </c>
      <c r="AL995" s="12" t="s">
        <v>51</v>
      </c>
    </row>
    <row r="996" spans="2:38" x14ac:dyDescent="0.25">
      <c r="B996">
        <v>217</v>
      </c>
      <c r="C996" s="13">
        <v>45870</v>
      </c>
      <c r="D996" s="12" t="s">
        <v>264</v>
      </c>
      <c r="E996" s="12" t="s">
        <v>23</v>
      </c>
      <c r="F996" s="12" t="s">
        <v>23</v>
      </c>
      <c r="G996" s="12" t="s">
        <v>21</v>
      </c>
      <c r="H996" s="12"/>
      <c r="I996" s="12" t="s">
        <v>51</v>
      </c>
      <c r="J996" s="12"/>
      <c r="K996" s="12"/>
      <c r="L996" s="12"/>
      <c r="M996" s="12"/>
      <c r="N996" s="12"/>
      <c r="O996" s="14"/>
      <c r="P996" s="11"/>
      <c r="Q996" s="11"/>
      <c r="R996" s="11"/>
      <c r="S996" s="12" t="s">
        <v>264</v>
      </c>
      <c r="T996" s="14">
        <v>-2000</v>
      </c>
      <c r="U996" s="11">
        <v>81.88</v>
      </c>
      <c r="V996" s="11">
        <v>-163766.1</v>
      </c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86" t="str">
        <f t="shared" si="136"/>
        <v>31</v>
      </c>
      <c r="AI996" s="86" t="str">
        <f t="shared" si="137"/>
        <v>07</v>
      </c>
      <c r="AJ996" s="86" t="str">
        <f t="shared" si="138"/>
        <v>25</v>
      </c>
      <c r="AK996" s="86" t="s">
        <v>388</v>
      </c>
      <c r="AL996" s="12" t="s">
        <v>51</v>
      </c>
    </row>
    <row r="997" spans="2:38" x14ac:dyDescent="0.25">
      <c r="B997">
        <v>220</v>
      </c>
      <c r="C997" s="13">
        <v>45873</v>
      </c>
      <c r="D997" s="12" t="s">
        <v>269</v>
      </c>
      <c r="E997" s="12" t="s">
        <v>17</v>
      </c>
      <c r="F997" s="12" t="s">
        <v>270</v>
      </c>
      <c r="G997" s="12" t="s">
        <v>21</v>
      </c>
      <c r="H997" s="12"/>
      <c r="I997" s="12" t="s">
        <v>51</v>
      </c>
      <c r="J997" s="12"/>
      <c r="K997" s="12"/>
      <c r="L997" s="12"/>
      <c r="M997" s="12"/>
      <c r="N997" s="12"/>
      <c r="O997" s="14"/>
      <c r="P997" s="11"/>
      <c r="Q997" s="11"/>
      <c r="R997" s="11"/>
      <c r="S997" s="12" t="s">
        <v>269</v>
      </c>
      <c r="T997" s="14">
        <v>-2000</v>
      </c>
      <c r="U997" s="11">
        <v>81.56</v>
      </c>
      <c r="V997" s="11">
        <v>-163116.79999999999</v>
      </c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86" t="str">
        <f t="shared" si="136"/>
        <v>01</v>
      </c>
      <c r="AI997" s="86" t="str">
        <f t="shared" si="137"/>
        <v>08</v>
      </c>
      <c r="AJ997" s="86" t="str">
        <f t="shared" si="138"/>
        <v>25</v>
      </c>
      <c r="AK997" s="86" t="s">
        <v>388</v>
      </c>
      <c r="AL997" s="12" t="s">
        <v>51</v>
      </c>
    </row>
    <row r="998" spans="2:38" x14ac:dyDescent="0.25">
      <c r="C998" s="13"/>
      <c r="D998" s="12"/>
      <c r="E998" s="12"/>
      <c r="F998" s="12"/>
      <c r="G998" s="12"/>
      <c r="H998" s="12"/>
      <c r="I998" s="12" t="s">
        <v>51</v>
      </c>
      <c r="J998" s="11"/>
      <c r="K998" s="32">
        <v>114000</v>
      </c>
      <c r="L998" s="32"/>
      <c r="M998" s="33">
        <v>7291175.9922857136</v>
      </c>
      <c r="N998" s="12"/>
      <c r="O998" s="14"/>
      <c r="P998" s="11"/>
      <c r="Q998" s="11"/>
      <c r="R998" s="11"/>
      <c r="S998" s="12"/>
      <c r="T998" s="14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L998" s="12" t="s">
        <v>51</v>
      </c>
    </row>
    <row r="999" spans="2:38" x14ac:dyDescent="0.25">
      <c r="C999" s="13"/>
      <c r="D999" s="12"/>
      <c r="E999" s="12"/>
      <c r="F999" s="12"/>
      <c r="G999" s="12"/>
      <c r="H999" s="12"/>
      <c r="I999" s="12" t="s">
        <v>51</v>
      </c>
      <c r="J999" s="12" t="s">
        <v>127</v>
      </c>
      <c r="K999" s="14">
        <v>2000</v>
      </c>
      <c r="L999" s="11">
        <v>76.709999999999994</v>
      </c>
      <c r="M999" s="11">
        <v>153423.29999999999</v>
      </c>
      <c r="N999" s="12"/>
      <c r="O999" s="14"/>
      <c r="P999" s="11"/>
      <c r="Q999" s="11"/>
      <c r="R999" s="11"/>
      <c r="S999" s="12"/>
      <c r="T999" s="14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L999" s="12" t="s">
        <v>51</v>
      </c>
    </row>
    <row r="1000" spans="2:38" x14ac:dyDescent="0.25">
      <c r="C1000" s="13"/>
      <c r="D1000" s="12"/>
      <c r="E1000" s="12"/>
      <c r="F1000" s="12"/>
      <c r="G1000" s="12"/>
      <c r="H1000" s="12"/>
      <c r="I1000" s="12" t="s">
        <v>51</v>
      </c>
      <c r="J1000" s="12" t="s">
        <v>121</v>
      </c>
      <c r="K1000" s="14">
        <v>2000</v>
      </c>
      <c r="L1000" s="11">
        <v>78.34</v>
      </c>
      <c r="M1000" s="11">
        <v>156676.6</v>
      </c>
      <c r="N1000" s="12"/>
      <c r="O1000" s="14"/>
      <c r="P1000" s="11"/>
      <c r="Q1000" s="11"/>
      <c r="R1000" s="11"/>
      <c r="S1000" s="12"/>
      <c r="T1000" s="14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L1000" s="12" t="s">
        <v>51</v>
      </c>
    </row>
    <row r="1001" spans="2:38" x14ac:dyDescent="0.25">
      <c r="C1001" s="13"/>
      <c r="D1001" s="12"/>
      <c r="E1001" s="12"/>
      <c r="F1001" s="12"/>
      <c r="G1001" s="12"/>
      <c r="H1001" s="12"/>
      <c r="I1001" s="12" t="s">
        <v>51</v>
      </c>
      <c r="J1001" s="12" t="s">
        <v>68</v>
      </c>
      <c r="K1001" s="14">
        <v>4000</v>
      </c>
      <c r="L1001" s="11">
        <v>79.540000000000006</v>
      </c>
      <c r="M1001" s="11">
        <v>318158</v>
      </c>
      <c r="N1001" s="12"/>
      <c r="O1001" s="14"/>
      <c r="P1001" s="11"/>
      <c r="Q1001" s="11"/>
      <c r="R1001" s="11"/>
      <c r="S1001" s="12"/>
      <c r="T1001" s="14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L1001" s="12" t="s">
        <v>51</v>
      </c>
    </row>
    <row r="1002" spans="2:38" x14ac:dyDescent="0.25">
      <c r="C1002" s="13"/>
      <c r="D1002" s="12"/>
      <c r="E1002" s="12"/>
      <c r="F1002" s="12"/>
      <c r="G1002" s="12"/>
      <c r="H1002" s="12"/>
      <c r="I1002" s="12" t="s">
        <v>51</v>
      </c>
      <c r="J1002" s="12" t="s">
        <v>77</v>
      </c>
      <c r="K1002" s="14">
        <v>49000</v>
      </c>
      <c r="L1002" s="11">
        <v>81.819999999999993</v>
      </c>
      <c r="M1002" s="11">
        <v>4009334.32</v>
      </c>
      <c r="N1002" s="12"/>
      <c r="O1002" s="14"/>
      <c r="P1002" s="11"/>
      <c r="Q1002" s="11"/>
      <c r="R1002" s="11"/>
      <c r="S1002" s="12"/>
      <c r="T1002" s="14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L1002" s="12" t="s">
        <v>51</v>
      </c>
    </row>
    <row r="1003" spans="2:38" x14ac:dyDescent="0.25">
      <c r="C1003" s="13"/>
      <c r="D1003" s="12"/>
      <c r="E1003" s="12"/>
      <c r="F1003" s="12"/>
      <c r="G1003" s="12"/>
      <c r="H1003" s="12"/>
      <c r="I1003" s="12" t="s">
        <v>51</v>
      </c>
      <c r="J1003" s="11"/>
      <c r="K1003" s="11">
        <v>171000</v>
      </c>
      <c r="L1003" s="11"/>
      <c r="M1003" s="11">
        <v>11928768.212285712</v>
      </c>
      <c r="N1003" s="12"/>
      <c r="O1003" s="14"/>
      <c r="P1003" s="11"/>
      <c r="Q1003" s="11"/>
      <c r="R1003" s="11"/>
      <c r="S1003" s="12"/>
      <c r="T1003" s="14">
        <f t="shared" ref="T1003:V1003" si="139">SUM(T990:T1002)</f>
        <v>-16000</v>
      </c>
      <c r="U1003" s="11">
        <f t="shared" si="139"/>
        <v>672.97</v>
      </c>
      <c r="V1003" s="11">
        <f t="shared" si="139"/>
        <v>-1345922.6700000002</v>
      </c>
      <c r="W1003" s="11"/>
      <c r="X1003" s="11"/>
      <c r="Y1003" s="11">
        <f>K1003+O1003+T1003</f>
        <v>155000</v>
      </c>
      <c r="Z1003" s="11"/>
      <c r="AA1003" s="11">
        <f>M1003/K1003*Y1003</f>
        <v>10812626.157335002</v>
      </c>
      <c r="AB1003" s="12"/>
      <c r="AC1003" s="11">
        <f>M1003-AA1003</f>
        <v>1116142.0549507104</v>
      </c>
      <c r="AD1003" s="11">
        <f>(V1003*-1)-AC1003</f>
        <v>229780.61504928977</v>
      </c>
      <c r="AE1003" s="11"/>
      <c r="AF1003" s="11"/>
      <c r="AG1003" s="11"/>
      <c r="AK1003" s="86" t="s">
        <v>388</v>
      </c>
      <c r="AL1003" s="12" t="s">
        <v>51</v>
      </c>
    </row>
    <row r="1004" spans="2:38" x14ac:dyDescent="0.25">
      <c r="C1004" s="13"/>
      <c r="D1004" s="12"/>
      <c r="E1004" s="12"/>
      <c r="F1004" s="12"/>
      <c r="G1004" s="12"/>
      <c r="H1004" s="12"/>
      <c r="I1004" s="12"/>
      <c r="J1004" s="11"/>
      <c r="K1004" s="11"/>
      <c r="L1004" s="11"/>
      <c r="M1004" s="11"/>
      <c r="N1004" s="12"/>
      <c r="O1004" s="14"/>
      <c r="P1004" s="11"/>
      <c r="Q1004" s="11"/>
      <c r="R1004" s="11"/>
      <c r="S1004" s="12"/>
      <c r="T1004" s="14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L1004" s="12"/>
    </row>
    <row r="1005" spans="2:38" x14ac:dyDescent="0.25">
      <c r="C1005" s="13"/>
      <c r="D1005" s="12"/>
      <c r="E1005" s="12"/>
      <c r="F1005" s="12"/>
      <c r="G1005" s="12"/>
      <c r="H1005" s="12"/>
      <c r="I1005" s="12"/>
      <c r="J1005" s="11"/>
      <c r="K1005" s="11"/>
      <c r="L1005" s="11"/>
      <c r="M1005" s="11"/>
      <c r="N1005" s="12"/>
      <c r="O1005" s="14"/>
      <c r="P1005" s="11"/>
      <c r="Q1005" s="11"/>
      <c r="R1005" s="11"/>
      <c r="S1005" s="12"/>
      <c r="T1005" s="14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L1005" s="12"/>
    </row>
    <row r="1006" spans="2:38" x14ac:dyDescent="0.25">
      <c r="C1006" s="13"/>
      <c r="D1006" s="12"/>
      <c r="E1006" s="12"/>
      <c r="F1006" s="12"/>
      <c r="G1006" s="12"/>
      <c r="H1006" s="12"/>
      <c r="I1006" s="12"/>
      <c r="J1006" s="11"/>
      <c r="K1006" s="11"/>
      <c r="L1006" s="11"/>
      <c r="M1006" s="11"/>
      <c r="N1006" s="12"/>
      <c r="O1006" s="14"/>
      <c r="P1006" s="11"/>
      <c r="Q1006" s="11"/>
      <c r="R1006" s="11"/>
      <c r="S1006" s="12"/>
      <c r="T1006" s="14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L1006" s="12"/>
    </row>
    <row r="1007" spans="2:38" x14ac:dyDescent="0.25">
      <c r="B1007">
        <v>229</v>
      </c>
      <c r="C1007" s="13">
        <v>45875</v>
      </c>
      <c r="D1007" s="12" t="s">
        <v>276</v>
      </c>
      <c r="E1007" s="12" t="s">
        <v>23</v>
      </c>
      <c r="F1007" s="12" t="s">
        <v>23</v>
      </c>
      <c r="G1007" s="12" t="s">
        <v>21</v>
      </c>
      <c r="H1007" s="12"/>
      <c r="I1007" s="12" t="s">
        <v>87</v>
      </c>
      <c r="J1007" s="12"/>
      <c r="K1007" s="12"/>
      <c r="L1007" s="12"/>
      <c r="M1007" s="12"/>
      <c r="N1007" s="12"/>
      <c r="O1007" s="14"/>
      <c r="P1007" s="11"/>
      <c r="Q1007" s="11"/>
      <c r="R1007" s="11"/>
      <c r="S1007" s="12" t="s">
        <v>276</v>
      </c>
      <c r="T1007" s="14">
        <v>-500</v>
      </c>
      <c r="U1007" s="11">
        <v>204.21</v>
      </c>
      <c r="V1007" s="11">
        <v>-102104.3</v>
      </c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86" t="str">
        <f>LEFT(S1007,2)</f>
        <v>05</v>
      </c>
      <c r="AI1007" s="86" t="str">
        <f>MID(S1007,4,2)</f>
        <v>08</v>
      </c>
      <c r="AJ1007" s="86" t="str">
        <f>RIGHT(S1007,2)</f>
        <v>25</v>
      </c>
      <c r="AK1007" s="86" t="s">
        <v>388</v>
      </c>
      <c r="AL1007" s="12" t="s">
        <v>87</v>
      </c>
    </row>
    <row r="1008" spans="2:38" x14ac:dyDescent="0.25">
      <c r="C1008" s="13"/>
      <c r="D1008" s="12"/>
      <c r="E1008" s="12"/>
      <c r="F1008" s="12"/>
      <c r="G1008" s="12"/>
      <c r="H1008" s="12"/>
      <c r="I1008" s="12" t="s">
        <v>87</v>
      </c>
      <c r="J1008" s="11"/>
      <c r="K1008" s="11">
        <v>500</v>
      </c>
      <c r="L1008" s="11"/>
      <c r="M1008" s="11">
        <v>90945.849999999991</v>
      </c>
      <c r="N1008" s="12"/>
      <c r="O1008" s="14"/>
      <c r="P1008" s="11"/>
      <c r="Q1008" s="11"/>
      <c r="R1008" s="11"/>
      <c r="S1008" s="12"/>
      <c r="T1008" s="14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L1008" s="12" t="s">
        <v>87</v>
      </c>
    </row>
    <row r="1009" spans="2:38" x14ac:dyDescent="0.25">
      <c r="C1009" s="13"/>
      <c r="D1009" s="12"/>
      <c r="E1009" s="12"/>
      <c r="F1009" s="12"/>
      <c r="G1009" s="12"/>
      <c r="H1009" s="12"/>
      <c r="I1009" s="12" t="s">
        <v>87</v>
      </c>
      <c r="J1009" s="11"/>
      <c r="K1009" s="11">
        <f t="shared" ref="K1009:M1009" si="140">SUM(K1008)</f>
        <v>500</v>
      </c>
      <c r="L1009" s="11">
        <f t="shared" si="140"/>
        <v>0</v>
      </c>
      <c r="M1009" s="11">
        <f t="shared" si="140"/>
        <v>90945.849999999991</v>
      </c>
      <c r="N1009" s="12"/>
      <c r="O1009" s="14"/>
      <c r="P1009" s="11"/>
      <c r="Q1009" s="11"/>
      <c r="R1009" s="11"/>
      <c r="S1009" s="12"/>
      <c r="T1009" s="14">
        <f t="shared" ref="T1009:V1009" si="141">SUM(T1007:T1008)</f>
        <v>-500</v>
      </c>
      <c r="U1009" s="11">
        <f t="shared" si="141"/>
        <v>204.21</v>
      </c>
      <c r="V1009" s="11">
        <f t="shared" si="141"/>
        <v>-102104.3</v>
      </c>
      <c r="W1009" s="11"/>
      <c r="X1009" s="11"/>
      <c r="Y1009" s="11">
        <f>K1009+O1009+T1009</f>
        <v>0</v>
      </c>
      <c r="Z1009" s="11"/>
      <c r="AA1009" s="11">
        <f>M1009/K1009*Y1009</f>
        <v>0</v>
      </c>
      <c r="AB1009" s="12"/>
      <c r="AC1009" s="11">
        <f>M1009-AA1009</f>
        <v>90945.849999999991</v>
      </c>
      <c r="AD1009" s="11">
        <f>(V1009*-1)-AC1009</f>
        <v>11158.450000000012</v>
      </c>
      <c r="AE1009" s="11"/>
      <c r="AF1009" s="11"/>
      <c r="AG1009" s="11"/>
      <c r="AK1009" s="86" t="s">
        <v>388</v>
      </c>
      <c r="AL1009" s="12"/>
    </row>
    <row r="1010" spans="2:38" x14ac:dyDescent="0.25">
      <c r="C1010" s="13"/>
      <c r="D1010" s="12"/>
      <c r="E1010" s="12"/>
      <c r="F1010" s="12"/>
      <c r="G1010" s="12"/>
      <c r="H1010" s="12"/>
      <c r="I1010" s="12"/>
      <c r="J1010" s="11"/>
      <c r="K1010" s="11"/>
      <c r="L1010" s="11"/>
      <c r="M1010" s="11"/>
      <c r="N1010" s="12"/>
      <c r="O1010" s="14"/>
      <c r="P1010" s="11"/>
      <c r="Q1010" s="11"/>
      <c r="R1010" s="11"/>
      <c r="S1010" s="12"/>
      <c r="T1010" s="14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L1010" s="12"/>
    </row>
    <row r="1011" spans="2:38" x14ac:dyDescent="0.25">
      <c r="B1011">
        <v>253</v>
      </c>
      <c r="C1011" s="13">
        <v>45887</v>
      </c>
      <c r="D1011" s="12" t="s">
        <v>294</v>
      </c>
      <c r="E1011" s="12" t="s">
        <v>23</v>
      </c>
      <c r="F1011" s="12" t="s">
        <v>23</v>
      </c>
      <c r="G1011" s="12" t="s">
        <v>21</v>
      </c>
      <c r="H1011" s="12"/>
      <c r="I1011" s="12" t="s">
        <v>298</v>
      </c>
      <c r="J1011" s="12"/>
      <c r="K1011" s="12"/>
      <c r="L1011" s="12"/>
      <c r="M1011" s="12"/>
      <c r="N1011" s="12" t="s">
        <v>294</v>
      </c>
      <c r="O1011" s="14">
        <v>100</v>
      </c>
      <c r="P1011" s="11">
        <v>423.27</v>
      </c>
      <c r="Q1011" s="11">
        <v>42327.29</v>
      </c>
      <c r="R1011" s="11"/>
      <c r="S1011" s="12"/>
      <c r="T1011" s="14"/>
      <c r="U1011" s="11"/>
      <c r="V1011" s="11"/>
      <c r="W1011" s="11"/>
      <c r="X1011" s="12" t="s">
        <v>294</v>
      </c>
      <c r="Y1011" s="14">
        <v>100</v>
      </c>
      <c r="Z1011" s="11">
        <v>423.27</v>
      </c>
      <c r="AA1011" s="11">
        <v>42327.29</v>
      </c>
      <c r="AB1011" s="11"/>
      <c r="AC1011" s="11"/>
      <c r="AD1011" s="11"/>
      <c r="AE1011" s="11"/>
      <c r="AF1011" s="11"/>
      <c r="AG1011" s="11"/>
      <c r="AH1011" s="86" t="str">
        <f>LEFT(N1011,2)</f>
        <v>14</v>
      </c>
      <c r="AI1011" s="86" t="str">
        <f>MID(N1011,4,2)</f>
        <v>08</v>
      </c>
      <c r="AJ1011" s="86" t="str">
        <f>RIGHT(N1011,2)</f>
        <v>25</v>
      </c>
      <c r="AK1011" s="86" t="s">
        <v>388</v>
      </c>
      <c r="AL1011" s="12" t="s">
        <v>298</v>
      </c>
    </row>
    <row r="1012" spans="2:38" x14ac:dyDescent="0.25">
      <c r="C1012" s="13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4"/>
      <c r="P1012" s="11"/>
      <c r="Q1012" s="11"/>
      <c r="R1012" s="11"/>
      <c r="S1012" s="12"/>
      <c r="T1012" s="14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L1012" s="12"/>
    </row>
    <row r="1013" spans="2:38" x14ac:dyDescent="0.25">
      <c r="C1013" s="13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4"/>
      <c r="P1013" s="11"/>
      <c r="Q1013" s="11"/>
      <c r="R1013" s="11"/>
      <c r="S1013" s="12"/>
      <c r="T1013" s="14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L1013" s="12"/>
    </row>
    <row r="1014" spans="2:38" x14ac:dyDescent="0.25">
      <c r="C1014" s="13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4"/>
      <c r="P1014" s="11"/>
      <c r="Q1014" s="11"/>
      <c r="R1014" s="11"/>
      <c r="S1014" s="12"/>
      <c r="T1014" s="14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L1014" s="12"/>
    </row>
    <row r="1015" spans="2:38" x14ac:dyDescent="0.25">
      <c r="C1015" s="13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4"/>
      <c r="P1015" s="11"/>
      <c r="Q1015" s="11"/>
      <c r="R1015" s="11"/>
      <c r="S1015" s="12"/>
      <c r="T1015" s="14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L1015" s="12"/>
    </row>
    <row r="1016" spans="2:38" x14ac:dyDescent="0.25">
      <c r="C1016" s="13"/>
      <c r="D1016" s="12"/>
      <c r="E1016" s="12"/>
      <c r="F1016" s="12"/>
      <c r="G1016" s="12"/>
      <c r="H1016" s="12"/>
      <c r="I1016" s="31" t="s">
        <v>415</v>
      </c>
      <c r="J1016" s="11"/>
      <c r="K1016" s="32">
        <v>46000</v>
      </c>
      <c r="L1016" s="32"/>
      <c r="M1016" s="33">
        <v>4051734.5309090917</v>
      </c>
      <c r="N1016" s="12"/>
      <c r="O1016" s="14"/>
      <c r="P1016" s="11"/>
      <c r="Q1016" s="11"/>
      <c r="R1016" s="11"/>
      <c r="S1016" s="12"/>
      <c r="T1016" s="14"/>
      <c r="U1016" s="11"/>
      <c r="V1016" s="11"/>
      <c r="W1016" s="11"/>
      <c r="X1016" s="11"/>
      <c r="Y1016" s="32">
        <f>K1016+T1027</f>
        <v>41000</v>
      </c>
      <c r="Z1016" s="32"/>
      <c r="AA1016" s="33">
        <f>M1016/K1016*Y1016</f>
        <v>3611328.6036363645</v>
      </c>
      <c r="AB1016" s="11"/>
      <c r="AC1016" s="11"/>
      <c r="AD1016" s="11"/>
      <c r="AE1016" s="11"/>
      <c r="AF1016" s="11"/>
      <c r="AG1016" s="11"/>
      <c r="AL1016" s="31" t="s">
        <v>415</v>
      </c>
    </row>
    <row r="1017" spans="2:38" x14ac:dyDescent="0.25">
      <c r="B1017">
        <v>283</v>
      </c>
      <c r="C1017" s="13">
        <v>45902</v>
      </c>
      <c r="D1017" s="12" t="s">
        <v>316</v>
      </c>
      <c r="E1017" s="12" t="s">
        <v>23</v>
      </c>
      <c r="F1017" s="12" t="s">
        <v>23</v>
      </c>
      <c r="G1017" s="12" t="s">
        <v>21</v>
      </c>
      <c r="H1017" s="12"/>
      <c r="I1017" s="12" t="s">
        <v>75</v>
      </c>
      <c r="J1017" s="12"/>
      <c r="K1017" s="12"/>
      <c r="L1017" s="12"/>
      <c r="M1017" s="12"/>
      <c r="N1017" s="12"/>
      <c r="O1017" s="14"/>
      <c r="P1017" s="11"/>
      <c r="Q1017" s="11"/>
      <c r="R1017" s="11"/>
      <c r="S1017" s="12" t="s">
        <v>316</v>
      </c>
      <c r="T1017" s="14">
        <v>-2000</v>
      </c>
      <c r="U1017" s="11">
        <v>119.08</v>
      </c>
      <c r="V1017" s="11">
        <v>-238161.6</v>
      </c>
      <c r="W1017" s="11"/>
      <c r="X1017" s="12" t="s">
        <v>127</v>
      </c>
      <c r="Y1017" s="14">
        <v>1000</v>
      </c>
      <c r="Z1017" s="11">
        <v>91.59</v>
      </c>
      <c r="AA1017" s="11">
        <v>91591.5</v>
      </c>
      <c r="AB1017" s="11"/>
      <c r="AC1017" s="11"/>
      <c r="AD1017" s="11"/>
      <c r="AE1017" s="11"/>
      <c r="AF1017" s="11"/>
      <c r="AG1017" s="11"/>
      <c r="AH1017" s="86" t="str">
        <f>LEFT(S1017,2)</f>
        <v>01</v>
      </c>
      <c r="AI1017" s="86" t="str">
        <f>MID(S1017,4,2)</f>
        <v>09</v>
      </c>
      <c r="AJ1017" s="86" t="str">
        <f>RIGHT(S1017,2)</f>
        <v>25</v>
      </c>
      <c r="AK1017" s="86" t="s">
        <v>388</v>
      </c>
      <c r="AL1017" s="12" t="s">
        <v>75</v>
      </c>
    </row>
    <row r="1018" spans="2:38" x14ac:dyDescent="0.25">
      <c r="B1018">
        <v>238</v>
      </c>
      <c r="C1018" s="13">
        <v>45877</v>
      </c>
      <c r="D1018" s="12" t="s">
        <v>282</v>
      </c>
      <c r="E1018" s="12" t="s">
        <v>23</v>
      </c>
      <c r="F1018" s="12" t="s">
        <v>23</v>
      </c>
      <c r="G1018" s="12" t="s">
        <v>21</v>
      </c>
      <c r="H1018" s="12"/>
      <c r="I1018" s="12" t="s">
        <v>75</v>
      </c>
      <c r="J1018" s="12"/>
      <c r="K1018" s="12"/>
      <c r="L1018" s="12"/>
      <c r="M1018" s="12"/>
      <c r="N1018" s="12"/>
      <c r="O1018" s="14"/>
      <c r="P1018" s="11"/>
      <c r="Q1018" s="11"/>
      <c r="R1018" s="11"/>
      <c r="S1018" s="12" t="s">
        <v>282</v>
      </c>
      <c r="T1018" s="14">
        <v>-2000</v>
      </c>
      <c r="U1018" s="11">
        <v>110.88</v>
      </c>
      <c r="V1018" s="11">
        <v>-221757.99</v>
      </c>
      <c r="W1018" s="11"/>
      <c r="X1018" s="12" t="s">
        <v>73</v>
      </c>
      <c r="Y1018" s="14">
        <v>1000</v>
      </c>
      <c r="Z1018" s="11">
        <v>91.89</v>
      </c>
      <c r="AA1018" s="11">
        <v>91891.8</v>
      </c>
      <c r="AB1018" s="11"/>
      <c r="AC1018" s="11"/>
      <c r="AD1018" s="11"/>
      <c r="AE1018" s="11"/>
      <c r="AF1018" s="11"/>
      <c r="AG1018" s="11"/>
      <c r="AH1018" s="86" t="str">
        <f>LEFT(S1018,2)</f>
        <v>07</v>
      </c>
      <c r="AI1018" s="86" t="str">
        <f>MID(S1018,4,2)</f>
        <v>08</v>
      </c>
      <c r="AJ1018" s="86" t="str">
        <f>RIGHT(S1018,2)</f>
        <v>25</v>
      </c>
      <c r="AK1018" s="86" t="s">
        <v>388</v>
      </c>
      <c r="AL1018" s="12" t="s">
        <v>75</v>
      </c>
    </row>
    <row r="1019" spans="2:38" x14ac:dyDescent="0.25">
      <c r="B1019">
        <v>209</v>
      </c>
      <c r="C1019" s="13">
        <v>45862</v>
      </c>
      <c r="D1019" s="12" t="s">
        <v>253</v>
      </c>
      <c r="E1019" s="12" t="s">
        <v>17</v>
      </c>
      <c r="F1019" s="12" t="s">
        <v>254</v>
      </c>
      <c r="G1019" s="12" t="s">
        <v>21</v>
      </c>
      <c r="H1019" s="12"/>
      <c r="I1019" s="12" t="s">
        <v>75</v>
      </c>
      <c r="J1019" s="12"/>
      <c r="K1019" s="12"/>
      <c r="L1019" s="12"/>
      <c r="M1019" s="12"/>
      <c r="N1019" s="12"/>
      <c r="O1019" s="14"/>
      <c r="P1019" s="11"/>
      <c r="Q1019" s="11"/>
      <c r="R1019" s="11"/>
      <c r="S1019" s="12" t="s">
        <v>253</v>
      </c>
      <c r="T1019" s="14">
        <v>-1000</v>
      </c>
      <c r="U1019" s="11">
        <v>111.79</v>
      </c>
      <c r="V1019" s="11">
        <v>-111788.09</v>
      </c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86" t="str">
        <f>LEFT(S1019,2)</f>
        <v>23</v>
      </c>
      <c r="AI1019" s="86" t="str">
        <f>MID(S1019,4,2)</f>
        <v>07</v>
      </c>
      <c r="AJ1019" s="86" t="str">
        <f>RIGHT(S1019,2)</f>
        <v>25</v>
      </c>
      <c r="AK1019" s="86" t="s">
        <v>388</v>
      </c>
      <c r="AL1019" s="12" t="s">
        <v>75</v>
      </c>
    </row>
    <row r="1020" spans="2:38" x14ac:dyDescent="0.25">
      <c r="B1020">
        <v>221</v>
      </c>
      <c r="C1020" s="13">
        <v>45873</v>
      </c>
      <c r="D1020" s="12" t="s">
        <v>269</v>
      </c>
      <c r="E1020" s="12" t="s">
        <v>23</v>
      </c>
      <c r="F1020" s="12" t="s">
        <v>23</v>
      </c>
      <c r="G1020" s="12" t="s">
        <v>21</v>
      </c>
      <c r="H1020" s="12"/>
      <c r="I1020" s="12" t="s">
        <v>75</v>
      </c>
      <c r="J1020" s="12"/>
      <c r="K1020" s="12"/>
      <c r="L1020" s="12"/>
      <c r="M1020" s="12"/>
      <c r="N1020" s="12" t="s">
        <v>269</v>
      </c>
      <c r="O1020" s="14">
        <v>1000</v>
      </c>
      <c r="P1020" s="11">
        <v>106.4</v>
      </c>
      <c r="Q1020" s="11">
        <v>106396.28</v>
      </c>
      <c r="R1020" s="11"/>
      <c r="S1020" s="12"/>
      <c r="T1020" s="14"/>
      <c r="U1020" s="11"/>
      <c r="V1020" s="11"/>
      <c r="W1020" s="11"/>
      <c r="X1020" s="12" t="s">
        <v>269</v>
      </c>
      <c r="Y1020" s="14">
        <v>1000</v>
      </c>
      <c r="Z1020" s="11">
        <v>106.4</v>
      </c>
      <c r="AA1020" s="11">
        <v>106396.28</v>
      </c>
      <c r="AB1020" s="11"/>
      <c r="AC1020" s="11"/>
      <c r="AD1020" s="11"/>
      <c r="AE1020" s="11"/>
      <c r="AF1020" s="11"/>
      <c r="AG1020" s="11"/>
      <c r="AH1020" s="86" t="str">
        <f>LEFT(N1020,2)</f>
        <v>01</v>
      </c>
      <c r="AI1020" s="86" t="str">
        <f>MID(N1020,4,2)</f>
        <v>08</v>
      </c>
      <c r="AJ1020" s="86" t="str">
        <f>RIGHT(N1020,2)</f>
        <v>25</v>
      </c>
      <c r="AK1020" s="86" t="s">
        <v>388</v>
      </c>
      <c r="AL1020" s="12" t="s">
        <v>75</v>
      </c>
    </row>
    <row r="1021" spans="2:38" x14ac:dyDescent="0.25">
      <c r="B1021">
        <v>230</v>
      </c>
      <c r="C1021" s="13">
        <v>45875</v>
      </c>
      <c r="D1021" s="12" t="s">
        <v>276</v>
      </c>
      <c r="E1021" s="12" t="s">
        <v>23</v>
      </c>
      <c r="F1021" s="12" t="s">
        <v>23</v>
      </c>
      <c r="G1021" s="12" t="s">
        <v>21</v>
      </c>
      <c r="H1021" s="12"/>
      <c r="I1021" s="12" t="s">
        <v>75</v>
      </c>
      <c r="J1021" s="12"/>
      <c r="K1021" s="12"/>
      <c r="L1021" s="12"/>
      <c r="M1021" s="12"/>
      <c r="N1021" s="12" t="s">
        <v>276</v>
      </c>
      <c r="O1021" s="14">
        <v>2000</v>
      </c>
      <c r="P1021" s="11">
        <v>108.91</v>
      </c>
      <c r="Q1021" s="11">
        <v>217817.60000000001</v>
      </c>
      <c r="R1021" s="11"/>
      <c r="S1021" s="12"/>
      <c r="T1021" s="14"/>
      <c r="U1021" s="11"/>
      <c r="V1021" s="11"/>
      <c r="W1021" s="11"/>
      <c r="X1021" s="12" t="s">
        <v>276</v>
      </c>
      <c r="Y1021" s="14">
        <v>2000</v>
      </c>
      <c r="Z1021" s="11">
        <v>108.91</v>
      </c>
      <c r="AA1021" s="11">
        <v>217817.60000000001</v>
      </c>
      <c r="AB1021" s="11"/>
      <c r="AC1021" s="11"/>
      <c r="AD1021" s="11"/>
      <c r="AE1021" s="11"/>
      <c r="AF1021" s="11"/>
      <c r="AG1021" s="11"/>
      <c r="AH1021" s="86" t="str">
        <f>LEFT(N1021,2)</f>
        <v>05</v>
      </c>
      <c r="AI1021" s="86" t="str">
        <f>MID(N1021,4,2)</f>
        <v>08</v>
      </c>
      <c r="AJ1021" s="86" t="str">
        <f>RIGHT(N1021,2)</f>
        <v>25</v>
      </c>
      <c r="AK1021" s="86" t="s">
        <v>388</v>
      </c>
      <c r="AL1021" s="12" t="s">
        <v>75</v>
      </c>
    </row>
    <row r="1022" spans="2:38" x14ac:dyDescent="0.25">
      <c r="B1022">
        <v>270</v>
      </c>
      <c r="C1022" s="13">
        <v>45890</v>
      </c>
      <c r="D1022" s="12" t="s">
        <v>306</v>
      </c>
      <c r="E1022" s="12" t="s">
        <v>23</v>
      </c>
      <c r="F1022" s="12" t="s">
        <v>23</v>
      </c>
      <c r="G1022" s="12" t="s">
        <v>21</v>
      </c>
      <c r="H1022" s="12"/>
      <c r="I1022" s="12" t="s">
        <v>75</v>
      </c>
      <c r="J1022" s="12"/>
      <c r="K1022" s="12"/>
      <c r="L1022" s="12"/>
      <c r="M1022" s="12"/>
      <c r="N1022" s="12" t="s">
        <v>306</v>
      </c>
      <c r="O1022" s="14">
        <v>2500</v>
      </c>
      <c r="P1022" s="11">
        <v>107.31</v>
      </c>
      <c r="Q1022" s="11">
        <v>268268</v>
      </c>
      <c r="R1022" s="11"/>
      <c r="S1022" s="12"/>
      <c r="T1022" s="14"/>
      <c r="U1022" s="11"/>
      <c r="V1022" s="11"/>
      <c r="W1022" s="11"/>
      <c r="X1022" s="12" t="s">
        <v>306</v>
      </c>
      <c r="Y1022" s="14">
        <v>2500</v>
      </c>
      <c r="Z1022" s="11">
        <v>107.31</v>
      </c>
      <c r="AA1022" s="11">
        <v>268268</v>
      </c>
      <c r="AB1022" s="11"/>
      <c r="AC1022" s="11"/>
      <c r="AD1022" s="11"/>
      <c r="AE1022" s="11"/>
      <c r="AF1022" s="11"/>
      <c r="AG1022" s="11"/>
      <c r="AH1022" s="86" t="str">
        <f>LEFT(N1022,2)</f>
        <v>20</v>
      </c>
      <c r="AI1022" s="86" t="str">
        <f>MID(N1022,4,2)</f>
        <v>08</v>
      </c>
      <c r="AJ1022" s="86" t="str">
        <f>RIGHT(N1022,2)</f>
        <v>25</v>
      </c>
      <c r="AK1022" s="86" t="s">
        <v>388</v>
      </c>
      <c r="AL1022" s="12" t="s">
        <v>75</v>
      </c>
    </row>
    <row r="1023" spans="2:38" x14ac:dyDescent="0.25">
      <c r="B1023">
        <v>218</v>
      </c>
      <c r="C1023" s="13">
        <v>45870</v>
      </c>
      <c r="D1023" s="12" t="s">
        <v>264</v>
      </c>
      <c r="E1023" s="12" t="s">
        <v>23</v>
      </c>
      <c r="F1023" s="12" t="s">
        <v>23</v>
      </c>
      <c r="G1023" s="12" t="s">
        <v>21</v>
      </c>
      <c r="H1023" s="12"/>
      <c r="I1023" s="12" t="s">
        <v>75</v>
      </c>
      <c r="J1023" s="12"/>
      <c r="K1023" s="12"/>
      <c r="L1023" s="12"/>
      <c r="M1023" s="12"/>
      <c r="N1023" s="12" t="s">
        <v>264</v>
      </c>
      <c r="O1023" s="14">
        <v>4000</v>
      </c>
      <c r="P1023" s="11">
        <v>107.87</v>
      </c>
      <c r="Q1023" s="11">
        <v>431471.1</v>
      </c>
      <c r="R1023" s="11"/>
      <c r="S1023" s="12"/>
      <c r="T1023" s="14"/>
      <c r="U1023" s="11"/>
      <c r="V1023" s="11"/>
      <c r="W1023" s="11"/>
      <c r="X1023" s="12" t="s">
        <v>264</v>
      </c>
      <c r="Y1023" s="14">
        <v>4000</v>
      </c>
      <c r="Z1023" s="11">
        <v>107.87</v>
      </c>
      <c r="AA1023" s="11">
        <v>431471.1</v>
      </c>
      <c r="AB1023" s="11"/>
      <c r="AC1023" s="11"/>
      <c r="AD1023" s="11"/>
      <c r="AE1023" s="11"/>
      <c r="AF1023" s="11"/>
      <c r="AG1023" s="11"/>
      <c r="AH1023" s="86" t="str">
        <f>LEFT(N1023,2)</f>
        <v>31</v>
      </c>
      <c r="AI1023" s="86" t="str">
        <f>MID(N1023,4,2)</f>
        <v>07</v>
      </c>
      <c r="AJ1023" s="86" t="str">
        <f>RIGHT(N1023,2)</f>
        <v>25</v>
      </c>
      <c r="AK1023" s="86" t="s">
        <v>388</v>
      </c>
      <c r="AL1023" s="12" t="s">
        <v>75</v>
      </c>
    </row>
    <row r="1024" spans="2:38" x14ac:dyDescent="0.25">
      <c r="B1024">
        <v>298</v>
      </c>
      <c r="C1024" s="13">
        <v>45910</v>
      </c>
      <c r="D1024" s="12" t="s">
        <v>334</v>
      </c>
      <c r="E1024" s="12" t="s">
        <v>17</v>
      </c>
      <c r="F1024" s="12" t="s">
        <v>335</v>
      </c>
      <c r="G1024" s="12" t="s">
        <v>21</v>
      </c>
      <c r="H1024" s="12"/>
      <c r="I1024" s="12" t="s">
        <v>75</v>
      </c>
      <c r="J1024" s="12"/>
      <c r="K1024" s="12"/>
      <c r="L1024" s="12"/>
      <c r="M1024" s="12"/>
      <c r="N1024" s="12" t="s">
        <v>334</v>
      </c>
      <c r="O1024" s="14">
        <v>25000</v>
      </c>
      <c r="P1024" s="11">
        <v>119.26</v>
      </c>
      <c r="Q1024" s="11">
        <v>2981455.8</v>
      </c>
      <c r="R1024" s="11"/>
      <c r="S1024" s="12"/>
      <c r="T1024" s="14"/>
      <c r="U1024" s="11"/>
      <c r="V1024" s="11"/>
      <c r="W1024" s="11"/>
      <c r="X1024" s="12" t="s">
        <v>334</v>
      </c>
      <c r="Y1024" s="14">
        <v>25000</v>
      </c>
      <c r="Z1024" s="11">
        <v>119.26</v>
      </c>
      <c r="AA1024" s="11">
        <v>2981455.8</v>
      </c>
      <c r="AB1024" s="11"/>
      <c r="AC1024" s="11"/>
      <c r="AD1024" s="11"/>
      <c r="AE1024" s="11"/>
      <c r="AF1024" s="11"/>
      <c r="AG1024" s="11"/>
      <c r="AH1024" s="86" t="str">
        <f>LEFT(N1024,2)</f>
        <v>08</v>
      </c>
      <c r="AI1024" s="86" t="str">
        <f>MID(N1024,4,2)</f>
        <v>09</v>
      </c>
      <c r="AJ1024" s="86" t="str">
        <f>RIGHT(N1024,2)</f>
        <v>25</v>
      </c>
      <c r="AK1024" s="86" t="s">
        <v>388</v>
      </c>
      <c r="AL1024" s="12" t="s">
        <v>75</v>
      </c>
    </row>
    <row r="1025" spans="2:38" x14ac:dyDescent="0.25">
      <c r="C1025" s="13"/>
      <c r="D1025" s="12"/>
      <c r="E1025" s="12"/>
      <c r="F1025" s="12"/>
      <c r="G1025" s="12"/>
      <c r="H1025" s="12"/>
      <c r="I1025" s="12" t="s">
        <v>75</v>
      </c>
      <c r="J1025" s="12" t="s">
        <v>127</v>
      </c>
      <c r="K1025" s="14">
        <v>1000</v>
      </c>
      <c r="L1025" s="11">
        <v>91.59</v>
      </c>
      <c r="M1025" s="11">
        <v>91591.5</v>
      </c>
      <c r="N1025" s="12"/>
      <c r="O1025" s="14"/>
      <c r="P1025" s="11"/>
      <c r="Q1025" s="11"/>
      <c r="R1025" s="11"/>
      <c r="S1025" s="12"/>
      <c r="T1025" s="14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L1025" s="12" t="s">
        <v>75</v>
      </c>
    </row>
    <row r="1026" spans="2:38" x14ac:dyDescent="0.25">
      <c r="C1026" s="13"/>
      <c r="D1026" s="12"/>
      <c r="E1026" s="12"/>
      <c r="F1026" s="12"/>
      <c r="G1026" s="12"/>
      <c r="H1026" s="12"/>
      <c r="I1026" s="12" t="s">
        <v>75</v>
      </c>
      <c r="J1026" s="12" t="s">
        <v>73</v>
      </c>
      <c r="K1026" s="14">
        <v>1000</v>
      </c>
      <c r="L1026" s="11">
        <v>91.89</v>
      </c>
      <c r="M1026" s="11">
        <v>91891.8</v>
      </c>
      <c r="N1026" s="12"/>
      <c r="O1026" s="14"/>
      <c r="P1026" s="11"/>
      <c r="Q1026" s="11"/>
      <c r="R1026" s="11"/>
      <c r="S1026" s="12"/>
      <c r="T1026" s="14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L1026" s="12" t="s">
        <v>75</v>
      </c>
    </row>
    <row r="1027" spans="2:38" x14ac:dyDescent="0.25">
      <c r="C1027" s="13"/>
      <c r="D1027" s="12"/>
      <c r="E1027" s="12"/>
      <c r="F1027" s="12"/>
      <c r="G1027" s="12"/>
      <c r="H1027" s="12"/>
      <c r="I1027" s="12" t="s">
        <v>75</v>
      </c>
      <c r="J1027" s="11"/>
      <c r="K1027" s="11">
        <v>48000</v>
      </c>
      <c r="L1027" s="11"/>
      <c r="M1027" s="11">
        <v>4235217.830909092</v>
      </c>
      <c r="N1027" s="12"/>
      <c r="O1027" s="14">
        <f t="shared" ref="O1027:Q1027" si="142">SUM(O1020:O1026)</f>
        <v>34500</v>
      </c>
      <c r="P1027" s="11">
        <f t="shared" si="142"/>
        <v>549.75</v>
      </c>
      <c r="Q1027" s="11">
        <f t="shared" si="142"/>
        <v>4005408.78</v>
      </c>
      <c r="R1027" s="11"/>
      <c r="S1027" s="12"/>
      <c r="T1027" s="14">
        <f t="shared" ref="T1027:V1027" si="143">SUM(T1017:T1026)</f>
        <v>-5000</v>
      </c>
      <c r="U1027" s="11">
        <f t="shared" si="143"/>
        <v>341.75</v>
      </c>
      <c r="V1027" s="11">
        <f t="shared" si="143"/>
        <v>-571707.67999999993</v>
      </c>
      <c r="W1027" s="11"/>
      <c r="X1027" s="11"/>
      <c r="Y1027" s="11">
        <f>SUM(Y1016:Y1026)</f>
        <v>77500</v>
      </c>
      <c r="Z1027" s="11"/>
      <c r="AA1027" s="11">
        <f>SUM(AA1016:AA1026)</f>
        <v>7800220.6836363636</v>
      </c>
      <c r="AB1027" s="11"/>
      <c r="AC1027" s="11">
        <f>M1016-AA1016</f>
        <v>440405.92727272725</v>
      </c>
      <c r="AD1027" s="11">
        <f>(V1027*-1)-AC1027</f>
        <v>131301.75272727269</v>
      </c>
      <c r="AE1027" s="11"/>
      <c r="AF1027" s="11"/>
      <c r="AG1027" s="11"/>
      <c r="AK1027" s="86" t="s">
        <v>388</v>
      </c>
      <c r="AL1027" s="12" t="s">
        <v>75</v>
      </c>
    </row>
    <row r="1028" spans="2:38" x14ac:dyDescent="0.25">
      <c r="C1028" s="13"/>
      <c r="D1028" s="12"/>
      <c r="E1028" s="12"/>
      <c r="F1028" s="12"/>
      <c r="G1028" s="12"/>
      <c r="H1028" s="12"/>
      <c r="I1028" s="12"/>
      <c r="J1028" s="11"/>
      <c r="K1028" s="11"/>
      <c r="L1028" s="11"/>
      <c r="M1028" s="11"/>
      <c r="N1028" s="12"/>
      <c r="O1028" s="14"/>
      <c r="P1028" s="11"/>
      <c r="Q1028" s="11"/>
      <c r="R1028" s="11"/>
      <c r="S1028" s="12"/>
      <c r="T1028" s="14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L1028" s="12"/>
    </row>
    <row r="1029" spans="2:38" x14ac:dyDescent="0.25">
      <c r="C1029" s="13"/>
      <c r="D1029" s="12"/>
      <c r="E1029" s="12"/>
      <c r="F1029" s="12"/>
      <c r="G1029" s="12"/>
      <c r="H1029" s="12"/>
      <c r="I1029" s="12"/>
      <c r="J1029" s="11"/>
      <c r="K1029" s="11"/>
      <c r="L1029" s="11"/>
      <c r="M1029" s="11"/>
      <c r="N1029" s="12"/>
      <c r="O1029" s="14"/>
      <c r="P1029" s="11"/>
      <c r="Q1029" s="11"/>
      <c r="R1029" s="11"/>
      <c r="S1029" s="12"/>
      <c r="T1029" s="14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L1029" s="12"/>
    </row>
    <row r="1030" spans="2:38" x14ac:dyDescent="0.25">
      <c r="C1030" s="13"/>
      <c r="D1030" s="12"/>
      <c r="E1030" s="12"/>
      <c r="F1030" s="12"/>
      <c r="G1030" s="12"/>
      <c r="H1030" s="12"/>
      <c r="I1030" s="12"/>
      <c r="J1030" s="11"/>
      <c r="K1030" s="11"/>
      <c r="L1030" s="11"/>
      <c r="M1030" s="11"/>
      <c r="N1030" s="12"/>
      <c r="O1030" s="14"/>
      <c r="P1030" s="11"/>
      <c r="Q1030" s="11"/>
      <c r="R1030" s="11"/>
      <c r="S1030" s="12"/>
      <c r="T1030" s="14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L1030" s="12"/>
    </row>
    <row r="1031" spans="2:38" x14ac:dyDescent="0.25">
      <c r="C1031" s="13"/>
      <c r="D1031" s="12"/>
      <c r="E1031" s="12"/>
      <c r="F1031" s="12"/>
      <c r="G1031" s="12"/>
      <c r="H1031" s="12"/>
      <c r="I1031" s="12"/>
      <c r="J1031" s="11"/>
      <c r="K1031" s="11"/>
      <c r="L1031" s="11"/>
      <c r="M1031" s="11"/>
      <c r="N1031" s="12"/>
      <c r="O1031" s="14"/>
      <c r="P1031" s="11"/>
      <c r="Q1031" s="11"/>
      <c r="R1031" s="11"/>
      <c r="S1031" s="12"/>
      <c r="T1031" s="14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L1031" s="12"/>
    </row>
    <row r="1032" spans="2:38" x14ac:dyDescent="0.25">
      <c r="B1032" s="44">
        <v>231</v>
      </c>
      <c r="C1032" s="45">
        <v>45875</v>
      </c>
      <c r="D1032" s="46" t="s">
        <v>276</v>
      </c>
      <c r="E1032" s="46" t="s">
        <v>23</v>
      </c>
      <c r="F1032" s="46" t="s">
        <v>23</v>
      </c>
      <c r="G1032" s="46" t="s">
        <v>21</v>
      </c>
      <c r="H1032" s="46"/>
      <c r="I1032" s="46" t="s">
        <v>88</v>
      </c>
      <c r="J1032" s="46"/>
      <c r="K1032" s="11">
        <v>1000</v>
      </c>
      <c r="L1032" s="11"/>
      <c r="M1032" s="11">
        <v>422021.4363636364</v>
      </c>
      <c r="N1032" s="46"/>
      <c r="O1032" s="47"/>
      <c r="P1032" s="43"/>
      <c r="Q1032" s="43"/>
      <c r="R1032" s="43"/>
      <c r="S1032" s="46" t="s">
        <v>276</v>
      </c>
      <c r="T1032" s="47">
        <v>-400</v>
      </c>
      <c r="U1032" s="43">
        <v>524.17999999999995</v>
      </c>
      <c r="V1032" s="43">
        <v>-209670.13</v>
      </c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86" t="str">
        <f>LEFT(S1032,2)</f>
        <v>05</v>
      </c>
      <c r="AI1032" s="86" t="str">
        <f>MID(S1032,4,2)</f>
        <v>08</v>
      </c>
      <c r="AJ1032" s="86" t="str">
        <f>RIGHT(S1032,2)</f>
        <v>25</v>
      </c>
      <c r="AK1032" s="86" t="s">
        <v>388</v>
      </c>
      <c r="AL1032" s="12" t="s">
        <v>88</v>
      </c>
    </row>
    <row r="1033" spans="2:38" x14ac:dyDescent="0.25">
      <c r="B1033" s="44">
        <v>219</v>
      </c>
      <c r="C1033" s="45">
        <v>45870</v>
      </c>
      <c r="D1033" s="46" t="s">
        <v>264</v>
      </c>
      <c r="E1033" s="46" t="s">
        <v>23</v>
      </c>
      <c r="F1033" s="46" t="s">
        <v>23</v>
      </c>
      <c r="G1033" s="46" t="s">
        <v>21</v>
      </c>
      <c r="H1033" s="46"/>
      <c r="I1033" s="46" t="s">
        <v>88</v>
      </c>
      <c r="J1033" s="46"/>
      <c r="K1033" s="46"/>
      <c r="L1033" s="46"/>
      <c r="M1033" s="46"/>
      <c r="N1033" s="46"/>
      <c r="O1033" s="47"/>
      <c r="P1033" s="43"/>
      <c r="Q1033" s="43"/>
      <c r="R1033" s="43"/>
      <c r="S1033" s="46" t="s">
        <v>264</v>
      </c>
      <c r="T1033" s="47">
        <v>-100</v>
      </c>
      <c r="U1033" s="43">
        <v>588.61</v>
      </c>
      <c r="V1033" s="43">
        <v>-58861.08</v>
      </c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86" t="str">
        <f>LEFT(S1033,2)</f>
        <v>31</v>
      </c>
      <c r="AI1033" s="86" t="str">
        <f>MID(S1033,4,2)</f>
        <v>07</v>
      </c>
      <c r="AJ1033" s="86" t="str">
        <f>RIGHT(S1033,2)</f>
        <v>25</v>
      </c>
      <c r="AK1033" s="86" t="s">
        <v>388</v>
      </c>
      <c r="AL1033" s="12" t="s">
        <v>88</v>
      </c>
    </row>
    <row r="1034" spans="2:38" x14ac:dyDescent="0.25">
      <c r="C1034" s="13"/>
      <c r="D1034" s="12"/>
      <c r="E1034" s="12"/>
      <c r="F1034" s="12"/>
      <c r="G1034" s="12"/>
      <c r="H1034" s="12"/>
      <c r="I1034" s="46" t="s">
        <v>88</v>
      </c>
      <c r="J1034" s="12"/>
      <c r="K1034" s="14">
        <f>SUM(K1032:K1033)</f>
        <v>1000</v>
      </c>
      <c r="L1034" s="14">
        <f>SUM(L1032:L1033)</f>
        <v>0</v>
      </c>
      <c r="M1034" s="14">
        <f>SUM(M1032:M1033)</f>
        <v>422021.4363636364</v>
      </c>
      <c r="N1034" s="12"/>
      <c r="O1034" s="14"/>
      <c r="P1034" s="11"/>
      <c r="Q1034" s="11"/>
      <c r="R1034" s="11"/>
      <c r="S1034" s="12"/>
      <c r="T1034" s="14">
        <f t="shared" ref="T1034:V1034" si="144">SUM(T1032:T1033)</f>
        <v>-500</v>
      </c>
      <c r="U1034" s="11">
        <f t="shared" si="144"/>
        <v>1112.79</v>
      </c>
      <c r="V1034" s="11">
        <f t="shared" si="144"/>
        <v>-268531.21000000002</v>
      </c>
      <c r="W1034" s="11"/>
      <c r="X1034" s="11"/>
      <c r="Y1034" s="11">
        <f>K1034+O1034+T1034</f>
        <v>500</v>
      </c>
      <c r="Z1034" s="11"/>
      <c r="AA1034" s="11">
        <f>M1034/K1034*Y1034</f>
        <v>211010.7181818182</v>
      </c>
      <c r="AB1034" s="12"/>
      <c r="AC1034" s="11">
        <f>M1034-AA1034</f>
        <v>211010.7181818182</v>
      </c>
      <c r="AD1034" s="11">
        <f>(V1034*-1)-AC1034</f>
        <v>57520.491818181821</v>
      </c>
      <c r="AE1034" s="11"/>
      <c r="AF1034" s="11"/>
      <c r="AG1034" s="11"/>
      <c r="AK1034" s="86" t="s">
        <v>388</v>
      </c>
      <c r="AL1034" s="12"/>
    </row>
    <row r="1035" spans="2:38" x14ac:dyDescent="0.25">
      <c r="C1035" s="13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4"/>
      <c r="P1035" s="11"/>
      <c r="Q1035" s="11"/>
      <c r="R1035" s="11"/>
      <c r="S1035" s="12"/>
      <c r="T1035" s="14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L1035" s="12"/>
    </row>
    <row r="1036" spans="2:38" x14ac:dyDescent="0.25">
      <c r="C1036" s="13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4"/>
      <c r="P1036" s="11"/>
      <c r="Q1036" s="11"/>
      <c r="R1036" s="11"/>
      <c r="S1036" s="12"/>
      <c r="T1036" s="14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L1036" s="12"/>
    </row>
    <row r="1037" spans="2:38" x14ac:dyDescent="0.25">
      <c r="C1037" s="13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4"/>
      <c r="P1037" s="11"/>
      <c r="Q1037" s="11"/>
      <c r="R1037" s="11"/>
      <c r="S1037" s="12"/>
      <c r="T1037" s="14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L1037" s="12"/>
    </row>
    <row r="1038" spans="2:38" x14ac:dyDescent="0.25">
      <c r="C1038" s="13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4"/>
      <c r="P1038" s="11"/>
      <c r="Q1038" s="11"/>
      <c r="R1038" s="11"/>
      <c r="S1038" s="12"/>
      <c r="T1038" s="14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L1038" s="12"/>
    </row>
    <row r="1039" spans="2:38" x14ac:dyDescent="0.25">
      <c r="B1039">
        <v>254</v>
      </c>
      <c r="C1039" s="13">
        <v>45887</v>
      </c>
      <c r="D1039" s="12" t="s">
        <v>294</v>
      </c>
      <c r="E1039" s="12" t="s">
        <v>23</v>
      </c>
      <c r="F1039" s="12" t="s">
        <v>23</v>
      </c>
      <c r="G1039" s="12" t="s">
        <v>21</v>
      </c>
      <c r="H1039" s="12"/>
      <c r="I1039" s="12" t="s">
        <v>173</v>
      </c>
      <c r="J1039" s="12"/>
      <c r="K1039" s="12"/>
      <c r="L1039" s="12"/>
      <c r="M1039" s="12"/>
      <c r="N1039" s="12" t="s">
        <v>294</v>
      </c>
      <c r="O1039" s="14">
        <v>500</v>
      </c>
      <c r="P1039" s="11">
        <v>53.22</v>
      </c>
      <c r="Q1039" s="11">
        <v>26611.61</v>
      </c>
      <c r="R1039" s="11"/>
      <c r="S1039" s="12"/>
      <c r="T1039" s="14"/>
      <c r="U1039" s="11"/>
      <c r="V1039" s="11"/>
      <c r="W1039" s="11"/>
      <c r="X1039" s="12" t="s">
        <v>171</v>
      </c>
      <c r="Y1039" s="14">
        <v>1500</v>
      </c>
      <c r="Z1039" s="11">
        <v>67.64</v>
      </c>
      <c r="AA1039" s="11">
        <v>101456.4</v>
      </c>
      <c r="AB1039" s="11"/>
      <c r="AC1039" s="11"/>
      <c r="AD1039" s="11"/>
      <c r="AE1039" s="11"/>
      <c r="AF1039" s="11"/>
      <c r="AG1039" s="11"/>
      <c r="AH1039" s="86" t="str">
        <f>LEFT(N1039,2)</f>
        <v>14</v>
      </c>
      <c r="AI1039" s="86" t="str">
        <f>MID(N1039,4,2)</f>
        <v>08</v>
      </c>
      <c r="AJ1039" s="86" t="str">
        <f>RIGHT(N1039,2)</f>
        <v>25</v>
      </c>
      <c r="AK1039" s="86" t="s">
        <v>388</v>
      </c>
      <c r="AL1039" s="12" t="s">
        <v>173</v>
      </c>
    </row>
    <row r="1040" spans="2:38" x14ac:dyDescent="0.25">
      <c r="C1040" s="13"/>
      <c r="D1040" s="12"/>
      <c r="E1040" s="12"/>
      <c r="F1040" s="12"/>
      <c r="G1040" s="12"/>
      <c r="H1040" s="12"/>
      <c r="I1040" s="12" t="s">
        <v>173</v>
      </c>
      <c r="J1040" s="12" t="s">
        <v>171</v>
      </c>
      <c r="K1040" s="14">
        <v>1500</v>
      </c>
      <c r="L1040" s="11">
        <v>67.64</v>
      </c>
      <c r="M1040" s="11">
        <v>101456.4</v>
      </c>
      <c r="N1040" s="12"/>
      <c r="O1040" s="14"/>
      <c r="P1040" s="11"/>
      <c r="Q1040" s="11"/>
      <c r="R1040" s="11"/>
      <c r="S1040" s="12"/>
      <c r="T1040" s="14"/>
      <c r="U1040" s="11"/>
      <c r="V1040" s="11"/>
      <c r="W1040" s="11"/>
      <c r="X1040" s="12" t="s">
        <v>294</v>
      </c>
      <c r="Y1040" s="14">
        <v>500</v>
      </c>
      <c r="Z1040" s="11">
        <v>53.22</v>
      </c>
      <c r="AA1040" s="11">
        <v>26611.61</v>
      </c>
      <c r="AB1040" s="11"/>
      <c r="AC1040" s="11"/>
      <c r="AD1040" s="11"/>
      <c r="AE1040" s="11"/>
      <c r="AF1040" s="11"/>
      <c r="AG1040" s="11"/>
      <c r="AL1040" s="12" t="s">
        <v>173</v>
      </c>
    </row>
    <row r="1041" spans="2:38" x14ac:dyDescent="0.25">
      <c r="C1041" s="13"/>
      <c r="D1041" s="12"/>
      <c r="E1041" s="12"/>
      <c r="F1041" s="12"/>
      <c r="G1041" s="12"/>
      <c r="H1041" s="12"/>
      <c r="I1041" s="12" t="s">
        <v>173</v>
      </c>
      <c r="J1041" s="12"/>
      <c r="K1041" s="14">
        <f t="shared" ref="K1041:M1041" si="145">SUM(K1040)</f>
        <v>1500</v>
      </c>
      <c r="L1041" s="11">
        <f t="shared" si="145"/>
        <v>67.64</v>
      </c>
      <c r="M1041" s="11">
        <f t="shared" si="145"/>
        <v>101456.4</v>
      </c>
      <c r="N1041" s="12"/>
      <c r="O1041" s="14">
        <f t="shared" ref="O1041:Q1041" si="146">SUM(O1039:O1040)</f>
        <v>500</v>
      </c>
      <c r="P1041" s="11">
        <f t="shared" si="146"/>
        <v>53.22</v>
      </c>
      <c r="Q1041" s="11">
        <f t="shared" si="146"/>
        <v>26611.61</v>
      </c>
      <c r="R1041" s="11"/>
      <c r="S1041" s="12"/>
      <c r="T1041" s="14"/>
      <c r="U1041" s="11"/>
      <c r="V1041" s="11"/>
      <c r="W1041" s="11"/>
      <c r="X1041" s="11"/>
      <c r="Y1041" s="11">
        <f t="shared" ref="Y1041:AA1041" si="147">SUM(Y1039:Y1040)</f>
        <v>2000</v>
      </c>
      <c r="Z1041" s="11">
        <f t="shared" si="147"/>
        <v>120.86</v>
      </c>
      <c r="AA1041" s="11">
        <f t="shared" si="147"/>
        <v>128068.01</v>
      </c>
      <c r="AB1041" s="11"/>
      <c r="AC1041" s="11"/>
      <c r="AD1041" s="11"/>
      <c r="AE1041" s="11"/>
      <c r="AF1041" s="11"/>
      <c r="AG1041" s="11"/>
      <c r="AL1041" s="12"/>
    </row>
    <row r="1042" spans="2:38" x14ac:dyDescent="0.25">
      <c r="C1042" s="13"/>
      <c r="D1042" s="12"/>
      <c r="E1042" s="12"/>
      <c r="F1042" s="12"/>
      <c r="G1042" s="12"/>
      <c r="H1042" s="12"/>
      <c r="I1042" s="12"/>
      <c r="J1042" s="12"/>
      <c r="K1042" s="14"/>
      <c r="L1042" s="11"/>
      <c r="M1042" s="11"/>
      <c r="N1042" s="12"/>
      <c r="O1042" s="14"/>
      <c r="P1042" s="11"/>
      <c r="Q1042" s="11"/>
      <c r="R1042" s="11"/>
      <c r="S1042" s="12"/>
      <c r="T1042" s="14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L1042" s="12"/>
    </row>
    <row r="1043" spans="2:38" x14ac:dyDescent="0.25">
      <c r="C1043" s="13"/>
      <c r="D1043" s="12"/>
      <c r="E1043" s="12"/>
      <c r="F1043" s="12"/>
      <c r="G1043" s="12"/>
      <c r="H1043" s="12"/>
      <c r="I1043" s="12" t="s">
        <v>232</v>
      </c>
      <c r="J1043" s="11"/>
      <c r="K1043" s="11">
        <v>500</v>
      </c>
      <c r="L1043" s="11"/>
      <c r="M1043" s="11">
        <v>152652.5</v>
      </c>
      <c r="N1043" s="12"/>
      <c r="O1043" s="14"/>
      <c r="P1043" s="11"/>
      <c r="Q1043" s="11"/>
      <c r="R1043" s="11"/>
      <c r="S1043" s="12"/>
      <c r="T1043" s="14"/>
      <c r="U1043" s="11"/>
      <c r="V1043" s="11"/>
      <c r="W1043" s="11"/>
      <c r="X1043" s="11"/>
      <c r="Y1043" s="11">
        <v>500</v>
      </c>
      <c r="Z1043" s="11"/>
      <c r="AA1043" s="11">
        <v>152652.5</v>
      </c>
      <c r="AB1043" s="11"/>
      <c r="AC1043" s="11"/>
      <c r="AD1043" s="11"/>
      <c r="AE1043" s="11"/>
      <c r="AF1043" s="11"/>
      <c r="AG1043" s="11"/>
      <c r="AL1043" s="12" t="s">
        <v>232</v>
      </c>
    </row>
    <row r="1044" spans="2:38" x14ac:dyDescent="0.25">
      <c r="C1044" s="13"/>
      <c r="D1044" s="12"/>
      <c r="E1044" s="12"/>
      <c r="F1044" s="12"/>
      <c r="G1044" s="12"/>
      <c r="H1044" s="12"/>
      <c r="I1044" s="12"/>
      <c r="J1044" s="11"/>
      <c r="K1044" s="11"/>
      <c r="L1044" s="11"/>
      <c r="M1044" s="11"/>
      <c r="N1044" s="12"/>
      <c r="O1044" s="14"/>
      <c r="P1044" s="11"/>
      <c r="Q1044" s="11"/>
      <c r="R1044" s="11"/>
      <c r="S1044" s="12"/>
      <c r="T1044" s="14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L1044" s="12"/>
    </row>
    <row r="1045" spans="2:38" x14ac:dyDescent="0.25">
      <c r="C1045" s="13"/>
      <c r="D1045" s="12"/>
      <c r="E1045" s="12"/>
      <c r="F1045" s="12"/>
      <c r="G1045" s="12"/>
      <c r="H1045" s="12"/>
      <c r="I1045" s="12"/>
      <c r="J1045" s="11"/>
      <c r="K1045" s="11"/>
      <c r="L1045" s="11"/>
      <c r="M1045" s="11"/>
      <c r="N1045" s="12"/>
      <c r="O1045" s="14"/>
      <c r="P1045" s="11"/>
      <c r="Q1045" s="11"/>
      <c r="R1045" s="11"/>
      <c r="S1045" s="12"/>
      <c r="T1045" s="14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L1045" s="12"/>
    </row>
    <row r="1046" spans="2:38" x14ac:dyDescent="0.25">
      <c r="B1046">
        <v>232</v>
      </c>
      <c r="C1046" s="13">
        <v>45875</v>
      </c>
      <c r="D1046" s="12" t="s">
        <v>276</v>
      </c>
      <c r="E1046" s="12" t="s">
        <v>23</v>
      </c>
      <c r="F1046" s="12" t="s">
        <v>23</v>
      </c>
      <c r="G1046" s="12" t="s">
        <v>21</v>
      </c>
      <c r="H1046" s="12"/>
      <c r="I1046" s="12" t="s">
        <v>137</v>
      </c>
      <c r="J1046" s="12"/>
      <c r="K1046" s="12"/>
      <c r="L1046" s="12"/>
      <c r="M1046" s="12"/>
      <c r="N1046" s="12"/>
      <c r="O1046" s="14"/>
      <c r="P1046" s="11"/>
      <c r="Q1046" s="11"/>
      <c r="R1046" s="11"/>
      <c r="S1046" s="12" t="s">
        <v>276</v>
      </c>
      <c r="T1046" s="14">
        <v>-500</v>
      </c>
      <c r="U1046" s="11">
        <v>804.2</v>
      </c>
      <c r="V1046" s="11">
        <v>-402100.04</v>
      </c>
      <c r="W1046" s="11"/>
      <c r="X1046" s="12" t="s">
        <v>200</v>
      </c>
      <c r="Y1046" s="14">
        <v>500</v>
      </c>
      <c r="Z1046" s="11">
        <v>720.71</v>
      </c>
      <c r="AA1046" s="11">
        <v>360355.55</v>
      </c>
      <c r="AB1046" s="11"/>
      <c r="AC1046" s="11"/>
      <c r="AD1046" s="11"/>
      <c r="AE1046" s="11"/>
      <c r="AF1046" s="11"/>
      <c r="AG1046" s="11"/>
      <c r="AH1046" s="86" t="str">
        <f>LEFT(S1046,2)</f>
        <v>05</v>
      </c>
      <c r="AI1046" s="86" t="str">
        <f>MID(S1046,4,2)</f>
        <v>08</v>
      </c>
      <c r="AJ1046" s="86" t="str">
        <f>RIGHT(S1046,2)</f>
        <v>25</v>
      </c>
      <c r="AK1046" s="86" t="s">
        <v>388</v>
      </c>
      <c r="AL1046" s="12" t="s">
        <v>137</v>
      </c>
    </row>
    <row r="1047" spans="2:38" x14ac:dyDescent="0.25">
      <c r="B1047">
        <v>292</v>
      </c>
      <c r="C1047" s="13">
        <v>45904</v>
      </c>
      <c r="D1047" s="12" t="s">
        <v>327</v>
      </c>
      <c r="E1047" s="12" t="s">
        <v>17</v>
      </c>
      <c r="F1047" s="12" t="s">
        <v>328</v>
      </c>
      <c r="G1047" s="12" t="s">
        <v>21</v>
      </c>
      <c r="H1047" s="12"/>
      <c r="I1047" s="12" t="s">
        <v>137</v>
      </c>
      <c r="J1047" s="12"/>
      <c r="K1047" s="12"/>
      <c r="L1047" s="12"/>
      <c r="M1047" s="12"/>
      <c r="N1047" s="12" t="s">
        <v>327</v>
      </c>
      <c r="O1047" s="14">
        <v>200</v>
      </c>
      <c r="P1047" s="11">
        <v>845.98</v>
      </c>
      <c r="Q1047" s="11">
        <v>169195.43</v>
      </c>
      <c r="R1047" s="11"/>
      <c r="S1047" s="12"/>
      <c r="T1047" s="14"/>
      <c r="U1047" s="11"/>
      <c r="V1047" s="11"/>
      <c r="W1047" s="11"/>
      <c r="X1047" s="12" t="s">
        <v>327</v>
      </c>
      <c r="Y1047" s="14">
        <v>200</v>
      </c>
      <c r="Z1047" s="11">
        <v>845.98</v>
      </c>
      <c r="AA1047" s="11">
        <v>169195.43</v>
      </c>
      <c r="AB1047" s="11"/>
      <c r="AC1047" s="11"/>
      <c r="AD1047" s="11"/>
      <c r="AE1047" s="11"/>
      <c r="AF1047" s="11"/>
      <c r="AG1047" s="11"/>
      <c r="AH1047" s="86" t="str">
        <f>LEFT(N1047,2)</f>
        <v>03</v>
      </c>
      <c r="AI1047" s="86" t="str">
        <f>MID(N1047,4,2)</f>
        <v>09</v>
      </c>
      <c r="AJ1047" s="86" t="str">
        <f>RIGHT(N1047,2)</f>
        <v>25</v>
      </c>
      <c r="AK1047" s="86" t="s">
        <v>388</v>
      </c>
      <c r="AL1047" s="12" t="s">
        <v>137</v>
      </c>
    </row>
    <row r="1048" spans="2:38" x14ac:dyDescent="0.25">
      <c r="B1048">
        <v>296</v>
      </c>
      <c r="C1048" s="13">
        <v>45909</v>
      </c>
      <c r="D1048" s="12" t="s">
        <v>332</v>
      </c>
      <c r="E1048" s="12" t="s">
        <v>17</v>
      </c>
      <c r="F1048" s="12" t="s">
        <v>333</v>
      </c>
      <c r="G1048" s="12" t="s">
        <v>21</v>
      </c>
      <c r="H1048" s="12"/>
      <c r="I1048" s="12" t="s">
        <v>137</v>
      </c>
      <c r="J1048" s="12"/>
      <c r="K1048" s="12"/>
      <c r="L1048" s="12"/>
      <c r="M1048" s="12"/>
      <c r="N1048" s="12" t="s">
        <v>332</v>
      </c>
      <c r="O1048" s="14">
        <v>200</v>
      </c>
      <c r="P1048" s="11">
        <v>879.38</v>
      </c>
      <c r="Q1048" s="11">
        <v>175875.72</v>
      </c>
      <c r="R1048" s="11"/>
      <c r="S1048" s="12"/>
      <c r="T1048" s="14"/>
      <c r="U1048" s="11"/>
      <c r="V1048" s="11"/>
      <c r="W1048" s="11"/>
      <c r="X1048" s="12" t="s">
        <v>332</v>
      </c>
      <c r="Y1048" s="14">
        <v>200</v>
      </c>
      <c r="Z1048" s="11">
        <v>879.38</v>
      </c>
      <c r="AA1048" s="11">
        <v>175875.72</v>
      </c>
      <c r="AB1048" s="11"/>
      <c r="AC1048" s="11"/>
      <c r="AD1048" s="11"/>
      <c r="AE1048" s="11"/>
      <c r="AF1048" s="11"/>
      <c r="AG1048" s="11"/>
      <c r="AH1048" s="86" t="str">
        <f>LEFT(N1048,2)</f>
        <v>05</v>
      </c>
      <c r="AI1048" s="86" t="str">
        <f>MID(N1048,4,2)</f>
        <v>09</v>
      </c>
      <c r="AJ1048" s="86" t="str">
        <f>RIGHT(N1048,2)</f>
        <v>25</v>
      </c>
      <c r="AK1048" s="86" t="s">
        <v>388</v>
      </c>
      <c r="AL1048" s="12" t="s">
        <v>137</v>
      </c>
    </row>
    <row r="1049" spans="2:38" x14ac:dyDescent="0.25">
      <c r="C1049" s="13"/>
      <c r="D1049" s="12"/>
      <c r="E1049" s="12"/>
      <c r="F1049" s="12"/>
      <c r="G1049" s="12"/>
      <c r="H1049" s="12"/>
      <c r="I1049" s="12" t="s">
        <v>137</v>
      </c>
      <c r="J1049" s="12" t="s">
        <v>135</v>
      </c>
      <c r="K1049" s="14">
        <v>500</v>
      </c>
      <c r="L1049" s="11">
        <v>680.68</v>
      </c>
      <c r="M1049" s="11">
        <v>340340</v>
      </c>
      <c r="N1049" s="12"/>
      <c r="O1049" s="14"/>
      <c r="P1049" s="11"/>
      <c r="Q1049" s="11"/>
      <c r="R1049" s="11"/>
      <c r="S1049" s="12"/>
      <c r="T1049" s="14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L1049" s="12" t="s">
        <v>137</v>
      </c>
    </row>
    <row r="1050" spans="2:38" x14ac:dyDescent="0.25">
      <c r="C1050" s="13"/>
      <c r="D1050" s="12"/>
      <c r="E1050" s="12"/>
      <c r="F1050" s="12"/>
      <c r="G1050" s="12"/>
      <c r="H1050" s="12"/>
      <c r="I1050" s="12" t="s">
        <v>137</v>
      </c>
      <c r="J1050" s="12" t="s">
        <v>200</v>
      </c>
      <c r="K1050" s="14">
        <v>500</v>
      </c>
      <c r="L1050" s="11">
        <v>720.71</v>
      </c>
      <c r="M1050" s="11">
        <v>360355.55</v>
      </c>
      <c r="N1050" s="12"/>
      <c r="O1050" s="14"/>
      <c r="P1050" s="11"/>
      <c r="Q1050" s="11"/>
      <c r="R1050" s="11"/>
      <c r="S1050" s="12"/>
      <c r="T1050" s="14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L1050" s="12" t="s">
        <v>137</v>
      </c>
    </row>
    <row r="1051" spans="2:38" x14ac:dyDescent="0.25">
      <c r="C1051" s="13"/>
      <c r="D1051" s="12"/>
      <c r="E1051" s="12"/>
      <c r="F1051" s="12"/>
      <c r="G1051" s="12"/>
      <c r="H1051" s="12"/>
      <c r="I1051" s="12" t="s">
        <v>137</v>
      </c>
      <c r="J1051" s="11"/>
      <c r="K1051" s="14">
        <v>1000</v>
      </c>
      <c r="L1051" s="11">
        <v>1401.3899999999999</v>
      </c>
      <c r="M1051" s="11">
        <v>700695.55</v>
      </c>
      <c r="N1051" s="12"/>
      <c r="O1051" s="14">
        <f ca="1">SUM(O1047:O1051)</f>
        <v>400</v>
      </c>
      <c r="P1051" s="11">
        <f ca="1">SUM(P1047:P1051)</f>
        <v>1725.3600000000001</v>
      </c>
      <c r="Q1051" s="11">
        <f ca="1">SUM(Q1047:Q1051)</f>
        <v>345071.15</v>
      </c>
      <c r="R1051" s="11"/>
      <c r="S1051" s="12"/>
      <c r="T1051" s="14">
        <f ca="1">SUM(T1046:T1051)</f>
        <v>-500</v>
      </c>
      <c r="U1051" s="11">
        <f ca="1">SUM(U1046:U1051)</f>
        <v>804.2</v>
      </c>
      <c r="V1051" s="11">
        <f ca="1">SUM(V1046:V1051)</f>
        <v>-402100.04</v>
      </c>
      <c r="W1051" s="11"/>
      <c r="X1051" s="11"/>
      <c r="Y1051" s="11">
        <f t="shared" ref="Y1051:AA1051" si="148">SUM(Y1046:Y1050)</f>
        <v>900</v>
      </c>
      <c r="Z1051" s="11">
        <f t="shared" si="148"/>
        <v>2446.0700000000002</v>
      </c>
      <c r="AA1051" s="11">
        <f t="shared" si="148"/>
        <v>705426.7</v>
      </c>
      <c r="AB1051" s="11"/>
      <c r="AC1051" s="11">
        <f>M1049</f>
        <v>340340</v>
      </c>
      <c r="AD1051" s="11">
        <f ca="1">(V1051*-1)-AC1051</f>
        <v>57520.491818181821</v>
      </c>
      <c r="AE1051" s="11"/>
      <c r="AF1051" s="11"/>
      <c r="AG1051" s="11"/>
      <c r="AK1051" s="86" t="s">
        <v>388</v>
      </c>
      <c r="AL1051" s="12" t="s">
        <v>137</v>
      </c>
    </row>
    <row r="1052" spans="2:38" x14ac:dyDescent="0.25">
      <c r="C1052" s="13"/>
      <c r="D1052" s="12"/>
      <c r="E1052" s="12"/>
      <c r="F1052" s="12"/>
      <c r="G1052" s="12"/>
      <c r="H1052" s="12"/>
      <c r="I1052" s="12"/>
      <c r="J1052" s="11"/>
      <c r="K1052" s="14"/>
      <c r="L1052" s="11"/>
      <c r="M1052" s="11"/>
      <c r="N1052" s="12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L1052" s="12"/>
    </row>
    <row r="1053" spans="2:38" x14ac:dyDescent="0.25">
      <c r="C1053" s="13"/>
      <c r="D1053" s="12"/>
      <c r="E1053" s="12"/>
      <c r="F1053" s="12"/>
      <c r="G1053" s="12"/>
      <c r="H1053" s="12"/>
      <c r="I1053" s="12"/>
      <c r="J1053" s="11"/>
      <c r="K1053" s="14"/>
      <c r="L1053" s="11"/>
      <c r="M1053" s="11"/>
      <c r="N1053" s="12"/>
      <c r="O1053" s="14"/>
      <c r="P1053" s="11"/>
      <c r="Q1053" s="11"/>
      <c r="R1053" s="11"/>
      <c r="S1053" s="12"/>
      <c r="T1053" s="14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L1053" s="12"/>
    </row>
    <row r="1054" spans="2:38" x14ac:dyDescent="0.25">
      <c r="C1054" s="13"/>
      <c r="D1054" s="12"/>
      <c r="E1054" s="12"/>
      <c r="F1054" s="12"/>
      <c r="G1054" s="12"/>
      <c r="H1054" s="12"/>
      <c r="I1054" s="12"/>
      <c r="J1054" s="11"/>
      <c r="K1054" s="14"/>
      <c r="L1054" s="11"/>
      <c r="M1054" s="11"/>
      <c r="N1054" s="12"/>
      <c r="O1054" s="14"/>
      <c r="P1054" s="11"/>
      <c r="Q1054" s="11"/>
      <c r="R1054" s="11"/>
      <c r="S1054" s="12"/>
      <c r="T1054" s="14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L1054" s="12"/>
    </row>
    <row r="1055" spans="2:38" x14ac:dyDescent="0.25">
      <c r="B1055">
        <v>288</v>
      </c>
      <c r="C1055" s="13">
        <v>45903</v>
      </c>
      <c r="D1055" s="12" t="s">
        <v>321</v>
      </c>
      <c r="E1055" s="12" t="s">
        <v>23</v>
      </c>
      <c r="F1055" s="12" t="s">
        <v>23</v>
      </c>
      <c r="G1055" s="12" t="s">
        <v>21</v>
      </c>
      <c r="H1055" s="12"/>
      <c r="I1055" s="12" t="s">
        <v>271</v>
      </c>
      <c r="J1055" s="12"/>
      <c r="K1055" s="12"/>
      <c r="L1055" s="12"/>
      <c r="M1055" s="12"/>
      <c r="N1055" s="12"/>
      <c r="O1055" s="14"/>
      <c r="P1055" s="11"/>
      <c r="Q1055" s="11"/>
      <c r="R1055" s="11"/>
      <c r="S1055" s="12" t="s">
        <v>321</v>
      </c>
      <c r="T1055" s="14">
        <v>-250</v>
      </c>
      <c r="U1055" s="11">
        <v>237.31</v>
      </c>
      <c r="V1055" s="11">
        <v>-59326.49</v>
      </c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86" t="str">
        <f>LEFT(S1055,2)</f>
        <v>02</v>
      </c>
      <c r="AI1055" s="86" t="str">
        <f>MID(S1055,4,2)</f>
        <v>09</v>
      </c>
      <c r="AJ1055" s="86" t="str">
        <f>RIGHT(S1055,2)</f>
        <v>25</v>
      </c>
      <c r="AK1055" s="86" t="s">
        <v>388</v>
      </c>
      <c r="AL1055" s="12" t="s">
        <v>271</v>
      </c>
    </row>
    <row r="1056" spans="2:38" x14ac:dyDescent="0.25">
      <c r="B1056">
        <v>222</v>
      </c>
      <c r="C1056" s="13">
        <v>45873</v>
      </c>
      <c r="D1056" s="12" t="s">
        <v>269</v>
      </c>
      <c r="E1056" s="12" t="s">
        <v>23</v>
      </c>
      <c r="F1056" s="12" t="s">
        <v>23</v>
      </c>
      <c r="G1056" s="12" t="s">
        <v>21</v>
      </c>
      <c r="H1056" s="12"/>
      <c r="I1056" s="12" t="s">
        <v>271</v>
      </c>
      <c r="J1056" s="12"/>
      <c r="K1056" s="12"/>
      <c r="L1056" s="12"/>
      <c r="M1056" s="12"/>
      <c r="N1056" s="12" t="s">
        <v>269</v>
      </c>
      <c r="O1056" s="14">
        <v>250</v>
      </c>
      <c r="P1056" s="11">
        <v>202.71</v>
      </c>
      <c r="Q1056" s="11">
        <v>50678.12</v>
      </c>
      <c r="R1056" s="11"/>
      <c r="S1056" s="12"/>
      <c r="T1056" s="14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86" t="str">
        <f>LEFT(N1056,2)</f>
        <v>01</v>
      </c>
      <c r="AI1056" s="86" t="str">
        <f>MID(N1056,4,2)</f>
        <v>08</v>
      </c>
      <c r="AJ1056" s="86" t="str">
        <f>RIGHT(N1056,2)</f>
        <v>25</v>
      </c>
      <c r="AK1056" s="86" t="s">
        <v>388</v>
      </c>
      <c r="AL1056" s="12" t="s">
        <v>271</v>
      </c>
    </row>
    <row r="1057" spans="2:38" x14ac:dyDescent="0.25">
      <c r="C1057" s="13"/>
      <c r="D1057" s="12"/>
      <c r="E1057" s="12"/>
      <c r="F1057" s="12"/>
      <c r="G1057" s="12"/>
      <c r="H1057" s="12"/>
      <c r="I1057" s="12" t="s">
        <v>271</v>
      </c>
      <c r="J1057" s="12"/>
      <c r="K1057" s="12"/>
      <c r="L1057" s="12"/>
      <c r="M1057" s="12"/>
      <c r="N1057" s="12"/>
      <c r="O1057" s="14">
        <f t="shared" ref="O1057:Q1057" si="149">SUM(O1056)</f>
        <v>250</v>
      </c>
      <c r="P1057" s="11">
        <f t="shared" si="149"/>
        <v>202.71</v>
      </c>
      <c r="Q1057" s="11">
        <f t="shared" si="149"/>
        <v>50678.12</v>
      </c>
      <c r="R1057" s="11"/>
      <c r="S1057" s="12"/>
      <c r="T1057" s="14">
        <f t="shared" ref="T1057:V1057" si="150">SUM(T1055:T1056)</f>
        <v>-250</v>
      </c>
      <c r="U1057" s="11">
        <f t="shared" si="150"/>
        <v>237.31</v>
      </c>
      <c r="V1057" s="11">
        <f t="shared" si="150"/>
        <v>-59326.49</v>
      </c>
      <c r="W1057" s="11"/>
      <c r="X1057" s="11"/>
      <c r="Y1057" s="11">
        <f>K1057+O1057+T1057</f>
        <v>0</v>
      </c>
      <c r="Z1057" s="11"/>
      <c r="AA1057" s="11">
        <f>Q1057/O1057*Y1057</f>
        <v>0</v>
      </c>
      <c r="AB1057" s="12"/>
      <c r="AC1057" s="11">
        <f>Q1057-AA1057</f>
        <v>50678.12</v>
      </c>
      <c r="AD1057" s="11">
        <f>(V1057*-1)-AC1057</f>
        <v>8648.3699999999953</v>
      </c>
      <c r="AE1057" s="11"/>
      <c r="AF1057" s="11"/>
      <c r="AG1057" s="11"/>
      <c r="AK1057" s="86" t="s">
        <v>388</v>
      </c>
      <c r="AL1057" s="12"/>
    </row>
    <row r="1058" spans="2:38" x14ac:dyDescent="0.25">
      <c r="C1058" s="13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4"/>
      <c r="P1058" s="11"/>
      <c r="Q1058" s="11"/>
      <c r="R1058" s="11"/>
      <c r="S1058" s="12"/>
      <c r="T1058" s="14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L1058" s="12"/>
    </row>
    <row r="1059" spans="2:38" x14ac:dyDescent="0.25">
      <c r="C1059" s="13"/>
      <c r="D1059" s="12"/>
      <c r="E1059" s="12"/>
      <c r="F1059" s="12"/>
      <c r="G1059" s="12"/>
      <c r="H1059" s="12"/>
      <c r="I1059" s="31" t="s">
        <v>424</v>
      </c>
      <c r="J1059" s="11"/>
      <c r="K1059" s="32">
        <v>250</v>
      </c>
      <c r="L1059" s="32"/>
      <c r="M1059" s="33">
        <v>433934.78</v>
      </c>
      <c r="N1059" s="12"/>
      <c r="O1059" s="14"/>
      <c r="P1059" s="11"/>
      <c r="Q1059" s="11"/>
      <c r="R1059" s="11"/>
      <c r="S1059" s="12"/>
      <c r="T1059" s="14"/>
      <c r="U1059" s="11"/>
      <c r="V1059" s="11"/>
      <c r="W1059" s="11"/>
      <c r="X1059" s="11"/>
      <c r="Y1059" s="32">
        <v>250</v>
      </c>
      <c r="Z1059" s="32"/>
      <c r="AA1059" s="33">
        <v>433934.78</v>
      </c>
      <c r="AB1059" s="11"/>
      <c r="AC1059" s="11"/>
      <c r="AD1059" s="11"/>
      <c r="AE1059" s="11"/>
      <c r="AF1059" s="11"/>
      <c r="AG1059" s="11"/>
      <c r="AL1059" s="31" t="s">
        <v>424</v>
      </c>
    </row>
    <row r="1060" spans="2:38" x14ac:dyDescent="0.25">
      <c r="C1060" s="13"/>
      <c r="D1060" s="12"/>
      <c r="E1060" s="12"/>
      <c r="F1060" s="12"/>
      <c r="G1060" s="12"/>
      <c r="H1060" s="12"/>
      <c r="I1060" s="31"/>
      <c r="J1060" s="11"/>
      <c r="K1060" s="32"/>
      <c r="L1060" s="32"/>
      <c r="M1060" s="33"/>
      <c r="N1060" s="12"/>
      <c r="O1060" s="14"/>
      <c r="P1060" s="11"/>
      <c r="Q1060" s="11"/>
      <c r="R1060" s="11"/>
      <c r="S1060" s="12"/>
      <c r="T1060" s="14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L1060" s="31"/>
    </row>
    <row r="1061" spans="2:38" x14ac:dyDescent="0.25">
      <c r="B1061">
        <v>255</v>
      </c>
      <c r="C1061" s="13">
        <v>45887</v>
      </c>
      <c r="D1061" s="12" t="s">
        <v>294</v>
      </c>
      <c r="E1061" s="12" t="s">
        <v>23</v>
      </c>
      <c r="F1061" s="12" t="s">
        <v>23</v>
      </c>
      <c r="G1061" s="12" t="s">
        <v>21</v>
      </c>
      <c r="H1061" s="12"/>
      <c r="I1061" s="12" t="s">
        <v>138</v>
      </c>
      <c r="J1061" s="12"/>
      <c r="K1061" s="12"/>
      <c r="L1061" s="12"/>
      <c r="M1061" s="12"/>
      <c r="N1061" s="12"/>
      <c r="O1061" s="14"/>
      <c r="P1061" s="11"/>
      <c r="Q1061" s="11"/>
      <c r="R1061" s="11"/>
      <c r="S1061" s="12" t="s">
        <v>294</v>
      </c>
      <c r="T1061" s="14">
        <v>-500</v>
      </c>
      <c r="U1061" s="11">
        <v>87.92</v>
      </c>
      <c r="V1061" s="11">
        <v>-43957.919999999998</v>
      </c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86" t="str">
        <f>LEFT(S1061,2)</f>
        <v>14</v>
      </c>
      <c r="AI1061" s="86" t="str">
        <f>MID(S1061,4,2)</f>
        <v>08</v>
      </c>
      <c r="AJ1061" s="86" t="str">
        <f>RIGHT(S1061,2)</f>
        <v>25</v>
      </c>
      <c r="AK1061" s="86" t="s">
        <v>388</v>
      </c>
      <c r="AL1061" s="12" t="s">
        <v>138</v>
      </c>
    </row>
    <row r="1062" spans="2:38" x14ac:dyDescent="0.25">
      <c r="B1062">
        <v>233</v>
      </c>
      <c r="C1062" s="13">
        <v>45875</v>
      </c>
      <c r="D1062" s="12" t="s">
        <v>276</v>
      </c>
      <c r="E1062" s="12" t="s">
        <v>23</v>
      </c>
      <c r="F1062" s="12" t="s">
        <v>23</v>
      </c>
      <c r="G1062" s="12" t="s">
        <v>21</v>
      </c>
      <c r="H1062" s="12"/>
      <c r="I1062" s="12" t="s">
        <v>138</v>
      </c>
      <c r="J1062" s="12"/>
      <c r="K1062" s="12"/>
      <c r="L1062" s="12"/>
      <c r="M1062" s="12"/>
      <c r="N1062" s="12"/>
      <c r="O1062" s="14"/>
      <c r="P1062" s="11"/>
      <c r="Q1062" s="11"/>
      <c r="R1062" s="11"/>
      <c r="S1062" s="12" t="s">
        <v>276</v>
      </c>
      <c r="T1062" s="14">
        <v>-500</v>
      </c>
      <c r="U1062" s="11">
        <v>87.18</v>
      </c>
      <c r="V1062" s="11">
        <v>-43588.74</v>
      </c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86" t="str">
        <f>LEFT(S1062,2)</f>
        <v>05</v>
      </c>
      <c r="AI1062" s="86" t="str">
        <f>MID(S1062,4,2)</f>
        <v>08</v>
      </c>
      <c r="AJ1062" s="86" t="str">
        <f>RIGHT(S1062,2)</f>
        <v>25</v>
      </c>
      <c r="AK1062" s="86" t="s">
        <v>388</v>
      </c>
      <c r="AL1062" s="12" t="s">
        <v>138</v>
      </c>
    </row>
    <row r="1063" spans="2:38" x14ac:dyDescent="0.25">
      <c r="C1063" s="13"/>
      <c r="D1063" s="12"/>
      <c r="E1063" s="12"/>
      <c r="F1063" s="12"/>
      <c r="G1063" s="12"/>
      <c r="H1063" s="12"/>
      <c r="I1063" s="12" t="s">
        <v>138</v>
      </c>
      <c r="J1063" s="12" t="s">
        <v>135</v>
      </c>
      <c r="K1063" s="14">
        <v>1000</v>
      </c>
      <c r="L1063" s="11">
        <v>84.93</v>
      </c>
      <c r="M1063" s="11">
        <v>84929.84</v>
      </c>
      <c r="N1063" s="12"/>
      <c r="O1063" s="14"/>
      <c r="P1063" s="11"/>
      <c r="Q1063" s="11"/>
      <c r="R1063" s="11"/>
      <c r="S1063" s="12"/>
      <c r="T1063" s="14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L1063" s="12" t="s">
        <v>138</v>
      </c>
    </row>
    <row r="1064" spans="2:38" x14ac:dyDescent="0.25">
      <c r="C1064" s="13"/>
      <c r="D1064" s="12"/>
      <c r="E1064" s="12"/>
      <c r="F1064" s="12"/>
      <c r="G1064" s="12"/>
      <c r="H1064" s="12"/>
      <c r="I1064" s="12" t="s">
        <v>138</v>
      </c>
      <c r="J1064" s="12"/>
      <c r="K1064" s="14">
        <f t="shared" ref="K1064:M1064" si="151">SUM(K1063)</f>
        <v>1000</v>
      </c>
      <c r="L1064" s="11">
        <f t="shared" si="151"/>
        <v>84.93</v>
      </c>
      <c r="M1064" s="11">
        <f t="shared" si="151"/>
        <v>84929.84</v>
      </c>
      <c r="N1064" s="12"/>
      <c r="O1064" s="14"/>
      <c r="P1064" s="11"/>
      <c r="Q1064" s="11"/>
      <c r="R1064" s="11"/>
      <c r="S1064" s="12"/>
      <c r="T1064" s="14">
        <f t="shared" ref="T1064:V1064" si="152">SUM(T1061:T1063)</f>
        <v>-1000</v>
      </c>
      <c r="U1064" s="11">
        <f t="shared" si="152"/>
        <v>175.10000000000002</v>
      </c>
      <c r="V1064" s="11">
        <f t="shared" si="152"/>
        <v>-87546.66</v>
      </c>
      <c r="W1064" s="11"/>
      <c r="X1064" s="11"/>
      <c r="Y1064" s="11">
        <f>K1064+O1064+T1064</f>
        <v>0</v>
      </c>
      <c r="Z1064" s="11"/>
      <c r="AA1064" s="11">
        <f>M1064/K1064*Y1064</f>
        <v>0</v>
      </c>
      <c r="AB1064" s="12"/>
      <c r="AC1064" s="11">
        <f>M1064-AA1064</f>
        <v>84929.84</v>
      </c>
      <c r="AD1064" s="11">
        <f>(V1064*-1)-AC1064</f>
        <v>2616.820000000007</v>
      </c>
      <c r="AE1064" s="11"/>
      <c r="AF1064" s="11"/>
      <c r="AG1064" s="11"/>
      <c r="AK1064" s="86" t="s">
        <v>388</v>
      </c>
      <c r="AL1064" s="12"/>
    </row>
    <row r="1065" spans="2:38" x14ac:dyDescent="0.25">
      <c r="C1065" s="13"/>
      <c r="D1065" s="12"/>
      <c r="E1065" s="12"/>
      <c r="F1065" s="12"/>
      <c r="G1065" s="12"/>
      <c r="H1065" s="12"/>
      <c r="I1065" s="12"/>
      <c r="J1065" s="12"/>
      <c r="K1065" s="14"/>
      <c r="L1065" s="11"/>
      <c r="M1065" s="11"/>
      <c r="N1065" s="12"/>
      <c r="O1065" s="14"/>
      <c r="P1065" s="11"/>
      <c r="Q1065" s="11"/>
      <c r="R1065" s="11"/>
      <c r="S1065" s="12"/>
      <c r="T1065" s="14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L1065" s="12"/>
    </row>
    <row r="1066" spans="2:38" x14ac:dyDescent="0.25">
      <c r="B1066">
        <v>234</v>
      </c>
      <c r="C1066" s="13">
        <v>45875</v>
      </c>
      <c r="D1066" s="12" t="s">
        <v>276</v>
      </c>
      <c r="E1066" s="12" t="s">
        <v>23</v>
      </c>
      <c r="F1066" s="12" t="s">
        <v>23</v>
      </c>
      <c r="G1066" s="12" t="s">
        <v>21</v>
      </c>
      <c r="H1066" s="12"/>
      <c r="I1066" s="12" t="s">
        <v>92</v>
      </c>
      <c r="J1066" s="12"/>
      <c r="K1066" s="12"/>
      <c r="L1066" s="12"/>
      <c r="M1066" s="12"/>
      <c r="N1066" s="12"/>
      <c r="O1066" s="14"/>
      <c r="P1066" s="11"/>
      <c r="Q1066" s="11"/>
      <c r="R1066" s="11"/>
      <c r="S1066" s="12" t="s">
        <v>276</v>
      </c>
      <c r="T1066" s="14">
        <v>-2000</v>
      </c>
      <c r="U1066" s="11">
        <v>140.97</v>
      </c>
      <c r="V1066" s="11">
        <v>-281937.78999999998</v>
      </c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86" t="str">
        <f>LEFT(S1066,2)</f>
        <v>05</v>
      </c>
      <c r="AI1066" s="86" t="str">
        <f>MID(S1066,4,2)</f>
        <v>08</v>
      </c>
      <c r="AJ1066" s="86" t="str">
        <f>RIGHT(S1066,2)</f>
        <v>25</v>
      </c>
      <c r="AK1066" s="86" t="s">
        <v>388</v>
      </c>
      <c r="AL1066" s="12" t="s">
        <v>92</v>
      </c>
    </row>
    <row r="1067" spans="2:38" x14ac:dyDescent="0.25">
      <c r="C1067" s="13"/>
      <c r="D1067" s="12"/>
      <c r="E1067" s="12"/>
      <c r="F1067" s="12"/>
      <c r="G1067" s="12"/>
      <c r="H1067" s="12"/>
      <c r="I1067" s="12" t="s">
        <v>92</v>
      </c>
      <c r="J1067" s="11"/>
      <c r="K1067" s="11">
        <v>5000</v>
      </c>
      <c r="L1067" s="11"/>
      <c r="M1067" s="11">
        <v>654790.76111111115</v>
      </c>
      <c r="N1067" s="12"/>
      <c r="O1067" s="14"/>
      <c r="P1067" s="11"/>
      <c r="Q1067" s="11"/>
      <c r="R1067" s="11"/>
      <c r="S1067" s="12"/>
      <c r="T1067" s="14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L1067" s="12" t="s">
        <v>92</v>
      </c>
    </row>
    <row r="1068" spans="2:38" x14ac:dyDescent="0.25">
      <c r="C1068" s="13"/>
      <c r="D1068" s="12"/>
      <c r="E1068" s="12"/>
      <c r="F1068" s="12"/>
      <c r="G1068" s="12"/>
      <c r="H1068" s="12"/>
      <c r="I1068" s="12" t="s">
        <v>92</v>
      </c>
      <c r="J1068" s="11"/>
      <c r="K1068" s="11">
        <f t="shared" ref="K1068:M1068" si="153">SUM(K1067)</f>
        <v>5000</v>
      </c>
      <c r="L1068" s="11">
        <f t="shared" si="153"/>
        <v>0</v>
      </c>
      <c r="M1068" s="11">
        <f t="shared" si="153"/>
        <v>654790.76111111115</v>
      </c>
      <c r="N1068" s="12"/>
      <c r="O1068" s="14"/>
      <c r="P1068" s="11"/>
      <c r="Q1068" s="11"/>
      <c r="R1068" s="11"/>
      <c r="S1068" s="12"/>
      <c r="T1068" s="14">
        <f t="shared" ref="T1068:V1068" si="154">SUM(T1066:T1067)</f>
        <v>-2000</v>
      </c>
      <c r="U1068" s="11">
        <f t="shared" si="154"/>
        <v>140.97</v>
      </c>
      <c r="V1068" s="11">
        <f t="shared" si="154"/>
        <v>-281937.78999999998</v>
      </c>
      <c r="W1068" s="11"/>
      <c r="X1068" s="11"/>
      <c r="Y1068" s="11">
        <f>K1068+O1068+T1068</f>
        <v>3000</v>
      </c>
      <c r="Z1068" s="11"/>
      <c r="AA1068" s="11">
        <f>M1068/K1068*Y1068</f>
        <v>392874.45666666667</v>
      </c>
      <c r="AB1068" s="12"/>
      <c r="AC1068" s="11">
        <f>M1068-AA1068</f>
        <v>261916.30444444448</v>
      </c>
      <c r="AD1068" s="11">
        <f>(V1068*-1)-AC1068</f>
        <v>20021.485555555497</v>
      </c>
      <c r="AE1068" s="11"/>
      <c r="AF1068" s="11"/>
      <c r="AG1068" s="11"/>
      <c r="AK1068" s="86" t="s">
        <v>388</v>
      </c>
      <c r="AL1068" s="12"/>
    </row>
    <row r="1069" spans="2:38" x14ac:dyDescent="0.25">
      <c r="C1069" s="13"/>
      <c r="D1069" s="12"/>
      <c r="E1069" s="12"/>
      <c r="F1069" s="12"/>
      <c r="G1069" s="12"/>
      <c r="H1069" s="12"/>
      <c r="I1069" s="12"/>
      <c r="J1069" s="11"/>
      <c r="K1069" s="11"/>
      <c r="L1069" s="11"/>
      <c r="M1069" s="11"/>
      <c r="N1069" s="12"/>
      <c r="O1069" s="14"/>
      <c r="P1069" s="11"/>
      <c r="Q1069" s="11"/>
      <c r="R1069" s="11"/>
      <c r="S1069" s="12"/>
      <c r="T1069" s="14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L1069" s="12"/>
    </row>
    <row r="1070" spans="2:38" x14ac:dyDescent="0.25">
      <c r="B1070">
        <v>256</v>
      </c>
      <c r="C1070" s="13">
        <v>45887</v>
      </c>
      <c r="D1070" s="12" t="s">
        <v>294</v>
      </c>
      <c r="E1070" s="12" t="s">
        <v>23</v>
      </c>
      <c r="F1070" s="12" t="s">
        <v>23</v>
      </c>
      <c r="G1070" s="12" t="s">
        <v>21</v>
      </c>
      <c r="H1070" s="12"/>
      <c r="I1070" s="12" t="s">
        <v>139</v>
      </c>
      <c r="J1070" s="12"/>
      <c r="K1070" s="12"/>
      <c r="L1070" s="12"/>
      <c r="M1070" s="12"/>
      <c r="N1070" s="12" t="s">
        <v>294</v>
      </c>
      <c r="O1070" s="14">
        <v>250</v>
      </c>
      <c r="P1070" s="11">
        <v>166.52</v>
      </c>
      <c r="Q1070" s="11">
        <v>41629.089999999997</v>
      </c>
      <c r="R1070" s="11"/>
      <c r="S1070" s="12"/>
      <c r="T1070" s="14"/>
      <c r="U1070" s="11"/>
      <c r="V1070" s="11"/>
      <c r="W1070" s="11"/>
      <c r="X1070" s="12" t="s">
        <v>135</v>
      </c>
      <c r="Y1070" s="14">
        <v>500</v>
      </c>
      <c r="Z1070" s="11">
        <v>197.19</v>
      </c>
      <c r="AA1070" s="11">
        <v>98593.03</v>
      </c>
      <c r="AB1070" s="11"/>
      <c r="AC1070" s="11"/>
      <c r="AD1070" s="11"/>
      <c r="AE1070" s="11"/>
      <c r="AF1070" s="11"/>
      <c r="AG1070" s="11"/>
      <c r="AH1070" s="86" t="str">
        <f>LEFT(N1070,2)</f>
        <v>14</v>
      </c>
      <c r="AI1070" s="86" t="str">
        <f>MID(N1070,4,2)</f>
        <v>08</v>
      </c>
      <c r="AJ1070" s="86" t="str">
        <f>RIGHT(N1070,2)</f>
        <v>25</v>
      </c>
      <c r="AK1070" s="86" t="s">
        <v>388</v>
      </c>
      <c r="AL1070" s="12" t="s">
        <v>139</v>
      </c>
    </row>
    <row r="1071" spans="2:38" x14ac:dyDescent="0.25">
      <c r="C1071" s="13"/>
      <c r="D1071" s="12"/>
      <c r="E1071" s="12"/>
      <c r="F1071" s="12"/>
      <c r="G1071" s="12"/>
      <c r="H1071" s="12"/>
      <c r="I1071" s="12" t="s">
        <v>139</v>
      </c>
      <c r="J1071" s="12" t="s">
        <v>135</v>
      </c>
      <c r="K1071" s="14">
        <v>500</v>
      </c>
      <c r="L1071" s="11">
        <v>197.19</v>
      </c>
      <c r="M1071" s="11">
        <v>98593.03</v>
      </c>
      <c r="N1071" s="12"/>
      <c r="O1071" s="14"/>
      <c r="P1071" s="11"/>
      <c r="Q1071" s="11"/>
      <c r="R1071" s="11"/>
      <c r="S1071" s="12"/>
      <c r="T1071" s="14"/>
      <c r="U1071" s="11"/>
      <c r="V1071" s="11"/>
      <c r="W1071" s="11"/>
      <c r="X1071" s="12" t="s">
        <v>294</v>
      </c>
      <c r="Y1071" s="14">
        <v>250</v>
      </c>
      <c r="Z1071" s="11">
        <v>166.52</v>
      </c>
      <c r="AA1071" s="11">
        <v>41629.089999999997</v>
      </c>
      <c r="AB1071" s="11"/>
      <c r="AC1071" s="11"/>
      <c r="AD1071" s="11"/>
      <c r="AE1071" s="11"/>
      <c r="AF1071" s="11"/>
      <c r="AG1071" s="11"/>
      <c r="AL1071" s="12" t="s">
        <v>139</v>
      </c>
    </row>
    <row r="1072" spans="2:38" x14ac:dyDescent="0.25">
      <c r="C1072" s="13"/>
      <c r="D1072" s="12"/>
      <c r="E1072" s="12"/>
      <c r="F1072" s="12"/>
      <c r="G1072" s="12"/>
      <c r="H1072" s="12"/>
      <c r="I1072" s="12" t="s">
        <v>139</v>
      </c>
      <c r="J1072" s="12"/>
      <c r="K1072" s="14"/>
      <c r="L1072" s="11"/>
      <c r="M1072" s="11"/>
      <c r="N1072" s="12"/>
      <c r="O1072" s="14"/>
      <c r="P1072" s="11"/>
      <c r="Q1072" s="11"/>
      <c r="R1072" s="11"/>
      <c r="S1072" s="12"/>
      <c r="T1072" s="14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L1072" s="12"/>
    </row>
    <row r="1073" spans="2:38" x14ac:dyDescent="0.25">
      <c r="C1073" s="13"/>
      <c r="D1073" s="12"/>
      <c r="E1073" s="12"/>
      <c r="F1073" s="12"/>
      <c r="G1073" s="12"/>
      <c r="H1073" s="12"/>
      <c r="I1073" s="12"/>
      <c r="J1073" s="12"/>
      <c r="K1073" s="14"/>
      <c r="L1073" s="11"/>
      <c r="M1073" s="11"/>
      <c r="N1073" s="12"/>
      <c r="O1073" s="14"/>
      <c r="P1073" s="11"/>
      <c r="Q1073" s="11"/>
      <c r="R1073" s="11"/>
      <c r="S1073" s="12"/>
      <c r="T1073" s="14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L1073" s="12"/>
    </row>
    <row r="1074" spans="2:38" x14ac:dyDescent="0.25">
      <c r="B1074">
        <v>257</v>
      </c>
      <c r="C1074" s="13">
        <v>45887</v>
      </c>
      <c r="D1074" s="12" t="s">
        <v>294</v>
      </c>
      <c r="E1074" s="12" t="s">
        <v>23</v>
      </c>
      <c r="F1074" s="12" t="s">
        <v>23</v>
      </c>
      <c r="G1074" s="12" t="s">
        <v>21</v>
      </c>
      <c r="H1074" s="12"/>
      <c r="I1074" s="12" t="s">
        <v>140</v>
      </c>
      <c r="J1074" s="12"/>
      <c r="K1074" s="12"/>
      <c r="L1074" s="12"/>
      <c r="M1074" s="12"/>
      <c r="N1074" s="12" t="s">
        <v>294</v>
      </c>
      <c r="O1074" s="14">
        <v>500</v>
      </c>
      <c r="P1074" s="11">
        <v>125.15</v>
      </c>
      <c r="Q1074" s="11">
        <v>62572.51</v>
      </c>
      <c r="R1074" s="11"/>
      <c r="S1074" s="12"/>
      <c r="T1074" s="14"/>
      <c r="U1074" s="11"/>
      <c r="V1074" s="11"/>
      <c r="W1074" s="11"/>
      <c r="X1074" s="12" t="s">
        <v>135</v>
      </c>
      <c r="Y1074" s="14">
        <v>2000</v>
      </c>
      <c r="Z1074" s="11">
        <v>141.44</v>
      </c>
      <c r="AA1074" s="11">
        <v>282882.7</v>
      </c>
      <c r="AB1074" s="11"/>
      <c r="AC1074" s="11"/>
      <c r="AD1074" s="11"/>
      <c r="AE1074" s="11"/>
      <c r="AF1074" s="11"/>
      <c r="AG1074" s="11"/>
      <c r="AH1074" s="86" t="str">
        <f>LEFT(N1074,2)</f>
        <v>14</v>
      </c>
      <c r="AI1074" s="86" t="str">
        <f>MID(N1074,4,2)</f>
        <v>08</v>
      </c>
      <c r="AJ1074" s="86" t="str">
        <f>RIGHT(N1074,2)</f>
        <v>25</v>
      </c>
      <c r="AK1074" s="86" t="s">
        <v>388</v>
      </c>
      <c r="AL1074" s="12" t="s">
        <v>140</v>
      </c>
    </row>
    <row r="1075" spans="2:38" x14ac:dyDescent="0.25">
      <c r="C1075" s="13"/>
      <c r="D1075" s="12"/>
      <c r="E1075" s="12"/>
      <c r="F1075" s="12"/>
      <c r="G1075" s="12"/>
      <c r="H1075" s="12"/>
      <c r="I1075" s="12" t="s">
        <v>140</v>
      </c>
      <c r="J1075" s="12" t="s">
        <v>135</v>
      </c>
      <c r="K1075" s="14">
        <v>2000</v>
      </c>
      <c r="L1075" s="11">
        <v>141.44</v>
      </c>
      <c r="M1075" s="11">
        <v>282882.7</v>
      </c>
      <c r="N1075" s="12"/>
      <c r="O1075" s="14"/>
      <c r="P1075" s="11"/>
      <c r="Q1075" s="11"/>
      <c r="R1075" s="11"/>
      <c r="S1075" s="12"/>
      <c r="T1075" s="14"/>
      <c r="U1075" s="11"/>
      <c r="V1075" s="11"/>
      <c r="W1075" s="11"/>
      <c r="X1075" s="12" t="s">
        <v>294</v>
      </c>
      <c r="Y1075" s="14">
        <v>500</v>
      </c>
      <c r="Z1075" s="11">
        <v>125.15</v>
      </c>
      <c r="AA1075" s="11">
        <v>62572.51</v>
      </c>
      <c r="AB1075" s="11"/>
      <c r="AC1075" s="11"/>
      <c r="AD1075" s="11"/>
      <c r="AE1075" s="11"/>
      <c r="AF1075" s="11"/>
      <c r="AG1075" s="11"/>
      <c r="AL1075" s="12" t="s">
        <v>140</v>
      </c>
    </row>
    <row r="1076" spans="2:38" x14ac:dyDescent="0.25">
      <c r="C1076" s="13"/>
      <c r="D1076" s="12"/>
      <c r="E1076" s="12"/>
      <c r="F1076" s="12"/>
      <c r="G1076" s="12"/>
      <c r="H1076" s="12"/>
      <c r="I1076" s="12" t="s">
        <v>140</v>
      </c>
      <c r="J1076" s="12"/>
      <c r="K1076" s="14">
        <f t="shared" ref="K1076:M1076" si="155">SUM(K1075)</f>
        <v>2000</v>
      </c>
      <c r="L1076" s="11">
        <f t="shared" si="155"/>
        <v>141.44</v>
      </c>
      <c r="M1076" s="11">
        <f t="shared" si="155"/>
        <v>282882.7</v>
      </c>
      <c r="N1076" s="12"/>
      <c r="O1076" s="14">
        <f t="shared" ref="O1076:Q1076" si="156">SUM(O1074:O1075)</f>
        <v>500</v>
      </c>
      <c r="P1076" s="11">
        <f t="shared" si="156"/>
        <v>125.15</v>
      </c>
      <c r="Q1076" s="11">
        <f t="shared" si="156"/>
        <v>62572.51</v>
      </c>
      <c r="R1076" s="11"/>
      <c r="S1076" s="12"/>
      <c r="T1076" s="14"/>
      <c r="U1076" s="11"/>
      <c r="V1076" s="11"/>
      <c r="W1076" s="11"/>
      <c r="X1076" s="11"/>
      <c r="Y1076" s="11">
        <f t="shared" ref="Y1076:AA1076" si="157">SUM(Y1074:Y1075)</f>
        <v>2500</v>
      </c>
      <c r="Z1076" s="11">
        <f t="shared" si="157"/>
        <v>266.59000000000003</v>
      </c>
      <c r="AA1076" s="11">
        <f t="shared" si="157"/>
        <v>345455.21</v>
      </c>
      <c r="AB1076" s="11"/>
      <c r="AC1076" s="11"/>
      <c r="AD1076" s="11"/>
      <c r="AE1076" s="11"/>
      <c r="AF1076" s="11"/>
      <c r="AG1076" s="11"/>
      <c r="AL1076" s="12"/>
    </row>
    <row r="1077" spans="2:38" x14ac:dyDescent="0.25">
      <c r="C1077" s="13"/>
      <c r="D1077" s="12"/>
      <c r="E1077" s="12"/>
      <c r="F1077" s="12"/>
      <c r="G1077" s="12"/>
      <c r="H1077" s="12"/>
      <c r="I1077" s="12"/>
      <c r="J1077" s="12"/>
      <c r="K1077" s="14"/>
      <c r="L1077" s="11"/>
      <c r="M1077" s="11"/>
      <c r="N1077" s="12"/>
      <c r="O1077" s="14"/>
      <c r="P1077" s="11"/>
      <c r="Q1077" s="11"/>
      <c r="R1077" s="11"/>
      <c r="S1077" s="12"/>
      <c r="T1077" s="14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L1077" s="12"/>
    </row>
    <row r="1078" spans="2:38" x14ac:dyDescent="0.25">
      <c r="C1078" s="13"/>
      <c r="D1078" s="12"/>
      <c r="E1078" s="12"/>
      <c r="F1078" s="12"/>
      <c r="G1078" s="12"/>
      <c r="H1078" s="12"/>
      <c r="I1078" s="12"/>
      <c r="J1078" s="12"/>
      <c r="K1078" s="14"/>
      <c r="L1078" s="11"/>
      <c r="M1078" s="11"/>
      <c r="N1078" s="12"/>
      <c r="O1078" s="14"/>
      <c r="P1078" s="11"/>
      <c r="Q1078" s="11"/>
      <c r="R1078" s="11"/>
      <c r="S1078" s="12"/>
      <c r="T1078" s="14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L1078" s="12"/>
    </row>
    <row r="1079" spans="2:38" x14ac:dyDescent="0.25">
      <c r="C1079" s="13"/>
      <c r="D1079" s="12"/>
      <c r="E1079" s="12"/>
      <c r="F1079" s="12"/>
      <c r="G1079" s="12"/>
      <c r="H1079" s="12"/>
      <c r="I1079" s="12"/>
      <c r="J1079" s="12"/>
      <c r="K1079" s="14"/>
      <c r="L1079" s="11"/>
      <c r="M1079" s="11"/>
      <c r="N1079" s="12"/>
      <c r="O1079" s="14"/>
      <c r="P1079" s="11"/>
      <c r="Q1079" s="11"/>
      <c r="R1079" s="11"/>
      <c r="S1079" s="12"/>
      <c r="T1079" s="14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L1079" s="12"/>
    </row>
    <row r="1080" spans="2:38" x14ac:dyDescent="0.25">
      <c r="C1080" s="13"/>
      <c r="D1080" s="12"/>
      <c r="E1080" s="12"/>
      <c r="F1080" s="12"/>
      <c r="G1080" s="12"/>
      <c r="H1080" s="12"/>
      <c r="I1080" s="12" t="s">
        <v>180</v>
      </c>
      <c r="J1080" s="11"/>
      <c r="K1080" s="11">
        <v>3000</v>
      </c>
      <c r="L1080" s="11"/>
      <c r="M1080" s="11">
        <v>339293.85</v>
      </c>
      <c r="N1080" s="12"/>
      <c r="O1080" s="14"/>
      <c r="P1080" s="11"/>
      <c r="Q1080" s="11"/>
      <c r="R1080" s="11"/>
      <c r="S1080" s="12"/>
      <c r="T1080" s="14"/>
      <c r="U1080" s="11"/>
      <c r="V1080" s="11"/>
      <c r="W1080" s="11"/>
      <c r="X1080" s="11"/>
      <c r="Y1080" s="11">
        <v>3000</v>
      </c>
      <c r="Z1080" s="11"/>
      <c r="AA1080" s="11">
        <v>339293.85</v>
      </c>
      <c r="AB1080" s="11"/>
      <c r="AC1080" s="11"/>
      <c r="AD1080" s="11"/>
      <c r="AE1080" s="11"/>
      <c r="AF1080" s="11"/>
      <c r="AG1080" s="11"/>
      <c r="AL1080" s="12" t="s">
        <v>180</v>
      </c>
    </row>
    <row r="1081" spans="2:38" x14ac:dyDescent="0.25">
      <c r="C1081" s="13"/>
      <c r="D1081" s="12"/>
      <c r="E1081" s="12"/>
      <c r="F1081" s="12"/>
      <c r="G1081" s="12"/>
      <c r="H1081" s="12"/>
      <c r="I1081" s="12"/>
      <c r="J1081" s="11"/>
      <c r="K1081" s="11"/>
      <c r="L1081" s="11"/>
      <c r="M1081" s="11"/>
      <c r="N1081" s="12"/>
      <c r="O1081" s="14"/>
      <c r="P1081" s="11"/>
      <c r="Q1081" s="11"/>
      <c r="R1081" s="11"/>
      <c r="S1081" s="12"/>
      <c r="T1081" s="14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L1081" s="12"/>
    </row>
    <row r="1082" spans="2:38" x14ac:dyDescent="0.25">
      <c r="B1082">
        <v>258</v>
      </c>
      <c r="C1082" s="13">
        <v>45887</v>
      </c>
      <c r="D1082" s="12" t="s">
        <v>294</v>
      </c>
      <c r="E1082" s="12" t="s">
        <v>23</v>
      </c>
      <c r="F1082" s="12" t="s">
        <v>23</v>
      </c>
      <c r="G1082" s="12" t="s">
        <v>21</v>
      </c>
      <c r="H1082" s="12"/>
      <c r="I1082" s="12" t="s">
        <v>93</v>
      </c>
      <c r="J1082" s="12"/>
      <c r="K1082" s="12"/>
      <c r="L1082" s="12"/>
      <c r="M1082" s="12"/>
      <c r="N1082" s="12" t="s">
        <v>294</v>
      </c>
      <c r="O1082" s="14">
        <v>2500</v>
      </c>
      <c r="P1082" s="11">
        <v>72.27</v>
      </c>
      <c r="Q1082" s="11">
        <v>180680.54</v>
      </c>
      <c r="R1082" s="11"/>
      <c r="S1082" s="12"/>
      <c r="T1082" s="14"/>
      <c r="U1082" s="11"/>
      <c r="V1082" s="11"/>
      <c r="W1082" s="11"/>
      <c r="X1082" s="12" t="s">
        <v>294</v>
      </c>
      <c r="Y1082" s="14">
        <v>2500</v>
      </c>
      <c r="Z1082" s="11">
        <v>72.27</v>
      </c>
      <c r="AA1082" s="11">
        <v>180680.54</v>
      </c>
      <c r="AB1082" s="11"/>
      <c r="AC1082" s="11"/>
      <c r="AD1082" s="11"/>
      <c r="AE1082" s="11"/>
      <c r="AF1082" s="11"/>
      <c r="AG1082" s="11"/>
      <c r="AH1082" s="86" t="str">
        <f>LEFT(N1082,2)</f>
        <v>14</v>
      </c>
      <c r="AI1082" s="86" t="str">
        <f>MID(N1082,4,2)</f>
        <v>08</v>
      </c>
      <c r="AJ1082" s="86" t="str">
        <f>RIGHT(N1082,2)</f>
        <v>25</v>
      </c>
      <c r="AK1082" s="86" t="s">
        <v>388</v>
      </c>
      <c r="AL1082" s="12" t="s">
        <v>93</v>
      </c>
    </row>
    <row r="1083" spans="2:38" x14ac:dyDescent="0.25">
      <c r="C1083" s="13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4"/>
      <c r="P1083" s="11"/>
      <c r="Q1083" s="11"/>
      <c r="R1083" s="11"/>
      <c r="S1083" s="12"/>
      <c r="T1083" s="14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L1083" s="12"/>
    </row>
    <row r="1084" spans="2:38" x14ac:dyDescent="0.25">
      <c r="B1084">
        <v>308</v>
      </c>
      <c r="C1084" s="13">
        <v>45916</v>
      </c>
      <c r="D1084" s="12" t="s">
        <v>345</v>
      </c>
      <c r="E1084" s="12" t="s">
        <v>23</v>
      </c>
      <c r="F1084" s="12" t="s">
        <v>23</v>
      </c>
      <c r="G1084" s="12" t="s">
        <v>21</v>
      </c>
      <c r="H1084" s="12"/>
      <c r="I1084" s="12" t="s">
        <v>347</v>
      </c>
      <c r="J1084" s="12"/>
      <c r="K1084" s="12"/>
      <c r="L1084" s="12"/>
      <c r="M1084" s="12"/>
      <c r="N1084" s="12" t="s">
        <v>345</v>
      </c>
      <c r="O1084" s="14">
        <v>500</v>
      </c>
      <c r="P1084" s="11">
        <v>150.55000000000001</v>
      </c>
      <c r="Q1084" s="11">
        <v>75275.19</v>
      </c>
      <c r="R1084" s="11"/>
      <c r="S1084" s="12"/>
      <c r="T1084" s="14"/>
      <c r="U1084" s="11"/>
      <c r="V1084" s="11"/>
      <c r="W1084" s="11"/>
      <c r="X1084" s="12" t="s">
        <v>345</v>
      </c>
      <c r="Y1084" s="14">
        <v>500</v>
      </c>
      <c r="Z1084" s="11">
        <v>150.55000000000001</v>
      </c>
      <c r="AA1084" s="11">
        <v>75275.19</v>
      </c>
      <c r="AB1084" s="11"/>
      <c r="AC1084" s="11"/>
      <c r="AD1084" s="11"/>
      <c r="AE1084" s="11"/>
      <c r="AF1084" s="11"/>
      <c r="AG1084" s="11"/>
      <c r="AH1084" s="86" t="str">
        <f>LEFT(N1084,2)</f>
        <v>15</v>
      </c>
      <c r="AI1084" s="86" t="str">
        <f>MID(N1084,4,2)</f>
        <v>09</v>
      </c>
      <c r="AJ1084" s="86" t="str">
        <f>RIGHT(N1084,2)</f>
        <v>25</v>
      </c>
      <c r="AK1084" s="86" t="s">
        <v>388</v>
      </c>
      <c r="AL1084" s="12" t="s">
        <v>347</v>
      </c>
    </row>
    <row r="1085" spans="2:38" x14ac:dyDescent="0.25">
      <c r="C1085" s="13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4"/>
      <c r="P1085" s="11"/>
      <c r="Q1085" s="11"/>
      <c r="R1085" s="11"/>
      <c r="S1085" s="12"/>
      <c r="T1085" s="14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L1085" s="12"/>
    </row>
    <row r="1086" spans="2:38" x14ac:dyDescent="0.25">
      <c r="C1086" s="13"/>
      <c r="D1086" s="12"/>
      <c r="E1086" s="12"/>
      <c r="F1086" s="12"/>
      <c r="G1086" s="12"/>
      <c r="H1086" s="12"/>
      <c r="I1086" s="12" t="s">
        <v>182</v>
      </c>
      <c r="J1086" s="11"/>
      <c r="K1086" s="11">
        <v>10000</v>
      </c>
      <c r="L1086" s="11"/>
      <c r="M1086" s="11">
        <v>173128.57142857145</v>
      </c>
      <c r="N1086" s="12"/>
      <c r="O1086" s="14"/>
      <c r="P1086" s="11"/>
      <c r="Q1086" s="11"/>
      <c r="R1086" s="11"/>
      <c r="S1086" s="12"/>
      <c r="T1086" s="14"/>
      <c r="U1086" s="11"/>
      <c r="V1086" s="11"/>
      <c r="W1086" s="11"/>
      <c r="X1086" s="11"/>
      <c r="Y1086" s="11">
        <v>10000</v>
      </c>
      <c r="Z1086" s="11"/>
      <c r="AA1086" s="11">
        <v>173128.57142857145</v>
      </c>
      <c r="AB1086" s="11"/>
      <c r="AC1086" s="11"/>
      <c r="AD1086" s="11"/>
      <c r="AE1086" s="11"/>
      <c r="AF1086" s="11"/>
      <c r="AG1086" s="11"/>
      <c r="AL1086" s="12" t="s">
        <v>182</v>
      </c>
    </row>
    <row r="1087" spans="2:38" x14ac:dyDescent="0.25">
      <c r="C1087" s="13"/>
      <c r="D1087" s="12"/>
      <c r="E1087" s="12"/>
      <c r="F1087" s="12"/>
      <c r="G1087" s="12"/>
      <c r="H1087" s="12"/>
      <c r="I1087" s="12"/>
      <c r="J1087" s="11"/>
      <c r="K1087" s="11"/>
      <c r="L1087" s="11"/>
      <c r="M1087" s="11"/>
      <c r="N1087" s="12"/>
      <c r="O1087" s="14"/>
      <c r="P1087" s="11"/>
      <c r="Q1087" s="11"/>
      <c r="R1087" s="11"/>
      <c r="S1087" s="12"/>
      <c r="T1087" s="14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L1087" s="12"/>
    </row>
    <row r="1088" spans="2:38" x14ac:dyDescent="0.25">
      <c r="C1088" s="13"/>
      <c r="D1088" s="12"/>
      <c r="E1088" s="12"/>
      <c r="F1088" s="12"/>
      <c r="G1088" s="12"/>
      <c r="H1088" s="12"/>
      <c r="I1088" s="12"/>
      <c r="J1088" s="11"/>
      <c r="K1088" s="11"/>
      <c r="L1088" s="11"/>
      <c r="M1088" s="11"/>
      <c r="N1088" s="12"/>
      <c r="O1088" s="14"/>
      <c r="P1088" s="11"/>
      <c r="Q1088" s="11"/>
      <c r="R1088" s="11"/>
      <c r="S1088" s="12"/>
      <c r="T1088" s="14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L1088" s="12"/>
    </row>
    <row r="1089" spans="2:38" x14ac:dyDescent="0.25">
      <c r="C1089" s="13"/>
      <c r="D1089" s="12"/>
      <c r="E1089" s="12"/>
      <c r="F1089" s="12"/>
      <c r="G1089" s="12"/>
      <c r="H1089" s="12"/>
      <c r="I1089" s="12"/>
      <c r="J1089" s="11"/>
      <c r="K1089" s="11"/>
      <c r="L1089" s="11"/>
      <c r="M1089" s="11"/>
      <c r="N1089" s="12"/>
      <c r="O1089" s="14"/>
      <c r="P1089" s="11"/>
      <c r="Q1089" s="11"/>
      <c r="R1089" s="11"/>
      <c r="S1089" s="12"/>
      <c r="T1089" s="14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L1089" s="12"/>
    </row>
    <row r="1090" spans="2:38" x14ac:dyDescent="0.25">
      <c r="C1090" s="13"/>
      <c r="D1090" s="12"/>
      <c r="E1090" s="12"/>
      <c r="F1090" s="12"/>
      <c r="G1090" s="12"/>
      <c r="H1090" s="12"/>
      <c r="I1090" s="12"/>
      <c r="J1090" s="11"/>
      <c r="K1090" s="11"/>
      <c r="L1090" s="11"/>
      <c r="M1090" s="11"/>
      <c r="N1090" s="12"/>
      <c r="O1090" s="14"/>
      <c r="P1090" s="11"/>
      <c r="Q1090" s="11"/>
      <c r="R1090" s="11"/>
      <c r="S1090" s="12"/>
      <c r="T1090" s="14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L1090" s="12"/>
    </row>
    <row r="1091" spans="2:38" x14ac:dyDescent="0.25">
      <c r="C1091" s="13"/>
      <c r="D1091" s="12"/>
      <c r="E1091" s="12"/>
      <c r="F1091" s="12"/>
      <c r="G1091" s="12"/>
      <c r="H1091" s="12"/>
      <c r="I1091" s="12" t="s">
        <v>62</v>
      </c>
      <c r="J1091" s="11"/>
      <c r="K1091" s="11">
        <v>3000</v>
      </c>
      <c r="L1091" s="11"/>
      <c r="M1091" s="11">
        <v>644738.44499999995</v>
      </c>
      <c r="N1091" s="12"/>
      <c r="O1091" s="14"/>
      <c r="P1091" s="11"/>
      <c r="Q1091" s="11"/>
      <c r="R1091" s="11"/>
      <c r="S1091" s="12"/>
      <c r="T1091" s="14"/>
      <c r="U1091" s="11"/>
      <c r="V1091" s="11"/>
      <c r="W1091" s="11"/>
      <c r="X1091" s="11"/>
      <c r="Y1091" s="11">
        <v>3000</v>
      </c>
      <c r="Z1091" s="11"/>
      <c r="AA1091" s="11">
        <v>644738.44499999995</v>
      </c>
      <c r="AB1091" s="11"/>
      <c r="AC1091" s="11"/>
      <c r="AD1091" s="11"/>
      <c r="AE1091" s="11"/>
      <c r="AF1091" s="11"/>
      <c r="AG1091" s="11"/>
      <c r="AL1091" s="12" t="s">
        <v>62</v>
      </c>
    </row>
    <row r="1092" spans="2:38" x14ac:dyDescent="0.25">
      <c r="C1092" s="13"/>
      <c r="D1092" s="12"/>
      <c r="E1092" s="12"/>
      <c r="F1092" s="12"/>
      <c r="G1092" s="12"/>
      <c r="H1092" s="12"/>
      <c r="I1092" s="12"/>
      <c r="J1092" s="11"/>
      <c r="K1092" s="11"/>
      <c r="L1092" s="11"/>
      <c r="M1092" s="11"/>
      <c r="N1092" s="12"/>
      <c r="O1092" s="14"/>
      <c r="P1092" s="11"/>
      <c r="Q1092" s="11"/>
      <c r="R1092" s="11"/>
      <c r="S1092" s="12"/>
      <c r="T1092" s="14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L1092" s="12"/>
    </row>
    <row r="1093" spans="2:38" x14ac:dyDescent="0.25">
      <c r="C1093" s="13"/>
      <c r="D1093" s="12"/>
      <c r="E1093" s="12"/>
      <c r="F1093" s="12"/>
      <c r="G1093" s="12"/>
      <c r="H1093" s="12"/>
      <c r="I1093" s="12"/>
      <c r="J1093" s="11"/>
      <c r="K1093" s="11"/>
      <c r="L1093" s="11"/>
      <c r="M1093" s="11"/>
      <c r="N1093" s="12"/>
      <c r="O1093" s="14"/>
      <c r="P1093" s="11"/>
      <c r="Q1093" s="11"/>
      <c r="R1093" s="11"/>
      <c r="S1093" s="12"/>
      <c r="T1093" s="14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L1093" s="12"/>
    </row>
    <row r="1094" spans="2:38" x14ac:dyDescent="0.25">
      <c r="C1094" s="13"/>
      <c r="D1094" s="12"/>
      <c r="E1094" s="12"/>
      <c r="F1094" s="12"/>
      <c r="G1094" s="12"/>
      <c r="H1094" s="12"/>
      <c r="I1094" s="12"/>
      <c r="J1094" s="11"/>
      <c r="K1094" s="11"/>
      <c r="L1094" s="11"/>
      <c r="M1094" s="11"/>
      <c r="N1094" s="12"/>
      <c r="O1094" s="14"/>
      <c r="P1094" s="11"/>
      <c r="Q1094" s="11"/>
      <c r="R1094" s="11"/>
      <c r="S1094" s="12"/>
      <c r="T1094" s="14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L1094" s="12"/>
    </row>
    <row r="1095" spans="2:38" x14ac:dyDescent="0.25">
      <c r="C1095" s="13"/>
      <c r="D1095" s="12"/>
      <c r="E1095" s="12"/>
      <c r="F1095" s="12"/>
      <c r="G1095" s="12"/>
      <c r="H1095" s="12"/>
      <c r="I1095" s="12"/>
      <c r="J1095" s="11"/>
      <c r="K1095" s="11"/>
      <c r="L1095" s="11"/>
      <c r="M1095" s="11"/>
      <c r="N1095" s="12"/>
      <c r="O1095" s="14"/>
      <c r="P1095" s="11"/>
      <c r="Q1095" s="11"/>
      <c r="R1095" s="11"/>
      <c r="S1095" s="12"/>
      <c r="T1095" s="14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L1095" s="12"/>
    </row>
    <row r="1096" spans="2:38" x14ac:dyDescent="0.25">
      <c r="B1096">
        <v>289</v>
      </c>
      <c r="C1096" s="13">
        <v>45903</v>
      </c>
      <c r="D1096" s="12" t="s">
        <v>321</v>
      </c>
      <c r="E1096" s="12" t="s">
        <v>23</v>
      </c>
      <c r="F1096" s="12" t="s">
        <v>23</v>
      </c>
      <c r="G1096" s="12" t="s">
        <v>21</v>
      </c>
      <c r="H1096" s="12"/>
      <c r="I1096" s="12" t="s">
        <v>114</v>
      </c>
      <c r="J1096" s="12"/>
      <c r="K1096" s="12"/>
      <c r="L1096" s="12"/>
      <c r="M1096" s="12"/>
      <c r="N1096" s="12"/>
      <c r="O1096" s="14"/>
      <c r="P1096" s="11"/>
      <c r="Q1096" s="11"/>
      <c r="R1096" s="11"/>
      <c r="S1096" s="12" t="s">
        <v>321</v>
      </c>
      <c r="T1096" s="14">
        <v>-711</v>
      </c>
      <c r="U1096" s="11">
        <v>1309.28</v>
      </c>
      <c r="V1096" s="11">
        <v>-930896.29</v>
      </c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86" t="str">
        <f t="shared" ref="AH1096:AH1104" si="158">LEFT(S1096,2)</f>
        <v>02</v>
      </c>
      <c r="AI1096" s="86" t="str">
        <f t="shared" ref="AI1096:AI1104" si="159">MID(S1096,4,2)</f>
        <v>09</v>
      </c>
      <c r="AJ1096" s="86" t="str">
        <f t="shared" ref="AJ1096:AJ1104" si="160">RIGHT(S1096,2)</f>
        <v>25</v>
      </c>
      <c r="AK1096" s="86" t="s">
        <v>388</v>
      </c>
      <c r="AL1096" s="12" t="s">
        <v>114</v>
      </c>
    </row>
    <row r="1097" spans="2:38" x14ac:dyDescent="0.25">
      <c r="B1097">
        <v>303</v>
      </c>
      <c r="C1097" s="13">
        <v>45912</v>
      </c>
      <c r="D1097" s="12" t="s">
        <v>340</v>
      </c>
      <c r="E1097" s="12" t="s">
        <v>23</v>
      </c>
      <c r="F1097" s="12" t="s">
        <v>23</v>
      </c>
      <c r="G1097" s="12" t="s">
        <v>21</v>
      </c>
      <c r="H1097" s="12"/>
      <c r="I1097" s="12" t="s">
        <v>114</v>
      </c>
      <c r="J1097" s="12"/>
      <c r="K1097" s="12"/>
      <c r="L1097" s="12"/>
      <c r="M1097" s="12"/>
      <c r="N1097" s="12"/>
      <c r="O1097" s="14"/>
      <c r="P1097" s="11"/>
      <c r="Q1097" s="11"/>
      <c r="R1097" s="11"/>
      <c r="S1097" s="12" t="s">
        <v>340</v>
      </c>
      <c r="T1097" s="14">
        <v>-300</v>
      </c>
      <c r="U1097" s="11">
        <v>1366.13</v>
      </c>
      <c r="V1097" s="11">
        <v>-409839.77</v>
      </c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86" t="str">
        <f t="shared" si="158"/>
        <v>11</v>
      </c>
      <c r="AI1097" s="86" t="str">
        <f t="shared" si="159"/>
        <v>09</v>
      </c>
      <c r="AJ1097" s="86" t="str">
        <f t="shared" si="160"/>
        <v>25</v>
      </c>
      <c r="AK1097" s="86" t="s">
        <v>388</v>
      </c>
      <c r="AL1097" s="12" t="s">
        <v>114</v>
      </c>
    </row>
    <row r="1098" spans="2:38" x14ac:dyDescent="0.25">
      <c r="B1098">
        <v>297</v>
      </c>
      <c r="C1098" s="13">
        <v>45909</v>
      </c>
      <c r="D1098" s="12" t="s">
        <v>332</v>
      </c>
      <c r="E1098" s="12" t="s">
        <v>23</v>
      </c>
      <c r="F1098" s="12" t="s">
        <v>23</v>
      </c>
      <c r="G1098" s="12" t="s">
        <v>21</v>
      </c>
      <c r="H1098" s="12"/>
      <c r="I1098" s="12" t="s">
        <v>114</v>
      </c>
      <c r="J1098" s="12"/>
      <c r="K1098" s="12"/>
      <c r="L1098" s="12"/>
      <c r="M1098" s="12"/>
      <c r="N1098" s="12"/>
      <c r="O1098" s="14"/>
      <c r="P1098" s="11"/>
      <c r="Q1098" s="11"/>
      <c r="R1098" s="11"/>
      <c r="S1098" s="12" t="s">
        <v>332</v>
      </c>
      <c r="T1098" s="14">
        <v>-200</v>
      </c>
      <c r="U1098" s="11">
        <v>1375.52</v>
      </c>
      <c r="V1098" s="11">
        <v>-275104.61</v>
      </c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86" t="str">
        <f t="shared" si="158"/>
        <v>05</v>
      </c>
      <c r="AI1098" s="86" t="str">
        <f t="shared" si="159"/>
        <v>09</v>
      </c>
      <c r="AJ1098" s="86" t="str">
        <f t="shared" si="160"/>
        <v>25</v>
      </c>
      <c r="AK1098" s="86" t="s">
        <v>388</v>
      </c>
      <c r="AL1098" s="12" t="s">
        <v>114</v>
      </c>
    </row>
    <row r="1099" spans="2:38" x14ac:dyDescent="0.25">
      <c r="B1099">
        <v>293</v>
      </c>
      <c r="C1099" s="13">
        <v>45904</v>
      </c>
      <c r="D1099" s="12" t="s">
        <v>327</v>
      </c>
      <c r="E1099" s="12" t="s">
        <v>23</v>
      </c>
      <c r="F1099" s="12" t="s">
        <v>23</v>
      </c>
      <c r="G1099" s="12" t="s">
        <v>21</v>
      </c>
      <c r="H1099" s="12"/>
      <c r="I1099" s="12" t="s">
        <v>114</v>
      </c>
      <c r="J1099" s="12"/>
      <c r="K1099" s="12"/>
      <c r="L1099" s="12"/>
      <c r="M1099" s="12"/>
      <c r="N1099" s="12"/>
      <c r="O1099" s="14"/>
      <c r="P1099" s="11"/>
      <c r="Q1099" s="11"/>
      <c r="R1099" s="11"/>
      <c r="S1099" s="12" t="s">
        <v>327</v>
      </c>
      <c r="T1099" s="14">
        <v>-200</v>
      </c>
      <c r="U1099" s="11">
        <v>1317.18</v>
      </c>
      <c r="V1099" s="11">
        <v>-263436.28999999998</v>
      </c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86" t="str">
        <f t="shared" si="158"/>
        <v>03</v>
      </c>
      <c r="AI1099" s="86" t="str">
        <f t="shared" si="159"/>
        <v>09</v>
      </c>
      <c r="AJ1099" s="86" t="str">
        <f t="shared" si="160"/>
        <v>25</v>
      </c>
      <c r="AK1099" s="86" t="s">
        <v>388</v>
      </c>
      <c r="AL1099" s="12" t="s">
        <v>114</v>
      </c>
    </row>
    <row r="1100" spans="2:38" x14ac:dyDescent="0.25">
      <c r="B1100">
        <v>309</v>
      </c>
      <c r="C1100" s="13">
        <v>45916</v>
      </c>
      <c r="D1100" s="12" t="s">
        <v>345</v>
      </c>
      <c r="E1100" s="12" t="s">
        <v>23</v>
      </c>
      <c r="F1100" s="12" t="s">
        <v>23</v>
      </c>
      <c r="G1100" s="12" t="s">
        <v>21</v>
      </c>
      <c r="H1100" s="12"/>
      <c r="I1100" s="12" t="s">
        <v>114</v>
      </c>
      <c r="J1100" s="12"/>
      <c r="K1100" s="12"/>
      <c r="L1100" s="12"/>
      <c r="M1100" s="12"/>
      <c r="N1100" s="12"/>
      <c r="O1100" s="14"/>
      <c r="P1100" s="11"/>
      <c r="Q1100" s="11"/>
      <c r="R1100" s="11"/>
      <c r="S1100" s="12" t="s">
        <v>345</v>
      </c>
      <c r="T1100" s="14">
        <v>-183</v>
      </c>
      <c r="U1100" s="11">
        <v>1385.14</v>
      </c>
      <c r="V1100" s="11">
        <v>-253480.45</v>
      </c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86" t="str">
        <f t="shared" si="158"/>
        <v>15</v>
      </c>
      <c r="AI1100" s="86" t="str">
        <f t="shared" si="159"/>
        <v>09</v>
      </c>
      <c r="AJ1100" s="86" t="str">
        <f t="shared" si="160"/>
        <v>25</v>
      </c>
      <c r="AK1100" s="86" t="s">
        <v>388</v>
      </c>
      <c r="AL1100" s="12" t="s">
        <v>114</v>
      </c>
    </row>
    <row r="1101" spans="2:38" x14ac:dyDescent="0.25">
      <c r="B1101">
        <v>244</v>
      </c>
      <c r="C1101" s="13">
        <v>45882</v>
      </c>
      <c r="D1101" s="12" t="s">
        <v>289</v>
      </c>
      <c r="E1101" s="12" t="s">
        <v>17</v>
      </c>
      <c r="F1101" s="12" t="s">
        <v>290</v>
      </c>
      <c r="G1101" s="12" t="s">
        <v>21</v>
      </c>
      <c r="H1101" s="12"/>
      <c r="I1101" s="12" t="s">
        <v>114</v>
      </c>
      <c r="J1101" s="12"/>
      <c r="K1101" s="12"/>
      <c r="L1101" s="12"/>
      <c r="M1101" s="12"/>
      <c r="N1101" s="12"/>
      <c r="O1101" s="14"/>
      <c r="P1101" s="11"/>
      <c r="Q1101" s="11"/>
      <c r="R1101" s="11"/>
      <c r="S1101" s="12" t="s">
        <v>289</v>
      </c>
      <c r="T1101" s="14">
        <v>-200</v>
      </c>
      <c r="U1101" s="11">
        <v>1257.1400000000001</v>
      </c>
      <c r="V1101" s="11">
        <v>-251428.75</v>
      </c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86" t="str">
        <f t="shared" si="158"/>
        <v>12</v>
      </c>
      <c r="AI1101" s="86" t="str">
        <f t="shared" si="159"/>
        <v>08</v>
      </c>
      <c r="AJ1101" s="86" t="str">
        <f t="shared" si="160"/>
        <v>25</v>
      </c>
      <c r="AK1101" s="86" t="s">
        <v>388</v>
      </c>
      <c r="AL1101" s="12" t="s">
        <v>114</v>
      </c>
    </row>
    <row r="1102" spans="2:38" x14ac:dyDescent="0.25">
      <c r="B1102">
        <v>242</v>
      </c>
      <c r="C1102" s="13">
        <v>45881</v>
      </c>
      <c r="D1102" s="12" t="s">
        <v>287</v>
      </c>
      <c r="E1102" s="12" t="s">
        <v>23</v>
      </c>
      <c r="F1102" s="12" t="s">
        <v>23</v>
      </c>
      <c r="G1102" s="12" t="s">
        <v>21</v>
      </c>
      <c r="H1102" s="12"/>
      <c r="I1102" s="12" t="s">
        <v>114</v>
      </c>
      <c r="J1102" s="12"/>
      <c r="K1102" s="12"/>
      <c r="L1102" s="12"/>
      <c r="M1102" s="12"/>
      <c r="N1102" s="12"/>
      <c r="O1102" s="14"/>
      <c r="P1102" s="11"/>
      <c r="Q1102" s="11"/>
      <c r="R1102" s="11"/>
      <c r="S1102" s="12" t="s">
        <v>287</v>
      </c>
      <c r="T1102" s="14">
        <v>-200</v>
      </c>
      <c r="U1102" s="11">
        <v>1250.75</v>
      </c>
      <c r="V1102" s="11">
        <v>-250149.6</v>
      </c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86" t="str">
        <f t="shared" si="158"/>
        <v>11</v>
      </c>
      <c r="AI1102" s="86" t="str">
        <f t="shared" si="159"/>
        <v>08</v>
      </c>
      <c r="AJ1102" s="86" t="str">
        <f t="shared" si="160"/>
        <v>25</v>
      </c>
      <c r="AK1102" s="86" t="s">
        <v>388</v>
      </c>
      <c r="AL1102" s="12" t="s">
        <v>114</v>
      </c>
    </row>
    <row r="1103" spans="2:38" x14ac:dyDescent="0.25">
      <c r="B1103">
        <v>299</v>
      </c>
      <c r="C1103" s="13">
        <v>45910</v>
      </c>
      <c r="D1103" s="12" t="s">
        <v>334</v>
      </c>
      <c r="E1103" s="12" t="s">
        <v>23</v>
      </c>
      <c r="F1103" s="12" t="s">
        <v>23</v>
      </c>
      <c r="G1103" s="12" t="s">
        <v>21</v>
      </c>
      <c r="H1103" s="12"/>
      <c r="I1103" s="12" t="s">
        <v>114</v>
      </c>
      <c r="J1103" s="12"/>
      <c r="K1103" s="12"/>
      <c r="L1103" s="12"/>
      <c r="M1103" s="12"/>
      <c r="N1103" s="12"/>
      <c r="O1103" s="14"/>
      <c r="P1103" s="11"/>
      <c r="Q1103" s="11"/>
      <c r="R1103" s="11"/>
      <c r="S1103" s="12" t="s">
        <v>334</v>
      </c>
      <c r="T1103" s="14">
        <v>-100</v>
      </c>
      <c r="U1103" s="11">
        <v>1372.77</v>
      </c>
      <c r="V1103" s="11">
        <v>-137277.39000000001</v>
      </c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86" t="str">
        <f t="shared" si="158"/>
        <v>08</v>
      </c>
      <c r="AI1103" s="86" t="str">
        <f t="shared" si="159"/>
        <v>09</v>
      </c>
      <c r="AJ1103" s="86" t="str">
        <f t="shared" si="160"/>
        <v>25</v>
      </c>
      <c r="AK1103" s="86" t="s">
        <v>388</v>
      </c>
      <c r="AL1103" s="12" t="s">
        <v>114</v>
      </c>
    </row>
    <row r="1104" spans="2:38" x14ac:dyDescent="0.25">
      <c r="B1104">
        <v>278</v>
      </c>
      <c r="C1104" s="13">
        <v>45898</v>
      </c>
      <c r="D1104" s="12" t="s">
        <v>310</v>
      </c>
      <c r="E1104" s="12" t="s">
        <v>23</v>
      </c>
      <c r="F1104" s="12" t="s">
        <v>23</v>
      </c>
      <c r="G1104" s="12" t="s">
        <v>21</v>
      </c>
      <c r="H1104" s="12"/>
      <c r="I1104" s="12" t="s">
        <v>114</v>
      </c>
      <c r="J1104" s="12"/>
      <c r="K1104" s="12"/>
      <c r="L1104" s="12"/>
      <c r="M1104" s="12"/>
      <c r="N1104" s="12"/>
      <c r="O1104" s="14"/>
      <c r="P1104" s="11"/>
      <c r="Q1104" s="11"/>
      <c r="R1104" s="11"/>
      <c r="S1104" s="12" t="s">
        <v>310</v>
      </c>
      <c r="T1104" s="14">
        <v>-56</v>
      </c>
      <c r="U1104" s="11">
        <v>1289.71</v>
      </c>
      <c r="V1104" s="11">
        <v>-72223.710000000006</v>
      </c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86" t="str">
        <f t="shared" si="158"/>
        <v>28</v>
      </c>
      <c r="AI1104" s="86" t="str">
        <f t="shared" si="159"/>
        <v>08</v>
      </c>
      <c r="AJ1104" s="86" t="str">
        <f t="shared" si="160"/>
        <v>25</v>
      </c>
      <c r="AK1104" s="86" t="s">
        <v>388</v>
      </c>
      <c r="AL1104" s="12" t="s">
        <v>114</v>
      </c>
    </row>
    <row r="1105" spans="2:38" x14ac:dyDescent="0.25">
      <c r="C1105" s="13"/>
      <c r="D1105" s="12"/>
      <c r="E1105" s="12"/>
      <c r="F1105" s="12"/>
      <c r="G1105" s="12"/>
      <c r="H1105" s="12"/>
      <c r="I1105" s="12" t="s">
        <v>114</v>
      </c>
      <c r="J1105" s="11"/>
      <c r="K1105" s="11">
        <v>4750</v>
      </c>
      <c r="L1105" s="11"/>
      <c r="M1105" s="11">
        <v>5920917.1516709505</v>
      </c>
      <c r="N1105" s="12"/>
      <c r="O1105" s="14"/>
      <c r="P1105" s="11"/>
      <c r="Q1105" s="11"/>
      <c r="R1105" s="11"/>
      <c r="S1105" s="12"/>
      <c r="T1105" s="14">
        <f t="shared" ref="T1105:V1105" si="161">SUM(T1096:T1104)</f>
        <v>-2150</v>
      </c>
      <c r="U1105" s="11">
        <f t="shared" si="161"/>
        <v>11923.619999999999</v>
      </c>
      <c r="V1105" s="11">
        <f t="shared" si="161"/>
        <v>-2843836.8600000003</v>
      </c>
      <c r="W1105" s="11"/>
      <c r="X1105" s="11"/>
      <c r="Y1105" s="11">
        <f>K1105+O1105+T1105</f>
        <v>2600</v>
      </c>
      <c r="Z1105" s="11"/>
      <c r="AA1105" s="11">
        <f>M1105/K1105*Y1105</f>
        <v>3240923.0724935727</v>
      </c>
      <c r="AB1105" s="12"/>
      <c r="AC1105" s="11">
        <f>M1105-AA1105</f>
        <v>2679994.0791773777</v>
      </c>
      <c r="AD1105" s="11">
        <f>(V1105*-1)-AC1105</f>
        <v>163842.78082262259</v>
      </c>
      <c r="AE1105" s="11"/>
      <c r="AF1105" s="11"/>
      <c r="AG1105" s="11"/>
      <c r="AK1105" s="86" t="s">
        <v>388</v>
      </c>
      <c r="AL1105" s="12" t="s">
        <v>114</v>
      </c>
    </row>
    <row r="1106" spans="2:38" x14ac:dyDescent="0.25">
      <c r="C1106" s="13"/>
      <c r="D1106" s="12"/>
      <c r="E1106" s="12"/>
      <c r="F1106" s="12"/>
      <c r="G1106" s="12"/>
      <c r="H1106" s="12"/>
      <c r="I1106" s="12"/>
      <c r="J1106" s="11"/>
      <c r="K1106" s="11"/>
      <c r="L1106" s="11"/>
      <c r="M1106" s="11"/>
      <c r="N1106" s="12"/>
      <c r="O1106" s="14"/>
      <c r="P1106" s="11"/>
      <c r="Q1106" s="11"/>
      <c r="R1106" s="11"/>
      <c r="S1106" s="12"/>
      <c r="T1106" s="14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L1106" s="12"/>
    </row>
    <row r="1107" spans="2:38" x14ac:dyDescent="0.25">
      <c r="C1107" s="13"/>
      <c r="D1107" s="12"/>
      <c r="E1107" s="12"/>
      <c r="F1107" s="12"/>
      <c r="G1107" s="12"/>
      <c r="H1107" s="12"/>
      <c r="I1107" s="12"/>
      <c r="J1107" s="11"/>
      <c r="K1107" s="11"/>
      <c r="L1107" s="11"/>
      <c r="M1107" s="11"/>
      <c r="N1107" s="12"/>
      <c r="O1107" s="14"/>
      <c r="P1107" s="11"/>
      <c r="Q1107" s="11"/>
      <c r="R1107" s="11"/>
      <c r="S1107" s="12"/>
      <c r="T1107" s="14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L1107" s="12"/>
    </row>
    <row r="1108" spans="2:38" x14ac:dyDescent="0.25">
      <c r="C1108" s="13"/>
      <c r="D1108" s="12"/>
      <c r="E1108" s="12"/>
      <c r="F1108" s="12"/>
      <c r="G1108" s="12"/>
      <c r="H1108" s="12"/>
      <c r="I1108" s="12" t="s">
        <v>202</v>
      </c>
      <c r="J1108" s="12" t="s">
        <v>200</v>
      </c>
      <c r="K1108" s="14">
        <v>100</v>
      </c>
      <c r="L1108" s="11">
        <v>3614.81</v>
      </c>
      <c r="M1108" s="11">
        <v>361481.1</v>
      </c>
      <c r="N1108" s="12"/>
      <c r="O1108" s="14"/>
      <c r="P1108" s="11"/>
      <c r="Q1108" s="11"/>
      <c r="R1108" s="11"/>
      <c r="S1108" s="12"/>
      <c r="T1108" s="14"/>
      <c r="U1108" s="11"/>
      <c r="V1108" s="11"/>
      <c r="W1108" s="11"/>
      <c r="X1108" s="12" t="s">
        <v>200</v>
      </c>
      <c r="Y1108" s="14">
        <v>100</v>
      </c>
      <c r="Z1108" s="11">
        <v>3614.81</v>
      </c>
      <c r="AA1108" s="11">
        <v>361481.1</v>
      </c>
      <c r="AB1108" s="11"/>
      <c r="AC1108" s="11"/>
      <c r="AD1108" s="11"/>
      <c r="AE1108" s="11"/>
      <c r="AF1108" s="11"/>
      <c r="AG1108" s="11"/>
      <c r="AL1108" s="12" t="s">
        <v>202</v>
      </c>
    </row>
    <row r="1109" spans="2:38" x14ac:dyDescent="0.25">
      <c r="C1109" s="13"/>
      <c r="D1109" s="12"/>
      <c r="E1109" s="12"/>
      <c r="F1109" s="12"/>
      <c r="G1109" s="12"/>
      <c r="H1109" s="12"/>
      <c r="I1109" s="12"/>
      <c r="J1109" s="12"/>
      <c r="K1109" s="14"/>
      <c r="L1109" s="11"/>
      <c r="M1109" s="11"/>
      <c r="N1109" s="12"/>
      <c r="O1109" s="14"/>
      <c r="P1109" s="11"/>
      <c r="Q1109" s="11"/>
      <c r="R1109" s="11"/>
      <c r="S1109" s="12"/>
      <c r="T1109" s="14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L1109" s="12"/>
    </row>
    <row r="1110" spans="2:38" x14ac:dyDescent="0.25">
      <c r="C1110" s="13"/>
      <c r="D1110" s="12"/>
      <c r="E1110" s="12"/>
      <c r="F1110" s="12"/>
      <c r="G1110" s="12"/>
      <c r="H1110" s="12"/>
      <c r="I1110" s="12"/>
      <c r="J1110" s="12"/>
      <c r="K1110" s="14"/>
      <c r="L1110" s="11"/>
      <c r="M1110" s="11"/>
      <c r="N1110" s="12"/>
      <c r="O1110" s="14"/>
      <c r="P1110" s="11"/>
      <c r="Q1110" s="11"/>
      <c r="R1110" s="11"/>
      <c r="S1110" s="12"/>
      <c r="T1110" s="14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L1110" s="12"/>
    </row>
    <row r="1111" spans="2:38" x14ac:dyDescent="0.25">
      <c r="C1111" s="13"/>
      <c r="D1111" s="12"/>
      <c r="E1111" s="12"/>
      <c r="F1111" s="12"/>
      <c r="G1111" s="12"/>
      <c r="H1111" s="12"/>
      <c r="I1111" s="12"/>
      <c r="J1111" s="12"/>
      <c r="K1111" s="14"/>
      <c r="L1111" s="11"/>
      <c r="M1111" s="11"/>
      <c r="N1111" s="12"/>
      <c r="O1111" s="14"/>
      <c r="P1111" s="11"/>
      <c r="Q1111" s="11"/>
      <c r="R1111" s="11"/>
      <c r="S1111" s="12"/>
      <c r="T1111" s="14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L1111" s="12"/>
    </row>
    <row r="1112" spans="2:38" x14ac:dyDescent="0.25">
      <c r="C1112" s="13"/>
      <c r="D1112" s="12"/>
      <c r="E1112" s="12"/>
      <c r="F1112" s="12"/>
      <c r="G1112" s="12"/>
      <c r="H1112" s="12"/>
      <c r="I1112" s="12"/>
      <c r="J1112" s="12"/>
      <c r="K1112" s="14"/>
      <c r="L1112" s="11"/>
      <c r="M1112" s="11"/>
      <c r="N1112" s="12"/>
      <c r="O1112" s="14"/>
      <c r="P1112" s="11"/>
      <c r="Q1112" s="11"/>
      <c r="R1112" s="11"/>
      <c r="S1112" s="12"/>
      <c r="T1112" s="14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L1112" s="12"/>
    </row>
    <row r="1113" spans="2:38" x14ac:dyDescent="0.25">
      <c r="C1113" s="13"/>
      <c r="D1113" s="12"/>
      <c r="E1113" s="12"/>
      <c r="F1113" s="12"/>
      <c r="G1113" s="12"/>
      <c r="H1113" s="12"/>
      <c r="I1113" s="31" t="s">
        <v>439</v>
      </c>
      <c r="J1113" s="11"/>
      <c r="K1113" s="32">
        <v>1000</v>
      </c>
      <c r="L1113" s="32"/>
      <c r="M1113" s="33">
        <v>62762.68</v>
      </c>
      <c r="N1113" s="12"/>
      <c r="O1113" s="14"/>
      <c r="P1113" s="11"/>
      <c r="Q1113" s="11"/>
      <c r="R1113" s="11"/>
      <c r="S1113" s="12"/>
      <c r="T1113" s="14"/>
      <c r="U1113" s="11"/>
      <c r="V1113" s="11"/>
      <c r="W1113" s="11"/>
      <c r="X1113" s="11"/>
      <c r="Y1113" s="32">
        <v>1000</v>
      </c>
      <c r="Z1113" s="32"/>
      <c r="AA1113" s="33">
        <v>62762.68</v>
      </c>
      <c r="AB1113" s="11"/>
      <c r="AC1113" s="11"/>
      <c r="AD1113" s="11"/>
      <c r="AE1113" s="11"/>
      <c r="AF1113" s="11"/>
      <c r="AG1113" s="11"/>
      <c r="AL1113" s="31" t="s">
        <v>439</v>
      </c>
    </row>
    <row r="1114" spans="2:38" x14ac:dyDescent="0.25">
      <c r="C1114" s="13"/>
      <c r="D1114" s="12"/>
      <c r="E1114" s="12"/>
      <c r="F1114" s="12"/>
      <c r="G1114" s="12"/>
      <c r="H1114" s="12"/>
      <c r="I1114" s="31"/>
      <c r="J1114" s="11"/>
      <c r="K1114" s="32"/>
      <c r="L1114" s="32"/>
      <c r="M1114" s="33"/>
      <c r="N1114" s="12"/>
      <c r="O1114" s="14"/>
      <c r="P1114" s="11"/>
      <c r="Q1114" s="11"/>
      <c r="R1114" s="11"/>
      <c r="S1114" s="12"/>
      <c r="T1114" s="14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L1114" s="31"/>
    </row>
    <row r="1115" spans="2:38" x14ac:dyDescent="0.25">
      <c r="B1115">
        <v>259</v>
      </c>
      <c r="C1115" s="13">
        <v>45887</v>
      </c>
      <c r="D1115" s="12" t="s">
        <v>294</v>
      </c>
      <c r="E1115" s="12" t="s">
        <v>23</v>
      </c>
      <c r="F1115" s="12" t="s">
        <v>23</v>
      </c>
      <c r="G1115" s="12" t="s">
        <v>21</v>
      </c>
      <c r="H1115" s="12"/>
      <c r="I1115" s="12" t="s">
        <v>98</v>
      </c>
      <c r="J1115" s="12"/>
      <c r="K1115" s="12"/>
      <c r="L1115" s="12"/>
      <c r="M1115" s="12"/>
      <c r="N1115" s="12"/>
      <c r="O1115" s="14"/>
      <c r="P1115" s="11"/>
      <c r="Q1115" s="11"/>
      <c r="R1115" s="11"/>
      <c r="S1115" s="12" t="s">
        <v>294</v>
      </c>
      <c r="T1115" s="14">
        <v>-500</v>
      </c>
      <c r="U1115" s="11">
        <v>341.86</v>
      </c>
      <c r="V1115" s="11">
        <v>-170928.91</v>
      </c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86" t="str">
        <f>LEFT(S1115,2)</f>
        <v>14</v>
      </c>
      <c r="AI1115" s="86" t="str">
        <f>MID(S1115,4,2)</f>
        <v>08</v>
      </c>
      <c r="AJ1115" s="86" t="str">
        <f>RIGHT(S1115,2)</f>
        <v>25</v>
      </c>
      <c r="AK1115" s="86" t="s">
        <v>388</v>
      </c>
      <c r="AL1115" s="12" t="s">
        <v>98</v>
      </c>
    </row>
    <row r="1116" spans="2:38" x14ac:dyDescent="0.25">
      <c r="C1116" s="13"/>
      <c r="D1116" s="12"/>
      <c r="E1116" s="12"/>
      <c r="F1116" s="12"/>
      <c r="G1116" s="12"/>
      <c r="H1116" s="12"/>
      <c r="I1116" s="12" t="s">
        <v>98</v>
      </c>
      <c r="J1116" s="11"/>
      <c r="K1116" s="11">
        <v>500</v>
      </c>
      <c r="L1116" s="11"/>
      <c r="M1116" s="11">
        <v>66061.755000000005</v>
      </c>
      <c r="N1116" s="12"/>
      <c r="O1116" s="14"/>
      <c r="P1116" s="11"/>
      <c r="Q1116" s="11"/>
      <c r="R1116" s="11"/>
      <c r="S1116" s="12"/>
      <c r="T1116" s="14">
        <f t="shared" ref="T1116:V1116" si="162">SUM(T1115)</f>
        <v>-500</v>
      </c>
      <c r="U1116" s="11">
        <f t="shared" si="162"/>
        <v>341.86</v>
      </c>
      <c r="V1116" s="11">
        <f t="shared" si="162"/>
        <v>-170928.91</v>
      </c>
      <c r="W1116" s="11"/>
      <c r="X1116" s="11"/>
      <c r="Y1116" s="11">
        <f>K1116+O1116+T1116</f>
        <v>0</v>
      </c>
      <c r="Z1116" s="11"/>
      <c r="AA1116" s="11">
        <f>M1116/K1116*Y1116</f>
        <v>0</v>
      </c>
      <c r="AB1116" s="12"/>
      <c r="AC1116" s="11">
        <f>M1116-AA1116</f>
        <v>66061.755000000005</v>
      </c>
      <c r="AD1116" s="11">
        <f>(V1116*-1)-AC1116</f>
        <v>104867.155</v>
      </c>
      <c r="AE1116" s="11"/>
      <c r="AF1116" s="11"/>
      <c r="AG1116" s="11"/>
      <c r="AK1116" s="86" t="s">
        <v>388</v>
      </c>
      <c r="AL1116" s="12" t="s">
        <v>98</v>
      </c>
    </row>
    <row r="1117" spans="2:38" x14ac:dyDescent="0.25">
      <c r="C1117" s="13"/>
      <c r="D1117" s="12"/>
      <c r="E1117" s="12"/>
      <c r="F1117" s="12"/>
      <c r="G1117" s="12"/>
      <c r="H1117" s="12"/>
      <c r="I1117" s="12"/>
      <c r="J1117" s="11"/>
      <c r="K1117" s="11"/>
      <c r="L1117" s="11"/>
      <c r="M1117" s="11"/>
      <c r="N1117" s="12"/>
      <c r="O1117" s="14"/>
      <c r="P1117" s="11"/>
      <c r="Q1117" s="11"/>
      <c r="R1117" s="11"/>
      <c r="S1117" s="12"/>
      <c r="T1117" s="14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L1117" s="12"/>
    </row>
    <row r="1118" spans="2:38" x14ac:dyDescent="0.25">
      <c r="C1118" s="13"/>
      <c r="D1118" s="12"/>
      <c r="E1118" s="12"/>
      <c r="F1118" s="12"/>
      <c r="G1118" s="12"/>
      <c r="H1118" s="12"/>
      <c r="I1118" s="12"/>
      <c r="J1118" s="11"/>
      <c r="K1118" s="11"/>
      <c r="L1118" s="11"/>
      <c r="M1118" s="11"/>
      <c r="N1118" s="12"/>
      <c r="O1118" s="14"/>
      <c r="P1118" s="11"/>
      <c r="Q1118" s="11"/>
      <c r="R1118" s="11"/>
      <c r="S1118" s="12"/>
      <c r="T1118" s="14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L1118" s="12"/>
    </row>
    <row r="1119" spans="2:38" x14ac:dyDescent="0.25">
      <c r="C1119" s="13"/>
      <c r="D1119" s="12"/>
      <c r="E1119" s="12"/>
      <c r="F1119" s="12"/>
      <c r="G1119" s="12"/>
      <c r="H1119" s="12"/>
      <c r="I1119" s="31" t="s">
        <v>443</v>
      </c>
      <c r="J1119" s="11"/>
      <c r="K1119" s="32">
        <v>2000</v>
      </c>
      <c r="L1119" s="32"/>
      <c r="M1119" s="33">
        <v>55026.7</v>
      </c>
      <c r="N1119" s="12"/>
      <c r="O1119" s="14"/>
      <c r="P1119" s="11"/>
      <c r="Q1119" s="11"/>
      <c r="R1119" s="11"/>
      <c r="S1119" s="12"/>
      <c r="T1119" s="14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L1119" s="31" t="s">
        <v>443</v>
      </c>
    </row>
    <row r="1120" spans="2:38" x14ac:dyDescent="0.25">
      <c r="B1120">
        <v>260</v>
      </c>
      <c r="C1120" s="13">
        <v>45887</v>
      </c>
      <c r="D1120" s="12" t="s">
        <v>294</v>
      </c>
      <c r="E1120" s="12" t="s">
        <v>23</v>
      </c>
      <c r="F1120" s="12" t="s">
        <v>23</v>
      </c>
      <c r="G1120" s="12" t="s">
        <v>21</v>
      </c>
      <c r="H1120" s="12"/>
      <c r="I1120" s="12" t="s">
        <v>299</v>
      </c>
      <c r="J1120" s="12"/>
      <c r="K1120" s="12"/>
      <c r="L1120" s="12"/>
      <c r="M1120" s="12"/>
      <c r="N1120" s="12"/>
      <c r="O1120" s="14"/>
      <c r="P1120" s="11"/>
      <c r="Q1120" s="11"/>
      <c r="R1120" s="11"/>
      <c r="S1120" s="12" t="s">
        <v>294</v>
      </c>
      <c r="T1120" s="14">
        <v>-2000</v>
      </c>
      <c r="U1120" s="11">
        <v>32.68</v>
      </c>
      <c r="V1120" s="11">
        <v>-65361.8</v>
      </c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86" t="str">
        <f>LEFT(S1120,2)</f>
        <v>14</v>
      </c>
      <c r="AI1120" s="86" t="str">
        <f>MID(S1120,4,2)</f>
        <v>08</v>
      </c>
      <c r="AJ1120" s="86" t="str">
        <f>RIGHT(S1120,2)</f>
        <v>25</v>
      </c>
      <c r="AK1120" s="86" t="s">
        <v>388</v>
      </c>
      <c r="AL1120" s="12" t="s">
        <v>299</v>
      </c>
    </row>
    <row r="1121" spans="2:38" x14ac:dyDescent="0.25">
      <c r="C1121" s="13"/>
      <c r="D1121" s="12"/>
      <c r="E1121" s="12"/>
      <c r="F1121" s="12"/>
      <c r="G1121" s="12"/>
      <c r="H1121" s="12"/>
      <c r="I1121" s="12" t="s">
        <v>299</v>
      </c>
      <c r="J1121" s="12"/>
      <c r="K1121" s="11">
        <f>SUM(K1119:K1120)</f>
        <v>2000</v>
      </c>
      <c r="L1121" s="11">
        <f>SUM(L1119:L1120)</f>
        <v>0</v>
      </c>
      <c r="M1121" s="11">
        <f>SUM(M1119:M1120)</f>
        <v>55026.7</v>
      </c>
      <c r="N1121" s="12"/>
      <c r="O1121" s="14"/>
      <c r="P1121" s="11"/>
      <c r="Q1121" s="11"/>
      <c r="R1121" s="11"/>
      <c r="S1121" s="12"/>
      <c r="T1121" s="14">
        <f t="shared" ref="T1121:V1121" si="163">SUM(T1120)</f>
        <v>-2000</v>
      </c>
      <c r="U1121" s="11">
        <f t="shared" si="163"/>
        <v>32.68</v>
      </c>
      <c r="V1121" s="11">
        <f t="shared" si="163"/>
        <v>-65361.8</v>
      </c>
      <c r="W1121" s="11"/>
      <c r="X1121" s="11"/>
      <c r="Y1121" s="11">
        <f>K1121+O1121+T1121</f>
        <v>0</v>
      </c>
      <c r="Z1121" s="11"/>
      <c r="AA1121" s="11">
        <f>M1121/K1121*Y1121</f>
        <v>0</v>
      </c>
      <c r="AB1121" s="12"/>
      <c r="AC1121" s="11">
        <f>M1121-AA1121</f>
        <v>55026.7</v>
      </c>
      <c r="AD1121" s="11">
        <f>(V1121*-1)-AC1121</f>
        <v>10335.100000000006</v>
      </c>
      <c r="AE1121" s="11"/>
      <c r="AF1121" s="11"/>
      <c r="AG1121" s="11"/>
      <c r="AK1121" s="86" t="s">
        <v>388</v>
      </c>
      <c r="AL1121" s="12"/>
    </row>
    <row r="1122" spans="2:38" x14ac:dyDescent="0.25">
      <c r="C1122" s="13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4"/>
      <c r="P1122" s="11"/>
      <c r="Q1122" s="11"/>
      <c r="R1122" s="11"/>
      <c r="S1122" s="12"/>
      <c r="T1122" s="14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L1122" s="12"/>
    </row>
    <row r="1123" spans="2:38" x14ac:dyDescent="0.25">
      <c r="C1123" s="13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4"/>
      <c r="P1123" s="11"/>
      <c r="Q1123" s="11"/>
      <c r="R1123" s="11"/>
      <c r="S1123" s="12"/>
      <c r="T1123" s="14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L1123" s="12"/>
    </row>
    <row r="1124" spans="2:38" x14ac:dyDescent="0.25">
      <c r="C1124" s="13"/>
      <c r="D1124" s="12"/>
      <c r="E1124" s="12"/>
      <c r="F1124" s="12"/>
      <c r="G1124" s="12"/>
      <c r="H1124" s="12"/>
      <c r="I1124" s="31" t="s">
        <v>445</v>
      </c>
      <c r="J1124" s="11"/>
      <c r="K1124" s="32">
        <v>500</v>
      </c>
      <c r="L1124" s="32"/>
      <c r="M1124" s="33">
        <v>77477.399999999994</v>
      </c>
      <c r="N1124" s="12"/>
      <c r="O1124" s="14"/>
      <c r="P1124" s="11"/>
      <c r="Q1124" s="11"/>
      <c r="R1124" s="11"/>
      <c r="S1124" s="12"/>
      <c r="T1124" s="14"/>
      <c r="U1124" s="11"/>
      <c r="V1124" s="11"/>
      <c r="W1124" s="11"/>
      <c r="X1124" s="11"/>
      <c r="Y1124" s="32">
        <v>500</v>
      </c>
      <c r="Z1124" s="32"/>
      <c r="AA1124" s="33">
        <v>77477.399999999994</v>
      </c>
      <c r="AB1124" s="11"/>
      <c r="AC1124" s="11"/>
      <c r="AD1124" s="11"/>
      <c r="AE1124" s="11"/>
      <c r="AF1124" s="11"/>
      <c r="AG1124" s="11"/>
      <c r="AL1124" s="31" t="s">
        <v>445</v>
      </c>
    </row>
    <row r="1125" spans="2:38" x14ac:dyDescent="0.25">
      <c r="C1125" s="13"/>
      <c r="D1125" s="12"/>
      <c r="E1125" s="12"/>
      <c r="F1125" s="12"/>
      <c r="G1125" s="12"/>
      <c r="H1125" s="12"/>
      <c r="I1125" s="31"/>
      <c r="J1125" s="11"/>
      <c r="K1125" s="32"/>
      <c r="L1125" s="32"/>
      <c r="M1125" s="33"/>
      <c r="N1125" s="12"/>
      <c r="O1125" s="14"/>
      <c r="P1125" s="11"/>
      <c r="Q1125" s="11"/>
      <c r="R1125" s="11"/>
      <c r="S1125" s="12"/>
      <c r="T1125" s="14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L1125" s="31"/>
    </row>
    <row r="1126" spans="2:38" x14ac:dyDescent="0.25">
      <c r="C1126" s="13"/>
      <c r="D1126" s="12"/>
      <c r="E1126" s="12"/>
      <c r="F1126" s="12"/>
      <c r="G1126" s="12"/>
      <c r="H1126" s="12"/>
      <c r="I1126" s="31"/>
      <c r="J1126" s="11"/>
      <c r="K1126" s="32"/>
      <c r="L1126" s="32"/>
      <c r="M1126" s="33"/>
      <c r="N1126" s="12"/>
      <c r="O1126" s="14"/>
      <c r="P1126" s="11"/>
      <c r="Q1126" s="11"/>
      <c r="R1126" s="11"/>
      <c r="S1126" s="12"/>
      <c r="T1126" s="14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L1126" s="31"/>
    </row>
    <row r="1127" spans="2:38" x14ac:dyDescent="0.25">
      <c r="C1127" s="13"/>
      <c r="D1127" s="12"/>
      <c r="E1127" s="12"/>
      <c r="F1127" s="12"/>
      <c r="G1127" s="12"/>
      <c r="H1127" s="12"/>
      <c r="I1127" s="31"/>
      <c r="J1127" s="11"/>
      <c r="K1127" s="32"/>
      <c r="L1127" s="32"/>
      <c r="M1127" s="33"/>
      <c r="N1127" s="12"/>
      <c r="O1127" s="14"/>
      <c r="P1127" s="11"/>
      <c r="Q1127" s="11"/>
      <c r="R1127" s="11"/>
      <c r="S1127" s="12"/>
      <c r="T1127" s="14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L1127" s="31"/>
    </row>
    <row r="1128" spans="2:38" x14ac:dyDescent="0.25">
      <c r="C1128" s="13"/>
      <c r="D1128" s="12"/>
      <c r="E1128" s="12"/>
      <c r="F1128" s="12"/>
      <c r="G1128" s="12"/>
      <c r="H1128" s="12"/>
      <c r="I1128" s="31"/>
      <c r="J1128" s="11"/>
      <c r="K1128" s="32"/>
      <c r="L1128" s="32"/>
      <c r="M1128" s="33"/>
      <c r="N1128" s="12"/>
      <c r="O1128" s="14"/>
      <c r="P1128" s="11"/>
      <c r="Q1128" s="11"/>
      <c r="R1128" s="11"/>
      <c r="S1128" s="12"/>
      <c r="T1128" s="14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L1128" s="31"/>
    </row>
    <row r="1129" spans="2:38" x14ac:dyDescent="0.25">
      <c r="B1129">
        <v>310</v>
      </c>
      <c r="C1129" s="13">
        <v>45916</v>
      </c>
      <c r="D1129" s="12" t="s">
        <v>345</v>
      </c>
      <c r="E1129" s="12" t="s">
        <v>23</v>
      </c>
      <c r="F1129" s="12" t="s">
        <v>23</v>
      </c>
      <c r="G1129" s="12" t="s">
        <v>21</v>
      </c>
      <c r="H1129" s="12"/>
      <c r="I1129" s="12" t="s">
        <v>141</v>
      </c>
      <c r="J1129" s="12"/>
      <c r="K1129" s="12"/>
      <c r="L1129" s="12"/>
      <c r="M1129" s="12"/>
      <c r="N1129" s="12"/>
      <c r="O1129" s="14"/>
      <c r="P1129" s="11"/>
      <c r="Q1129" s="11"/>
      <c r="R1129" s="11"/>
      <c r="S1129" s="12" t="s">
        <v>345</v>
      </c>
      <c r="T1129" s="14">
        <v>-500</v>
      </c>
      <c r="U1129" s="11">
        <v>216.31</v>
      </c>
      <c r="V1129" s="11">
        <v>-108156.75</v>
      </c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86" t="str">
        <f>LEFT(S1129,2)</f>
        <v>15</v>
      </c>
      <c r="AI1129" s="86" t="str">
        <f>MID(S1129,4,2)</f>
        <v>09</v>
      </c>
      <c r="AJ1129" s="86" t="str">
        <f>RIGHT(S1129,2)</f>
        <v>25</v>
      </c>
      <c r="AK1129" s="86" t="s">
        <v>388</v>
      </c>
      <c r="AL1129" s="12" t="s">
        <v>141</v>
      </c>
    </row>
    <row r="1130" spans="2:38" x14ac:dyDescent="0.25">
      <c r="C1130" s="13"/>
      <c r="D1130" s="12"/>
      <c r="E1130" s="12"/>
      <c r="F1130" s="12"/>
      <c r="G1130" s="12"/>
      <c r="H1130" s="12"/>
      <c r="I1130" s="12" t="s">
        <v>141</v>
      </c>
      <c r="J1130" s="11"/>
      <c r="K1130" s="11">
        <v>1000</v>
      </c>
      <c r="L1130" s="11"/>
      <c r="M1130" s="11">
        <v>188738.5266666667</v>
      </c>
      <c r="N1130" s="12"/>
      <c r="O1130" s="14"/>
      <c r="P1130" s="11"/>
      <c r="Q1130" s="11"/>
      <c r="R1130" s="11"/>
      <c r="S1130" s="12"/>
      <c r="T1130" s="14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L1130" s="12" t="s">
        <v>141</v>
      </c>
    </row>
    <row r="1131" spans="2:38" x14ac:dyDescent="0.25">
      <c r="C1131" s="13"/>
      <c r="D1131" s="12"/>
      <c r="E1131" s="12"/>
      <c r="F1131" s="12"/>
      <c r="G1131" s="12"/>
      <c r="H1131" s="12"/>
      <c r="I1131" s="12" t="s">
        <v>141</v>
      </c>
      <c r="J1131" s="11"/>
      <c r="K1131" s="11">
        <f t="shared" ref="K1131:M1131" si="164">SUM(K1130)</f>
        <v>1000</v>
      </c>
      <c r="L1131" s="11">
        <f t="shared" si="164"/>
        <v>0</v>
      </c>
      <c r="M1131" s="11">
        <f t="shared" si="164"/>
        <v>188738.5266666667</v>
      </c>
      <c r="N1131" s="12"/>
      <c r="O1131" s="14"/>
      <c r="P1131" s="11"/>
      <c r="Q1131" s="11"/>
      <c r="R1131" s="11"/>
      <c r="S1131" s="12"/>
      <c r="T1131" s="14">
        <f t="shared" ref="T1131:V1131" si="165">SUM(T1129:T1130)</f>
        <v>-500</v>
      </c>
      <c r="U1131" s="11">
        <f t="shared" si="165"/>
        <v>216.31</v>
      </c>
      <c r="V1131" s="11">
        <f t="shared" si="165"/>
        <v>-108156.75</v>
      </c>
      <c r="W1131" s="11"/>
      <c r="X1131" s="11"/>
      <c r="Y1131" s="11">
        <f>K1131+O1131+T1131</f>
        <v>500</v>
      </c>
      <c r="Z1131" s="11"/>
      <c r="AA1131" s="11">
        <f>M1131/K1131*Y1131</f>
        <v>94369.263333333351</v>
      </c>
      <c r="AB1131" s="12"/>
      <c r="AC1131" s="11">
        <f>M1131-AA1131</f>
        <v>94369.263333333351</v>
      </c>
      <c r="AD1131" s="11">
        <f>(V1131*-1)-AC1131</f>
        <v>13787.486666666649</v>
      </c>
      <c r="AE1131" s="11"/>
      <c r="AF1131" s="11"/>
      <c r="AG1131" s="11"/>
      <c r="AK1131" s="86" t="s">
        <v>388</v>
      </c>
      <c r="AL1131" s="12"/>
    </row>
    <row r="1132" spans="2:38" x14ac:dyDescent="0.25">
      <c r="C1132" s="13"/>
      <c r="D1132" s="12"/>
      <c r="E1132" s="12"/>
      <c r="F1132" s="12"/>
      <c r="G1132" s="12"/>
      <c r="H1132" s="12"/>
      <c r="I1132" s="12"/>
      <c r="J1132" s="11"/>
      <c r="K1132" s="11"/>
      <c r="L1132" s="11"/>
      <c r="M1132" s="11"/>
      <c r="N1132" s="12"/>
      <c r="O1132" s="14"/>
      <c r="P1132" s="11"/>
      <c r="Q1132" s="11"/>
      <c r="R1132" s="11"/>
      <c r="S1132" s="12"/>
      <c r="T1132" s="14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L1132" s="12"/>
    </row>
    <row r="1133" spans="2:38" x14ac:dyDescent="0.25">
      <c r="B1133">
        <v>271</v>
      </c>
      <c r="C1133" s="13">
        <v>45890</v>
      </c>
      <c r="D1133" s="12" t="s">
        <v>306</v>
      </c>
      <c r="E1133" s="12" t="s">
        <v>23</v>
      </c>
      <c r="F1133" s="12" t="s">
        <v>23</v>
      </c>
      <c r="G1133" s="12" t="s">
        <v>21</v>
      </c>
      <c r="H1133" s="12"/>
      <c r="I1133" s="12" t="s">
        <v>116</v>
      </c>
      <c r="J1133" s="12"/>
      <c r="K1133" s="12"/>
      <c r="L1133" s="12"/>
      <c r="M1133" s="12"/>
      <c r="N1133" s="12"/>
      <c r="O1133" s="14"/>
      <c r="P1133" s="11"/>
      <c r="Q1133" s="11"/>
      <c r="R1133" s="11"/>
      <c r="S1133" s="12" t="s">
        <v>306</v>
      </c>
      <c r="T1133" s="14">
        <v>-300</v>
      </c>
      <c r="U1133" s="11">
        <v>1305.8</v>
      </c>
      <c r="V1133" s="11">
        <v>-391740.57</v>
      </c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86" t="str">
        <f>LEFT(S1133,2)</f>
        <v>20</v>
      </c>
      <c r="AI1133" s="86" t="str">
        <f>MID(S1133,4,2)</f>
        <v>08</v>
      </c>
      <c r="AJ1133" s="86" t="str">
        <f>RIGHT(S1133,2)</f>
        <v>25</v>
      </c>
      <c r="AK1133" s="86" t="s">
        <v>388</v>
      </c>
      <c r="AL1133" s="12" t="s">
        <v>116</v>
      </c>
    </row>
    <row r="1134" spans="2:38" x14ac:dyDescent="0.25">
      <c r="B1134">
        <v>261</v>
      </c>
      <c r="C1134" s="13">
        <v>45887</v>
      </c>
      <c r="D1134" s="12" t="s">
        <v>294</v>
      </c>
      <c r="E1134" s="12" t="s">
        <v>23</v>
      </c>
      <c r="F1134" s="12" t="s">
        <v>23</v>
      </c>
      <c r="G1134" s="12" t="s">
        <v>21</v>
      </c>
      <c r="H1134" s="12"/>
      <c r="I1134" s="12" t="s">
        <v>116</v>
      </c>
      <c r="J1134" s="12"/>
      <c r="K1134" s="12"/>
      <c r="L1134" s="12"/>
      <c r="M1134" s="12"/>
      <c r="N1134" s="12"/>
      <c r="O1134" s="14"/>
      <c r="P1134" s="11"/>
      <c r="Q1134" s="11"/>
      <c r="R1134" s="11"/>
      <c r="S1134" s="12" t="s">
        <v>294</v>
      </c>
      <c r="T1134" s="14">
        <v>-200</v>
      </c>
      <c r="U1134" s="11">
        <v>1417.38</v>
      </c>
      <c r="V1134" s="11">
        <v>-283476.24</v>
      </c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86" t="str">
        <f>LEFT(S1134,2)</f>
        <v>14</v>
      </c>
      <c r="AI1134" s="86" t="str">
        <f>MID(S1134,4,2)</f>
        <v>08</v>
      </c>
      <c r="AJ1134" s="86" t="str">
        <f>RIGHT(S1134,2)</f>
        <v>25</v>
      </c>
      <c r="AK1134" s="86" t="s">
        <v>388</v>
      </c>
      <c r="AL1134" s="12" t="s">
        <v>116</v>
      </c>
    </row>
    <row r="1135" spans="2:38" x14ac:dyDescent="0.25">
      <c r="C1135" s="13"/>
      <c r="D1135" s="12"/>
      <c r="E1135" s="12"/>
      <c r="F1135" s="12"/>
      <c r="G1135" s="12"/>
      <c r="H1135" s="12"/>
      <c r="I1135" s="12" t="s">
        <v>116</v>
      </c>
      <c r="J1135" s="11"/>
      <c r="K1135" s="11">
        <v>500</v>
      </c>
      <c r="L1135" s="11"/>
      <c r="M1135" s="11">
        <v>520074.55500000005</v>
      </c>
      <c r="N1135" s="12"/>
      <c r="O1135" s="14"/>
      <c r="P1135" s="11"/>
      <c r="Q1135" s="11"/>
      <c r="R1135" s="11"/>
      <c r="S1135" s="12"/>
      <c r="T1135" s="14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L1135" s="12" t="s">
        <v>116</v>
      </c>
    </row>
    <row r="1136" spans="2:38" x14ac:dyDescent="0.25">
      <c r="C1136" s="13"/>
      <c r="D1136" s="12"/>
      <c r="E1136" s="12"/>
      <c r="F1136" s="12"/>
      <c r="G1136" s="12"/>
      <c r="H1136" s="12"/>
      <c r="I1136" s="12" t="s">
        <v>116</v>
      </c>
      <c r="J1136" s="11"/>
      <c r="K1136" s="11">
        <f t="shared" ref="K1136:M1136" si="166">SUM(K1135)</f>
        <v>500</v>
      </c>
      <c r="L1136" s="11">
        <f t="shared" si="166"/>
        <v>0</v>
      </c>
      <c r="M1136" s="11">
        <f t="shared" si="166"/>
        <v>520074.55500000005</v>
      </c>
      <c r="N1136" s="12"/>
      <c r="O1136" s="14"/>
      <c r="P1136" s="11"/>
      <c r="Q1136" s="11"/>
      <c r="R1136" s="11"/>
      <c r="S1136" s="12"/>
      <c r="T1136" s="14">
        <f t="shared" ref="T1136:V1136" si="167">SUM(T1133:T1135)</f>
        <v>-500</v>
      </c>
      <c r="U1136" s="11">
        <f t="shared" si="167"/>
        <v>2723.1800000000003</v>
      </c>
      <c r="V1136" s="11">
        <f t="shared" si="167"/>
        <v>-675216.81</v>
      </c>
      <c r="W1136" s="11"/>
      <c r="X1136" s="11"/>
      <c r="Y1136" s="11">
        <f>K1136+O1136+T1136</f>
        <v>0</v>
      </c>
      <c r="Z1136" s="11"/>
      <c r="AA1136" s="11">
        <f>M1136/K1136*Y1136</f>
        <v>0</v>
      </c>
      <c r="AB1136" s="12"/>
      <c r="AC1136" s="11">
        <f>M1136-AA1136</f>
        <v>520074.55500000005</v>
      </c>
      <c r="AD1136" s="11">
        <f>(V1136*-1)-AC1136</f>
        <v>155142.255</v>
      </c>
      <c r="AE1136" s="11"/>
      <c r="AF1136" s="11"/>
      <c r="AG1136" s="11"/>
      <c r="AK1136" s="86" t="s">
        <v>388</v>
      </c>
      <c r="AL1136" s="12"/>
    </row>
    <row r="1137" spans="2:38" x14ac:dyDescent="0.25">
      <c r="C1137" s="13"/>
      <c r="D1137" s="12"/>
      <c r="E1137" s="12"/>
      <c r="F1137" s="12"/>
      <c r="G1137" s="12"/>
      <c r="H1137" s="12"/>
      <c r="I1137" s="12"/>
      <c r="J1137" s="11"/>
      <c r="K1137" s="11"/>
      <c r="L1137" s="11"/>
      <c r="M1137" s="11"/>
      <c r="N1137" s="12"/>
      <c r="O1137" s="14"/>
      <c r="P1137" s="11"/>
      <c r="Q1137" s="11"/>
      <c r="R1137" s="11"/>
      <c r="S1137" s="12"/>
      <c r="T1137" s="14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L1137" s="12"/>
    </row>
    <row r="1138" spans="2:38" x14ac:dyDescent="0.25">
      <c r="C1138" s="13"/>
      <c r="D1138" s="12"/>
      <c r="E1138" s="12"/>
      <c r="F1138" s="12"/>
      <c r="G1138" s="12"/>
      <c r="H1138" s="12"/>
      <c r="I1138" s="31" t="s">
        <v>447</v>
      </c>
      <c r="J1138" s="11"/>
      <c r="K1138" s="32">
        <v>1000</v>
      </c>
      <c r="L1138" s="32"/>
      <c r="M1138" s="33">
        <v>39339.300000000003</v>
      </c>
      <c r="N1138" s="12"/>
      <c r="O1138" s="14"/>
      <c r="P1138" s="11"/>
      <c r="Q1138" s="11"/>
      <c r="R1138" s="11"/>
      <c r="S1138" s="12"/>
      <c r="T1138" s="14"/>
      <c r="U1138" s="11"/>
      <c r="V1138" s="11"/>
      <c r="W1138" s="11"/>
      <c r="X1138" s="11"/>
      <c r="Y1138" s="32">
        <v>1000</v>
      </c>
      <c r="Z1138" s="32"/>
      <c r="AA1138" s="33">
        <v>39339.300000000003</v>
      </c>
      <c r="AB1138" s="11"/>
      <c r="AC1138" s="11"/>
      <c r="AD1138" s="11"/>
      <c r="AE1138" s="11"/>
      <c r="AF1138" s="11"/>
      <c r="AG1138" s="11"/>
      <c r="AL1138" s="31" t="s">
        <v>447</v>
      </c>
    </row>
    <row r="1139" spans="2:38" x14ac:dyDescent="0.25">
      <c r="B1139">
        <v>267</v>
      </c>
      <c r="C1139" s="13">
        <v>45887</v>
      </c>
      <c r="D1139" s="12" t="s">
        <v>294</v>
      </c>
      <c r="E1139" s="12" t="s">
        <v>17</v>
      </c>
      <c r="F1139" s="12" t="s">
        <v>302</v>
      </c>
      <c r="G1139" s="12" t="s">
        <v>21</v>
      </c>
      <c r="H1139" s="12"/>
      <c r="I1139" s="12" t="s">
        <v>303</v>
      </c>
      <c r="J1139" s="12"/>
      <c r="K1139" s="12"/>
      <c r="L1139" s="12"/>
      <c r="M1139" s="12"/>
      <c r="N1139" s="12" t="s">
        <v>294</v>
      </c>
      <c r="O1139" s="14">
        <v>500</v>
      </c>
      <c r="P1139" s="11">
        <v>14.62</v>
      </c>
      <c r="Q1139" s="11">
        <v>7310</v>
      </c>
      <c r="R1139" s="11"/>
      <c r="S1139" s="12"/>
      <c r="T1139" s="14"/>
      <c r="U1139" s="11"/>
      <c r="V1139" s="11"/>
      <c r="W1139" s="11"/>
      <c r="X1139" s="12" t="s">
        <v>294</v>
      </c>
      <c r="Y1139" s="14">
        <v>500</v>
      </c>
      <c r="Z1139" s="11">
        <v>14.62</v>
      </c>
      <c r="AA1139" s="11">
        <v>7310</v>
      </c>
      <c r="AB1139" s="11"/>
      <c r="AC1139" s="11"/>
      <c r="AD1139" s="11"/>
      <c r="AE1139" s="11"/>
      <c r="AF1139" s="11"/>
      <c r="AG1139" s="11"/>
      <c r="AH1139" s="86" t="str">
        <f>LEFT(N1139,2)</f>
        <v>14</v>
      </c>
      <c r="AI1139" s="86" t="str">
        <f>MID(N1139,4,2)</f>
        <v>08</v>
      </c>
      <c r="AJ1139" s="86" t="str">
        <f>RIGHT(N1139,2)</f>
        <v>25</v>
      </c>
      <c r="AK1139" s="86" t="s">
        <v>388</v>
      </c>
      <c r="AL1139" s="12" t="s">
        <v>303</v>
      </c>
    </row>
    <row r="1140" spans="2:38" x14ac:dyDescent="0.25">
      <c r="C1140" s="13"/>
      <c r="D1140" s="12"/>
      <c r="E1140" s="12"/>
      <c r="F1140" s="12"/>
      <c r="G1140" s="12"/>
      <c r="H1140" s="12"/>
      <c r="I1140" s="12" t="s">
        <v>303</v>
      </c>
      <c r="J1140" s="12"/>
      <c r="K1140" s="11">
        <f>SUM(K1138:K1139)</f>
        <v>1000</v>
      </c>
      <c r="L1140" s="11">
        <f>SUM(L1138:L1139)</f>
        <v>0</v>
      </c>
      <c r="M1140" s="11">
        <f>SUM(M1138:M1139)</f>
        <v>39339.300000000003</v>
      </c>
      <c r="N1140" s="12"/>
      <c r="O1140" s="14"/>
      <c r="P1140" s="11"/>
      <c r="Q1140" s="11"/>
      <c r="R1140" s="11"/>
      <c r="S1140" s="12"/>
      <c r="T1140" s="14"/>
      <c r="U1140" s="11"/>
      <c r="V1140" s="11"/>
      <c r="W1140" s="11"/>
      <c r="X1140" s="11"/>
      <c r="Y1140" s="11">
        <f t="shared" ref="Y1140:AA1140" si="168">SUM(Y1138:Y1139)</f>
        <v>1500</v>
      </c>
      <c r="Z1140" s="11">
        <f t="shared" si="168"/>
        <v>14.62</v>
      </c>
      <c r="AA1140" s="11">
        <f t="shared" si="168"/>
        <v>46649.3</v>
      </c>
      <c r="AB1140" s="11"/>
      <c r="AC1140" s="11"/>
      <c r="AD1140" s="11"/>
      <c r="AE1140" s="11"/>
      <c r="AF1140" s="11"/>
      <c r="AG1140" s="11"/>
      <c r="AL1140" s="12"/>
    </row>
    <row r="1141" spans="2:38" x14ac:dyDescent="0.25">
      <c r="C1141" s="13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4"/>
      <c r="P1141" s="11"/>
      <c r="Q1141" s="11"/>
      <c r="R1141" s="11"/>
      <c r="S1141" s="12"/>
      <c r="T1141" s="14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L1141" s="12"/>
    </row>
    <row r="1142" spans="2:38" x14ac:dyDescent="0.25">
      <c r="B1142">
        <v>223</v>
      </c>
      <c r="C1142" s="13">
        <v>45873</v>
      </c>
      <c r="D1142" s="12" t="s">
        <v>269</v>
      </c>
      <c r="E1142" s="12" t="s">
        <v>23</v>
      </c>
      <c r="F1142" s="12" t="s">
        <v>23</v>
      </c>
      <c r="G1142" s="12" t="s">
        <v>21</v>
      </c>
      <c r="H1142" s="12"/>
      <c r="I1142" s="12" t="s">
        <v>164</v>
      </c>
      <c r="J1142" s="12"/>
      <c r="K1142" s="12"/>
      <c r="L1142" s="12"/>
      <c r="M1142" s="12"/>
      <c r="N1142" s="12"/>
      <c r="O1142" s="14"/>
      <c r="P1142" s="11"/>
      <c r="Q1142" s="11"/>
      <c r="R1142" s="11"/>
      <c r="S1142" s="12" t="s">
        <v>269</v>
      </c>
      <c r="T1142" s="14">
        <v>-50</v>
      </c>
      <c r="U1142" s="11">
        <v>2257.29</v>
      </c>
      <c r="V1142" s="11">
        <v>-112864.52</v>
      </c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86" t="str">
        <f>LEFT(S1142,2)</f>
        <v>01</v>
      </c>
      <c r="AI1142" s="86" t="str">
        <f>MID(S1142,4,2)</f>
        <v>08</v>
      </c>
      <c r="AJ1142" s="86" t="str">
        <f>RIGHT(S1142,2)</f>
        <v>25</v>
      </c>
      <c r="AK1142" s="86" t="s">
        <v>388</v>
      </c>
      <c r="AL1142" s="12" t="s">
        <v>164</v>
      </c>
    </row>
    <row r="1143" spans="2:38" x14ac:dyDescent="0.25">
      <c r="B1143">
        <v>224</v>
      </c>
      <c r="C1143" s="13">
        <v>45874</v>
      </c>
      <c r="D1143" s="12" t="s">
        <v>272</v>
      </c>
      <c r="E1143" s="12" t="s">
        <v>17</v>
      </c>
      <c r="F1143" s="12" t="s">
        <v>273</v>
      </c>
      <c r="G1143" s="12" t="s">
        <v>21</v>
      </c>
      <c r="H1143" s="12"/>
      <c r="I1143" s="12" t="s">
        <v>164</v>
      </c>
      <c r="J1143" s="12"/>
      <c r="K1143" s="12"/>
      <c r="L1143" s="12"/>
      <c r="M1143" s="12"/>
      <c r="N1143" s="12"/>
      <c r="O1143" s="14"/>
      <c r="P1143" s="11"/>
      <c r="Q1143" s="11"/>
      <c r="R1143" s="11"/>
      <c r="S1143" s="12" t="s">
        <v>272</v>
      </c>
      <c r="T1143" s="14">
        <v>-25</v>
      </c>
      <c r="U1143" s="11">
        <v>2315.38</v>
      </c>
      <c r="V1143" s="11">
        <v>-57884.55</v>
      </c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86" t="str">
        <f>LEFT(S1143,2)</f>
        <v>04</v>
      </c>
      <c r="AI1143" s="86" t="str">
        <f>MID(S1143,4,2)</f>
        <v>08</v>
      </c>
      <c r="AJ1143" s="86" t="str">
        <f>RIGHT(S1143,2)</f>
        <v>25</v>
      </c>
      <c r="AK1143" s="86" t="s">
        <v>388</v>
      </c>
      <c r="AL1143" s="12" t="s">
        <v>164</v>
      </c>
    </row>
    <row r="1144" spans="2:38" x14ac:dyDescent="0.25">
      <c r="B1144">
        <v>272</v>
      </c>
      <c r="C1144" s="13">
        <v>45890</v>
      </c>
      <c r="D1144" s="12" t="s">
        <v>306</v>
      </c>
      <c r="E1144" s="12" t="s">
        <v>23</v>
      </c>
      <c r="F1144" s="12" t="s">
        <v>23</v>
      </c>
      <c r="G1144" s="12" t="s">
        <v>21</v>
      </c>
      <c r="H1144" s="12"/>
      <c r="I1144" s="12" t="s">
        <v>164</v>
      </c>
      <c r="J1144" s="12"/>
      <c r="K1144" s="12"/>
      <c r="L1144" s="12"/>
      <c r="M1144" s="12"/>
      <c r="N1144" s="12"/>
      <c r="O1144" s="14"/>
      <c r="P1144" s="11"/>
      <c r="Q1144" s="11"/>
      <c r="R1144" s="11"/>
      <c r="S1144" s="12" t="s">
        <v>306</v>
      </c>
      <c r="T1144" s="14">
        <v>-25</v>
      </c>
      <c r="U1144" s="11">
        <v>2061.7399999999998</v>
      </c>
      <c r="V1144" s="11">
        <v>-51543.51</v>
      </c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86" t="str">
        <f>LEFT(S1144,2)</f>
        <v>20</v>
      </c>
      <c r="AI1144" s="86" t="str">
        <f>MID(S1144,4,2)</f>
        <v>08</v>
      </c>
      <c r="AJ1144" s="86" t="str">
        <f>RIGHT(S1144,2)</f>
        <v>25</v>
      </c>
      <c r="AK1144" s="86" t="s">
        <v>388</v>
      </c>
      <c r="AL1144" s="12" t="s">
        <v>164</v>
      </c>
    </row>
    <row r="1145" spans="2:38" x14ac:dyDescent="0.25">
      <c r="C1145" s="13"/>
      <c r="D1145" s="12"/>
      <c r="E1145" s="12"/>
      <c r="F1145" s="12"/>
      <c r="G1145" s="12"/>
      <c r="H1145" s="12"/>
      <c r="I1145" s="12" t="s">
        <v>164</v>
      </c>
      <c r="J1145" s="12" t="s">
        <v>162</v>
      </c>
      <c r="K1145" s="14">
        <v>100</v>
      </c>
      <c r="L1145" s="11">
        <v>2060.16</v>
      </c>
      <c r="M1145" s="11">
        <v>206015.81</v>
      </c>
      <c r="N1145" s="12"/>
      <c r="O1145" s="14"/>
      <c r="P1145" s="11"/>
      <c r="Q1145" s="11"/>
      <c r="R1145" s="11"/>
      <c r="S1145" s="12"/>
      <c r="T1145" s="14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L1145" s="12" t="s">
        <v>164</v>
      </c>
    </row>
    <row r="1146" spans="2:38" x14ac:dyDescent="0.25">
      <c r="C1146" s="13"/>
      <c r="D1146" s="12"/>
      <c r="E1146" s="12"/>
      <c r="F1146" s="12"/>
      <c r="G1146" s="12"/>
      <c r="H1146" s="12"/>
      <c r="I1146" s="12" t="s">
        <v>164</v>
      </c>
      <c r="J1146" s="12"/>
      <c r="K1146" s="14">
        <f t="shared" ref="K1146:M1146" si="169">SUM(K1145)</f>
        <v>100</v>
      </c>
      <c r="L1146" s="11">
        <f t="shared" si="169"/>
        <v>2060.16</v>
      </c>
      <c r="M1146" s="11">
        <f t="shared" si="169"/>
        <v>206015.81</v>
      </c>
      <c r="N1146" s="12"/>
      <c r="O1146" s="14"/>
      <c r="P1146" s="11"/>
      <c r="Q1146" s="11"/>
      <c r="R1146" s="11"/>
      <c r="S1146" s="12"/>
      <c r="T1146" s="14">
        <f t="shared" ref="T1146:V1146" si="170">SUM(T1142:T1145)</f>
        <v>-100</v>
      </c>
      <c r="U1146" s="11">
        <f t="shared" si="170"/>
        <v>6634.41</v>
      </c>
      <c r="V1146" s="11">
        <f t="shared" si="170"/>
        <v>-222292.58000000002</v>
      </c>
      <c r="W1146" s="11"/>
      <c r="X1146" s="11"/>
      <c r="Y1146" s="11">
        <f>K1146+O1146+T1146</f>
        <v>0</v>
      </c>
      <c r="Z1146" s="11"/>
      <c r="AA1146" s="11">
        <f>M1146/K1146*Y1146</f>
        <v>0</v>
      </c>
      <c r="AB1146" s="12"/>
      <c r="AC1146" s="11">
        <f>M1146-AA1146</f>
        <v>206015.81</v>
      </c>
      <c r="AD1146" s="11">
        <f>(V1146*-1)-AC1146</f>
        <v>16276.770000000019</v>
      </c>
      <c r="AE1146" s="11"/>
      <c r="AF1146" s="11"/>
      <c r="AG1146" s="11"/>
      <c r="AK1146" s="86" t="s">
        <v>388</v>
      </c>
      <c r="AL1146" s="12"/>
    </row>
    <row r="1147" spans="2:38" x14ac:dyDescent="0.25">
      <c r="C1147" s="13"/>
      <c r="D1147" s="12"/>
      <c r="E1147" s="12"/>
      <c r="F1147" s="12"/>
      <c r="G1147" s="12"/>
      <c r="H1147" s="12"/>
      <c r="I1147" s="12"/>
      <c r="J1147" s="12"/>
      <c r="K1147" s="14"/>
      <c r="L1147" s="11"/>
      <c r="M1147" s="11"/>
      <c r="N1147" s="12"/>
      <c r="O1147" s="14"/>
      <c r="P1147" s="11"/>
      <c r="Q1147" s="11"/>
      <c r="R1147" s="11"/>
      <c r="S1147" s="12"/>
      <c r="T1147" s="14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L1147" s="12"/>
    </row>
    <row r="1148" spans="2:38" x14ac:dyDescent="0.25">
      <c r="C1148" s="13"/>
      <c r="D1148" s="12"/>
      <c r="E1148" s="12"/>
      <c r="F1148" s="12"/>
      <c r="G1148" s="12"/>
      <c r="H1148" s="12"/>
      <c r="I1148" s="31" t="s">
        <v>448</v>
      </c>
      <c r="K1148" s="32">
        <v>6000</v>
      </c>
      <c r="L1148" s="32"/>
      <c r="M1148" s="33">
        <v>600435.57999999996</v>
      </c>
      <c r="N1148" s="12"/>
      <c r="O1148" s="14"/>
      <c r="P1148" s="11"/>
      <c r="Q1148" s="11"/>
      <c r="R1148" s="11"/>
      <c r="S1148" s="12"/>
      <c r="T1148" s="14"/>
      <c r="U1148" s="11"/>
      <c r="V1148" s="11"/>
      <c r="W1148" s="11"/>
      <c r="Y1148" s="32">
        <v>6000</v>
      </c>
      <c r="Z1148" s="32"/>
      <c r="AA1148" s="33">
        <v>600435.57999999996</v>
      </c>
      <c r="AB1148" s="11"/>
      <c r="AC1148" s="11"/>
      <c r="AD1148" s="11"/>
      <c r="AE1148" s="11"/>
      <c r="AF1148" s="11"/>
      <c r="AG1148" s="11"/>
      <c r="AL1148" s="31" t="s">
        <v>448</v>
      </c>
    </row>
    <row r="1149" spans="2:38" x14ac:dyDescent="0.25">
      <c r="C1149" s="13"/>
      <c r="D1149" s="12"/>
      <c r="E1149" s="12"/>
      <c r="F1149" s="12"/>
      <c r="G1149" s="12"/>
      <c r="H1149" s="12"/>
      <c r="I1149" s="12" t="s">
        <v>174</v>
      </c>
      <c r="J1149" s="12" t="s">
        <v>171</v>
      </c>
      <c r="K1149" s="14">
        <v>1000</v>
      </c>
      <c r="L1149" s="11">
        <v>108.25</v>
      </c>
      <c r="M1149" s="11">
        <v>108248.11</v>
      </c>
      <c r="N1149" s="12"/>
      <c r="O1149" s="14"/>
      <c r="P1149" s="11"/>
      <c r="Q1149" s="11"/>
      <c r="R1149" s="11"/>
      <c r="S1149" s="12"/>
      <c r="T1149" s="14"/>
      <c r="U1149" s="11"/>
      <c r="V1149" s="11"/>
      <c r="W1149" s="11"/>
      <c r="X1149" s="12" t="s">
        <v>171</v>
      </c>
      <c r="Y1149" s="14">
        <v>1000</v>
      </c>
      <c r="Z1149" s="11">
        <v>108.25</v>
      </c>
      <c r="AA1149" s="11">
        <v>108248.11</v>
      </c>
      <c r="AB1149" s="11"/>
      <c r="AC1149" s="11"/>
      <c r="AD1149" s="11"/>
      <c r="AE1149" s="11"/>
      <c r="AF1149" s="11"/>
      <c r="AG1149" s="11"/>
      <c r="AL1149" s="12" t="s">
        <v>174</v>
      </c>
    </row>
    <row r="1150" spans="2:38" x14ac:dyDescent="0.25">
      <c r="C1150" s="13"/>
      <c r="D1150" s="12"/>
      <c r="E1150" s="12"/>
      <c r="F1150" s="12"/>
      <c r="G1150" s="12"/>
      <c r="H1150" s="12"/>
      <c r="I1150" s="12" t="s">
        <v>174</v>
      </c>
      <c r="J1150" s="11"/>
      <c r="K1150" s="11">
        <v>7000</v>
      </c>
      <c r="L1150" s="11"/>
      <c r="M1150" s="11">
        <v>708683.69</v>
      </c>
      <c r="N1150" s="12"/>
      <c r="O1150" s="14"/>
      <c r="P1150" s="11"/>
      <c r="Q1150" s="11"/>
      <c r="R1150" s="11"/>
      <c r="S1150" s="12"/>
      <c r="T1150" s="14"/>
      <c r="U1150" s="11"/>
      <c r="V1150" s="11"/>
      <c r="W1150" s="11"/>
      <c r="X1150" s="11"/>
      <c r="Y1150" s="11">
        <v>7000</v>
      </c>
      <c r="Z1150" s="11"/>
      <c r="AA1150" s="11">
        <v>708683.69</v>
      </c>
      <c r="AB1150" s="11"/>
      <c r="AC1150" s="11"/>
      <c r="AD1150" s="11"/>
      <c r="AE1150" s="11"/>
      <c r="AF1150" s="11"/>
      <c r="AG1150" s="11"/>
      <c r="AL1150" s="12" t="s">
        <v>174</v>
      </c>
    </row>
    <row r="1151" spans="2:38" x14ac:dyDescent="0.25">
      <c r="C1151" s="13"/>
      <c r="D1151" s="12"/>
      <c r="E1151" s="12"/>
      <c r="F1151" s="12"/>
      <c r="G1151" s="12"/>
      <c r="H1151" s="12"/>
      <c r="I1151" s="12"/>
      <c r="J1151" s="11"/>
      <c r="K1151" s="11"/>
      <c r="L1151" s="11"/>
      <c r="M1151" s="11"/>
      <c r="N1151" s="12"/>
      <c r="O1151" s="14"/>
      <c r="P1151" s="11"/>
      <c r="Q1151" s="11"/>
      <c r="R1151" s="11"/>
      <c r="S1151" s="12"/>
      <c r="T1151" s="14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L1151" s="12"/>
    </row>
    <row r="1152" spans="2:38" x14ac:dyDescent="0.25">
      <c r="C1152" s="13"/>
      <c r="D1152" s="12"/>
      <c r="E1152" s="12"/>
      <c r="F1152" s="12"/>
      <c r="G1152" s="12"/>
      <c r="H1152" s="12"/>
      <c r="I1152" s="12"/>
      <c r="J1152" s="11"/>
      <c r="K1152" s="11"/>
      <c r="L1152" s="11"/>
      <c r="M1152" s="11"/>
      <c r="N1152" s="12"/>
      <c r="O1152" s="14"/>
      <c r="P1152" s="11"/>
      <c r="Q1152" s="11"/>
      <c r="R1152" s="11"/>
      <c r="S1152" s="12"/>
      <c r="T1152" s="14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L1152" s="12"/>
    </row>
    <row r="1153" spans="2:38" x14ac:dyDescent="0.25">
      <c r="B1153">
        <v>311</v>
      </c>
      <c r="C1153" s="13">
        <v>45916</v>
      </c>
      <c r="D1153" s="12" t="s">
        <v>345</v>
      </c>
      <c r="E1153" s="12" t="s">
        <v>23</v>
      </c>
      <c r="F1153" s="12" t="s">
        <v>23</v>
      </c>
      <c r="G1153" s="12" t="s">
        <v>21</v>
      </c>
      <c r="H1153" s="12"/>
      <c r="I1153" s="12" t="s">
        <v>233</v>
      </c>
      <c r="J1153" s="12"/>
      <c r="K1153" s="12"/>
      <c r="L1153" s="12"/>
      <c r="M1153" s="12"/>
      <c r="N1153" s="12"/>
      <c r="O1153" s="14"/>
      <c r="P1153" s="11"/>
      <c r="Q1153" s="11"/>
      <c r="R1153" s="11"/>
      <c r="S1153" s="12" t="s">
        <v>345</v>
      </c>
      <c r="T1153" s="14">
        <v>-1000</v>
      </c>
      <c r="U1153" s="11">
        <v>85.98</v>
      </c>
      <c r="V1153" s="11">
        <v>-85983.9</v>
      </c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86" t="str">
        <f>LEFT(S1153,2)</f>
        <v>15</v>
      </c>
      <c r="AI1153" s="86" t="str">
        <f>MID(S1153,4,2)</f>
        <v>09</v>
      </c>
      <c r="AJ1153" s="86" t="str">
        <f>RIGHT(S1153,2)</f>
        <v>25</v>
      </c>
      <c r="AK1153" s="86" t="s">
        <v>388</v>
      </c>
      <c r="AL1153" s="12" t="s">
        <v>233</v>
      </c>
    </row>
    <row r="1154" spans="2:38" x14ac:dyDescent="0.25">
      <c r="C1154" s="13"/>
      <c r="D1154" s="12"/>
      <c r="E1154" s="12"/>
      <c r="F1154" s="12"/>
      <c r="G1154" s="12"/>
      <c r="H1154" s="12"/>
      <c r="I1154" s="12" t="s">
        <v>233</v>
      </c>
      <c r="J1154" s="11"/>
      <c r="K1154" s="11">
        <v>6000</v>
      </c>
      <c r="L1154" s="11"/>
      <c r="M1154" s="11">
        <v>502367.68799999997</v>
      </c>
      <c r="N1154" s="12"/>
      <c r="O1154" s="14"/>
      <c r="P1154" s="11"/>
      <c r="Q1154" s="11"/>
      <c r="R1154" s="11"/>
      <c r="S1154" s="12"/>
      <c r="T1154" s="14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L1154" s="12" t="s">
        <v>233</v>
      </c>
    </row>
    <row r="1155" spans="2:38" x14ac:dyDescent="0.25">
      <c r="C1155" s="13"/>
      <c r="D1155" s="12"/>
      <c r="E1155" s="12"/>
      <c r="F1155" s="12"/>
      <c r="G1155" s="12"/>
      <c r="H1155" s="12"/>
      <c r="I1155" s="12" t="s">
        <v>233</v>
      </c>
      <c r="J1155" s="11"/>
      <c r="K1155" s="11">
        <f t="shared" ref="K1155:M1155" si="171">SUM(K1154)</f>
        <v>6000</v>
      </c>
      <c r="L1155" s="11">
        <f t="shared" si="171"/>
        <v>0</v>
      </c>
      <c r="M1155" s="11">
        <f t="shared" si="171"/>
        <v>502367.68799999997</v>
      </c>
      <c r="N1155" s="12"/>
      <c r="O1155" s="14"/>
      <c r="P1155" s="11"/>
      <c r="Q1155" s="11"/>
      <c r="R1155" s="11"/>
      <c r="S1155" s="12"/>
      <c r="T1155" s="14">
        <f t="shared" ref="T1155:V1155" si="172">SUM(T1153:T1154)</f>
        <v>-1000</v>
      </c>
      <c r="U1155" s="11">
        <f t="shared" si="172"/>
        <v>85.98</v>
      </c>
      <c r="V1155" s="11">
        <f t="shared" si="172"/>
        <v>-85983.9</v>
      </c>
      <c r="W1155" s="11"/>
      <c r="X1155" s="11"/>
      <c r="Y1155" s="11">
        <f>K1155+O1155+T1155</f>
        <v>5000</v>
      </c>
      <c r="Z1155" s="11"/>
      <c r="AA1155" s="11">
        <f>M1155/K1155*Y1155</f>
        <v>418639.74</v>
      </c>
      <c r="AB1155" s="12"/>
      <c r="AC1155" s="11">
        <f>M1155-AA1155</f>
        <v>83727.947999999975</v>
      </c>
      <c r="AD1155" s="11">
        <f>(V1155*-1)-AC1155</f>
        <v>2255.9520000000193</v>
      </c>
      <c r="AE1155" s="11"/>
      <c r="AF1155" s="11"/>
      <c r="AG1155" s="11"/>
      <c r="AK1155" s="86" t="s">
        <v>388</v>
      </c>
      <c r="AL1155" s="12"/>
    </row>
    <row r="1156" spans="2:38" x14ac:dyDescent="0.25">
      <c r="C1156" s="13"/>
      <c r="D1156" s="12"/>
      <c r="E1156" s="12"/>
      <c r="F1156" s="12"/>
      <c r="G1156" s="12"/>
      <c r="H1156" s="12"/>
      <c r="I1156" s="12"/>
      <c r="J1156" s="11"/>
      <c r="K1156" s="11"/>
      <c r="L1156" s="11"/>
      <c r="M1156" s="11"/>
      <c r="N1156" s="12"/>
      <c r="O1156" s="14"/>
      <c r="P1156" s="11"/>
      <c r="Q1156" s="11"/>
      <c r="R1156" s="11"/>
      <c r="S1156" s="12"/>
      <c r="T1156" s="14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L1156" s="12"/>
    </row>
    <row r="1157" spans="2:38" x14ac:dyDescent="0.25">
      <c r="B1157">
        <v>300</v>
      </c>
      <c r="C1157" s="13">
        <v>45910</v>
      </c>
      <c r="D1157" s="12" t="s">
        <v>336</v>
      </c>
      <c r="E1157" s="12" t="s">
        <v>17</v>
      </c>
      <c r="F1157" s="12" t="s">
        <v>337</v>
      </c>
      <c r="G1157" s="12" t="s">
        <v>21</v>
      </c>
      <c r="H1157" s="12"/>
      <c r="I1157" s="12" t="s">
        <v>338</v>
      </c>
      <c r="J1157" s="12"/>
      <c r="K1157" s="12"/>
      <c r="L1157" s="12"/>
      <c r="M1157" s="12"/>
      <c r="N1157" s="12" t="s">
        <v>336</v>
      </c>
      <c r="O1157" s="14">
        <v>100</v>
      </c>
      <c r="P1157" s="11">
        <v>898.9</v>
      </c>
      <c r="Q1157" s="11">
        <v>89889.8</v>
      </c>
      <c r="R1157" s="11"/>
      <c r="S1157" s="12"/>
      <c r="T1157" s="14"/>
      <c r="U1157" s="11"/>
      <c r="V1157" s="11"/>
      <c r="W1157" s="11"/>
      <c r="X1157" s="12" t="s">
        <v>336</v>
      </c>
      <c r="Y1157" s="14">
        <v>100</v>
      </c>
      <c r="Z1157" s="11">
        <v>898.9</v>
      </c>
      <c r="AA1157" s="11">
        <v>89889.8</v>
      </c>
      <c r="AB1157" s="11"/>
      <c r="AC1157" s="11"/>
      <c r="AD1157" s="11"/>
      <c r="AE1157" s="11"/>
      <c r="AF1157" s="11"/>
      <c r="AG1157" s="11"/>
      <c r="AH1157" s="86" t="str">
        <f>LEFT(N1157,2)</f>
        <v>09</v>
      </c>
      <c r="AI1157" s="86" t="str">
        <f>MID(N1157,4,2)</f>
        <v>09</v>
      </c>
      <c r="AJ1157" s="86" t="str">
        <f>RIGHT(N1157,2)</f>
        <v>25</v>
      </c>
      <c r="AK1157" s="86" t="s">
        <v>388</v>
      </c>
      <c r="AL1157" s="12" t="s">
        <v>338</v>
      </c>
    </row>
    <row r="1158" spans="2:38" x14ac:dyDescent="0.25">
      <c r="C1158" s="13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4"/>
      <c r="P1158" s="11"/>
      <c r="Q1158" s="11"/>
      <c r="R1158" s="11"/>
      <c r="S1158" s="12"/>
      <c r="T1158" s="14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L1158" s="12"/>
    </row>
    <row r="1159" spans="2:38" x14ac:dyDescent="0.25">
      <c r="C1159" s="13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4"/>
      <c r="P1159" s="11"/>
      <c r="Q1159" s="11"/>
      <c r="R1159" s="11"/>
      <c r="S1159" s="12"/>
      <c r="T1159" s="14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L1159" s="12"/>
    </row>
    <row r="1160" spans="2:38" x14ac:dyDescent="0.25">
      <c r="C1160" s="13"/>
      <c r="D1160" s="12"/>
      <c r="E1160" s="12"/>
      <c r="F1160" s="12"/>
      <c r="G1160" s="12"/>
      <c r="H1160" s="12"/>
      <c r="I1160" s="12" t="s">
        <v>65</v>
      </c>
      <c r="J1160" s="12" t="s">
        <v>63</v>
      </c>
      <c r="K1160" s="11">
        <v>1000</v>
      </c>
      <c r="L1160" s="11"/>
      <c r="M1160" s="11">
        <v>85250.623999999996</v>
      </c>
      <c r="N1160" s="12"/>
      <c r="O1160" s="14"/>
      <c r="P1160" s="11"/>
      <c r="Q1160" s="11"/>
      <c r="R1160" s="11"/>
      <c r="S1160" s="12"/>
      <c r="T1160" s="14"/>
      <c r="U1160" s="11"/>
      <c r="V1160" s="11"/>
      <c r="W1160" s="11"/>
      <c r="X1160" s="12" t="s">
        <v>63</v>
      </c>
      <c r="Y1160" s="11">
        <v>1000</v>
      </c>
      <c r="Z1160" s="11"/>
      <c r="AA1160" s="11">
        <v>85250.623999999996</v>
      </c>
      <c r="AB1160" s="11"/>
      <c r="AC1160" s="11"/>
      <c r="AD1160" s="11"/>
      <c r="AE1160" s="11"/>
      <c r="AF1160" s="11"/>
      <c r="AG1160" s="11"/>
      <c r="AL1160" s="12" t="s">
        <v>65</v>
      </c>
    </row>
    <row r="1161" spans="2:38" x14ac:dyDescent="0.25">
      <c r="C1161" s="13"/>
      <c r="D1161" s="12"/>
      <c r="E1161" s="12"/>
      <c r="F1161" s="12"/>
      <c r="G1161" s="12"/>
      <c r="H1161" s="12"/>
      <c r="I1161" s="12"/>
      <c r="J1161" s="12"/>
      <c r="K1161" s="11"/>
      <c r="L1161" s="11"/>
      <c r="M1161" s="11"/>
      <c r="N1161" s="12"/>
      <c r="O1161" s="14"/>
      <c r="P1161" s="11"/>
      <c r="Q1161" s="11"/>
      <c r="R1161" s="11"/>
      <c r="S1161" s="12"/>
      <c r="T1161" s="14"/>
      <c r="U1161" s="11"/>
      <c r="V1161" s="11"/>
      <c r="W1161" s="11"/>
      <c r="X1161" s="12"/>
      <c r="Y1161" s="11"/>
      <c r="Z1161" s="11"/>
      <c r="AA1161" s="11"/>
      <c r="AB1161" s="11"/>
      <c r="AC1161" s="11"/>
      <c r="AD1161" s="11"/>
      <c r="AE1161" s="11"/>
      <c r="AF1161" s="11"/>
      <c r="AG1161" s="11"/>
      <c r="AL1161" s="12"/>
    </row>
    <row r="1162" spans="2:38" x14ac:dyDescent="0.25">
      <c r="C1162" s="13"/>
      <c r="D1162" s="12"/>
      <c r="E1162" s="12"/>
      <c r="F1162" s="12"/>
      <c r="G1162" s="12"/>
      <c r="H1162" s="12"/>
      <c r="I1162" s="12"/>
      <c r="J1162" s="11"/>
      <c r="K1162" s="11"/>
      <c r="L1162" s="11"/>
      <c r="M1162" s="11"/>
      <c r="N1162" s="12"/>
      <c r="O1162" s="14"/>
      <c r="P1162" s="11"/>
      <c r="Q1162" s="11"/>
      <c r="R1162" s="11"/>
      <c r="S1162" s="12"/>
      <c r="T1162" s="14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L1162" s="12"/>
    </row>
    <row r="1163" spans="2:38" x14ac:dyDescent="0.25">
      <c r="C1163" s="13"/>
      <c r="D1163" s="12"/>
      <c r="E1163" s="12"/>
      <c r="F1163" s="12"/>
      <c r="G1163" s="12"/>
      <c r="H1163" s="12"/>
      <c r="I1163" s="31" t="s">
        <v>450</v>
      </c>
      <c r="J1163" s="11"/>
      <c r="K1163" s="32">
        <v>2500</v>
      </c>
      <c r="L1163" s="32"/>
      <c r="M1163" s="33">
        <v>170076.42504118619</v>
      </c>
      <c r="N1163" s="12"/>
      <c r="O1163" s="14"/>
      <c r="P1163" s="11"/>
      <c r="Q1163" s="11"/>
      <c r="R1163" s="11"/>
      <c r="S1163" s="12"/>
      <c r="T1163" s="14"/>
      <c r="U1163" s="11"/>
      <c r="V1163" s="11"/>
      <c r="W1163" s="11"/>
      <c r="X1163" s="11"/>
      <c r="Y1163" s="32">
        <v>2500</v>
      </c>
      <c r="Z1163" s="32"/>
      <c r="AA1163" s="33">
        <v>170076.42504118619</v>
      </c>
      <c r="AB1163" s="11"/>
      <c r="AC1163" s="11"/>
      <c r="AD1163" s="11"/>
      <c r="AE1163" s="11"/>
      <c r="AF1163" s="11"/>
      <c r="AG1163" s="11"/>
      <c r="AL1163" s="31" t="s">
        <v>450</v>
      </c>
    </row>
    <row r="1164" spans="2:38" x14ac:dyDescent="0.25">
      <c r="B1164">
        <v>295</v>
      </c>
      <c r="C1164" s="13">
        <v>45909</v>
      </c>
      <c r="D1164" s="12" t="s">
        <v>330</v>
      </c>
      <c r="E1164" s="12" t="s">
        <v>17</v>
      </c>
      <c r="F1164" s="12" t="s">
        <v>331</v>
      </c>
      <c r="G1164" s="12" t="s">
        <v>21</v>
      </c>
      <c r="H1164" s="12"/>
      <c r="I1164" s="12" t="s">
        <v>117</v>
      </c>
      <c r="J1164" s="12"/>
      <c r="K1164" s="12"/>
      <c r="L1164" s="12"/>
      <c r="M1164" s="12"/>
      <c r="N1164" s="12" t="s">
        <v>330</v>
      </c>
      <c r="O1164" s="14">
        <v>1000</v>
      </c>
      <c r="P1164" s="11">
        <v>73.95</v>
      </c>
      <c r="Q1164" s="11">
        <v>73953.11</v>
      </c>
      <c r="R1164" s="11"/>
      <c r="S1164" s="12"/>
      <c r="T1164" s="14"/>
      <c r="U1164" s="11"/>
      <c r="V1164" s="11"/>
      <c r="W1164" s="11"/>
      <c r="X1164" s="12" t="s">
        <v>175</v>
      </c>
      <c r="Y1164" s="14">
        <v>2500</v>
      </c>
      <c r="Z1164" s="11">
        <v>74.510000000000005</v>
      </c>
      <c r="AA1164" s="11">
        <v>186286</v>
      </c>
      <c r="AB1164" s="11"/>
      <c r="AC1164" s="11"/>
      <c r="AD1164" s="11"/>
      <c r="AE1164" s="11"/>
      <c r="AF1164" s="11"/>
      <c r="AG1164" s="11"/>
      <c r="AH1164" s="86" t="str">
        <f>LEFT(N1164,2)</f>
        <v>04</v>
      </c>
      <c r="AI1164" s="86" t="str">
        <f>MID(N1164,4,2)</f>
        <v>09</v>
      </c>
      <c r="AJ1164" s="86" t="str">
        <f>RIGHT(N1164,2)</f>
        <v>25</v>
      </c>
      <c r="AK1164" s="86" t="s">
        <v>388</v>
      </c>
      <c r="AL1164" s="12" t="s">
        <v>117</v>
      </c>
    </row>
    <row r="1165" spans="2:38" x14ac:dyDescent="0.25">
      <c r="C1165" s="13"/>
      <c r="D1165" s="12"/>
      <c r="E1165" s="12"/>
      <c r="F1165" s="12"/>
      <c r="G1165" s="12"/>
      <c r="H1165" s="12"/>
      <c r="I1165" s="12" t="s">
        <v>117</v>
      </c>
      <c r="J1165" s="12" t="s">
        <v>175</v>
      </c>
      <c r="K1165" s="14">
        <v>2500</v>
      </c>
      <c r="L1165" s="11">
        <v>74.510000000000005</v>
      </c>
      <c r="M1165" s="11">
        <v>186286</v>
      </c>
      <c r="N1165" s="12"/>
      <c r="O1165" s="14"/>
      <c r="P1165" s="11"/>
      <c r="Q1165" s="11"/>
      <c r="R1165" s="11"/>
      <c r="S1165" s="12"/>
      <c r="T1165" s="14"/>
      <c r="U1165" s="11"/>
      <c r="V1165" s="11"/>
      <c r="W1165" s="11"/>
      <c r="X1165" s="12" t="s">
        <v>330</v>
      </c>
      <c r="Y1165" s="14">
        <v>1000</v>
      </c>
      <c r="Z1165" s="11">
        <v>73.95</v>
      </c>
      <c r="AA1165" s="11">
        <v>73953.11</v>
      </c>
      <c r="AB1165" s="11"/>
      <c r="AC1165" s="11"/>
      <c r="AD1165" s="11"/>
      <c r="AE1165" s="11"/>
      <c r="AF1165" s="11"/>
      <c r="AG1165" s="11"/>
      <c r="AL1165" s="12" t="s">
        <v>117</v>
      </c>
    </row>
    <row r="1166" spans="2:38" x14ac:dyDescent="0.25">
      <c r="C1166" s="13"/>
      <c r="D1166" s="12"/>
      <c r="E1166" s="12"/>
      <c r="F1166" s="12"/>
      <c r="G1166" s="12"/>
      <c r="H1166" s="12"/>
      <c r="I1166" s="12" t="s">
        <v>117</v>
      </c>
      <c r="J1166" s="11"/>
      <c r="K1166" s="11">
        <v>5000</v>
      </c>
      <c r="L1166" s="11"/>
      <c r="M1166" s="11">
        <v>356362.42504118616</v>
      </c>
      <c r="N1166" s="12"/>
      <c r="O1166" s="14">
        <f t="shared" ref="O1166:Q1166" si="173">SUM(O1164:O1165)</f>
        <v>1000</v>
      </c>
      <c r="P1166" s="11">
        <f t="shared" si="173"/>
        <v>73.95</v>
      </c>
      <c r="Q1166" s="11">
        <f t="shared" si="173"/>
        <v>73953.11</v>
      </c>
      <c r="R1166" s="11"/>
      <c r="S1166" s="12"/>
      <c r="T1166" s="14"/>
      <c r="U1166" s="11"/>
      <c r="V1166" s="11"/>
      <c r="W1166" s="11"/>
      <c r="Y1166" s="11">
        <f t="shared" ref="Y1166:AA1166" si="174">SUM(Y1163:Y1165)</f>
        <v>6000</v>
      </c>
      <c r="Z1166" s="11">
        <f t="shared" si="174"/>
        <v>148.46</v>
      </c>
      <c r="AA1166" s="11">
        <f t="shared" si="174"/>
        <v>430315.53504118614</v>
      </c>
      <c r="AB1166" s="11"/>
      <c r="AC1166" s="11"/>
      <c r="AD1166" s="11"/>
      <c r="AE1166" s="11"/>
      <c r="AF1166" s="11"/>
      <c r="AG1166" s="11"/>
      <c r="AL1166" s="12" t="s">
        <v>117</v>
      </c>
    </row>
    <row r="1167" spans="2:38" x14ac:dyDescent="0.25">
      <c r="C1167" s="13"/>
      <c r="D1167" s="12"/>
      <c r="E1167" s="12"/>
      <c r="F1167" s="12"/>
      <c r="G1167" s="12"/>
      <c r="H1167" s="12"/>
      <c r="I1167" s="12"/>
      <c r="J1167" s="11"/>
      <c r="K1167" s="11"/>
      <c r="L1167" s="11"/>
      <c r="M1167" s="11"/>
      <c r="N1167" s="12"/>
      <c r="O1167" s="14"/>
      <c r="P1167" s="11"/>
      <c r="Q1167" s="11"/>
      <c r="R1167" s="11"/>
      <c r="S1167" s="12"/>
      <c r="T1167" s="14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L1167" s="12"/>
    </row>
    <row r="1168" spans="2:38" x14ac:dyDescent="0.25">
      <c r="C1168" s="13"/>
      <c r="D1168" s="12"/>
      <c r="E1168" s="12"/>
      <c r="F1168" s="12"/>
      <c r="G1168" s="12"/>
      <c r="H1168" s="12"/>
      <c r="I1168" s="12"/>
      <c r="J1168" s="11"/>
      <c r="K1168" s="11"/>
      <c r="L1168" s="11"/>
      <c r="M1168" s="11"/>
      <c r="N1168" s="12"/>
      <c r="O1168" s="14"/>
      <c r="P1168" s="11"/>
      <c r="Q1168" s="11"/>
      <c r="R1168" s="11"/>
      <c r="S1168" s="12"/>
      <c r="T1168" s="14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L1168" s="12"/>
    </row>
    <row r="1169" spans="2:38" x14ac:dyDescent="0.25">
      <c r="B1169">
        <v>240</v>
      </c>
      <c r="C1169" s="13">
        <v>45880</v>
      </c>
      <c r="D1169" s="12" t="s">
        <v>284</v>
      </c>
      <c r="E1169" s="12" t="s">
        <v>23</v>
      </c>
      <c r="F1169" s="12" t="s">
        <v>23</v>
      </c>
      <c r="G1169" s="12" t="s">
        <v>21</v>
      </c>
      <c r="H1169" s="12"/>
      <c r="I1169" s="12" t="s">
        <v>280</v>
      </c>
      <c r="J1169" s="12"/>
      <c r="K1169" s="12"/>
      <c r="L1169" s="12"/>
      <c r="M1169" s="12"/>
      <c r="N1169" s="12"/>
      <c r="O1169" s="14"/>
      <c r="P1169" s="11"/>
      <c r="Q1169" s="11"/>
      <c r="R1169" s="11"/>
      <c r="S1169" s="12" t="s">
        <v>284</v>
      </c>
      <c r="T1169" s="14">
        <v>-100</v>
      </c>
      <c r="U1169" s="11">
        <v>1275.8599999999999</v>
      </c>
      <c r="V1169" s="11">
        <v>-127586.28</v>
      </c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86" t="str">
        <f>LEFT(S1169,2)</f>
        <v>08</v>
      </c>
      <c r="AI1169" s="86" t="str">
        <f>MID(S1169,4,2)</f>
        <v>08</v>
      </c>
      <c r="AJ1169" s="86" t="str">
        <f>RIGHT(S1169,2)</f>
        <v>25</v>
      </c>
      <c r="AK1169" s="86" t="s">
        <v>388</v>
      </c>
      <c r="AL1169" s="12" t="s">
        <v>280</v>
      </c>
    </row>
    <row r="1170" spans="2:38" x14ac:dyDescent="0.25">
      <c r="B1170">
        <v>273</v>
      </c>
      <c r="C1170" s="13">
        <v>45890</v>
      </c>
      <c r="D1170" s="12" t="s">
        <v>306</v>
      </c>
      <c r="E1170" s="12" t="s">
        <v>23</v>
      </c>
      <c r="F1170" s="12" t="s">
        <v>23</v>
      </c>
      <c r="G1170" s="12" t="s">
        <v>21</v>
      </c>
      <c r="H1170" s="12"/>
      <c r="I1170" s="12" t="s">
        <v>280</v>
      </c>
      <c r="J1170" s="12"/>
      <c r="K1170" s="12"/>
      <c r="L1170" s="12"/>
      <c r="M1170" s="12"/>
      <c r="N1170" s="12"/>
      <c r="O1170" s="14"/>
      <c r="P1170" s="11"/>
      <c r="Q1170" s="11"/>
      <c r="R1170" s="11"/>
      <c r="S1170" s="12" t="s">
        <v>306</v>
      </c>
      <c r="T1170" s="14">
        <v>-100</v>
      </c>
      <c r="U1170" s="11">
        <v>1189.4100000000001</v>
      </c>
      <c r="V1170" s="11">
        <v>-118941.16</v>
      </c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86" t="str">
        <f>LEFT(S1170,2)</f>
        <v>20</v>
      </c>
      <c r="AI1170" s="86" t="str">
        <f>MID(S1170,4,2)</f>
        <v>08</v>
      </c>
      <c r="AJ1170" s="86" t="str">
        <f>RIGHT(S1170,2)</f>
        <v>25</v>
      </c>
      <c r="AK1170" s="86" t="s">
        <v>388</v>
      </c>
      <c r="AL1170" s="12" t="s">
        <v>280</v>
      </c>
    </row>
    <row r="1171" spans="2:38" x14ac:dyDescent="0.25">
      <c r="B1171">
        <v>235</v>
      </c>
      <c r="C1171" s="13">
        <v>45876</v>
      </c>
      <c r="D1171" s="12" t="s">
        <v>278</v>
      </c>
      <c r="E1171" s="12" t="s">
        <v>17</v>
      </c>
      <c r="F1171" s="12" t="s">
        <v>279</v>
      </c>
      <c r="G1171" s="12" t="s">
        <v>21</v>
      </c>
      <c r="H1171" s="12"/>
      <c r="I1171" s="12" t="s">
        <v>280</v>
      </c>
      <c r="J1171" s="12"/>
      <c r="K1171" s="12"/>
      <c r="L1171" s="12"/>
      <c r="M1171" s="12"/>
      <c r="N1171" s="12" t="s">
        <v>278</v>
      </c>
      <c r="O1171" s="14">
        <v>200</v>
      </c>
      <c r="P1171" s="11">
        <v>912.66</v>
      </c>
      <c r="Q1171" s="11">
        <v>182532.35</v>
      </c>
      <c r="R1171" s="11"/>
      <c r="S1171" s="12"/>
      <c r="T1171" s="14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86" t="str">
        <f>LEFT(N1171,2)</f>
        <v>06</v>
      </c>
      <c r="AI1171" s="86" t="str">
        <f>MID(N1171,4,2)</f>
        <v>08</v>
      </c>
      <c r="AJ1171" s="86" t="str">
        <f>RIGHT(N1171,2)</f>
        <v>25</v>
      </c>
      <c r="AK1171" s="86" t="s">
        <v>388</v>
      </c>
      <c r="AL1171" s="12" t="s">
        <v>280</v>
      </c>
    </row>
    <row r="1172" spans="2:38" x14ac:dyDescent="0.25">
      <c r="C1172" s="13"/>
      <c r="D1172" s="12"/>
      <c r="E1172" s="12"/>
      <c r="F1172" s="12"/>
      <c r="G1172" s="12"/>
      <c r="H1172" s="12"/>
      <c r="I1172" s="12" t="s">
        <v>280</v>
      </c>
      <c r="J1172" s="12"/>
      <c r="K1172" s="12"/>
      <c r="L1172" s="12"/>
      <c r="M1172" s="12"/>
      <c r="N1172" s="12"/>
      <c r="O1172" s="14">
        <f t="shared" ref="O1172:Q1172" si="175">SUM(O1171)</f>
        <v>200</v>
      </c>
      <c r="P1172" s="11">
        <f t="shared" si="175"/>
        <v>912.66</v>
      </c>
      <c r="Q1172" s="11">
        <f t="shared" si="175"/>
        <v>182532.35</v>
      </c>
      <c r="R1172" s="11"/>
      <c r="S1172" s="12"/>
      <c r="T1172" s="14">
        <f t="shared" ref="T1172:V1172" si="176">SUM(T1169:T1171)</f>
        <v>-200</v>
      </c>
      <c r="U1172" s="11">
        <f t="shared" si="176"/>
        <v>2465.27</v>
      </c>
      <c r="V1172" s="11">
        <f t="shared" si="176"/>
        <v>-246527.44</v>
      </c>
      <c r="W1172" s="11"/>
      <c r="X1172" s="11"/>
      <c r="Y1172" s="11">
        <f>K1172+O1172+T1172</f>
        <v>0</v>
      </c>
      <c r="Z1172" s="11"/>
      <c r="AA1172" s="11">
        <f>Q1172/O1172*Y1172</f>
        <v>0</v>
      </c>
      <c r="AB1172" s="12"/>
      <c r="AC1172" s="11">
        <f>Q1172-AA1172</f>
        <v>182532.35</v>
      </c>
      <c r="AD1172" s="11">
        <f>(V1172*-1)-AC1172</f>
        <v>63995.09</v>
      </c>
      <c r="AE1172" s="11"/>
      <c r="AF1172" s="11"/>
      <c r="AG1172" s="11"/>
      <c r="AK1172" s="86" t="s">
        <v>388</v>
      </c>
      <c r="AL1172" s="12"/>
    </row>
    <row r="1173" spans="2:38" x14ac:dyDescent="0.25">
      <c r="C1173" s="13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4"/>
      <c r="P1173" s="11"/>
      <c r="Q1173" s="11"/>
      <c r="R1173" s="11"/>
      <c r="S1173" s="12"/>
      <c r="T1173" s="14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L1173" s="12"/>
    </row>
    <row r="1174" spans="2:38" x14ac:dyDescent="0.25">
      <c r="C1174" s="13"/>
      <c r="D1174" s="12"/>
      <c r="E1174" s="12"/>
      <c r="F1174" s="12"/>
      <c r="G1174" s="12"/>
      <c r="H1174" s="12"/>
      <c r="I1174" s="31" t="s">
        <v>451</v>
      </c>
      <c r="J1174" s="11"/>
      <c r="K1174" s="32">
        <v>2500</v>
      </c>
      <c r="L1174" s="32"/>
      <c r="M1174" s="33">
        <v>94219.25</v>
      </c>
      <c r="N1174" s="12"/>
      <c r="O1174" s="14"/>
      <c r="P1174" s="11"/>
      <c r="Q1174" s="11"/>
      <c r="R1174" s="11"/>
      <c r="S1174" s="12"/>
      <c r="T1174" s="14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L1174" s="31" t="s">
        <v>451</v>
      </c>
    </row>
    <row r="1175" spans="2:38" x14ac:dyDescent="0.25">
      <c r="B1175">
        <v>245</v>
      </c>
      <c r="C1175" s="13">
        <v>45883</v>
      </c>
      <c r="D1175" s="12" t="s">
        <v>291</v>
      </c>
      <c r="E1175" s="12" t="s">
        <v>17</v>
      </c>
      <c r="F1175" s="12" t="s">
        <v>292</v>
      </c>
      <c r="G1175" s="12" t="s">
        <v>21</v>
      </c>
      <c r="H1175" s="12"/>
      <c r="I1175" s="12" t="s">
        <v>293</v>
      </c>
      <c r="J1175" s="12"/>
      <c r="K1175" s="12"/>
      <c r="L1175" s="12"/>
      <c r="M1175" s="12"/>
      <c r="N1175" s="12"/>
      <c r="O1175" s="14"/>
      <c r="P1175" s="11"/>
      <c r="Q1175" s="11"/>
      <c r="R1175" s="11"/>
      <c r="S1175" s="12" t="s">
        <v>291</v>
      </c>
      <c r="T1175" s="14">
        <v>-1500</v>
      </c>
      <c r="U1175" s="11">
        <v>42.23</v>
      </c>
      <c r="V1175" s="11">
        <v>-63339.91</v>
      </c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86" t="str">
        <f>LEFT(S1175,2)</f>
        <v>13</v>
      </c>
      <c r="AI1175" s="86" t="str">
        <f>MID(S1175,4,2)</f>
        <v>08</v>
      </c>
      <c r="AJ1175" s="86" t="str">
        <f>RIGHT(S1175,2)</f>
        <v>25</v>
      </c>
      <c r="AK1175" s="86" t="s">
        <v>388</v>
      </c>
      <c r="AL1175" s="12" t="s">
        <v>293</v>
      </c>
    </row>
    <row r="1176" spans="2:38" x14ac:dyDescent="0.25">
      <c r="B1176">
        <v>262</v>
      </c>
      <c r="C1176" s="13">
        <v>45887</v>
      </c>
      <c r="D1176" s="12" t="s">
        <v>294</v>
      </c>
      <c r="E1176" s="12" t="s">
        <v>23</v>
      </c>
      <c r="F1176" s="12" t="s">
        <v>23</v>
      </c>
      <c r="G1176" s="12" t="s">
        <v>21</v>
      </c>
      <c r="H1176" s="12"/>
      <c r="I1176" s="12" t="s">
        <v>293</v>
      </c>
      <c r="J1176" s="12"/>
      <c r="K1176" s="12"/>
      <c r="L1176" s="12"/>
      <c r="M1176" s="12"/>
      <c r="N1176" s="12"/>
      <c r="O1176" s="14"/>
      <c r="P1176" s="11"/>
      <c r="Q1176" s="11"/>
      <c r="R1176" s="11"/>
      <c r="S1176" s="12" t="s">
        <v>294</v>
      </c>
      <c r="T1176" s="14">
        <v>-1000</v>
      </c>
      <c r="U1176" s="11">
        <v>41.89</v>
      </c>
      <c r="V1176" s="11">
        <v>-41888.1</v>
      </c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86" t="str">
        <f>LEFT(S1176,2)</f>
        <v>14</v>
      </c>
      <c r="AI1176" s="86" t="str">
        <f>MID(S1176,4,2)</f>
        <v>08</v>
      </c>
      <c r="AJ1176" s="86" t="str">
        <f>RIGHT(S1176,2)</f>
        <v>25</v>
      </c>
      <c r="AK1176" s="86" t="s">
        <v>388</v>
      </c>
      <c r="AL1176" s="12" t="s">
        <v>293</v>
      </c>
    </row>
    <row r="1177" spans="2:38" x14ac:dyDescent="0.25">
      <c r="C1177" s="13"/>
      <c r="D1177" s="12"/>
      <c r="E1177" s="12"/>
      <c r="F1177" s="12"/>
      <c r="G1177" s="12"/>
      <c r="H1177" s="12"/>
      <c r="I1177" s="12" t="s">
        <v>293</v>
      </c>
      <c r="J1177" s="12"/>
      <c r="K1177" s="11">
        <f>SUM(K1174:K1176)</f>
        <v>2500</v>
      </c>
      <c r="L1177" s="11">
        <f>SUM(L1174:L1176)</f>
        <v>0</v>
      </c>
      <c r="M1177" s="11">
        <f>SUM(M1174:M1176)</f>
        <v>94219.25</v>
      </c>
      <c r="N1177" s="12"/>
      <c r="O1177" s="14"/>
      <c r="P1177" s="11"/>
      <c r="Q1177" s="11"/>
      <c r="R1177" s="11"/>
      <c r="S1177" s="12"/>
      <c r="T1177" s="14">
        <f t="shared" ref="T1177:V1177" si="177">SUM(T1175:T1176)</f>
        <v>-2500</v>
      </c>
      <c r="U1177" s="11">
        <f t="shared" si="177"/>
        <v>84.12</v>
      </c>
      <c r="V1177" s="11">
        <f t="shared" si="177"/>
        <v>-105228.01000000001</v>
      </c>
      <c r="W1177" s="11"/>
      <c r="X1177" s="11"/>
      <c r="Y1177" s="11">
        <f>K1177+O1177+T1177</f>
        <v>0</v>
      </c>
      <c r="Z1177" s="11"/>
      <c r="AA1177" s="11">
        <f>M1177/K1177*Y1177</f>
        <v>0</v>
      </c>
      <c r="AB1177" s="12"/>
      <c r="AC1177" s="11">
        <f>M1177-AA1177</f>
        <v>94219.25</v>
      </c>
      <c r="AD1177" s="11">
        <f>(V1177*-1)-AC1177</f>
        <v>11008.760000000009</v>
      </c>
      <c r="AE1177" s="11"/>
      <c r="AF1177" s="11"/>
      <c r="AG1177" s="11"/>
      <c r="AK1177" s="86" t="s">
        <v>388</v>
      </c>
      <c r="AL1177" s="12"/>
    </row>
    <row r="1178" spans="2:38" x14ac:dyDescent="0.25">
      <c r="C1178" s="13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4"/>
      <c r="P1178" s="11"/>
      <c r="Q1178" s="11"/>
      <c r="R1178" s="11"/>
      <c r="S1178" s="12"/>
      <c r="T1178" s="14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L1178" s="12"/>
    </row>
    <row r="1179" spans="2:38" x14ac:dyDescent="0.25">
      <c r="C1179" s="13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4"/>
      <c r="P1179" s="11"/>
      <c r="Q1179" s="11"/>
      <c r="R1179" s="11"/>
      <c r="S1179" s="12"/>
      <c r="T1179" s="14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L1179" s="12"/>
    </row>
    <row r="1180" spans="2:38" x14ac:dyDescent="0.25">
      <c r="C1180" s="13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4"/>
      <c r="P1180" s="11"/>
      <c r="Q1180" s="11"/>
      <c r="R1180" s="11"/>
      <c r="S1180" s="12"/>
      <c r="T1180" s="14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L1180" s="12"/>
    </row>
    <row r="1181" spans="2:38" x14ac:dyDescent="0.25">
      <c r="B1181">
        <v>312</v>
      </c>
      <c r="C1181" s="13">
        <v>45916</v>
      </c>
      <c r="D1181" s="12" t="s">
        <v>345</v>
      </c>
      <c r="E1181" s="12" t="s">
        <v>23</v>
      </c>
      <c r="F1181" s="12" t="s">
        <v>23</v>
      </c>
      <c r="G1181" s="12" t="s">
        <v>21</v>
      </c>
      <c r="H1181" s="12"/>
      <c r="I1181" s="12" t="s">
        <v>348</v>
      </c>
      <c r="J1181" s="12"/>
      <c r="K1181" s="12"/>
      <c r="L1181" s="12"/>
      <c r="M1181" s="12"/>
      <c r="N1181" s="12" t="s">
        <v>345</v>
      </c>
      <c r="O1181" s="14">
        <v>1000</v>
      </c>
      <c r="P1181" s="11">
        <v>152.07</v>
      </c>
      <c r="Q1181" s="11">
        <v>152066.59</v>
      </c>
      <c r="R1181" s="11"/>
      <c r="S1181" s="12"/>
      <c r="T1181" s="14"/>
      <c r="U1181" s="11"/>
      <c r="V1181" s="11"/>
      <c r="W1181" s="11"/>
      <c r="X1181" s="12" t="s">
        <v>345</v>
      </c>
      <c r="Y1181" s="14">
        <v>1000</v>
      </c>
      <c r="Z1181" s="11">
        <v>152.07</v>
      </c>
      <c r="AA1181" s="11">
        <v>152066.59</v>
      </c>
      <c r="AB1181" s="11"/>
      <c r="AC1181" s="11"/>
      <c r="AD1181" s="11"/>
      <c r="AE1181" s="11"/>
      <c r="AF1181" s="11"/>
      <c r="AG1181" s="11"/>
      <c r="AH1181" s="86" t="str">
        <f>LEFT(N1181,2)</f>
        <v>15</v>
      </c>
      <c r="AI1181" s="86" t="str">
        <f>MID(N1181,4,2)</f>
        <v>09</v>
      </c>
      <c r="AJ1181" s="86" t="str">
        <f>RIGHT(N1181,2)</f>
        <v>25</v>
      </c>
      <c r="AK1181" s="86" t="s">
        <v>388</v>
      </c>
      <c r="AL1181" s="12" t="s">
        <v>348</v>
      </c>
    </row>
    <row r="1182" spans="2:38" x14ac:dyDescent="0.25">
      <c r="C1182" s="13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4"/>
      <c r="P1182" s="11"/>
      <c r="Q1182" s="11"/>
      <c r="R1182" s="11"/>
      <c r="S1182" s="12"/>
      <c r="T1182" s="14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L1182" s="12"/>
    </row>
    <row r="1183" spans="2:38" x14ac:dyDescent="0.25">
      <c r="C1183" s="13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4"/>
      <c r="P1183" s="11"/>
      <c r="Q1183" s="11"/>
      <c r="R1183" s="11"/>
      <c r="S1183" s="12"/>
      <c r="T1183" s="14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L1183" s="12"/>
    </row>
    <row r="1184" spans="2:38" x14ac:dyDescent="0.25">
      <c r="C1184" s="13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4"/>
      <c r="P1184" s="11"/>
      <c r="Q1184" s="11"/>
      <c r="R1184" s="11"/>
      <c r="S1184" s="12"/>
      <c r="T1184" s="14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L1184" s="12"/>
    </row>
    <row r="1185" spans="2:38" x14ac:dyDescent="0.25">
      <c r="C1185" s="13"/>
      <c r="D1185" s="12"/>
      <c r="E1185" s="12"/>
      <c r="F1185" s="12"/>
      <c r="G1185" s="12"/>
      <c r="H1185" s="12"/>
      <c r="I1185" s="31" t="s">
        <v>453</v>
      </c>
      <c r="J1185" s="11"/>
      <c r="K1185" s="32">
        <v>50</v>
      </c>
      <c r="L1185" s="32"/>
      <c r="M1185" s="33">
        <v>6764.26</v>
      </c>
      <c r="N1185" s="12"/>
      <c r="O1185" s="14"/>
      <c r="P1185" s="11"/>
      <c r="Q1185" s="11"/>
      <c r="R1185" s="11"/>
      <c r="S1185" s="12"/>
      <c r="T1185" s="14"/>
      <c r="U1185" s="11"/>
      <c r="V1185" s="11"/>
      <c r="W1185" s="11"/>
      <c r="X1185" s="11"/>
      <c r="Y1185" s="32">
        <v>50</v>
      </c>
      <c r="Z1185" s="32"/>
      <c r="AA1185" s="33">
        <v>6764.26</v>
      </c>
      <c r="AB1185" s="11"/>
      <c r="AC1185" s="11"/>
      <c r="AD1185" s="11"/>
      <c r="AE1185" s="11"/>
      <c r="AF1185" s="11"/>
      <c r="AG1185" s="11"/>
      <c r="AL1185" s="31" t="s">
        <v>453</v>
      </c>
    </row>
    <row r="1186" spans="2:38" x14ac:dyDescent="0.25">
      <c r="C1186" s="13"/>
      <c r="D1186" s="12"/>
      <c r="E1186" s="12"/>
      <c r="F1186" s="12"/>
      <c r="G1186" s="12"/>
      <c r="H1186" s="12"/>
      <c r="I1186" s="31"/>
      <c r="J1186" s="11"/>
      <c r="K1186" s="32"/>
      <c r="L1186" s="32"/>
      <c r="M1186" s="33"/>
      <c r="N1186" s="12"/>
      <c r="O1186" s="14"/>
      <c r="P1186" s="11"/>
      <c r="Q1186" s="11"/>
      <c r="R1186" s="11"/>
      <c r="S1186" s="12"/>
      <c r="T1186" s="14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L1186" s="31"/>
    </row>
    <row r="1187" spans="2:38" x14ac:dyDescent="0.25">
      <c r="C1187" s="13"/>
      <c r="D1187" s="12"/>
      <c r="E1187" s="12"/>
      <c r="F1187" s="12"/>
      <c r="G1187" s="12"/>
      <c r="H1187" s="12"/>
      <c r="I1187" s="31"/>
      <c r="J1187" s="11"/>
      <c r="K1187" s="32"/>
      <c r="L1187" s="32"/>
      <c r="M1187" s="33"/>
      <c r="N1187" s="12"/>
      <c r="O1187" s="14"/>
      <c r="P1187" s="11"/>
      <c r="Q1187" s="11"/>
      <c r="R1187" s="11"/>
      <c r="S1187" s="12"/>
      <c r="T1187" s="14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L1187" s="31"/>
    </row>
    <row r="1188" spans="2:38" x14ac:dyDescent="0.25">
      <c r="C1188" s="13"/>
      <c r="D1188" s="12"/>
      <c r="E1188" s="12"/>
      <c r="F1188" s="12"/>
      <c r="G1188" s="12"/>
      <c r="H1188" s="12"/>
      <c r="I1188" s="31"/>
      <c r="J1188" s="11"/>
      <c r="K1188" s="32"/>
      <c r="L1188" s="32"/>
      <c r="M1188" s="33"/>
      <c r="N1188" s="12"/>
      <c r="O1188" s="14"/>
      <c r="P1188" s="11"/>
      <c r="Q1188" s="11"/>
      <c r="R1188" s="11"/>
      <c r="S1188" s="12"/>
      <c r="T1188" s="14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L1188" s="31"/>
    </row>
    <row r="1189" spans="2:38" x14ac:dyDescent="0.25">
      <c r="C1189" s="13"/>
      <c r="D1189" s="12"/>
      <c r="E1189" s="12"/>
      <c r="F1189" s="12"/>
      <c r="G1189" s="12"/>
      <c r="H1189" s="12"/>
      <c r="I1189" s="31" t="s">
        <v>455</v>
      </c>
      <c r="J1189" s="11"/>
      <c r="K1189" s="32">
        <v>4000</v>
      </c>
      <c r="L1189" s="32"/>
      <c r="M1189" s="33">
        <v>176008.89</v>
      </c>
      <c r="N1189" s="12"/>
      <c r="O1189" s="14"/>
      <c r="P1189" s="11"/>
      <c r="Q1189" s="11"/>
      <c r="R1189" s="11"/>
      <c r="S1189" s="12"/>
      <c r="T1189" s="14"/>
      <c r="U1189" s="11"/>
      <c r="V1189" s="11"/>
      <c r="W1189" s="11"/>
      <c r="X1189" s="11"/>
      <c r="Y1189" s="32">
        <v>4000</v>
      </c>
      <c r="Z1189" s="32"/>
      <c r="AA1189" s="33">
        <v>176008.89</v>
      </c>
      <c r="AB1189" s="11"/>
      <c r="AC1189" s="11"/>
      <c r="AD1189" s="11"/>
      <c r="AE1189" s="11"/>
      <c r="AF1189" s="11"/>
      <c r="AG1189" s="11"/>
      <c r="AL1189" s="31" t="s">
        <v>455</v>
      </c>
    </row>
    <row r="1190" spans="2:38" x14ac:dyDescent="0.25">
      <c r="C1190" s="13"/>
      <c r="D1190" s="12"/>
      <c r="E1190" s="12"/>
      <c r="F1190" s="12"/>
      <c r="G1190" s="12"/>
      <c r="H1190" s="12"/>
      <c r="I1190" s="31"/>
      <c r="J1190" s="11"/>
      <c r="K1190" s="32"/>
      <c r="L1190" s="32"/>
      <c r="M1190" s="33"/>
      <c r="N1190" s="12"/>
      <c r="O1190" s="14"/>
      <c r="P1190" s="11"/>
      <c r="Q1190" s="11"/>
      <c r="R1190" s="11"/>
      <c r="S1190" s="12"/>
      <c r="T1190" s="14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L1190" s="31"/>
    </row>
    <row r="1191" spans="2:38" x14ac:dyDescent="0.25">
      <c r="C1191" s="13"/>
      <c r="D1191" s="12"/>
      <c r="E1191" s="12"/>
      <c r="F1191" s="12"/>
      <c r="G1191" s="12"/>
      <c r="H1191" s="12"/>
      <c r="I1191" s="31"/>
      <c r="J1191" s="11"/>
      <c r="K1191" s="32"/>
      <c r="L1191" s="32"/>
      <c r="M1191" s="33"/>
      <c r="N1191" s="12"/>
      <c r="O1191" s="14"/>
      <c r="P1191" s="11"/>
      <c r="Q1191" s="11"/>
      <c r="R1191" s="11"/>
      <c r="S1191" s="12"/>
      <c r="T1191" s="14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L1191" s="31"/>
    </row>
    <row r="1192" spans="2:38" x14ac:dyDescent="0.25">
      <c r="B1192">
        <v>290</v>
      </c>
      <c r="C1192" s="13">
        <v>45903</v>
      </c>
      <c r="D1192" s="12" t="s">
        <v>321</v>
      </c>
      <c r="E1192" s="12" t="s">
        <v>23</v>
      </c>
      <c r="F1192" s="12" t="s">
        <v>23</v>
      </c>
      <c r="G1192" s="12" t="s">
        <v>21</v>
      </c>
      <c r="H1192" s="12"/>
      <c r="I1192" s="12" t="s">
        <v>325</v>
      </c>
      <c r="J1192" s="12"/>
      <c r="K1192" s="12"/>
      <c r="L1192" s="12"/>
      <c r="M1192" s="12"/>
      <c r="N1192" s="12" t="s">
        <v>321</v>
      </c>
      <c r="O1192" s="14">
        <v>500</v>
      </c>
      <c r="P1192" s="11">
        <v>379.73</v>
      </c>
      <c r="Q1192" s="11">
        <v>189864.7</v>
      </c>
      <c r="R1192" s="11"/>
      <c r="S1192" s="12"/>
      <c r="T1192" s="14"/>
      <c r="U1192" s="11"/>
      <c r="V1192" s="11"/>
      <c r="W1192" s="11"/>
      <c r="X1192" s="12" t="s">
        <v>321</v>
      </c>
      <c r="Y1192" s="14">
        <v>500</v>
      </c>
      <c r="Z1192" s="11">
        <v>379.73</v>
      </c>
      <c r="AA1192" s="11">
        <v>189864.7</v>
      </c>
      <c r="AB1192" s="11"/>
      <c r="AC1192" s="11"/>
      <c r="AD1192" s="11"/>
      <c r="AE1192" s="11"/>
      <c r="AF1192" s="11"/>
      <c r="AG1192" s="11"/>
      <c r="AH1192" s="86" t="str">
        <f>LEFT(N1192,2)</f>
        <v>02</v>
      </c>
      <c r="AI1192" s="86" t="str">
        <f>MID(N1192,4,2)</f>
        <v>09</v>
      </c>
      <c r="AJ1192" s="86" t="str">
        <f>RIGHT(N1192,2)</f>
        <v>25</v>
      </c>
      <c r="AK1192" s="86" t="s">
        <v>388</v>
      </c>
      <c r="AL1192" s="12" t="s">
        <v>325</v>
      </c>
    </row>
    <row r="1193" spans="2:38" x14ac:dyDescent="0.25">
      <c r="B1193">
        <v>304</v>
      </c>
      <c r="C1193" s="13">
        <v>45912</v>
      </c>
      <c r="D1193" s="12" t="s">
        <v>340</v>
      </c>
      <c r="E1193" s="12" t="s">
        <v>23</v>
      </c>
      <c r="F1193" s="12" t="s">
        <v>23</v>
      </c>
      <c r="G1193" s="12" t="s">
        <v>21</v>
      </c>
      <c r="H1193" s="12"/>
      <c r="I1193" s="12" t="s">
        <v>325</v>
      </c>
      <c r="J1193" s="12"/>
      <c r="K1193" s="12"/>
      <c r="L1193" s="12"/>
      <c r="M1193" s="12"/>
      <c r="N1193" s="12" t="s">
        <v>340</v>
      </c>
      <c r="O1193" s="14">
        <v>1000</v>
      </c>
      <c r="P1193" s="11">
        <v>395.81</v>
      </c>
      <c r="Q1193" s="11">
        <v>395813.92</v>
      </c>
      <c r="R1193" s="11"/>
      <c r="S1193" s="12"/>
      <c r="T1193" s="14"/>
      <c r="U1193" s="11"/>
      <c r="V1193" s="11"/>
      <c r="W1193" s="11"/>
      <c r="X1193" s="12" t="s">
        <v>340</v>
      </c>
      <c r="Y1193" s="14">
        <v>1000</v>
      </c>
      <c r="Z1193" s="11">
        <v>395.81</v>
      </c>
      <c r="AA1193" s="11">
        <v>395813.92</v>
      </c>
      <c r="AB1193" s="11"/>
      <c r="AC1193" s="11"/>
      <c r="AD1193" s="11"/>
      <c r="AE1193" s="11"/>
      <c r="AF1193" s="11"/>
      <c r="AG1193" s="11"/>
      <c r="AH1193" s="86" t="str">
        <f>LEFT(N1193,2)</f>
        <v>11</v>
      </c>
      <c r="AI1193" s="86" t="str">
        <f>MID(N1193,4,2)</f>
        <v>09</v>
      </c>
      <c r="AJ1193" s="86" t="str">
        <f>RIGHT(N1193,2)</f>
        <v>25</v>
      </c>
      <c r="AK1193" s="86" t="s">
        <v>388</v>
      </c>
      <c r="AL1193" s="12" t="s">
        <v>325</v>
      </c>
    </row>
    <row r="1194" spans="2:38" x14ac:dyDescent="0.25">
      <c r="C1194" s="13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4"/>
      <c r="P1194" s="11"/>
      <c r="Q1194" s="11"/>
      <c r="R1194" s="11"/>
      <c r="S1194" s="12"/>
      <c r="T1194" s="14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L1194" s="12"/>
    </row>
    <row r="1195" spans="2:38" x14ac:dyDescent="0.25">
      <c r="C1195" s="13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4"/>
      <c r="P1195" s="11"/>
      <c r="Q1195" s="11"/>
      <c r="R1195" s="11"/>
      <c r="S1195" s="12"/>
      <c r="T1195" s="14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L1195" s="12"/>
    </row>
    <row r="1196" spans="2:38" x14ac:dyDescent="0.25">
      <c r="B1196">
        <v>210</v>
      </c>
      <c r="C1196" s="13">
        <v>45862</v>
      </c>
      <c r="D1196" s="12" t="s">
        <v>253</v>
      </c>
      <c r="E1196" s="12" t="s">
        <v>23</v>
      </c>
      <c r="F1196" s="12" t="s">
        <v>23</v>
      </c>
      <c r="G1196" s="12" t="s">
        <v>21</v>
      </c>
      <c r="H1196" s="12"/>
      <c r="I1196" s="12" t="s">
        <v>255</v>
      </c>
      <c r="J1196" s="12"/>
      <c r="K1196" s="12"/>
      <c r="L1196" s="12"/>
      <c r="M1196" s="12"/>
      <c r="N1196" s="12" t="s">
        <v>253</v>
      </c>
      <c r="O1196" s="14">
        <v>10000</v>
      </c>
      <c r="P1196" s="11">
        <v>15.09</v>
      </c>
      <c r="Q1196" s="11">
        <v>150900</v>
      </c>
      <c r="R1196" s="11"/>
      <c r="S1196" s="12"/>
      <c r="T1196" s="14"/>
      <c r="U1196" s="11"/>
      <c r="V1196" s="11"/>
      <c r="W1196" s="11"/>
      <c r="X1196" s="12" t="s">
        <v>253</v>
      </c>
      <c r="Y1196" s="14">
        <v>10000</v>
      </c>
      <c r="Z1196" s="11">
        <v>15.09</v>
      </c>
      <c r="AA1196" s="11">
        <v>150900</v>
      </c>
      <c r="AB1196" s="11"/>
      <c r="AC1196" s="11"/>
      <c r="AD1196" s="11"/>
      <c r="AE1196" s="11"/>
      <c r="AF1196" s="11"/>
      <c r="AG1196" s="11"/>
      <c r="AH1196" s="86" t="str">
        <f>LEFT(N1196,2)</f>
        <v>23</v>
      </c>
      <c r="AI1196" s="86" t="str">
        <f>MID(N1196,4,2)</f>
        <v>07</v>
      </c>
      <c r="AJ1196" s="86" t="str">
        <f>RIGHT(N1196,2)</f>
        <v>25</v>
      </c>
      <c r="AK1196" s="86" t="s">
        <v>388</v>
      </c>
      <c r="AL1196" s="12" t="s">
        <v>255</v>
      </c>
    </row>
    <row r="1197" spans="2:38" x14ac:dyDescent="0.25">
      <c r="C1197" s="13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4"/>
      <c r="P1197" s="11"/>
      <c r="Q1197" s="11"/>
      <c r="R1197" s="11"/>
      <c r="S1197" s="12"/>
      <c r="T1197" s="14"/>
      <c r="U1197" s="11"/>
      <c r="V1197" s="11"/>
      <c r="W1197" s="11"/>
      <c r="X1197" s="12"/>
      <c r="Y1197" s="14"/>
      <c r="Z1197" s="11"/>
      <c r="AA1197" s="11"/>
      <c r="AB1197" s="11"/>
      <c r="AC1197" s="11"/>
      <c r="AD1197" s="11"/>
      <c r="AE1197" s="11"/>
      <c r="AF1197" s="11"/>
      <c r="AG1197" s="11"/>
      <c r="AL1197" s="12"/>
    </row>
    <row r="1198" spans="2:38" x14ac:dyDescent="0.25">
      <c r="C1198" s="13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4"/>
      <c r="P1198" s="11"/>
      <c r="Q1198" s="11"/>
      <c r="R1198" s="11"/>
      <c r="S1198" s="12"/>
      <c r="T1198" s="14"/>
      <c r="U1198" s="11"/>
      <c r="V1198" s="11"/>
      <c r="W1198" s="11"/>
      <c r="X1198" s="12"/>
      <c r="Y1198" s="14"/>
      <c r="Z1198" s="11"/>
      <c r="AA1198" s="11"/>
      <c r="AB1198" s="11"/>
      <c r="AC1198" s="11"/>
      <c r="AD1198" s="11"/>
      <c r="AE1198" s="11"/>
      <c r="AF1198" s="11"/>
      <c r="AG1198" s="11"/>
      <c r="AL1198" s="12"/>
    </row>
    <row r="1199" spans="2:38" x14ac:dyDescent="0.25">
      <c r="B1199">
        <v>263</v>
      </c>
      <c r="C1199" s="13">
        <v>45887</v>
      </c>
      <c r="D1199" s="12" t="s">
        <v>294</v>
      </c>
      <c r="E1199" s="12" t="s">
        <v>23</v>
      </c>
      <c r="F1199" s="12" t="s">
        <v>23</v>
      </c>
      <c r="G1199" s="12" t="s">
        <v>21</v>
      </c>
      <c r="H1199" s="12"/>
      <c r="I1199" s="12" t="s">
        <v>145</v>
      </c>
      <c r="J1199" s="12"/>
      <c r="K1199" s="12"/>
      <c r="L1199" s="12"/>
      <c r="M1199" s="12"/>
      <c r="N1199" s="12" t="s">
        <v>294</v>
      </c>
      <c r="O1199" s="14">
        <v>100</v>
      </c>
      <c r="P1199" s="11">
        <v>484.98</v>
      </c>
      <c r="Q1199" s="11">
        <v>48498.46</v>
      </c>
      <c r="R1199" s="11"/>
      <c r="S1199" s="12"/>
      <c r="T1199" s="14"/>
      <c r="U1199" s="11"/>
      <c r="V1199" s="11"/>
      <c r="W1199" s="11"/>
      <c r="X1199" s="12" t="s">
        <v>142</v>
      </c>
      <c r="Y1199" s="14">
        <v>200</v>
      </c>
      <c r="Z1199" s="11">
        <v>824.01</v>
      </c>
      <c r="AA1199" s="11">
        <v>164802.35999999999</v>
      </c>
      <c r="AB1199" s="11"/>
      <c r="AC1199" s="11"/>
      <c r="AD1199" s="11"/>
      <c r="AE1199" s="11"/>
      <c r="AF1199" s="11"/>
      <c r="AG1199" s="11"/>
      <c r="AH1199" s="86" t="str">
        <f>LEFT(N1199,2)</f>
        <v>14</v>
      </c>
      <c r="AI1199" s="86" t="str">
        <f>MID(N1199,4,2)</f>
        <v>08</v>
      </c>
      <c r="AJ1199" s="86" t="str">
        <f>RIGHT(N1199,2)</f>
        <v>25</v>
      </c>
      <c r="AK1199" s="86" t="s">
        <v>388</v>
      </c>
      <c r="AL1199" s="12" t="s">
        <v>145</v>
      </c>
    </row>
    <row r="1200" spans="2:38" x14ac:dyDescent="0.25">
      <c r="C1200" s="13"/>
      <c r="D1200" s="12"/>
      <c r="E1200" s="12"/>
      <c r="F1200" s="12"/>
      <c r="G1200" s="12"/>
      <c r="H1200" s="12"/>
      <c r="I1200" s="12" t="s">
        <v>145</v>
      </c>
      <c r="J1200" s="12" t="s">
        <v>142</v>
      </c>
      <c r="K1200" s="14">
        <v>200</v>
      </c>
      <c r="L1200" s="11">
        <v>824.01</v>
      </c>
      <c r="M1200" s="11">
        <v>164802.35999999999</v>
      </c>
      <c r="N1200" s="12"/>
      <c r="O1200" s="14"/>
      <c r="P1200" s="11"/>
      <c r="Q1200" s="11"/>
      <c r="R1200" s="11"/>
      <c r="S1200" s="12"/>
      <c r="T1200" s="14"/>
      <c r="U1200" s="11"/>
      <c r="V1200" s="11"/>
      <c r="W1200" s="11"/>
      <c r="X1200" s="12" t="s">
        <v>294</v>
      </c>
      <c r="Y1200" s="14">
        <v>100</v>
      </c>
      <c r="Z1200" s="11">
        <v>484.98</v>
      </c>
      <c r="AA1200" s="11">
        <v>48498.46</v>
      </c>
      <c r="AB1200" s="11"/>
      <c r="AC1200" s="11"/>
      <c r="AD1200" s="11"/>
      <c r="AE1200" s="11"/>
      <c r="AF1200" s="11"/>
      <c r="AG1200" s="11"/>
      <c r="AL1200" s="12" t="s">
        <v>145</v>
      </c>
    </row>
    <row r="1201" spans="2:38" x14ac:dyDescent="0.25">
      <c r="C1201" s="13"/>
      <c r="D1201" s="12"/>
      <c r="E1201" s="12"/>
      <c r="F1201" s="12"/>
      <c r="G1201" s="12"/>
      <c r="H1201" s="12"/>
      <c r="I1201" s="12" t="s">
        <v>145</v>
      </c>
      <c r="J1201" s="12"/>
      <c r="K1201" s="14">
        <f t="shared" ref="K1201:M1201" si="178">SUM(K1200)</f>
        <v>200</v>
      </c>
      <c r="L1201" s="11">
        <f t="shared" si="178"/>
        <v>824.01</v>
      </c>
      <c r="M1201" s="11">
        <f t="shared" si="178"/>
        <v>164802.35999999999</v>
      </c>
      <c r="N1201" s="12"/>
      <c r="O1201" s="14">
        <f t="shared" ref="O1201:Q1201" si="179">SUM(O1199:O1200)</f>
        <v>100</v>
      </c>
      <c r="P1201" s="11">
        <f t="shared" si="179"/>
        <v>484.98</v>
      </c>
      <c r="Q1201" s="11">
        <f t="shared" si="179"/>
        <v>48498.46</v>
      </c>
      <c r="R1201" s="11"/>
      <c r="S1201" s="12"/>
      <c r="T1201" s="14"/>
      <c r="U1201" s="11"/>
      <c r="V1201" s="11"/>
      <c r="W1201" s="11"/>
      <c r="X1201" s="11"/>
      <c r="Y1201" s="11">
        <f t="shared" ref="Y1201:AA1201" si="180">SUM(Y1199:Y1200)</f>
        <v>300</v>
      </c>
      <c r="Z1201" s="11">
        <f t="shared" si="180"/>
        <v>1308.99</v>
      </c>
      <c r="AA1201" s="11">
        <f t="shared" si="180"/>
        <v>213300.81999999998</v>
      </c>
      <c r="AB1201" s="11"/>
      <c r="AC1201" s="11"/>
      <c r="AD1201" s="11"/>
      <c r="AE1201" s="11"/>
      <c r="AF1201" s="11"/>
      <c r="AG1201" s="11"/>
      <c r="AL1201" s="12"/>
    </row>
    <row r="1202" spans="2:38" x14ac:dyDescent="0.25">
      <c r="C1202" s="13"/>
      <c r="D1202" s="12"/>
      <c r="E1202" s="12"/>
      <c r="F1202" s="12"/>
      <c r="G1202" s="12"/>
      <c r="H1202" s="12"/>
      <c r="I1202" s="12"/>
      <c r="J1202" s="12"/>
      <c r="K1202" s="14"/>
      <c r="L1202" s="11"/>
      <c r="M1202" s="11"/>
      <c r="N1202" s="12"/>
      <c r="O1202" s="14"/>
      <c r="P1202" s="11"/>
      <c r="Q1202" s="11"/>
      <c r="R1202" s="11"/>
      <c r="S1202" s="12"/>
      <c r="T1202" s="14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L1202" s="12"/>
    </row>
    <row r="1203" spans="2:38" x14ac:dyDescent="0.25">
      <c r="C1203" s="13"/>
      <c r="D1203" s="12"/>
      <c r="E1203" s="12"/>
      <c r="F1203" s="12"/>
      <c r="G1203" s="12"/>
      <c r="H1203" s="12"/>
      <c r="I1203" s="31" t="s">
        <v>456</v>
      </c>
      <c r="J1203" s="11"/>
      <c r="K1203" s="32">
        <v>500</v>
      </c>
      <c r="L1203" s="32"/>
      <c r="M1203" s="33">
        <v>50400.350000000006</v>
      </c>
      <c r="N1203" s="12"/>
      <c r="O1203" s="14"/>
      <c r="P1203" s="11"/>
      <c r="Q1203" s="11"/>
      <c r="R1203" s="11"/>
      <c r="S1203" s="12"/>
      <c r="T1203" s="14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L1203" s="31" t="s">
        <v>456</v>
      </c>
    </row>
    <row r="1204" spans="2:38" x14ac:dyDescent="0.25">
      <c r="B1204">
        <v>264</v>
      </c>
      <c r="C1204" s="13">
        <v>45887</v>
      </c>
      <c r="D1204" s="12" t="s">
        <v>294</v>
      </c>
      <c r="E1204" s="12" t="s">
        <v>23</v>
      </c>
      <c r="F1204" s="12" t="s">
        <v>23</v>
      </c>
      <c r="G1204" s="12" t="s">
        <v>21</v>
      </c>
      <c r="H1204" s="12"/>
      <c r="I1204" s="12" t="s">
        <v>48</v>
      </c>
      <c r="J1204" s="12"/>
      <c r="K1204" s="12"/>
      <c r="L1204" s="12"/>
      <c r="M1204" s="12"/>
      <c r="N1204" s="12"/>
      <c r="O1204" s="14"/>
      <c r="P1204" s="11"/>
      <c r="Q1204" s="11"/>
      <c r="R1204" s="11"/>
      <c r="S1204" s="12" t="s">
        <v>294</v>
      </c>
      <c r="T1204" s="14">
        <v>-1000</v>
      </c>
      <c r="U1204" s="11">
        <v>106.4</v>
      </c>
      <c r="V1204" s="11">
        <v>-106403.5</v>
      </c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86" t="str">
        <f>LEFT(S1204,2)</f>
        <v>14</v>
      </c>
      <c r="AI1204" s="86" t="str">
        <f>MID(S1204,4,2)</f>
        <v>08</v>
      </c>
      <c r="AJ1204" s="86" t="str">
        <f>RIGHT(S1204,2)</f>
        <v>25</v>
      </c>
      <c r="AK1204" s="86" t="s">
        <v>388</v>
      </c>
      <c r="AL1204" s="12" t="s">
        <v>48</v>
      </c>
    </row>
    <row r="1205" spans="2:38" x14ac:dyDescent="0.25">
      <c r="C1205" s="13"/>
      <c r="D1205" s="12"/>
      <c r="E1205" s="12"/>
      <c r="F1205" s="12"/>
      <c r="G1205" s="12"/>
      <c r="H1205" s="12"/>
      <c r="I1205" s="12" t="s">
        <v>48</v>
      </c>
      <c r="J1205" s="12" t="s">
        <v>45</v>
      </c>
      <c r="K1205" s="14">
        <v>2500</v>
      </c>
      <c r="L1205" s="11">
        <v>96.18</v>
      </c>
      <c r="M1205" s="11">
        <v>240440.24</v>
      </c>
      <c r="N1205" s="12"/>
      <c r="O1205" s="14"/>
      <c r="P1205" s="11"/>
      <c r="Q1205" s="11"/>
      <c r="R1205" s="11"/>
      <c r="S1205" s="12"/>
      <c r="T1205" s="14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L1205" s="12" t="s">
        <v>48</v>
      </c>
    </row>
    <row r="1206" spans="2:38" x14ac:dyDescent="0.25">
      <c r="C1206" s="13"/>
      <c r="D1206" s="12"/>
      <c r="E1206" s="12"/>
      <c r="F1206" s="12"/>
      <c r="G1206" s="12"/>
      <c r="H1206" s="12"/>
      <c r="I1206" s="12" t="s">
        <v>48</v>
      </c>
      <c r="J1206" s="11"/>
      <c r="K1206" s="11">
        <v>3000</v>
      </c>
      <c r="L1206" s="11"/>
      <c r="M1206" s="11">
        <v>290840.58999999997</v>
      </c>
      <c r="N1206" s="12"/>
      <c r="O1206" s="14"/>
      <c r="P1206" s="11"/>
      <c r="Q1206" s="11"/>
      <c r="R1206" s="11"/>
      <c r="S1206" s="12"/>
      <c r="T1206" s="14">
        <f t="shared" ref="T1206:V1206" si="181">SUM(T1204:T1205)</f>
        <v>-1000</v>
      </c>
      <c r="U1206" s="11">
        <f t="shared" si="181"/>
        <v>106.4</v>
      </c>
      <c r="V1206" s="11">
        <f t="shared" si="181"/>
        <v>-106403.5</v>
      </c>
      <c r="W1206" s="11"/>
      <c r="X1206" s="11"/>
      <c r="Y1206" s="11">
        <f>K1206+O1206+T1206</f>
        <v>2000</v>
      </c>
      <c r="Z1206" s="11"/>
      <c r="AA1206" s="11">
        <f>M1206/K1206*Y1206</f>
        <v>193893.72666666665</v>
      </c>
      <c r="AB1206" s="12"/>
      <c r="AC1206" s="11">
        <f>M1206-AA1206</f>
        <v>96946.863333333313</v>
      </c>
      <c r="AD1206" s="11">
        <f>(V1206*-1)-AC1206</f>
        <v>9456.6366666666872</v>
      </c>
      <c r="AE1206" s="11"/>
      <c r="AF1206" s="11"/>
      <c r="AG1206" s="11"/>
      <c r="AK1206" s="86" t="s">
        <v>388</v>
      </c>
      <c r="AL1206" s="12" t="s">
        <v>48</v>
      </c>
    </row>
    <row r="1207" spans="2:38" x14ac:dyDescent="0.25">
      <c r="C1207" s="13"/>
      <c r="D1207" s="12"/>
      <c r="E1207" s="12"/>
      <c r="F1207" s="12"/>
      <c r="G1207" s="12"/>
      <c r="H1207" s="12"/>
      <c r="I1207" s="12"/>
      <c r="J1207" s="11"/>
      <c r="K1207" s="11"/>
      <c r="L1207" s="11"/>
      <c r="M1207" s="11"/>
      <c r="N1207" s="12"/>
      <c r="O1207" s="14"/>
      <c r="P1207" s="11"/>
      <c r="Q1207" s="11"/>
      <c r="R1207" s="11"/>
      <c r="S1207" s="12"/>
      <c r="T1207" s="14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L1207" s="12"/>
    </row>
    <row r="1208" spans="2:38" x14ac:dyDescent="0.25">
      <c r="C1208" s="13"/>
      <c r="D1208" s="12"/>
      <c r="E1208" s="12"/>
      <c r="F1208" s="12"/>
      <c r="G1208" s="12"/>
      <c r="H1208" s="12"/>
      <c r="I1208" s="12"/>
      <c r="J1208" s="11"/>
      <c r="K1208" s="11"/>
      <c r="L1208" s="11"/>
      <c r="M1208" s="11"/>
      <c r="N1208" s="12"/>
      <c r="O1208" s="14"/>
      <c r="P1208" s="11"/>
      <c r="Q1208" s="11"/>
      <c r="R1208" s="11"/>
      <c r="S1208" s="12"/>
      <c r="T1208" s="14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L1208" s="12"/>
    </row>
    <row r="1209" spans="2:38" x14ac:dyDescent="0.25">
      <c r="C1209" s="13"/>
      <c r="D1209" s="12"/>
      <c r="E1209" s="12"/>
      <c r="F1209" s="12"/>
      <c r="G1209" s="12"/>
      <c r="H1209" s="12"/>
      <c r="I1209" s="31" t="s">
        <v>457</v>
      </c>
      <c r="J1209" s="11"/>
      <c r="K1209" s="32">
        <v>100</v>
      </c>
      <c r="L1209" s="32"/>
      <c r="M1209" s="33">
        <v>123623.5</v>
      </c>
      <c r="N1209" s="12"/>
      <c r="O1209" s="14"/>
      <c r="P1209" s="11"/>
      <c r="Q1209" s="11"/>
      <c r="R1209" s="11"/>
      <c r="S1209" s="12"/>
      <c r="T1209" s="14"/>
      <c r="U1209" s="11"/>
      <c r="V1209" s="11"/>
      <c r="W1209" s="11"/>
      <c r="X1209" s="11"/>
      <c r="Y1209" s="32">
        <v>100</v>
      </c>
      <c r="Z1209" s="32"/>
      <c r="AA1209" s="33">
        <v>123623.5</v>
      </c>
      <c r="AB1209" s="11"/>
      <c r="AC1209" s="11"/>
      <c r="AD1209" s="11"/>
      <c r="AE1209" s="11"/>
      <c r="AF1209" s="11"/>
      <c r="AG1209" s="11"/>
      <c r="AL1209" s="31" t="s">
        <v>457</v>
      </c>
    </row>
    <row r="1210" spans="2:38" x14ac:dyDescent="0.25">
      <c r="C1210" s="13"/>
      <c r="D1210" s="12"/>
      <c r="E1210" s="12"/>
      <c r="F1210" s="12"/>
      <c r="G1210" s="12"/>
      <c r="H1210" s="12"/>
      <c r="I1210" s="31" t="s">
        <v>458</v>
      </c>
      <c r="J1210" s="11"/>
      <c r="K1210" s="32">
        <v>3000</v>
      </c>
      <c r="L1210" s="32"/>
      <c r="M1210" s="33">
        <v>441208.69</v>
      </c>
      <c r="N1210" s="12"/>
      <c r="O1210" s="14"/>
      <c r="P1210" s="11"/>
      <c r="Q1210" s="11"/>
      <c r="R1210" s="11"/>
      <c r="S1210" s="12"/>
      <c r="T1210" s="14"/>
      <c r="U1210" s="11"/>
      <c r="V1210" s="11"/>
      <c r="W1210" s="11"/>
      <c r="X1210" s="11"/>
      <c r="Y1210" s="32">
        <v>3000</v>
      </c>
      <c r="Z1210" s="32"/>
      <c r="AA1210" s="33">
        <v>441208.69</v>
      </c>
      <c r="AB1210" s="11"/>
      <c r="AC1210" s="11"/>
      <c r="AD1210" s="11"/>
      <c r="AE1210" s="11"/>
      <c r="AF1210" s="11"/>
      <c r="AG1210" s="11"/>
      <c r="AL1210" s="31" t="s">
        <v>458</v>
      </c>
    </row>
    <row r="1211" spans="2:38" x14ac:dyDescent="0.25">
      <c r="C1211" s="13"/>
      <c r="D1211" s="12"/>
      <c r="E1211" s="12"/>
      <c r="F1211" s="12"/>
      <c r="G1211" s="12"/>
      <c r="H1211" s="12"/>
      <c r="I1211" s="31"/>
      <c r="J1211" s="11"/>
      <c r="K1211" s="32"/>
      <c r="L1211" s="32"/>
      <c r="M1211" s="33"/>
      <c r="N1211" s="12"/>
      <c r="O1211" s="14"/>
      <c r="P1211" s="11"/>
      <c r="Q1211" s="11"/>
      <c r="R1211" s="11"/>
      <c r="S1211" s="12"/>
      <c r="T1211" s="14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L1211" s="31"/>
    </row>
    <row r="1212" spans="2:38" x14ac:dyDescent="0.25">
      <c r="C1212" s="13"/>
      <c r="D1212" s="12"/>
      <c r="E1212" s="12"/>
      <c r="F1212" s="12"/>
      <c r="G1212" s="12"/>
      <c r="H1212" s="12"/>
      <c r="I1212" s="31"/>
      <c r="J1212" s="11"/>
      <c r="K1212" s="32"/>
      <c r="L1212" s="32"/>
      <c r="M1212" s="33"/>
      <c r="N1212" s="12"/>
      <c r="O1212" s="14"/>
      <c r="P1212" s="11"/>
      <c r="Q1212" s="11"/>
      <c r="R1212" s="11"/>
      <c r="S1212" s="12"/>
      <c r="T1212" s="14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L1212" s="31"/>
    </row>
    <row r="1213" spans="2:38" x14ac:dyDescent="0.25">
      <c r="C1213" s="13"/>
      <c r="D1213" s="12"/>
      <c r="E1213" s="12"/>
      <c r="F1213" s="12"/>
      <c r="G1213" s="12"/>
      <c r="H1213" s="12"/>
      <c r="I1213" s="31"/>
      <c r="J1213" s="11"/>
      <c r="K1213" s="32"/>
      <c r="L1213" s="32"/>
      <c r="M1213" s="33"/>
      <c r="N1213" s="12"/>
      <c r="O1213" s="14"/>
      <c r="P1213" s="11"/>
      <c r="Q1213" s="11"/>
      <c r="R1213" s="11"/>
      <c r="S1213" s="12"/>
      <c r="T1213" s="14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L1213" s="31"/>
    </row>
    <row r="1214" spans="2:38" x14ac:dyDescent="0.25">
      <c r="B1214">
        <v>301</v>
      </c>
      <c r="C1214" s="13">
        <v>45910</v>
      </c>
      <c r="D1214" s="12" t="s">
        <v>336</v>
      </c>
      <c r="E1214" s="12" t="s">
        <v>23</v>
      </c>
      <c r="F1214" s="12" t="s">
        <v>23</v>
      </c>
      <c r="G1214" s="12" t="s">
        <v>21</v>
      </c>
      <c r="H1214" s="12"/>
      <c r="I1214" s="12" t="s">
        <v>339</v>
      </c>
      <c r="J1214" s="12"/>
      <c r="K1214" s="12"/>
      <c r="L1214" s="12"/>
      <c r="M1214" s="12"/>
      <c r="N1214" s="12" t="s">
        <v>336</v>
      </c>
      <c r="O1214" s="14">
        <v>100</v>
      </c>
      <c r="P1214" s="11">
        <v>921.62</v>
      </c>
      <c r="Q1214" s="11">
        <v>92162.06</v>
      </c>
      <c r="R1214" s="11"/>
      <c r="S1214" s="12"/>
      <c r="T1214" s="14"/>
      <c r="U1214" s="11"/>
      <c r="V1214" s="11"/>
      <c r="W1214" s="11"/>
      <c r="X1214" s="12" t="s">
        <v>336</v>
      </c>
      <c r="Y1214" s="14">
        <v>100</v>
      </c>
      <c r="Z1214" s="11">
        <v>921.62</v>
      </c>
      <c r="AA1214" s="11">
        <v>92162.06</v>
      </c>
      <c r="AB1214" s="11"/>
      <c r="AC1214" s="11"/>
      <c r="AD1214" s="11"/>
      <c r="AE1214" s="11"/>
      <c r="AF1214" s="11"/>
      <c r="AG1214" s="11"/>
      <c r="AH1214" s="86" t="str">
        <f>LEFT(N1214,2)</f>
        <v>09</v>
      </c>
      <c r="AI1214" s="86" t="str">
        <f>MID(N1214,4,2)</f>
        <v>09</v>
      </c>
      <c r="AJ1214" s="86" t="str">
        <f>RIGHT(N1214,2)</f>
        <v>25</v>
      </c>
      <c r="AK1214" s="86" t="s">
        <v>388</v>
      </c>
      <c r="AL1214" s="12" t="s">
        <v>339</v>
      </c>
    </row>
    <row r="1215" spans="2:38" x14ac:dyDescent="0.25">
      <c r="C1215" s="13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4"/>
      <c r="P1215" s="11"/>
      <c r="Q1215" s="11"/>
      <c r="R1215" s="11"/>
      <c r="S1215" s="12"/>
      <c r="T1215" s="14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L1215" s="12"/>
    </row>
    <row r="1216" spans="2:38" x14ac:dyDescent="0.25">
      <c r="C1216" s="13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4"/>
      <c r="P1216" s="11"/>
      <c r="Q1216" s="11"/>
      <c r="R1216" s="11"/>
      <c r="S1216" s="12"/>
      <c r="T1216" s="14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L1216" s="12"/>
    </row>
    <row r="1217" spans="2:38" x14ac:dyDescent="0.25">
      <c r="C1217" s="13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4"/>
      <c r="P1217" s="11"/>
      <c r="Q1217" s="11"/>
      <c r="R1217" s="11"/>
      <c r="S1217" s="12"/>
      <c r="T1217" s="14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L1217" s="12"/>
    </row>
    <row r="1218" spans="2:38" x14ac:dyDescent="0.25">
      <c r="C1218" s="13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4"/>
      <c r="P1218" s="11"/>
      <c r="Q1218" s="11"/>
      <c r="R1218" s="11"/>
      <c r="S1218" s="12"/>
      <c r="T1218" s="14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L1218" s="12"/>
    </row>
    <row r="1219" spans="2:38" x14ac:dyDescent="0.25">
      <c r="C1219" s="13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4"/>
      <c r="P1219" s="11"/>
      <c r="Q1219" s="11"/>
      <c r="R1219" s="11"/>
      <c r="S1219" s="12"/>
      <c r="T1219" s="14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L1219" s="12"/>
    </row>
    <row r="1220" spans="2:38" x14ac:dyDescent="0.25">
      <c r="C1220" s="13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4"/>
      <c r="P1220" s="11"/>
      <c r="Q1220" s="11"/>
      <c r="R1220" s="11"/>
      <c r="S1220" s="12"/>
      <c r="T1220" s="14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L1220" s="12"/>
    </row>
    <row r="1221" spans="2:38" x14ac:dyDescent="0.25">
      <c r="C1221" s="13"/>
      <c r="D1221" s="12"/>
      <c r="E1221" s="12"/>
      <c r="F1221" s="12"/>
      <c r="G1221" s="12"/>
      <c r="H1221" s="12"/>
      <c r="I1221" s="12" t="s">
        <v>130</v>
      </c>
      <c r="J1221" s="12" t="s">
        <v>127</v>
      </c>
      <c r="K1221" s="14">
        <v>500</v>
      </c>
      <c r="L1221" s="11">
        <v>155.31</v>
      </c>
      <c r="M1221" s="11">
        <v>77652.59</v>
      </c>
      <c r="N1221" s="12"/>
      <c r="O1221" s="14"/>
      <c r="P1221" s="11"/>
      <c r="Q1221" s="11"/>
      <c r="R1221" s="11"/>
      <c r="S1221" s="12"/>
      <c r="T1221" s="14"/>
      <c r="U1221" s="11"/>
      <c r="V1221" s="11"/>
      <c r="W1221" s="11"/>
      <c r="X1221" s="12" t="s">
        <v>127</v>
      </c>
      <c r="Y1221" s="14">
        <v>500</v>
      </c>
      <c r="Z1221" s="11">
        <v>155.31</v>
      </c>
      <c r="AA1221" s="11">
        <v>77652.59</v>
      </c>
      <c r="AB1221" s="11"/>
      <c r="AC1221" s="11"/>
      <c r="AD1221" s="11"/>
      <c r="AE1221" s="11"/>
      <c r="AF1221" s="11"/>
      <c r="AG1221" s="11"/>
      <c r="AL1221" s="12" t="s">
        <v>130</v>
      </c>
    </row>
    <row r="1222" spans="2:38" x14ac:dyDescent="0.25">
      <c r="C1222" s="13"/>
      <c r="D1222" s="12"/>
      <c r="E1222" s="12"/>
      <c r="F1222" s="12"/>
      <c r="G1222" s="12"/>
      <c r="H1222" s="12"/>
      <c r="I1222" s="12"/>
      <c r="J1222" s="12"/>
      <c r="K1222" s="14"/>
      <c r="L1222" s="11"/>
      <c r="M1222" s="11"/>
      <c r="N1222" s="12"/>
      <c r="O1222" s="14"/>
      <c r="P1222" s="11"/>
      <c r="Q1222" s="11"/>
      <c r="R1222" s="11"/>
      <c r="S1222" s="12"/>
      <c r="T1222" s="14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L1222" s="12"/>
    </row>
    <row r="1223" spans="2:38" x14ac:dyDescent="0.25">
      <c r="C1223" s="13"/>
      <c r="D1223" s="12"/>
      <c r="E1223" s="12"/>
      <c r="F1223" s="12"/>
      <c r="G1223" s="12"/>
      <c r="H1223" s="12"/>
      <c r="I1223" s="12"/>
      <c r="J1223" s="12"/>
      <c r="K1223" s="14"/>
      <c r="L1223" s="11"/>
      <c r="M1223" s="11"/>
      <c r="N1223" s="12"/>
      <c r="O1223" s="14"/>
      <c r="P1223" s="11"/>
      <c r="Q1223" s="11"/>
      <c r="R1223" s="11"/>
      <c r="S1223" s="12"/>
      <c r="T1223" s="14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L1223" s="12"/>
    </row>
    <row r="1224" spans="2:38" x14ac:dyDescent="0.25">
      <c r="C1224" s="13"/>
      <c r="D1224" s="12"/>
      <c r="E1224" s="12"/>
      <c r="F1224" s="12"/>
      <c r="G1224" s="12"/>
      <c r="H1224" s="12"/>
      <c r="I1224" s="12"/>
      <c r="J1224" s="12"/>
      <c r="K1224" s="14"/>
      <c r="L1224" s="11"/>
      <c r="M1224" s="11"/>
      <c r="N1224" s="12"/>
      <c r="O1224" s="14"/>
      <c r="P1224" s="11"/>
      <c r="Q1224" s="11"/>
      <c r="R1224" s="11"/>
      <c r="S1224" s="12"/>
      <c r="T1224" s="14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L1224" s="12"/>
    </row>
    <row r="1225" spans="2:38" x14ac:dyDescent="0.25">
      <c r="B1225">
        <v>274</v>
      </c>
      <c r="C1225" s="13">
        <v>45890</v>
      </c>
      <c r="D1225" s="12" t="s">
        <v>306</v>
      </c>
      <c r="E1225" s="12" t="s">
        <v>23</v>
      </c>
      <c r="F1225" s="12" t="s">
        <v>23</v>
      </c>
      <c r="G1225" s="12" t="s">
        <v>21</v>
      </c>
      <c r="H1225" s="12"/>
      <c r="I1225" s="12" t="s">
        <v>234</v>
      </c>
      <c r="J1225" s="12"/>
      <c r="K1225" s="12"/>
      <c r="L1225" s="12"/>
      <c r="M1225" s="12"/>
      <c r="N1225" s="12"/>
      <c r="O1225" s="14"/>
      <c r="P1225" s="11"/>
      <c r="Q1225" s="11"/>
      <c r="R1225" s="11"/>
      <c r="S1225" s="12" t="s">
        <v>306</v>
      </c>
      <c r="T1225" s="14">
        <v>-50</v>
      </c>
      <c r="U1225" s="11">
        <v>1255.3399999999999</v>
      </c>
      <c r="V1225" s="11">
        <v>-62767.17</v>
      </c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86" t="str">
        <f>LEFT(S1225,2)</f>
        <v>20</v>
      </c>
      <c r="AI1225" s="86" t="str">
        <f>MID(S1225,4,2)</f>
        <v>08</v>
      </c>
      <c r="AJ1225" s="86" t="str">
        <f>RIGHT(S1225,2)</f>
        <v>25</v>
      </c>
      <c r="AK1225" s="86" t="s">
        <v>388</v>
      </c>
      <c r="AL1225" s="12" t="s">
        <v>234</v>
      </c>
    </row>
    <row r="1226" spans="2:38" x14ac:dyDescent="0.25">
      <c r="C1226" s="13"/>
      <c r="D1226" s="12"/>
      <c r="E1226" s="12"/>
      <c r="F1226" s="12"/>
      <c r="G1226" s="12"/>
      <c r="H1226" s="12"/>
      <c r="I1226" s="12" t="s">
        <v>234</v>
      </c>
      <c r="J1226" s="11"/>
      <c r="K1226" s="11">
        <v>50</v>
      </c>
      <c r="L1226" s="11"/>
      <c r="M1226" s="11">
        <v>58063</v>
      </c>
      <c r="N1226" s="12"/>
      <c r="O1226" s="14"/>
      <c r="P1226" s="11"/>
      <c r="Q1226" s="11"/>
      <c r="R1226" s="11"/>
      <c r="S1226" s="12"/>
      <c r="T1226" s="14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L1226" s="12" t="s">
        <v>234</v>
      </c>
    </row>
    <row r="1227" spans="2:38" x14ac:dyDescent="0.25">
      <c r="C1227" s="13"/>
      <c r="D1227" s="12"/>
      <c r="E1227" s="12"/>
      <c r="F1227" s="12"/>
      <c r="G1227" s="12"/>
      <c r="H1227" s="12"/>
      <c r="I1227" s="12" t="s">
        <v>234</v>
      </c>
      <c r="J1227" s="11"/>
      <c r="K1227" s="11">
        <f t="shared" ref="K1227:M1227" si="182">SUM(K1226)</f>
        <v>50</v>
      </c>
      <c r="L1227" s="11">
        <f t="shared" si="182"/>
        <v>0</v>
      </c>
      <c r="M1227" s="11">
        <f t="shared" si="182"/>
        <v>58063</v>
      </c>
      <c r="N1227" s="12"/>
      <c r="O1227" s="14"/>
      <c r="P1227" s="11"/>
      <c r="Q1227" s="11"/>
      <c r="R1227" s="11"/>
      <c r="S1227" s="12"/>
      <c r="T1227" s="14">
        <f t="shared" ref="T1227:V1227" si="183">SUM(T1225:T1226)</f>
        <v>-50</v>
      </c>
      <c r="U1227" s="11">
        <f t="shared" si="183"/>
        <v>1255.3399999999999</v>
      </c>
      <c r="V1227" s="11">
        <f t="shared" si="183"/>
        <v>-62767.17</v>
      </c>
      <c r="W1227" s="11"/>
      <c r="X1227" s="11"/>
      <c r="Y1227" s="11">
        <f>K1227+O1227+T1227</f>
        <v>0</v>
      </c>
      <c r="Z1227" s="11"/>
      <c r="AA1227" s="11">
        <f>M1227/K1227*Y1227</f>
        <v>0</v>
      </c>
      <c r="AB1227" s="12"/>
      <c r="AC1227" s="11">
        <f>M1227-AA1227</f>
        <v>58063</v>
      </c>
      <c r="AD1227" s="11">
        <f>(V1227*-1)-AC1227</f>
        <v>4704.1699999999983</v>
      </c>
      <c r="AE1227" s="11"/>
      <c r="AF1227" s="11"/>
      <c r="AG1227" s="11"/>
      <c r="AK1227" s="86" t="s">
        <v>388</v>
      </c>
      <c r="AL1227" s="12"/>
    </row>
    <row r="1228" spans="2:38" x14ac:dyDescent="0.25">
      <c r="C1228" s="13"/>
      <c r="D1228" s="12"/>
      <c r="E1228" s="12"/>
      <c r="F1228" s="12"/>
      <c r="G1228" s="12"/>
      <c r="H1228" s="12"/>
      <c r="I1228" s="12"/>
      <c r="J1228" s="11"/>
      <c r="K1228" s="11"/>
      <c r="L1228" s="11"/>
      <c r="M1228" s="11"/>
      <c r="N1228" s="12"/>
      <c r="O1228" s="14"/>
      <c r="P1228" s="11"/>
      <c r="Q1228" s="11"/>
      <c r="R1228" s="11"/>
      <c r="S1228" s="12"/>
      <c r="T1228" s="14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L1228" s="12"/>
    </row>
    <row r="1229" spans="2:38" x14ac:dyDescent="0.25">
      <c r="B1229">
        <v>313</v>
      </c>
      <c r="C1229" s="13">
        <v>45916</v>
      </c>
      <c r="D1229" s="12" t="s">
        <v>345</v>
      </c>
      <c r="E1229" s="12" t="s">
        <v>23</v>
      </c>
      <c r="F1229" s="12" t="s">
        <v>23</v>
      </c>
      <c r="G1229" s="12" t="s">
        <v>21</v>
      </c>
      <c r="H1229" s="12"/>
      <c r="I1229" s="12" t="s">
        <v>186</v>
      </c>
      <c r="J1229" s="12"/>
      <c r="K1229" s="12"/>
      <c r="L1229" s="12"/>
      <c r="M1229" s="12"/>
      <c r="N1229" s="12"/>
      <c r="O1229" s="14"/>
      <c r="P1229" s="11"/>
      <c r="Q1229" s="11"/>
      <c r="R1229" s="11"/>
      <c r="S1229" s="12" t="s">
        <v>345</v>
      </c>
      <c r="T1229" s="14">
        <v>-500</v>
      </c>
      <c r="U1229" s="11">
        <v>153.84</v>
      </c>
      <c r="V1229" s="11">
        <v>-76918</v>
      </c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86" t="str">
        <f>LEFT(S1229,2)</f>
        <v>15</v>
      </c>
      <c r="AI1229" s="86" t="str">
        <f>MID(S1229,4,2)</f>
        <v>09</v>
      </c>
      <c r="AJ1229" s="86" t="str">
        <f>RIGHT(S1229,2)</f>
        <v>25</v>
      </c>
      <c r="AK1229" s="86" t="s">
        <v>388</v>
      </c>
      <c r="AL1229" s="12" t="s">
        <v>186</v>
      </c>
    </row>
    <row r="1230" spans="2:38" x14ac:dyDescent="0.25">
      <c r="C1230" s="13"/>
      <c r="D1230" s="12"/>
      <c r="E1230" s="12"/>
      <c r="F1230" s="12"/>
      <c r="G1230" s="12"/>
      <c r="H1230" s="12"/>
      <c r="I1230" s="12" t="s">
        <v>186</v>
      </c>
      <c r="J1230" s="11"/>
      <c r="K1230" s="11">
        <v>1500</v>
      </c>
      <c r="L1230" s="11"/>
      <c r="M1230" s="11">
        <v>218411.70999999996</v>
      </c>
      <c r="N1230" s="12"/>
      <c r="O1230" s="14"/>
      <c r="P1230" s="11"/>
      <c r="Q1230" s="11"/>
      <c r="R1230" s="11"/>
      <c r="S1230" s="12"/>
      <c r="T1230" s="14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L1230" s="12" t="s">
        <v>186</v>
      </c>
    </row>
    <row r="1231" spans="2:38" x14ac:dyDescent="0.25">
      <c r="C1231" s="13"/>
      <c r="D1231" s="12"/>
      <c r="E1231" s="12"/>
      <c r="F1231" s="12"/>
      <c r="G1231" s="12"/>
      <c r="H1231" s="12"/>
      <c r="I1231" s="12" t="s">
        <v>186</v>
      </c>
      <c r="J1231" s="11"/>
      <c r="K1231" s="11">
        <f t="shared" ref="K1231:M1231" si="184">SUM(K1230)</f>
        <v>1500</v>
      </c>
      <c r="L1231" s="11">
        <f t="shared" si="184"/>
        <v>0</v>
      </c>
      <c r="M1231" s="11">
        <f t="shared" si="184"/>
        <v>218411.70999999996</v>
      </c>
      <c r="N1231" s="12"/>
      <c r="O1231" s="14"/>
      <c r="P1231" s="11"/>
      <c r="Q1231" s="11"/>
      <c r="R1231" s="11"/>
      <c r="S1231" s="12"/>
      <c r="T1231" s="14">
        <f t="shared" ref="T1231:V1231" si="185">SUM(T1229:T1230)</f>
        <v>-500</v>
      </c>
      <c r="U1231" s="11">
        <f t="shared" si="185"/>
        <v>153.84</v>
      </c>
      <c r="V1231" s="11">
        <f t="shared" si="185"/>
        <v>-76918</v>
      </c>
      <c r="W1231" s="11"/>
      <c r="X1231" s="11"/>
      <c r="Y1231" s="11">
        <f>K1231+O1231+T1231</f>
        <v>1000</v>
      </c>
      <c r="Z1231" s="11"/>
      <c r="AA1231" s="11">
        <f>M1231/K1231*Y1231</f>
        <v>145607.80666666664</v>
      </c>
      <c r="AB1231" s="12"/>
      <c r="AC1231" s="11">
        <f>M1231-AA1231</f>
        <v>72803.903333333321</v>
      </c>
      <c r="AD1231" s="11">
        <f>(V1231*-1)-AC1231</f>
        <v>4114.0966666666791</v>
      </c>
      <c r="AE1231" s="11"/>
      <c r="AF1231" s="11"/>
      <c r="AG1231" s="11"/>
      <c r="AK1231" s="86" t="s">
        <v>388</v>
      </c>
      <c r="AL1231" s="12"/>
    </row>
    <row r="1232" spans="2:38" x14ac:dyDescent="0.25">
      <c r="C1232" s="13"/>
      <c r="D1232" s="12"/>
      <c r="E1232" s="12"/>
      <c r="F1232" s="12"/>
      <c r="G1232" s="12"/>
      <c r="H1232" s="12"/>
      <c r="I1232" s="12"/>
      <c r="J1232" s="11"/>
      <c r="K1232" s="11"/>
      <c r="L1232" s="11"/>
      <c r="M1232" s="11"/>
      <c r="N1232" s="12"/>
      <c r="O1232" s="14"/>
      <c r="P1232" s="11"/>
      <c r="Q1232" s="11"/>
      <c r="R1232" s="11"/>
      <c r="S1232" s="12"/>
      <c r="T1232" s="14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L1232" s="12"/>
    </row>
    <row r="1233" spans="2:38" x14ac:dyDescent="0.25">
      <c r="B1233">
        <v>280</v>
      </c>
      <c r="C1233" s="13">
        <v>45901</v>
      </c>
      <c r="D1233" s="12" t="s">
        <v>312</v>
      </c>
      <c r="E1233" s="12" t="s">
        <v>23</v>
      </c>
      <c r="F1233" s="12" t="s">
        <v>23</v>
      </c>
      <c r="G1233" s="12" t="s">
        <v>21</v>
      </c>
      <c r="H1233" s="12"/>
      <c r="I1233" s="12" t="s">
        <v>119</v>
      </c>
      <c r="J1233" s="12"/>
      <c r="K1233" s="12"/>
      <c r="L1233" s="12"/>
      <c r="M1233" s="12"/>
      <c r="N1233" s="12"/>
      <c r="O1233" s="14"/>
      <c r="P1233" s="11"/>
      <c r="Q1233" s="11"/>
      <c r="R1233" s="11"/>
      <c r="S1233" s="12" t="s">
        <v>312</v>
      </c>
      <c r="T1233" s="14">
        <v>-250</v>
      </c>
      <c r="U1233" s="11">
        <v>1354.64</v>
      </c>
      <c r="V1233" s="11">
        <v>-338660.98</v>
      </c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86" t="str">
        <f>LEFT(S1233,2)</f>
        <v>29</v>
      </c>
      <c r="AI1233" s="86" t="str">
        <f>MID(S1233,4,2)</f>
        <v>08</v>
      </c>
      <c r="AJ1233" s="86" t="str">
        <f>RIGHT(S1233,2)</f>
        <v>25</v>
      </c>
      <c r="AK1233" s="86" t="s">
        <v>388</v>
      </c>
      <c r="AL1233" s="12" t="s">
        <v>119</v>
      </c>
    </row>
    <row r="1234" spans="2:38" x14ac:dyDescent="0.25">
      <c r="C1234" s="13"/>
      <c r="D1234" s="12"/>
      <c r="E1234" s="12"/>
      <c r="F1234" s="12"/>
      <c r="G1234" s="12"/>
      <c r="H1234" s="12"/>
      <c r="I1234" s="12" t="s">
        <v>119</v>
      </c>
      <c r="J1234" s="11"/>
      <c r="K1234" s="11">
        <v>700</v>
      </c>
      <c r="L1234" s="11"/>
      <c r="M1234" s="11">
        <v>901463.62352941162</v>
      </c>
      <c r="N1234" s="12"/>
      <c r="O1234" s="14"/>
      <c r="P1234" s="11"/>
      <c r="Q1234" s="11"/>
      <c r="R1234" s="11"/>
      <c r="S1234" s="12"/>
      <c r="T1234" s="14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L1234" s="12" t="s">
        <v>119</v>
      </c>
    </row>
    <row r="1235" spans="2:38" x14ac:dyDescent="0.25">
      <c r="C1235" s="13"/>
      <c r="D1235" s="12"/>
      <c r="E1235" s="12"/>
      <c r="F1235" s="12"/>
      <c r="G1235" s="12"/>
      <c r="H1235" s="12"/>
      <c r="I1235" s="12" t="s">
        <v>119</v>
      </c>
      <c r="J1235" s="11"/>
      <c r="K1235" s="11">
        <f t="shared" ref="K1235:M1235" si="186">SUM(K1234)</f>
        <v>700</v>
      </c>
      <c r="L1235" s="11">
        <f t="shared" si="186"/>
        <v>0</v>
      </c>
      <c r="M1235" s="11">
        <f t="shared" si="186"/>
        <v>901463.62352941162</v>
      </c>
      <c r="N1235" s="12"/>
      <c r="O1235" s="14"/>
      <c r="P1235" s="11"/>
      <c r="Q1235" s="11"/>
      <c r="R1235" s="11"/>
      <c r="S1235" s="12"/>
      <c r="T1235" s="14">
        <f t="shared" ref="T1235:V1235" si="187">SUM(T1233:T1234)</f>
        <v>-250</v>
      </c>
      <c r="U1235" s="11">
        <f t="shared" si="187"/>
        <v>1354.64</v>
      </c>
      <c r="V1235" s="11">
        <f t="shared" si="187"/>
        <v>-338660.98</v>
      </c>
      <c r="W1235" s="11"/>
      <c r="X1235" s="11"/>
      <c r="Y1235" s="11">
        <f>K1235+O1235+T1235</f>
        <v>450</v>
      </c>
      <c r="Z1235" s="11"/>
      <c r="AA1235" s="11">
        <f>M1235/K1235*Y1235</f>
        <v>579512.32941176463</v>
      </c>
      <c r="AB1235" s="12"/>
      <c r="AC1235" s="11">
        <f>M1235-AA1235</f>
        <v>321951.29411764699</v>
      </c>
      <c r="AD1235" s="11">
        <f>(V1235*-1)-AC1235</f>
        <v>16709.685882352991</v>
      </c>
      <c r="AE1235" s="11"/>
      <c r="AF1235" s="11"/>
      <c r="AG1235" s="11"/>
      <c r="AK1235" s="86" t="s">
        <v>388</v>
      </c>
      <c r="AL1235" s="12"/>
    </row>
    <row r="1236" spans="2:38" x14ac:dyDescent="0.25">
      <c r="C1236" s="13"/>
      <c r="D1236" s="12"/>
      <c r="E1236" s="12"/>
      <c r="F1236" s="12"/>
      <c r="G1236" s="12"/>
      <c r="H1236" s="12"/>
      <c r="I1236" s="12"/>
      <c r="J1236" s="11"/>
      <c r="K1236" s="11"/>
      <c r="L1236" s="11"/>
      <c r="M1236" s="11"/>
      <c r="N1236" s="12"/>
      <c r="O1236" s="14"/>
      <c r="P1236" s="11"/>
      <c r="Q1236" s="11"/>
      <c r="R1236" s="11"/>
      <c r="S1236" s="12"/>
      <c r="T1236" s="14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L1236" s="12"/>
    </row>
    <row r="1237" spans="2:38" x14ac:dyDescent="0.25">
      <c r="B1237">
        <v>236</v>
      </c>
      <c r="C1237" s="13">
        <v>45876</v>
      </c>
      <c r="D1237" s="12" t="s">
        <v>278</v>
      </c>
      <c r="E1237" s="12" t="s">
        <v>17</v>
      </c>
      <c r="F1237" s="12" t="s">
        <v>281</v>
      </c>
      <c r="G1237" s="12" t="s">
        <v>21</v>
      </c>
      <c r="H1237" s="12"/>
      <c r="I1237" s="12" t="s">
        <v>76</v>
      </c>
      <c r="J1237" s="12"/>
      <c r="K1237" s="12"/>
      <c r="L1237" s="12"/>
      <c r="M1237" s="12"/>
      <c r="N1237" s="12"/>
      <c r="O1237" s="14"/>
      <c r="P1237" s="11"/>
      <c r="Q1237" s="11"/>
      <c r="R1237" s="11"/>
      <c r="S1237" s="12" t="s">
        <v>278</v>
      </c>
      <c r="T1237" s="14">
        <v>-1500</v>
      </c>
      <c r="U1237" s="11">
        <v>43.51</v>
      </c>
      <c r="V1237" s="11">
        <v>-65259.6</v>
      </c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86" t="str">
        <f>LEFT(S1237,2)</f>
        <v>06</v>
      </c>
      <c r="AI1237" s="86" t="str">
        <f>MID(S1237,4,2)</f>
        <v>08</v>
      </c>
      <c r="AJ1237" s="86" t="str">
        <f>RIGHT(S1237,2)</f>
        <v>25</v>
      </c>
      <c r="AK1237" s="86" t="s">
        <v>388</v>
      </c>
      <c r="AL1237" s="12" t="s">
        <v>76</v>
      </c>
    </row>
    <row r="1238" spans="2:38" x14ac:dyDescent="0.25">
      <c r="C1238" s="13"/>
      <c r="D1238" s="12"/>
      <c r="E1238" s="12"/>
      <c r="F1238" s="12"/>
      <c r="G1238" s="12"/>
      <c r="H1238" s="12"/>
      <c r="I1238" s="12" t="s">
        <v>76</v>
      </c>
      <c r="J1238" s="11"/>
      <c r="K1238" s="11">
        <v>2500</v>
      </c>
      <c r="L1238" s="11"/>
      <c r="M1238" s="11">
        <v>131146.38000000003</v>
      </c>
      <c r="N1238" s="12"/>
      <c r="O1238" s="14"/>
      <c r="P1238" s="11"/>
      <c r="Q1238" s="11"/>
      <c r="R1238" s="11"/>
      <c r="S1238" s="12"/>
      <c r="T1238" s="14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L1238" s="12" t="s">
        <v>76</v>
      </c>
    </row>
    <row r="1239" spans="2:38" x14ac:dyDescent="0.25">
      <c r="C1239" s="13"/>
      <c r="D1239" s="12"/>
      <c r="E1239" s="12"/>
      <c r="F1239" s="12"/>
      <c r="G1239" s="12"/>
      <c r="H1239" s="12"/>
      <c r="I1239" s="12" t="s">
        <v>76</v>
      </c>
      <c r="J1239" s="11"/>
      <c r="K1239" s="11">
        <f t="shared" ref="K1239:M1239" si="188">SUM(K1238)</f>
        <v>2500</v>
      </c>
      <c r="L1239" s="11">
        <f t="shared" si="188"/>
        <v>0</v>
      </c>
      <c r="M1239" s="11">
        <f t="shared" si="188"/>
        <v>131146.38000000003</v>
      </c>
      <c r="N1239" s="12"/>
      <c r="O1239" s="14"/>
      <c r="P1239" s="11"/>
      <c r="Q1239" s="11"/>
      <c r="R1239" s="11"/>
      <c r="S1239" s="12"/>
      <c r="T1239" s="14">
        <f t="shared" ref="T1239:V1239" si="189">SUM(T1237:T1238)</f>
        <v>-1500</v>
      </c>
      <c r="U1239" s="11">
        <f t="shared" si="189"/>
        <v>43.51</v>
      </c>
      <c r="V1239" s="11">
        <f t="shared" si="189"/>
        <v>-65259.6</v>
      </c>
      <c r="W1239" s="11"/>
      <c r="X1239" s="11"/>
      <c r="Y1239" s="11">
        <f>K1239+O1239+T1239</f>
        <v>1000</v>
      </c>
      <c r="Z1239" s="11"/>
      <c r="AA1239" s="11">
        <f>M1239/K1239*Y1239</f>
        <v>52458.552000000011</v>
      </c>
      <c r="AB1239" s="12"/>
      <c r="AC1239" s="11">
        <f>M1239-AA1239</f>
        <v>78687.828000000023</v>
      </c>
      <c r="AD1239" s="11">
        <f>(V1239*-1)-AC1239</f>
        <v>-13428.228000000025</v>
      </c>
      <c r="AE1239" s="11"/>
      <c r="AF1239" s="11"/>
      <c r="AG1239" s="11"/>
      <c r="AK1239" s="86" t="s">
        <v>388</v>
      </c>
      <c r="AL1239" s="12"/>
    </row>
    <row r="1240" spans="2:38" x14ac:dyDescent="0.25">
      <c r="C1240" s="13"/>
      <c r="D1240" s="12"/>
      <c r="E1240" s="12"/>
      <c r="F1240" s="12"/>
      <c r="G1240" s="12"/>
      <c r="H1240" s="12"/>
      <c r="I1240" s="12"/>
      <c r="J1240" s="11"/>
      <c r="K1240" s="11"/>
      <c r="L1240" s="11"/>
      <c r="M1240" s="11"/>
      <c r="N1240" s="12"/>
      <c r="O1240" s="14"/>
      <c r="P1240" s="11"/>
      <c r="Q1240" s="11"/>
      <c r="R1240" s="11"/>
      <c r="S1240" s="12"/>
      <c r="T1240" s="14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L1240" s="12"/>
    </row>
    <row r="1241" spans="2:38" x14ac:dyDescent="0.25">
      <c r="B1241">
        <v>291</v>
      </c>
      <c r="C1241" s="13">
        <v>45903</v>
      </c>
      <c r="D1241" s="12" t="s">
        <v>321</v>
      </c>
      <c r="E1241" s="12" t="s">
        <v>23</v>
      </c>
      <c r="F1241" s="12" t="s">
        <v>23</v>
      </c>
      <c r="G1241" s="12" t="s">
        <v>21</v>
      </c>
      <c r="H1241" s="12"/>
      <c r="I1241" s="12" t="s">
        <v>326</v>
      </c>
      <c r="J1241" s="12"/>
      <c r="K1241" s="12"/>
      <c r="L1241" s="12"/>
      <c r="M1241" s="12"/>
      <c r="N1241" s="12" t="s">
        <v>321</v>
      </c>
      <c r="O1241" s="14">
        <v>1000</v>
      </c>
      <c r="P1241" s="11">
        <v>61.69</v>
      </c>
      <c r="Q1241" s="11">
        <v>61691.6</v>
      </c>
      <c r="R1241" s="11"/>
      <c r="S1241" s="12"/>
      <c r="T1241" s="14"/>
      <c r="U1241" s="11"/>
      <c r="V1241" s="11"/>
      <c r="W1241" s="11"/>
      <c r="X1241" s="12" t="s">
        <v>321</v>
      </c>
      <c r="Y1241" s="14">
        <v>1000</v>
      </c>
      <c r="Z1241" s="11">
        <v>61.69</v>
      </c>
      <c r="AA1241" s="11">
        <v>61691.6</v>
      </c>
      <c r="AB1241" s="11"/>
      <c r="AC1241" s="11"/>
      <c r="AD1241" s="11"/>
      <c r="AE1241" s="11"/>
      <c r="AF1241" s="11"/>
      <c r="AG1241" s="11"/>
      <c r="AH1241" s="86" t="str">
        <f>LEFT(N1241,2)</f>
        <v>02</v>
      </c>
      <c r="AI1241" s="86" t="str">
        <f>MID(N1241,4,2)</f>
        <v>09</v>
      </c>
      <c r="AJ1241" s="86" t="str">
        <f>RIGHT(N1241,2)</f>
        <v>25</v>
      </c>
      <c r="AK1241" s="86" t="s">
        <v>388</v>
      </c>
      <c r="AL1241" s="12" t="s">
        <v>326</v>
      </c>
    </row>
    <row r="1242" spans="2:38" x14ac:dyDescent="0.25">
      <c r="C1242" s="13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4"/>
      <c r="P1242" s="11"/>
      <c r="Q1242" s="11"/>
      <c r="R1242" s="11"/>
      <c r="S1242" s="12"/>
      <c r="T1242" s="14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L1242" s="12"/>
    </row>
    <row r="1243" spans="2:38" x14ac:dyDescent="0.25">
      <c r="C1243" s="13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4"/>
      <c r="P1243" s="11"/>
      <c r="Q1243" s="11"/>
      <c r="R1243" s="11"/>
      <c r="S1243" s="12"/>
      <c r="T1243" s="14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L1243" s="12"/>
    </row>
    <row r="1244" spans="2:38" x14ac:dyDescent="0.25">
      <c r="C1244" s="13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4"/>
      <c r="P1244" s="11"/>
      <c r="Q1244" s="11"/>
      <c r="R1244" s="11"/>
      <c r="S1244" s="12"/>
      <c r="T1244" s="14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L1244" s="12"/>
    </row>
    <row r="1245" spans="2:38" x14ac:dyDescent="0.25">
      <c r="C1245" s="13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4"/>
      <c r="P1245" s="11"/>
      <c r="Q1245" s="11"/>
      <c r="R1245" s="11"/>
      <c r="S1245" s="12"/>
      <c r="T1245" s="14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L1245" s="12"/>
    </row>
    <row r="1246" spans="2:38" x14ac:dyDescent="0.25">
      <c r="C1246" s="13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4"/>
      <c r="P1246" s="11"/>
      <c r="Q1246" s="11"/>
      <c r="R1246" s="11"/>
      <c r="S1246" s="12"/>
      <c r="T1246" s="14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L1246" s="12"/>
    </row>
    <row r="1247" spans="2:38" x14ac:dyDescent="0.25">
      <c r="C1247" s="13"/>
      <c r="D1247" s="12"/>
      <c r="E1247" s="12"/>
      <c r="F1247" s="12"/>
      <c r="G1247" s="12"/>
      <c r="H1247" s="12"/>
      <c r="I1247" s="31" t="s">
        <v>467</v>
      </c>
      <c r="J1247" s="11"/>
      <c r="K1247" s="32">
        <v>1000</v>
      </c>
      <c r="L1247" s="32"/>
      <c r="M1247" s="33">
        <v>41021</v>
      </c>
      <c r="N1247" s="12"/>
      <c r="O1247" s="14"/>
      <c r="P1247" s="11"/>
      <c r="Q1247" s="11"/>
      <c r="R1247" s="11"/>
      <c r="S1247" s="12"/>
      <c r="T1247" s="14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L1247" s="31" t="s">
        <v>467</v>
      </c>
    </row>
    <row r="1248" spans="2:38" x14ac:dyDescent="0.25">
      <c r="B1248">
        <v>265</v>
      </c>
      <c r="C1248" s="13">
        <v>45887</v>
      </c>
      <c r="D1248" s="12" t="s">
        <v>294</v>
      </c>
      <c r="E1248" s="12" t="s">
        <v>23</v>
      </c>
      <c r="F1248" s="12" t="s">
        <v>23</v>
      </c>
      <c r="G1248" s="12" t="s">
        <v>21</v>
      </c>
      <c r="H1248" s="12"/>
      <c r="I1248" s="12" t="s">
        <v>300</v>
      </c>
      <c r="J1248" s="12"/>
      <c r="K1248" s="12"/>
      <c r="L1248" s="12"/>
      <c r="M1248" s="12"/>
      <c r="N1248" s="12"/>
      <c r="O1248" s="14"/>
      <c r="P1248" s="11"/>
      <c r="Q1248" s="11"/>
      <c r="R1248" s="11"/>
      <c r="S1248" s="12" t="s">
        <v>294</v>
      </c>
      <c r="T1248" s="14">
        <v>-1000</v>
      </c>
      <c r="U1248" s="11">
        <v>45.58</v>
      </c>
      <c r="V1248" s="11">
        <v>-45584.4</v>
      </c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86" t="str">
        <f>LEFT(S1248,2)</f>
        <v>14</v>
      </c>
      <c r="AI1248" s="86" t="str">
        <f>MID(S1248,4,2)</f>
        <v>08</v>
      </c>
      <c r="AJ1248" s="86" t="str">
        <f>RIGHT(S1248,2)</f>
        <v>25</v>
      </c>
      <c r="AK1248" s="86" t="s">
        <v>388</v>
      </c>
      <c r="AL1248" s="12" t="s">
        <v>300</v>
      </c>
    </row>
    <row r="1249" spans="2:38" x14ac:dyDescent="0.25">
      <c r="C1249" s="13"/>
      <c r="D1249" s="12"/>
      <c r="E1249" s="12"/>
      <c r="F1249" s="12"/>
      <c r="G1249" s="12"/>
      <c r="H1249" s="12"/>
      <c r="I1249" s="12" t="s">
        <v>300</v>
      </c>
      <c r="J1249" s="12"/>
      <c r="K1249" s="11">
        <f>SUM(K1247:K1248)</f>
        <v>1000</v>
      </c>
      <c r="L1249" s="11">
        <f>SUM(L1247:L1248)</f>
        <v>0</v>
      </c>
      <c r="M1249" s="11">
        <f>SUM(M1247:M1248)</f>
        <v>41021</v>
      </c>
      <c r="N1249" s="12"/>
      <c r="O1249" s="14"/>
      <c r="P1249" s="11"/>
      <c r="Q1249" s="11"/>
      <c r="R1249" s="11"/>
      <c r="S1249" s="12"/>
      <c r="T1249" s="14">
        <f t="shared" ref="T1249:V1249" si="190">SUM(T1248)</f>
        <v>-1000</v>
      </c>
      <c r="U1249" s="11">
        <f t="shared" si="190"/>
        <v>45.58</v>
      </c>
      <c r="V1249" s="11">
        <f t="shared" si="190"/>
        <v>-45584.4</v>
      </c>
      <c r="W1249" s="11"/>
      <c r="X1249" s="11"/>
      <c r="Y1249" s="11">
        <f>K1249+O1249+T1249</f>
        <v>0</v>
      </c>
      <c r="Z1249" s="11"/>
      <c r="AA1249" s="11">
        <f>M1249/K1249*Y1249</f>
        <v>0</v>
      </c>
      <c r="AB1249" s="12"/>
      <c r="AC1249" s="11">
        <f>M1249-AA1249</f>
        <v>41021</v>
      </c>
      <c r="AD1249" s="11">
        <f>(V1249*-1)-AC1249</f>
        <v>4563.4000000000015</v>
      </c>
      <c r="AE1249" s="11"/>
      <c r="AF1249" s="11"/>
      <c r="AG1249" s="11"/>
      <c r="AK1249" s="86" t="s">
        <v>388</v>
      </c>
      <c r="AL1249" s="12"/>
    </row>
    <row r="1250" spans="2:38" x14ac:dyDescent="0.25">
      <c r="C1250" s="13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4"/>
      <c r="P1250" s="11"/>
      <c r="Q1250" s="11"/>
      <c r="R1250" s="11"/>
      <c r="S1250" s="12"/>
      <c r="T1250" s="14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L1250" s="12"/>
    </row>
    <row r="1251" spans="2:38" x14ac:dyDescent="0.25">
      <c r="C1251" s="13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4"/>
      <c r="P1251" s="11"/>
      <c r="Q1251" s="11"/>
      <c r="R1251" s="11"/>
      <c r="S1251" s="12"/>
      <c r="T1251" s="14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L1251" s="12"/>
    </row>
    <row r="1252" spans="2:38" x14ac:dyDescent="0.25">
      <c r="C1252" s="13"/>
      <c r="D1252" s="12"/>
      <c r="E1252" s="12"/>
      <c r="F1252" s="12"/>
      <c r="G1252" s="12"/>
      <c r="H1252" s="12"/>
      <c r="I1252" s="12" t="s">
        <v>131</v>
      </c>
      <c r="J1252" s="11"/>
      <c r="K1252" s="11">
        <v>27000</v>
      </c>
      <c r="L1252" s="11"/>
      <c r="M1252" s="11">
        <v>3152543.7522857143</v>
      </c>
      <c r="N1252" s="12"/>
      <c r="O1252" s="14"/>
      <c r="P1252" s="11"/>
      <c r="Q1252" s="11"/>
      <c r="R1252" s="11"/>
      <c r="S1252" s="12"/>
      <c r="T1252" s="14"/>
      <c r="U1252" s="11"/>
      <c r="V1252" s="11"/>
      <c r="W1252" s="11"/>
      <c r="X1252" s="11"/>
      <c r="Y1252" s="11">
        <v>27000</v>
      </c>
      <c r="Z1252" s="11"/>
      <c r="AA1252" s="11">
        <v>3152543.7522857143</v>
      </c>
      <c r="AB1252" s="11"/>
      <c r="AC1252" s="11"/>
      <c r="AD1252" s="11"/>
      <c r="AE1252" s="11"/>
      <c r="AF1252" s="11"/>
      <c r="AG1252" s="11"/>
      <c r="AL1252" s="12" t="s">
        <v>131</v>
      </c>
    </row>
    <row r="1253" spans="2:38" x14ac:dyDescent="0.25">
      <c r="C1253" s="13"/>
      <c r="D1253" s="12"/>
      <c r="E1253" s="12"/>
      <c r="F1253" s="12"/>
      <c r="G1253" s="12"/>
      <c r="H1253" s="12"/>
      <c r="I1253" s="12"/>
      <c r="J1253" s="11"/>
      <c r="K1253" s="11"/>
      <c r="L1253" s="11"/>
      <c r="M1253" s="11"/>
      <c r="N1253" s="12"/>
      <c r="O1253" s="14"/>
      <c r="P1253" s="11"/>
      <c r="Q1253" s="11"/>
      <c r="R1253" s="11"/>
      <c r="S1253" s="12"/>
      <c r="T1253" s="14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L1253" s="12"/>
    </row>
    <row r="1254" spans="2:38" x14ac:dyDescent="0.25">
      <c r="C1254" s="13"/>
      <c r="D1254" s="12"/>
      <c r="E1254" s="12"/>
      <c r="F1254" s="12"/>
      <c r="G1254" s="12"/>
      <c r="H1254" s="12"/>
      <c r="I1254" s="12"/>
      <c r="J1254" s="11"/>
      <c r="K1254" s="11"/>
      <c r="L1254" s="11"/>
      <c r="M1254" s="11"/>
      <c r="N1254" s="12"/>
      <c r="O1254" s="14"/>
      <c r="P1254" s="11"/>
      <c r="Q1254" s="11"/>
      <c r="R1254" s="11"/>
      <c r="S1254" s="12"/>
      <c r="T1254" s="14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L1254" s="12"/>
    </row>
    <row r="1255" spans="2:38" x14ac:dyDescent="0.25">
      <c r="C1255" s="13"/>
      <c r="D1255" s="12"/>
      <c r="E1255" s="12"/>
      <c r="F1255" s="12"/>
      <c r="G1255" s="12"/>
      <c r="H1255" s="12"/>
      <c r="I1255" s="31" t="s">
        <v>469</v>
      </c>
      <c r="J1255" s="11"/>
      <c r="K1255" s="32">
        <v>500</v>
      </c>
      <c r="L1255" s="32"/>
      <c r="M1255" s="33">
        <v>58331.82</v>
      </c>
      <c r="N1255" s="12"/>
      <c r="O1255" s="14"/>
      <c r="P1255" s="11"/>
      <c r="Q1255" s="11"/>
      <c r="R1255" s="11"/>
      <c r="S1255" s="12"/>
      <c r="T1255" s="14"/>
      <c r="U1255" s="11"/>
      <c r="V1255" s="11"/>
      <c r="W1255" s="11"/>
      <c r="X1255" s="11"/>
      <c r="Y1255" s="32">
        <v>500</v>
      </c>
      <c r="Z1255" s="32"/>
      <c r="AA1255" s="33">
        <v>58331.82</v>
      </c>
      <c r="AB1255" s="11"/>
      <c r="AC1255" s="11"/>
      <c r="AD1255" s="11"/>
      <c r="AE1255" s="11"/>
      <c r="AF1255" s="11"/>
      <c r="AG1255" s="11"/>
      <c r="AL1255" s="31" t="s">
        <v>469</v>
      </c>
    </row>
    <row r="1256" spans="2:38" x14ac:dyDescent="0.25">
      <c r="C1256" s="13"/>
      <c r="D1256" s="12"/>
      <c r="E1256" s="12"/>
      <c r="F1256" s="12"/>
      <c r="G1256" s="12"/>
      <c r="H1256" s="12"/>
      <c r="I1256" s="31"/>
      <c r="J1256" s="11"/>
      <c r="K1256" s="32"/>
      <c r="L1256" s="32"/>
      <c r="M1256" s="33"/>
      <c r="N1256" s="12"/>
      <c r="O1256" s="14"/>
      <c r="P1256" s="11"/>
      <c r="Q1256" s="11"/>
      <c r="R1256" s="11"/>
      <c r="S1256" s="12"/>
      <c r="T1256" s="14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L1256" s="31"/>
    </row>
    <row r="1257" spans="2:38" x14ac:dyDescent="0.25">
      <c r="C1257" s="13"/>
      <c r="D1257" s="12"/>
      <c r="E1257" s="12"/>
      <c r="F1257" s="12"/>
      <c r="G1257" s="12"/>
      <c r="H1257" s="12"/>
      <c r="I1257" s="31"/>
      <c r="J1257" s="11"/>
      <c r="K1257" s="32"/>
      <c r="L1257" s="32"/>
      <c r="M1257" s="33"/>
      <c r="N1257" s="12"/>
      <c r="O1257" s="14"/>
      <c r="P1257" s="11"/>
      <c r="Q1257" s="11"/>
      <c r="R1257" s="11"/>
      <c r="S1257" s="12"/>
      <c r="T1257" s="14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L1257" s="31"/>
    </row>
    <row r="1258" spans="2:38" x14ac:dyDescent="0.25">
      <c r="C1258" s="13"/>
      <c r="D1258" s="12"/>
      <c r="E1258" s="12"/>
      <c r="F1258" s="12"/>
      <c r="G1258" s="12"/>
      <c r="H1258" s="12"/>
      <c r="I1258" s="31" t="s">
        <v>472</v>
      </c>
      <c r="J1258" s="11"/>
      <c r="K1258" s="32">
        <v>750</v>
      </c>
      <c r="L1258" s="32"/>
      <c r="M1258" s="33">
        <v>608574.17000000004</v>
      </c>
      <c r="N1258" s="12"/>
      <c r="O1258" s="14"/>
      <c r="P1258" s="11"/>
      <c r="Q1258" s="11"/>
      <c r="R1258" s="11"/>
      <c r="S1258" s="12"/>
      <c r="T1258" s="14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L1258" s="31" t="s">
        <v>472</v>
      </c>
    </row>
    <row r="1259" spans="2:38" x14ac:dyDescent="0.25">
      <c r="B1259">
        <v>266</v>
      </c>
      <c r="C1259" s="13">
        <v>45887</v>
      </c>
      <c r="D1259" s="12" t="s">
        <v>294</v>
      </c>
      <c r="E1259" s="12" t="s">
        <v>23</v>
      </c>
      <c r="F1259" s="12" t="s">
        <v>23</v>
      </c>
      <c r="G1259" s="12" t="s">
        <v>21</v>
      </c>
      <c r="H1259" s="12"/>
      <c r="I1259" s="12" t="s">
        <v>301</v>
      </c>
      <c r="J1259" s="12"/>
      <c r="K1259" s="12"/>
      <c r="L1259" s="12"/>
      <c r="M1259" s="12"/>
      <c r="N1259" s="12"/>
      <c r="O1259" s="14"/>
      <c r="P1259" s="11"/>
      <c r="Q1259" s="11"/>
      <c r="R1259" s="11"/>
      <c r="S1259" s="12" t="s">
        <v>294</v>
      </c>
      <c r="T1259" s="14">
        <v>-250</v>
      </c>
      <c r="U1259" s="11">
        <v>825.67</v>
      </c>
      <c r="V1259" s="11">
        <v>-206418.37</v>
      </c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86" t="str">
        <f>LEFT(S1259,2)</f>
        <v>14</v>
      </c>
      <c r="AI1259" s="86" t="str">
        <f>MID(S1259,4,2)</f>
        <v>08</v>
      </c>
      <c r="AJ1259" s="86" t="str">
        <f>RIGHT(S1259,2)</f>
        <v>25</v>
      </c>
      <c r="AK1259" s="86" t="s">
        <v>388</v>
      </c>
      <c r="AL1259" s="12" t="s">
        <v>301</v>
      </c>
    </row>
    <row r="1260" spans="2:38" x14ac:dyDescent="0.25">
      <c r="C1260" s="13"/>
      <c r="D1260" s="12"/>
      <c r="E1260" s="12"/>
      <c r="F1260" s="12"/>
      <c r="G1260" s="12"/>
      <c r="H1260" s="12"/>
      <c r="I1260" s="12" t="s">
        <v>301</v>
      </c>
      <c r="J1260" s="12"/>
      <c r="K1260" s="11">
        <f>SUM(K1258:K1259)</f>
        <v>750</v>
      </c>
      <c r="L1260" s="11">
        <f>SUM(L1258:L1259)</f>
        <v>0</v>
      </c>
      <c r="M1260" s="11">
        <f>SUM(M1258:M1259)</f>
        <v>608574.17000000004</v>
      </c>
      <c r="N1260" s="12"/>
      <c r="O1260" s="14"/>
      <c r="P1260" s="11"/>
      <c r="Q1260" s="11"/>
      <c r="R1260" s="11"/>
      <c r="S1260" s="12"/>
      <c r="T1260" s="14">
        <f t="shared" ref="T1260:V1260" si="191">SUM(T1259)</f>
        <v>-250</v>
      </c>
      <c r="U1260" s="11">
        <f t="shared" si="191"/>
        <v>825.67</v>
      </c>
      <c r="V1260" s="11">
        <f t="shared" si="191"/>
        <v>-206418.37</v>
      </c>
      <c r="W1260" s="11"/>
      <c r="X1260" s="11"/>
      <c r="Y1260" s="11">
        <f>K1260+O1260+T1260</f>
        <v>500</v>
      </c>
      <c r="Z1260" s="11"/>
      <c r="AA1260" s="11">
        <f>M1260/K1260*Y1260</f>
        <v>405716.11333333334</v>
      </c>
      <c r="AB1260" s="12"/>
      <c r="AC1260" s="11">
        <f>M1260-AA1260</f>
        <v>202858.0566666667</v>
      </c>
      <c r="AD1260" s="11">
        <f>(V1260*-1)-AC1260</f>
        <v>3560.3133333332953</v>
      </c>
      <c r="AE1260" s="11"/>
      <c r="AF1260" s="11"/>
      <c r="AG1260" s="11"/>
      <c r="AK1260" s="86" t="s">
        <v>388</v>
      </c>
      <c r="AL1260" s="12"/>
    </row>
    <row r="1261" spans="2:38" x14ac:dyDescent="0.25">
      <c r="C1261" s="13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4"/>
      <c r="P1261" s="11"/>
      <c r="Q1261" s="11"/>
      <c r="R1261" s="11"/>
      <c r="S1261" s="12"/>
      <c r="T1261" s="14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L1261" s="12"/>
    </row>
    <row r="1262" spans="2:38" x14ac:dyDescent="0.25">
      <c r="C1262" s="13"/>
      <c r="D1262" s="12"/>
      <c r="E1262" s="12"/>
      <c r="F1262" s="12"/>
      <c r="G1262" s="12"/>
      <c r="H1262" s="12"/>
      <c r="I1262" s="31" t="s">
        <v>474</v>
      </c>
      <c r="J1262" s="11"/>
      <c r="K1262" s="32">
        <v>500</v>
      </c>
      <c r="L1262" s="32"/>
      <c r="M1262" s="33">
        <v>202861.97</v>
      </c>
      <c r="N1262" s="12"/>
      <c r="O1262" s="14"/>
      <c r="P1262" s="11"/>
      <c r="Q1262" s="11"/>
      <c r="R1262" s="11"/>
      <c r="S1262" s="12"/>
      <c r="T1262" s="14"/>
      <c r="U1262" s="11"/>
      <c r="V1262" s="11"/>
      <c r="W1262" s="11"/>
      <c r="X1262" s="11"/>
      <c r="Y1262" s="32">
        <v>500</v>
      </c>
      <c r="Z1262" s="32"/>
      <c r="AA1262" s="33">
        <v>202861.97</v>
      </c>
      <c r="AB1262" s="11"/>
      <c r="AC1262" s="11"/>
      <c r="AD1262" s="11"/>
      <c r="AE1262" s="11"/>
      <c r="AF1262" s="11"/>
      <c r="AG1262" s="11"/>
      <c r="AL1262" s="31" t="s">
        <v>474</v>
      </c>
    </row>
    <row r="1263" spans="2:38" x14ac:dyDescent="0.25">
      <c r="C1263" s="13"/>
      <c r="D1263" s="12"/>
      <c r="E1263" s="12"/>
      <c r="F1263" s="12"/>
      <c r="G1263" s="12"/>
      <c r="H1263" s="12"/>
      <c r="I1263" s="31" t="s">
        <v>475</v>
      </c>
      <c r="J1263" s="11"/>
      <c r="K1263" s="32">
        <v>500</v>
      </c>
      <c r="L1263" s="32"/>
      <c r="M1263" s="33">
        <v>69423.759999999995</v>
      </c>
      <c r="N1263" s="12"/>
      <c r="O1263" s="14"/>
      <c r="P1263" s="11"/>
      <c r="Q1263" s="11"/>
      <c r="R1263" s="11"/>
      <c r="S1263" s="12"/>
      <c r="T1263" s="14"/>
      <c r="U1263" s="11"/>
      <c r="V1263" s="11"/>
      <c r="W1263" s="11"/>
      <c r="X1263" s="11"/>
      <c r="Y1263" s="32">
        <v>500</v>
      </c>
      <c r="Z1263" s="32"/>
      <c r="AA1263" s="33">
        <v>69423.759999999995</v>
      </c>
      <c r="AB1263" s="11"/>
      <c r="AC1263" s="11"/>
      <c r="AD1263" s="11"/>
      <c r="AE1263" s="11"/>
      <c r="AF1263" s="11"/>
      <c r="AG1263" s="11"/>
      <c r="AL1263" s="31" t="s">
        <v>475</v>
      </c>
    </row>
    <row r="1264" spans="2:38" x14ac:dyDescent="0.25">
      <c r="C1264" s="13"/>
      <c r="D1264" s="12"/>
      <c r="E1264" s="12"/>
      <c r="F1264" s="12"/>
      <c r="G1264" s="12"/>
      <c r="H1264" s="12"/>
      <c r="I1264" s="31"/>
      <c r="J1264" s="11"/>
      <c r="K1264" s="32"/>
      <c r="L1264" s="32"/>
      <c r="M1264" s="33"/>
      <c r="N1264" s="12"/>
      <c r="O1264" s="14"/>
      <c r="P1264" s="11"/>
      <c r="Q1264" s="11"/>
      <c r="R1264" s="11"/>
      <c r="S1264" s="12"/>
      <c r="T1264" s="14"/>
      <c r="U1264" s="11"/>
      <c r="V1264" s="11"/>
      <c r="W1264" s="11"/>
      <c r="X1264" s="11"/>
      <c r="Y1264" s="32"/>
      <c r="Z1264" s="32"/>
      <c r="AA1264" s="33"/>
      <c r="AB1264" s="11"/>
      <c r="AC1264" s="11"/>
      <c r="AD1264" s="11"/>
      <c r="AE1264" s="11"/>
      <c r="AF1264" s="11"/>
      <c r="AG1264" s="11"/>
      <c r="AL1264" s="31"/>
    </row>
    <row r="1265" spans="2:38" x14ac:dyDescent="0.25">
      <c r="C1265" s="13"/>
      <c r="D1265" s="12"/>
      <c r="E1265" s="12"/>
      <c r="F1265" s="12"/>
      <c r="G1265" s="12"/>
      <c r="H1265" s="12"/>
      <c r="I1265" s="31"/>
      <c r="J1265" s="11"/>
      <c r="K1265" s="32"/>
      <c r="L1265" s="32"/>
      <c r="M1265" s="33"/>
      <c r="N1265" s="12"/>
      <c r="O1265" s="14"/>
      <c r="P1265" s="11"/>
      <c r="Q1265" s="11"/>
      <c r="R1265" s="11"/>
      <c r="S1265" s="12"/>
      <c r="T1265" s="14"/>
      <c r="U1265" s="11"/>
      <c r="V1265" s="11"/>
      <c r="W1265" s="11"/>
      <c r="X1265" s="11"/>
      <c r="Y1265" s="32"/>
      <c r="Z1265" s="32"/>
      <c r="AA1265" s="33"/>
      <c r="AB1265" s="11"/>
      <c r="AC1265" s="11"/>
      <c r="AD1265" s="11"/>
      <c r="AE1265" s="11"/>
      <c r="AF1265" s="11"/>
      <c r="AG1265" s="11"/>
      <c r="AL1265" s="31"/>
    </row>
    <row r="1266" spans="2:38" x14ac:dyDescent="0.25">
      <c r="C1266" s="13"/>
      <c r="D1266" s="12"/>
      <c r="E1266" s="12"/>
      <c r="F1266" s="12"/>
      <c r="G1266" s="12"/>
      <c r="H1266" s="12"/>
      <c r="I1266" s="31"/>
      <c r="J1266" s="11"/>
      <c r="K1266" s="32"/>
      <c r="L1266" s="32"/>
      <c r="M1266" s="33"/>
      <c r="N1266" s="12"/>
      <c r="O1266" s="14"/>
      <c r="P1266" s="11"/>
      <c r="Q1266" s="11"/>
      <c r="R1266" s="11"/>
      <c r="S1266" s="12"/>
      <c r="T1266" s="14"/>
      <c r="U1266" s="11"/>
      <c r="V1266" s="11"/>
      <c r="W1266" s="11"/>
      <c r="X1266" s="11"/>
      <c r="Y1266" s="32"/>
      <c r="Z1266" s="32"/>
      <c r="AA1266" s="33"/>
      <c r="AB1266" s="11"/>
      <c r="AC1266" s="11"/>
      <c r="AD1266" s="11"/>
      <c r="AE1266" s="11"/>
      <c r="AF1266" s="11"/>
      <c r="AG1266" s="11"/>
      <c r="AL1266" s="31"/>
    </row>
    <row r="1267" spans="2:38" x14ac:dyDescent="0.25">
      <c r="C1267" s="13"/>
      <c r="D1267" s="12"/>
      <c r="E1267" s="12"/>
      <c r="F1267" s="12"/>
      <c r="G1267" s="12"/>
      <c r="H1267" s="12"/>
      <c r="I1267" s="12" t="s">
        <v>72</v>
      </c>
      <c r="J1267" s="12" t="s">
        <v>70</v>
      </c>
      <c r="K1267" s="14">
        <v>100</v>
      </c>
      <c r="L1267" s="11">
        <v>2889.62</v>
      </c>
      <c r="M1267" s="11">
        <v>288962.19</v>
      </c>
      <c r="N1267" s="12"/>
      <c r="O1267" s="14"/>
      <c r="P1267" s="11"/>
      <c r="Q1267" s="11"/>
      <c r="R1267" s="11"/>
      <c r="S1267" s="12"/>
      <c r="T1267" s="14"/>
      <c r="U1267" s="11"/>
      <c r="V1267" s="11"/>
      <c r="W1267" s="11"/>
      <c r="X1267" s="12" t="s">
        <v>70</v>
      </c>
      <c r="Y1267" s="14">
        <v>100</v>
      </c>
      <c r="Z1267" s="11">
        <v>2889.62</v>
      </c>
      <c r="AA1267" s="11">
        <v>288962.19</v>
      </c>
      <c r="AB1267" s="11"/>
      <c r="AC1267" s="11"/>
      <c r="AD1267" s="11"/>
      <c r="AE1267" s="11"/>
      <c r="AF1267" s="11"/>
      <c r="AG1267" s="11"/>
      <c r="AL1267" s="12" t="s">
        <v>72</v>
      </c>
    </row>
    <row r="1268" spans="2:38" x14ac:dyDescent="0.25">
      <c r="C1268" s="13"/>
      <c r="D1268" s="12"/>
      <c r="E1268" s="12"/>
      <c r="F1268" s="12"/>
      <c r="G1268" s="12"/>
      <c r="H1268" s="12"/>
      <c r="I1268" s="12"/>
      <c r="J1268" s="12"/>
      <c r="K1268" s="14"/>
      <c r="L1268" s="11"/>
      <c r="M1268" s="11"/>
      <c r="N1268" s="12"/>
      <c r="O1268" s="14"/>
      <c r="P1268" s="11"/>
      <c r="Q1268" s="11"/>
      <c r="R1268" s="11"/>
      <c r="S1268" s="12"/>
      <c r="T1268" s="14"/>
      <c r="U1268" s="11"/>
      <c r="V1268" s="11"/>
      <c r="W1268" s="11"/>
      <c r="X1268" s="12"/>
      <c r="Y1268" s="14"/>
      <c r="Z1268" s="11"/>
      <c r="AA1268" s="11"/>
      <c r="AB1268" s="11"/>
      <c r="AC1268" s="11"/>
      <c r="AD1268" s="11"/>
      <c r="AE1268" s="11"/>
      <c r="AF1268" s="11"/>
      <c r="AG1268" s="11"/>
      <c r="AL1268" s="12"/>
    </row>
    <row r="1269" spans="2:38" x14ac:dyDescent="0.25">
      <c r="C1269" s="13"/>
      <c r="D1269" s="12"/>
      <c r="E1269" s="12"/>
      <c r="F1269" s="12"/>
      <c r="G1269" s="12"/>
      <c r="H1269" s="12"/>
      <c r="I1269" s="46" t="s">
        <v>22</v>
      </c>
      <c r="J1269" s="11"/>
      <c r="K1269" s="11">
        <v>1500</v>
      </c>
      <c r="L1269" s="11"/>
      <c r="M1269" s="11">
        <v>142537.34999999998</v>
      </c>
      <c r="N1269" s="12"/>
      <c r="O1269" s="14"/>
      <c r="P1269" s="11"/>
      <c r="Q1269" s="11"/>
      <c r="R1269" s="11"/>
      <c r="S1269" s="12"/>
      <c r="T1269" s="14"/>
      <c r="U1269" s="11"/>
      <c r="V1269" s="11"/>
      <c r="W1269" s="11"/>
      <c r="X1269" s="11"/>
      <c r="Y1269" s="11">
        <v>1500</v>
      </c>
      <c r="Z1269" s="11"/>
      <c r="AA1269" s="11">
        <v>142537.34999999998</v>
      </c>
      <c r="AB1269" s="11"/>
      <c r="AC1269" s="11"/>
      <c r="AD1269" s="11"/>
      <c r="AE1269" s="11"/>
      <c r="AF1269" s="11"/>
      <c r="AG1269" s="11"/>
      <c r="AL1269" s="46" t="s">
        <v>22</v>
      </c>
    </row>
    <row r="1270" spans="2:38" x14ac:dyDescent="0.25">
      <c r="C1270" s="13"/>
      <c r="D1270" s="12"/>
      <c r="E1270" s="12"/>
      <c r="F1270" s="12"/>
      <c r="G1270" s="12"/>
      <c r="H1270" s="12"/>
      <c r="I1270" s="46"/>
      <c r="J1270" s="11"/>
      <c r="K1270" s="11"/>
      <c r="L1270" s="11"/>
      <c r="M1270" s="11"/>
      <c r="N1270" s="12"/>
      <c r="O1270" s="14"/>
      <c r="P1270" s="11"/>
      <c r="Q1270" s="11"/>
      <c r="R1270" s="11"/>
      <c r="S1270" s="12"/>
      <c r="T1270" s="14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L1270" s="46"/>
    </row>
    <row r="1271" spans="2:38" x14ac:dyDescent="0.25">
      <c r="C1271" s="13"/>
      <c r="D1271" s="12"/>
      <c r="E1271" s="12"/>
      <c r="F1271" s="12"/>
      <c r="G1271" s="12"/>
      <c r="H1271" s="12"/>
      <c r="I1271" s="46"/>
      <c r="J1271" s="11"/>
      <c r="K1271" s="11"/>
      <c r="L1271" s="11"/>
      <c r="M1271" s="11"/>
      <c r="N1271" s="12"/>
      <c r="O1271" s="14"/>
      <c r="P1271" s="11"/>
      <c r="Q1271" s="11"/>
      <c r="R1271" s="11"/>
      <c r="S1271" s="12"/>
      <c r="T1271" s="14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L1271" s="46"/>
    </row>
    <row r="1272" spans="2:38" x14ac:dyDescent="0.25">
      <c r="C1272" s="13"/>
      <c r="D1272" s="12"/>
      <c r="E1272" s="12"/>
      <c r="F1272" s="12"/>
      <c r="G1272" s="12"/>
      <c r="H1272" s="12"/>
      <c r="I1272" s="46"/>
      <c r="J1272" s="11"/>
      <c r="K1272" s="11"/>
      <c r="L1272" s="11"/>
      <c r="M1272" s="11"/>
      <c r="N1272" s="12"/>
      <c r="O1272" s="14"/>
      <c r="P1272" s="11"/>
      <c r="Q1272" s="11"/>
      <c r="R1272" s="11"/>
      <c r="S1272" s="12"/>
      <c r="T1272" s="14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L1272" s="46"/>
    </row>
    <row r="1273" spans="2:38" x14ac:dyDescent="0.25">
      <c r="C1273" s="13"/>
      <c r="D1273" s="12"/>
      <c r="E1273" s="12"/>
      <c r="F1273" s="12"/>
      <c r="G1273" s="12"/>
      <c r="H1273" s="12"/>
      <c r="I1273" s="31" t="s">
        <v>477</v>
      </c>
      <c r="J1273" s="11"/>
      <c r="K1273" s="32">
        <v>1000</v>
      </c>
      <c r="L1273" s="32"/>
      <c r="M1273" s="33">
        <v>79579.5</v>
      </c>
      <c r="N1273" s="12"/>
      <c r="O1273" s="14"/>
      <c r="P1273" s="11"/>
      <c r="Q1273" s="11"/>
      <c r="R1273" s="11"/>
      <c r="S1273" s="12"/>
      <c r="T1273" s="14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L1273" s="31" t="s">
        <v>477</v>
      </c>
    </row>
    <row r="1274" spans="2:38" x14ac:dyDescent="0.25">
      <c r="B1274">
        <v>211</v>
      </c>
      <c r="C1274" s="13">
        <v>45863</v>
      </c>
      <c r="D1274" s="12" t="s">
        <v>258</v>
      </c>
      <c r="E1274" s="12" t="s">
        <v>17</v>
      </c>
      <c r="F1274" s="12" t="s">
        <v>259</v>
      </c>
      <c r="G1274" s="12" t="s">
        <v>21</v>
      </c>
      <c r="H1274" s="12"/>
      <c r="I1274" s="12" t="s">
        <v>226</v>
      </c>
      <c r="J1274" s="12"/>
      <c r="K1274" s="12"/>
      <c r="L1274" s="12"/>
      <c r="M1274" s="12"/>
      <c r="N1274" s="12"/>
      <c r="O1274" s="14"/>
      <c r="P1274" s="11"/>
      <c r="Q1274" s="11"/>
      <c r="R1274" s="11"/>
      <c r="S1274" s="12" t="s">
        <v>258</v>
      </c>
      <c r="T1274" s="14">
        <v>-1000</v>
      </c>
      <c r="U1274" s="11">
        <v>97.26</v>
      </c>
      <c r="V1274" s="11">
        <v>-97257.919999999998</v>
      </c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86" t="str">
        <f>LEFT(S1274,2)</f>
        <v>24</v>
      </c>
      <c r="AI1274" s="86" t="str">
        <f>MID(S1274,4,2)</f>
        <v>07</v>
      </c>
      <c r="AJ1274" s="86" t="str">
        <f>RIGHT(S1274,2)</f>
        <v>25</v>
      </c>
      <c r="AK1274" s="86" t="s">
        <v>388</v>
      </c>
      <c r="AL1274" s="12" t="s">
        <v>226</v>
      </c>
    </row>
    <row r="1275" spans="2:38" x14ac:dyDescent="0.25">
      <c r="B1275">
        <v>275</v>
      </c>
      <c r="C1275" s="13">
        <v>45890</v>
      </c>
      <c r="D1275" s="12" t="s">
        <v>306</v>
      </c>
      <c r="E1275" s="12" t="s">
        <v>23</v>
      </c>
      <c r="F1275" s="12" t="s">
        <v>23</v>
      </c>
      <c r="G1275" s="12" t="s">
        <v>21</v>
      </c>
      <c r="H1275" s="12"/>
      <c r="I1275" s="12" t="s">
        <v>226</v>
      </c>
      <c r="J1275" s="12"/>
      <c r="K1275" s="12"/>
      <c r="L1275" s="12"/>
      <c r="M1275" s="12"/>
      <c r="N1275" s="12"/>
      <c r="O1275" s="14"/>
      <c r="P1275" s="11"/>
      <c r="Q1275" s="11"/>
      <c r="R1275" s="11"/>
      <c r="S1275" s="12" t="s">
        <v>306</v>
      </c>
      <c r="T1275" s="14">
        <v>-500</v>
      </c>
      <c r="U1275" s="11">
        <v>113.51</v>
      </c>
      <c r="V1275" s="11">
        <v>-56753.2</v>
      </c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86" t="str">
        <f>LEFT(S1275,2)</f>
        <v>20</v>
      </c>
      <c r="AI1275" s="86" t="str">
        <f>MID(S1275,4,2)</f>
        <v>08</v>
      </c>
      <c r="AJ1275" s="86" t="str">
        <f>RIGHT(S1275,2)</f>
        <v>25</v>
      </c>
      <c r="AK1275" s="86" t="s">
        <v>388</v>
      </c>
      <c r="AL1275" s="12" t="s">
        <v>226</v>
      </c>
    </row>
    <row r="1276" spans="2:38" x14ac:dyDescent="0.25">
      <c r="B1276">
        <v>268</v>
      </c>
      <c r="C1276" s="13">
        <v>45888</v>
      </c>
      <c r="D1276" s="12" t="s">
        <v>304</v>
      </c>
      <c r="E1276" s="12" t="s">
        <v>17</v>
      </c>
      <c r="F1276" s="12" t="s">
        <v>305</v>
      </c>
      <c r="G1276" s="12" t="s">
        <v>21</v>
      </c>
      <c r="H1276" s="12"/>
      <c r="I1276" s="12" t="s">
        <v>226</v>
      </c>
      <c r="J1276" s="12"/>
      <c r="K1276" s="12"/>
      <c r="L1276" s="12"/>
      <c r="M1276" s="12"/>
      <c r="N1276" s="12"/>
      <c r="O1276" s="14"/>
      <c r="P1276" s="11"/>
      <c r="Q1276" s="11"/>
      <c r="R1276" s="11"/>
      <c r="S1276" s="12" t="s">
        <v>304</v>
      </c>
      <c r="T1276" s="14">
        <v>-500</v>
      </c>
      <c r="U1276" s="11">
        <v>99.22</v>
      </c>
      <c r="V1276" s="11">
        <v>-49608.03</v>
      </c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86" t="str">
        <f>LEFT(S1276,2)</f>
        <v>18</v>
      </c>
      <c r="AI1276" s="86" t="str">
        <f>MID(S1276,4,2)</f>
        <v>08</v>
      </c>
      <c r="AJ1276" s="86" t="str">
        <f>RIGHT(S1276,2)</f>
        <v>25</v>
      </c>
      <c r="AK1276" s="86" t="s">
        <v>388</v>
      </c>
      <c r="AL1276" s="12" t="s">
        <v>226</v>
      </c>
    </row>
    <row r="1277" spans="2:38" x14ac:dyDescent="0.25">
      <c r="B1277">
        <v>212</v>
      </c>
      <c r="C1277" s="13">
        <v>45867</v>
      </c>
      <c r="D1277" s="12" t="s">
        <v>260</v>
      </c>
      <c r="E1277" s="12" t="s">
        <v>17</v>
      </c>
      <c r="F1277" s="12" t="s">
        <v>261</v>
      </c>
      <c r="G1277" s="12" t="s">
        <v>21</v>
      </c>
      <c r="H1277" s="12"/>
      <c r="I1277" s="12" t="s">
        <v>226</v>
      </c>
      <c r="J1277" s="12"/>
      <c r="K1277" s="12"/>
      <c r="L1277" s="12"/>
      <c r="M1277" s="12"/>
      <c r="N1277" s="12"/>
      <c r="O1277" s="14"/>
      <c r="P1277" s="11"/>
      <c r="Q1277" s="11"/>
      <c r="R1277" s="11"/>
      <c r="S1277" s="12" t="s">
        <v>260</v>
      </c>
      <c r="T1277" s="14">
        <v>-500</v>
      </c>
      <c r="U1277" s="11">
        <v>98.72</v>
      </c>
      <c r="V1277" s="11">
        <v>-49360.6</v>
      </c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86" t="str">
        <f>LEFT(S1277,2)</f>
        <v>28</v>
      </c>
      <c r="AI1277" s="86" t="str">
        <f>MID(S1277,4,2)</f>
        <v>07</v>
      </c>
      <c r="AJ1277" s="86" t="str">
        <f>RIGHT(S1277,2)</f>
        <v>25</v>
      </c>
      <c r="AK1277" s="86" t="s">
        <v>388</v>
      </c>
      <c r="AL1277" s="12" t="s">
        <v>226</v>
      </c>
    </row>
    <row r="1278" spans="2:38" x14ac:dyDescent="0.25">
      <c r="C1278" s="13"/>
      <c r="D1278" s="12"/>
      <c r="E1278" s="12"/>
      <c r="F1278" s="12"/>
      <c r="G1278" s="12"/>
      <c r="H1278" s="12"/>
      <c r="I1278" s="12" t="s">
        <v>226</v>
      </c>
      <c r="J1278" s="12" t="s">
        <v>224</v>
      </c>
      <c r="K1278" s="14">
        <v>1500</v>
      </c>
      <c r="L1278" s="11">
        <v>89.97</v>
      </c>
      <c r="M1278" s="11">
        <v>134954.89000000001</v>
      </c>
      <c r="N1278" s="12"/>
      <c r="O1278" s="14"/>
      <c r="P1278" s="11"/>
      <c r="Q1278" s="11"/>
      <c r="R1278" s="11"/>
      <c r="S1278" s="12"/>
      <c r="T1278" s="14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L1278" s="12" t="s">
        <v>226</v>
      </c>
    </row>
    <row r="1279" spans="2:38" x14ac:dyDescent="0.25">
      <c r="C1279" s="13"/>
      <c r="D1279" s="12"/>
      <c r="E1279" s="12"/>
      <c r="F1279" s="12"/>
      <c r="G1279" s="12"/>
      <c r="H1279" s="12"/>
      <c r="I1279" s="12" t="s">
        <v>226</v>
      </c>
      <c r="J1279" s="11" t="s">
        <v>494</v>
      </c>
      <c r="K1279" s="11">
        <v>2500</v>
      </c>
      <c r="L1279" s="11">
        <v>89.97</v>
      </c>
      <c r="M1279" s="11">
        <v>214534.39</v>
      </c>
      <c r="N1279" s="12"/>
      <c r="O1279" s="14"/>
      <c r="P1279" s="11"/>
      <c r="Q1279" s="11"/>
      <c r="R1279" s="11"/>
      <c r="S1279" s="12"/>
      <c r="T1279" s="14">
        <f t="shared" ref="T1279:V1279" si="192">SUM(T1274:T1278)</f>
        <v>-2500</v>
      </c>
      <c r="U1279" s="11">
        <f t="shared" si="192"/>
        <v>408.71000000000004</v>
      </c>
      <c r="V1279" s="11">
        <f t="shared" si="192"/>
        <v>-252979.75</v>
      </c>
      <c r="W1279" s="11"/>
      <c r="X1279" s="11"/>
      <c r="Y1279" s="11">
        <f>K1279+O1279+T1279</f>
        <v>0</v>
      </c>
      <c r="Z1279" s="11"/>
      <c r="AA1279" s="11">
        <f>M1279/K1279*Y1279</f>
        <v>0</v>
      </c>
      <c r="AB1279" s="12"/>
      <c r="AC1279" s="11">
        <f>M1279-AA1279</f>
        <v>214534.39</v>
      </c>
      <c r="AD1279" s="11">
        <f>(V1279*-1)-AC1279</f>
        <v>38445.359999999986</v>
      </c>
      <c r="AE1279" s="11"/>
      <c r="AF1279" s="11"/>
      <c r="AG1279" s="11"/>
      <c r="AK1279" s="86" t="s">
        <v>388</v>
      </c>
      <c r="AL1279" s="12" t="s">
        <v>226</v>
      </c>
    </row>
    <row r="1280" spans="2:38" x14ac:dyDescent="0.25">
      <c r="C1280" s="13"/>
      <c r="D1280" s="12"/>
      <c r="E1280" s="12"/>
      <c r="F1280" s="12"/>
      <c r="G1280" s="12"/>
      <c r="H1280" s="12"/>
      <c r="I1280" s="12"/>
      <c r="J1280" s="11"/>
      <c r="K1280" s="11"/>
      <c r="L1280" s="11"/>
      <c r="M1280" s="11"/>
      <c r="N1280" s="12"/>
      <c r="O1280" s="14"/>
      <c r="P1280" s="11"/>
      <c r="Q1280" s="11"/>
      <c r="R1280" s="11"/>
      <c r="S1280" s="12"/>
      <c r="T1280" s="14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L1280" s="12"/>
    </row>
    <row r="1281" spans="3:38" x14ac:dyDescent="0.25">
      <c r="C1281" s="13"/>
      <c r="D1281" s="12"/>
      <c r="E1281" s="12"/>
      <c r="F1281" s="12"/>
      <c r="G1281" s="12"/>
      <c r="H1281" s="12"/>
      <c r="I1281" s="12"/>
      <c r="J1281" s="11"/>
      <c r="K1281" s="11"/>
      <c r="L1281" s="11"/>
      <c r="M1281" s="11"/>
      <c r="N1281" s="12"/>
      <c r="O1281" s="14"/>
      <c r="P1281" s="11"/>
      <c r="Q1281" s="11"/>
      <c r="R1281" s="11"/>
      <c r="S1281" s="12"/>
      <c r="T1281" s="14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L1281" s="12"/>
    </row>
    <row r="1282" spans="3:38" x14ac:dyDescent="0.25">
      <c r="C1282" s="13"/>
      <c r="D1282" s="12"/>
      <c r="E1282" s="12"/>
      <c r="F1282" s="12"/>
      <c r="G1282" s="12"/>
      <c r="H1282" s="12"/>
      <c r="I1282" s="12" t="s">
        <v>66</v>
      </c>
      <c r="J1282" s="12" t="s">
        <v>63</v>
      </c>
      <c r="K1282" s="14">
        <v>5000</v>
      </c>
      <c r="L1282" s="11">
        <v>59.6</v>
      </c>
      <c r="M1282" s="11">
        <v>297997.51</v>
      </c>
      <c r="N1282" s="12"/>
      <c r="O1282" s="14"/>
      <c r="P1282" s="11"/>
      <c r="Q1282" s="11"/>
      <c r="R1282" s="11"/>
      <c r="S1282" s="12"/>
      <c r="T1282" s="14"/>
      <c r="U1282" s="11"/>
      <c r="V1282" s="11"/>
      <c r="W1282" s="11"/>
      <c r="X1282" s="12" t="s">
        <v>63</v>
      </c>
      <c r="Y1282" s="14">
        <v>5000</v>
      </c>
      <c r="Z1282" s="11">
        <v>59.6</v>
      </c>
      <c r="AA1282" s="11">
        <v>297997.51</v>
      </c>
      <c r="AB1282" s="11"/>
      <c r="AC1282" s="11"/>
      <c r="AD1282" s="11"/>
      <c r="AE1282" s="11"/>
      <c r="AF1282" s="11"/>
      <c r="AG1282" s="11"/>
      <c r="AL1282" s="12" t="s">
        <v>66</v>
      </c>
    </row>
    <row r="1283" spans="3:38" x14ac:dyDescent="0.25">
      <c r="C1283" s="13"/>
      <c r="D1283" s="12"/>
      <c r="E1283" s="12"/>
      <c r="F1283" s="12"/>
      <c r="G1283" s="12"/>
      <c r="H1283" s="12"/>
      <c r="I1283" s="12"/>
      <c r="J1283" s="12"/>
      <c r="K1283" s="14"/>
      <c r="L1283" s="11"/>
      <c r="M1283" s="11"/>
      <c r="N1283" s="12"/>
      <c r="O1283" s="14"/>
      <c r="P1283" s="11"/>
      <c r="Q1283" s="11"/>
      <c r="R1283" s="11"/>
      <c r="S1283" s="12"/>
      <c r="T1283" s="14"/>
      <c r="U1283" s="11"/>
      <c r="V1283" s="11"/>
      <c r="W1283" s="11"/>
      <c r="X1283" s="12"/>
      <c r="Y1283" s="14"/>
      <c r="Z1283" s="11"/>
      <c r="AA1283" s="11"/>
      <c r="AB1283" s="11"/>
      <c r="AC1283" s="11"/>
      <c r="AD1283" s="11"/>
      <c r="AE1283" s="11"/>
      <c r="AF1283" s="11"/>
      <c r="AG1283" s="11"/>
      <c r="AL1283" s="12"/>
    </row>
    <row r="1284" spans="3:38" x14ac:dyDescent="0.25">
      <c r="C1284" s="13"/>
      <c r="D1284" s="12"/>
      <c r="E1284" s="12"/>
      <c r="F1284" s="12"/>
      <c r="G1284" s="12"/>
      <c r="H1284" s="12"/>
      <c r="I1284" s="31" t="s">
        <v>479</v>
      </c>
      <c r="J1284" s="11"/>
      <c r="K1284" s="32">
        <v>5000</v>
      </c>
      <c r="L1284" s="32"/>
      <c r="M1284" s="33">
        <v>186937</v>
      </c>
      <c r="N1284" s="12"/>
      <c r="O1284" s="14"/>
      <c r="P1284" s="11"/>
      <c r="Q1284" s="11"/>
      <c r="R1284" s="11"/>
      <c r="S1284" s="12"/>
      <c r="T1284" s="14"/>
      <c r="U1284" s="11"/>
      <c r="V1284" s="11"/>
      <c r="W1284" s="11"/>
      <c r="X1284" s="11"/>
      <c r="Y1284" s="32">
        <v>5000</v>
      </c>
      <c r="Z1284" s="32"/>
      <c r="AA1284" s="33">
        <v>186937</v>
      </c>
      <c r="AB1284" s="11"/>
      <c r="AC1284" s="11"/>
      <c r="AD1284" s="11"/>
      <c r="AE1284" s="11"/>
      <c r="AF1284" s="11"/>
      <c r="AG1284" s="11"/>
      <c r="AL1284" s="31" t="s">
        <v>479</v>
      </c>
    </row>
    <row r="1285" spans="3:38" x14ac:dyDescent="0.25">
      <c r="C1285" s="13"/>
      <c r="D1285" s="12"/>
      <c r="E1285" s="12"/>
      <c r="F1285" s="12"/>
      <c r="G1285" s="12"/>
      <c r="H1285" s="12"/>
      <c r="I1285" s="31"/>
      <c r="J1285" s="11"/>
      <c r="K1285" s="32"/>
      <c r="L1285" s="32"/>
      <c r="M1285" s="33"/>
      <c r="N1285" s="12"/>
      <c r="O1285" s="14"/>
      <c r="P1285" s="11"/>
      <c r="Q1285" s="11"/>
      <c r="R1285" s="11"/>
      <c r="S1285" s="12"/>
      <c r="T1285" s="14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L1285" s="31"/>
    </row>
    <row r="1286" spans="3:38" x14ac:dyDescent="0.25">
      <c r="C1286" s="13"/>
      <c r="D1286" s="12"/>
      <c r="E1286" s="12"/>
      <c r="F1286" s="12"/>
      <c r="G1286" s="12"/>
      <c r="H1286" s="12"/>
      <c r="I1286" s="31"/>
      <c r="J1286" s="11"/>
      <c r="K1286" s="32"/>
      <c r="L1286" s="32"/>
      <c r="M1286" s="33"/>
      <c r="N1286" s="12"/>
      <c r="O1286" s="14"/>
      <c r="P1286" s="11"/>
      <c r="Q1286" s="11"/>
      <c r="R1286" s="11"/>
      <c r="S1286" s="12"/>
      <c r="T1286" s="14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L1286" s="31"/>
    </row>
    <row r="1287" spans="3:38" x14ac:dyDescent="0.25">
      <c r="C1287" s="13"/>
      <c r="D1287" s="12"/>
      <c r="E1287" s="12"/>
      <c r="F1287" s="12"/>
      <c r="G1287" s="12"/>
      <c r="H1287" s="12"/>
      <c r="I1287" s="31"/>
      <c r="J1287" s="11"/>
      <c r="K1287" s="32"/>
      <c r="L1287" s="32"/>
      <c r="M1287" s="33"/>
      <c r="N1287" s="12"/>
      <c r="O1287" s="14"/>
      <c r="P1287" s="11"/>
      <c r="Q1287" s="11"/>
      <c r="R1287" s="11"/>
      <c r="S1287" s="12"/>
      <c r="T1287" s="14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L1287" s="31"/>
    </row>
    <row r="1288" spans="3:38" x14ac:dyDescent="0.25">
      <c r="C1288" s="13"/>
      <c r="D1288" s="12"/>
      <c r="E1288" s="12"/>
      <c r="F1288" s="12"/>
      <c r="G1288" s="12"/>
      <c r="H1288" s="12"/>
      <c r="I1288" s="31"/>
      <c r="J1288" s="11"/>
      <c r="K1288" s="32"/>
      <c r="L1288" s="32"/>
      <c r="M1288" s="33"/>
      <c r="N1288" s="12"/>
      <c r="O1288" s="14"/>
      <c r="P1288" s="11"/>
      <c r="Q1288" s="11"/>
      <c r="R1288" s="11"/>
      <c r="S1288" s="12"/>
      <c r="T1288" s="14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L1288" s="31"/>
    </row>
    <row r="1289" spans="3:38" x14ac:dyDescent="0.25">
      <c r="C1289" s="13"/>
      <c r="D1289" s="12"/>
      <c r="E1289" s="12"/>
      <c r="F1289" s="12"/>
      <c r="G1289" s="12"/>
      <c r="H1289" s="12"/>
      <c r="I1289" s="31"/>
      <c r="J1289" s="11"/>
      <c r="K1289" s="32"/>
      <c r="L1289" s="32"/>
      <c r="M1289" s="33"/>
      <c r="N1289" s="12"/>
      <c r="O1289" s="14"/>
      <c r="P1289" s="11"/>
      <c r="Q1289" s="11"/>
      <c r="R1289" s="11"/>
      <c r="S1289" s="12"/>
      <c r="T1289" s="14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L1289" s="31"/>
    </row>
    <row r="1290" spans="3:38" x14ac:dyDescent="0.25">
      <c r="C1290" s="13"/>
      <c r="D1290" s="12"/>
      <c r="E1290" s="12"/>
      <c r="F1290" s="12"/>
      <c r="G1290" s="12"/>
      <c r="H1290" s="12"/>
      <c r="I1290" s="12" t="s">
        <v>67</v>
      </c>
      <c r="J1290" s="11"/>
      <c r="K1290" s="11">
        <v>750</v>
      </c>
      <c r="L1290" s="11"/>
      <c r="M1290" s="11">
        <v>495017.37749999994</v>
      </c>
      <c r="N1290" s="12"/>
      <c r="O1290" s="14"/>
      <c r="P1290" s="11"/>
      <c r="Q1290" s="11"/>
      <c r="R1290" s="11"/>
      <c r="S1290" s="12"/>
      <c r="T1290" s="14"/>
      <c r="U1290" s="11"/>
      <c r="V1290" s="11"/>
      <c r="W1290" s="11"/>
      <c r="X1290" s="11"/>
      <c r="Y1290" s="11">
        <v>750</v>
      </c>
      <c r="Z1290" s="11"/>
      <c r="AA1290" s="11">
        <v>495017.37749999994</v>
      </c>
      <c r="AB1290" s="11"/>
      <c r="AC1290" s="11"/>
      <c r="AD1290" s="11"/>
      <c r="AE1290" s="11"/>
      <c r="AF1290" s="11"/>
      <c r="AG1290" s="11"/>
      <c r="AL1290" s="12" t="s">
        <v>67</v>
      </c>
    </row>
    <row r="1291" spans="3:38" x14ac:dyDescent="0.25">
      <c r="C1291" s="13"/>
      <c r="D1291" s="12"/>
      <c r="E1291" s="12"/>
      <c r="F1291" s="12"/>
      <c r="G1291" s="12"/>
      <c r="H1291" s="12"/>
      <c r="I1291" s="12"/>
      <c r="J1291" s="11"/>
      <c r="K1291" s="11"/>
      <c r="L1291" s="11"/>
      <c r="M1291" s="11"/>
      <c r="N1291" s="12"/>
      <c r="O1291" s="14"/>
      <c r="P1291" s="11"/>
      <c r="Q1291" s="11"/>
      <c r="R1291" s="11"/>
      <c r="S1291" s="12"/>
      <c r="T1291" s="14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L1291" s="12"/>
    </row>
    <row r="1292" spans="3:38" x14ac:dyDescent="0.25">
      <c r="C1292" s="13"/>
      <c r="D1292" s="12"/>
      <c r="E1292" s="12"/>
      <c r="F1292" s="12"/>
      <c r="G1292" s="12"/>
      <c r="H1292" s="12"/>
      <c r="I1292" s="12"/>
      <c r="J1292" s="11"/>
      <c r="K1292" s="11"/>
      <c r="L1292" s="11"/>
      <c r="M1292" s="11"/>
      <c r="N1292" s="12"/>
      <c r="O1292" s="14"/>
      <c r="P1292" s="11"/>
      <c r="Q1292" s="11"/>
      <c r="R1292" s="11"/>
      <c r="S1292" s="12"/>
      <c r="T1292" s="14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L1292" s="12"/>
    </row>
    <row r="1293" spans="3:38" x14ac:dyDescent="0.25">
      <c r="C1293" s="13"/>
      <c r="D1293" s="12"/>
      <c r="E1293" s="12"/>
      <c r="F1293" s="12"/>
      <c r="G1293" s="12"/>
      <c r="H1293" s="12"/>
      <c r="I1293" s="12" t="s">
        <v>132</v>
      </c>
      <c r="J1293" s="11"/>
      <c r="K1293" s="11">
        <v>47000</v>
      </c>
      <c r="L1293" s="11"/>
      <c r="M1293" s="11">
        <v>6265441.8118518516</v>
      </c>
      <c r="N1293" s="12"/>
      <c r="O1293" s="14"/>
      <c r="P1293" s="11"/>
      <c r="Q1293" s="11"/>
      <c r="R1293" s="11"/>
      <c r="S1293" s="12"/>
      <c r="T1293" s="14"/>
      <c r="U1293" s="11"/>
      <c r="V1293" s="11"/>
      <c r="W1293" s="11"/>
      <c r="X1293" s="11"/>
      <c r="Y1293" s="11">
        <v>47000</v>
      </c>
      <c r="Z1293" s="11"/>
      <c r="AA1293" s="11">
        <v>6265441.8118518516</v>
      </c>
      <c r="AB1293" s="11"/>
      <c r="AC1293" s="11"/>
      <c r="AD1293" s="11"/>
      <c r="AE1293" s="11"/>
      <c r="AF1293" s="11"/>
      <c r="AG1293" s="11"/>
      <c r="AL1293" s="12" t="s">
        <v>132</v>
      </c>
    </row>
    <row r="1294" spans="3:38" x14ac:dyDescent="0.25">
      <c r="C1294" s="13"/>
      <c r="D1294" s="12"/>
      <c r="E1294" s="12"/>
      <c r="F1294" s="12"/>
      <c r="G1294" s="12"/>
      <c r="H1294" s="12"/>
      <c r="I1294" s="12"/>
      <c r="J1294" s="11"/>
      <c r="K1294" s="11"/>
      <c r="L1294" s="11"/>
      <c r="M1294" s="11"/>
      <c r="N1294" s="12"/>
      <c r="O1294" s="14"/>
      <c r="P1294" s="11"/>
      <c r="Q1294" s="11"/>
      <c r="R1294" s="11"/>
      <c r="S1294" s="12"/>
      <c r="T1294" s="14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L1294" s="12"/>
    </row>
    <row r="1295" spans="3:38" x14ac:dyDescent="0.25">
      <c r="C1295" s="13"/>
      <c r="D1295" s="12"/>
      <c r="E1295" s="12"/>
      <c r="F1295" s="12"/>
      <c r="G1295" s="12"/>
      <c r="H1295" s="12"/>
      <c r="I1295" s="12"/>
      <c r="J1295" s="11"/>
      <c r="K1295" s="11"/>
      <c r="L1295" s="11"/>
      <c r="M1295" s="11"/>
      <c r="N1295" s="12"/>
      <c r="O1295" s="14"/>
      <c r="P1295" s="11"/>
      <c r="Q1295" s="11"/>
      <c r="R1295" s="11"/>
      <c r="S1295" s="12"/>
      <c r="T1295" s="14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L1295" s="12"/>
    </row>
    <row r="1296" spans="3:38" x14ac:dyDescent="0.25">
      <c r="C1296" s="13"/>
      <c r="D1296" s="12"/>
      <c r="E1296" s="12"/>
      <c r="F1296" s="12"/>
      <c r="G1296" s="12"/>
      <c r="H1296" s="12"/>
      <c r="I1296" s="31" t="s">
        <v>481</v>
      </c>
      <c r="J1296" s="11"/>
      <c r="K1296" s="32">
        <v>200</v>
      </c>
      <c r="L1296" s="32"/>
      <c r="M1296" s="33">
        <v>145717.43</v>
      </c>
      <c r="N1296" s="12"/>
      <c r="O1296" s="14"/>
      <c r="P1296" s="11"/>
      <c r="Q1296" s="11"/>
      <c r="R1296" s="11"/>
      <c r="S1296" s="12"/>
      <c r="T1296" s="14"/>
      <c r="U1296" s="11"/>
      <c r="V1296" s="11"/>
      <c r="W1296" s="11"/>
      <c r="X1296" s="11"/>
      <c r="Y1296" s="32">
        <v>200</v>
      </c>
      <c r="Z1296" s="32"/>
      <c r="AA1296" s="33">
        <v>145717.43</v>
      </c>
      <c r="AB1296" s="11"/>
      <c r="AC1296" s="11"/>
      <c r="AD1296" s="11"/>
      <c r="AE1296" s="11"/>
      <c r="AF1296" s="11"/>
      <c r="AG1296" s="11"/>
      <c r="AL1296" s="31" t="s">
        <v>481</v>
      </c>
    </row>
    <row r="1297" spans="2:38" x14ac:dyDescent="0.25">
      <c r="B1297">
        <v>213</v>
      </c>
      <c r="C1297" s="13">
        <v>45867</v>
      </c>
      <c r="D1297" s="12" t="s">
        <v>260</v>
      </c>
      <c r="E1297" s="12" t="s">
        <v>23</v>
      </c>
      <c r="F1297" s="12" t="s">
        <v>23</v>
      </c>
      <c r="G1297" s="12" t="s">
        <v>21</v>
      </c>
      <c r="H1297" s="12"/>
      <c r="I1297" s="12" t="s">
        <v>262</v>
      </c>
      <c r="J1297" s="12"/>
      <c r="K1297" s="12"/>
      <c r="L1297" s="12"/>
      <c r="M1297" s="12"/>
      <c r="N1297" s="12" t="s">
        <v>260</v>
      </c>
      <c r="O1297" s="14">
        <v>100</v>
      </c>
      <c r="P1297" s="11">
        <v>710.56</v>
      </c>
      <c r="Q1297" s="11">
        <v>71055.990000000005</v>
      </c>
      <c r="R1297" s="11"/>
      <c r="S1297" s="12"/>
      <c r="T1297" s="14"/>
      <c r="U1297" s="11"/>
      <c r="V1297" s="11"/>
      <c r="W1297" s="11"/>
      <c r="X1297" s="12" t="s">
        <v>260</v>
      </c>
      <c r="Y1297" s="14">
        <v>100</v>
      </c>
      <c r="Z1297" s="11">
        <v>710.56</v>
      </c>
      <c r="AA1297" s="11">
        <v>71055.990000000005</v>
      </c>
      <c r="AB1297" s="11"/>
      <c r="AC1297" s="11"/>
      <c r="AD1297" s="11"/>
      <c r="AE1297" s="11"/>
      <c r="AF1297" s="11"/>
      <c r="AG1297" s="11"/>
      <c r="AH1297" s="86" t="str">
        <f>LEFT(N1297,2)</f>
        <v>28</v>
      </c>
      <c r="AI1297" s="86" t="str">
        <f>MID(N1297,4,2)</f>
        <v>07</v>
      </c>
      <c r="AJ1297" s="86" t="str">
        <f>RIGHT(N1297,2)</f>
        <v>25</v>
      </c>
      <c r="AK1297" s="86" t="s">
        <v>388</v>
      </c>
      <c r="AL1297" s="12" t="s">
        <v>262</v>
      </c>
    </row>
    <row r="1298" spans="2:38" x14ac:dyDescent="0.25">
      <c r="C1298" s="13"/>
      <c r="D1298" s="12"/>
      <c r="E1298" s="12"/>
      <c r="F1298" s="12"/>
      <c r="G1298" s="12"/>
      <c r="H1298" s="12"/>
      <c r="I1298" s="12" t="s">
        <v>262</v>
      </c>
      <c r="J1298" s="12"/>
      <c r="K1298" s="14">
        <f>SUM(K1296:K1297)</f>
        <v>200</v>
      </c>
      <c r="L1298" s="14"/>
      <c r="M1298" s="14">
        <f>SUM(M1296:M1297)</f>
        <v>145717.43</v>
      </c>
      <c r="N1298" s="12"/>
      <c r="O1298" s="14">
        <f t="shared" ref="O1298:Q1298" si="193">SUM(O1297)</f>
        <v>100</v>
      </c>
      <c r="P1298" s="11">
        <f t="shared" si="193"/>
        <v>710.56</v>
      </c>
      <c r="Q1298" s="11">
        <f t="shared" si="193"/>
        <v>71055.990000000005</v>
      </c>
      <c r="R1298" s="11"/>
      <c r="S1298" s="12"/>
      <c r="T1298" s="14"/>
      <c r="U1298" s="11"/>
      <c r="V1298" s="11"/>
      <c r="W1298" s="11"/>
      <c r="X1298" s="11"/>
      <c r="Y1298" s="11">
        <f t="shared" ref="Y1298:AA1298" si="194">SUM(Y1296:Y1297)</f>
        <v>300</v>
      </c>
      <c r="Z1298" s="11">
        <f t="shared" si="194"/>
        <v>710.56</v>
      </c>
      <c r="AA1298" s="11">
        <f t="shared" si="194"/>
        <v>216773.41999999998</v>
      </c>
      <c r="AB1298" s="11"/>
      <c r="AC1298" s="11"/>
      <c r="AD1298" s="11"/>
      <c r="AE1298" s="11"/>
      <c r="AF1298" s="11"/>
      <c r="AG1298" s="11"/>
      <c r="AL1298" s="12"/>
    </row>
    <row r="1299" spans="2:38" x14ac:dyDescent="0.25">
      <c r="C1299" s="13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4"/>
      <c r="P1299" s="11"/>
      <c r="Q1299" s="11"/>
      <c r="R1299" s="11"/>
      <c r="S1299" s="12"/>
      <c r="T1299" s="14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L1299" s="12"/>
    </row>
    <row r="1300" spans="2:38" x14ac:dyDescent="0.25">
      <c r="C1300" s="13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4"/>
      <c r="P1300" s="11"/>
      <c r="Q1300" s="11"/>
      <c r="R1300" s="11"/>
      <c r="S1300" s="12"/>
      <c r="T1300" s="14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L1300" s="12"/>
    </row>
    <row r="1301" spans="2:38" x14ac:dyDescent="0.25">
      <c r="C1301" s="13"/>
      <c r="D1301" s="12"/>
      <c r="E1301" s="12"/>
      <c r="F1301" s="12"/>
      <c r="G1301" s="12"/>
      <c r="H1301" s="12"/>
      <c r="I1301" s="31" t="s">
        <v>482</v>
      </c>
      <c r="J1301" s="11"/>
      <c r="K1301" s="32">
        <v>410</v>
      </c>
      <c r="L1301" s="32"/>
      <c r="M1301" s="33">
        <v>1447337.7</v>
      </c>
      <c r="N1301" s="12"/>
      <c r="O1301" s="14"/>
      <c r="P1301" s="11"/>
      <c r="Q1301" s="11"/>
      <c r="R1301" s="11"/>
      <c r="S1301" s="12"/>
      <c r="T1301" s="14"/>
      <c r="U1301" s="11"/>
      <c r="V1301" s="11"/>
      <c r="W1301" s="11"/>
      <c r="X1301" s="11"/>
      <c r="Y1301" s="32">
        <v>410</v>
      </c>
      <c r="Z1301" s="32"/>
      <c r="AA1301" s="33">
        <v>1447337.7</v>
      </c>
      <c r="AB1301" s="11"/>
      <c r="AC1301" s="11"/>
      <c r="AD1301" s="11"/>
      <c r="AE1301" s="11"/>
      <c r="AF1301" s="11"/>
      <c r="AG1301" s="11"/>
      <c r="AL1301" s="31" t="s">
        <v>482</v>
      </c>
    </row>
    <row r="1302" spans="2:38" x14ac:dyDescent="0.25">
      <c r="C1302" s="13"/>
      <c r="D1302" s="12"/>
      <c r="E1302" s="12"/>
      <c r="F1302" s="12"/>
      <c r="G1302" s="12"/>
      <c r="H1302" s="12"/>
      <c r="I1302" s="31"/>
      <c r="J1302" s="11"/>
      <c r="K1302" s="32"/>
      <c r="L1302" s="32"/>
      <c r="M1302" s="33"/>
      <c r="N1302" s="12"/>
      <c r="O1302" s="14"/>
      <c r="P1302" s="11"/>
      <c r="Q1302" s="11"/>
      <c r="R1302" s="11"/>
      <c r="S1302" s="12"/>
      <c r="T1302" s="14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L1302" s="31"/>
    </row>
    <row r="1303" spans="2:38" x14ac:dyDescent="0.25">
      <c r="C1303" s="13"/>
      <c r="D1303" s="12"/>
      <c r="E1303" s="12"/>
      <c r="F1303" s="12"/>
      <c r="G1303" s="12"/>
      <c r="H1303" s="12"/>
      <c r="I1303" s="31"/>
      <c r="J1303" s="11"/>
      <c r="K1303" s="32"/>
      <c r="L1303" s="32"/>
      <c r="M1303" s="33"/>
      <c r="N1303" s="12"/>
      <c r="O1303" s="14"/>
      <c r="P1303" s="11"/>
      <c r="Q1303" s="11"/>
      <c r="R1303" s="11"/>
      <c r="S1303" s="12"/>
      <c r="T1303" s="14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L1303" s="31"/>
    </row>
    <row r="1304" spans="2:38" x14ac:dyDescent="0.25">
      <c r="C1304" s="13"/>
      <c r="D1304" s="12"/>
      <c r="E1304" s="12"/>
      <c r="F1304" s="12"/>
      <c r="G1304" s="12"/>
      <c r="H1304" s="12"/>
      <c r="I1304" s="31" t="s">
        <v>483</v>
      </c>
      <c r="J1304" s="11"/>
      <c r="K1304" s="32">
        <v>100</v>
      </c>
      <c r="L1304" s="32"/>
      <c r="M1304" s="33">
        <v>77975.55</v>
      </c>
      <c r="N1304" s="12"/>
      <c r="O1304" s="14"/>
      <c r="P1304" s="11"/>
      <c r="Q1304" s="11"/>
      <c r="R1304" s="11"/>
      <c r="S1304" s="12"/>
      <c r="T1304" s="14"/>
      <c r="U1304" s="11"/>
      <c r="V1304" s="11"/>
      <c r="W1304" s="11"/>
      <c r="X1304" s="11"/>
      <c r="Y1304" s="32">
        <v>100</v>
      </c>
      <c r="Z1304" s="32"/>
      <c r="AA1304" s="33">
        <v>77975.55</v>
      </c>
      <c r="AB1304" s="11"/>
      <c r="AC1304" s="11"/>
      <c r="AD1304" s="11"/>
      <c r="AE1304" s="11"/>
      <c r="AF1304" s="11"/>
      <c r="AG1304" s="11"/>
      <c r="AL1304" s="31" t="s">
        <v>483</v>
      </c>
    </row>
    <row r="1305" spans="2:38" x14ac:dyDescent="0.25">
      <c r="B1305">
        <v>214</v>
      </c>
      <c r="C1305" s="13">
        <v>45867</v>
      </c>
      <c r="D1305" s="12" t="s">
        <v>260</v>
      </c>
      <c r="E1305" s="12" t="s">
        <v>23</v>
      </c>
      <c r="F1305" s="12" t="s">
        <v>23</v>
      </c>
      <c r="G1305" s="12" t="s">
        <v>21</v>
      </c>
      <c r="H1305" s="12"/>
      <c r="I1305" s="12" t="s">
        <v>263</v>
      </c>
      <c r="J1305" s="12"/>
      <c r="K1305" s="12"/>
      <c r="L1305" s="12"/>
      <c r="M1305" s="12"/>
      <c r="N1305" s="12" t="s">
        <v>260</v>
      </c>
      <c r="O1305" s="14">
        <v>50</v>
      </c>
      <c r="P1305" s="11">
        <v>589.48</v>
      </c>
      <c r="Q1305" s="11">
        <v>29473.8</v>
      </c>
      <c r="R1305" s="11"/>
      <c r="S1305" s="12"/>
      <c r="T1305" s="14"/>
      <c r="U1305" s="11"/>
      <c r="V1305" s="11"/>
      <c r="W1305" s="11"/>
      <c r="X1305" s="12" t="s">
        <v>260</v>
      </c>
      <c r="Y1305" s="14">
        <v>50</v>
      </c>
      <c r="Z1305" s="11">
        <v>589.48</v>
      </c>
      <c r="AA1305" s="11">
        <v>29473.8</v>
      </c>
      <c r="AB1305" s="11"/>
      <c r="AC1305" s="11"/>
      <c r="AD1305" s="11"/>
      <c r="AE1305" s="11"/>
      <c r="AF1305" s="11"/>
      <c r="AG1305" s="11"/>
      <c r="AH1305" s="86" t="str">
        <f>LEFT(N1305,2)</f>
        <v>28</v>
      </c>
      <c r="AI1305" s="86" t="str">
        <f>MID(N1305,4,2)</f>
        <v>07</v>
      </c>
      <c r="AJ1305" s="86" t="str">
        <f>RIGHT(N1305,2)</f>
        <v>25</v>
      </c>
      <c r="AK1305" s="86" t="s">
        <v>388</v>
      </c>
      <c r="AL1305" s="12" t="s">
        <v>263</v>
      </c>
    </row>
    <row r="1306" spans="2:38" x14ac:dyDescent="0.25">
      <c r="C1306" s="13"/>
      <c r="D1306" s="12"/>
      <c r="E1306" s="12"/>
      <c r="F1306" s="12"/>
      <c r="G1306" s="12"/>
      <c r="H1306" s="12"/>
      <c r="I1306" s="12" t="s">
        <v>263</v>
      </c>
      <c r="J1306" s="12"/>
      <c r="K1306" s="14">
        <f>SUM(K1304:K1305)</f>
        <v>100</v>
      </c>
      <c r="L1306" s="14"/>
      <c r="M1306" s="14">
        <f>SUM(M1304:M1305)</f>
        <v>77975.55</v>
      </c>
      <c r="N1306" s="12"/>
      <c r="O1306" s="14">
        <f t="shared" ref="O1306:Q1306" si="195">SUM(O1305)</f>
        <v>50</v>
      </c>
      <c r="P1306" s="11">
        <f t="shared" si="195"/>
        <v>589.48</v>
      </c>
      <c r="Q1306" s="11">
        <f t="shared" si="195"/>
        <v>29473.8</v>
      </c>
      <c r="R1306" s="11"/>
      <c r="S1306" s="12"/>
      <c r="T1306" s="14"/>
      <c r="U1306" s="11"/>
      <c r="V1306" s="11"/>
      <c r="W1306" s="11"/>
      <c r="Y1306" s="54">
        <f t="shared" ref="Y1306:AA1306" si="196">SUM(Y1304:Y1305)</f>
        <v>150</v>
      </c>
      <c r="Z1306" s="54">
        <f t="shared" si="196"/>
        <v>589.48</v>
      </c>
      <c r="AA1306" s="54">
        <f t="shared" si="196"/>
        <v>107449.35</v>
      </c>
      <c r="AB1306" s="11"/>
      <c r="AC1306" s="11"/>
      <c r="AD1306" s="11"/>
      <c r="AE1306" s="11"/>
      <c r="AF1306" s="11"/>
      <c r="AG1306" s="11"/>
      <c r="AL1306" s="12"/>
    </row>
    <row r="1307" spans="2:38" x14ac:dyDescent="0.25">
      <c r="C1307" s="13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4"/>
      <c r="P1307" s="11"/>
      <c r="Q1307" s="11"/>
      <c r="R1307" s="11"/>
      <c r="S1307" s="12"/>
      <c r="T1307" s="14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L1307" s="12"/>
    </row>
    <row r="1308" spans="2:38" x14ac:dyDescent="0.25">
      <c r="C1308" s="13"/>
      <c r="D1308" s="12"/>
      <c r="E1308" s="12"/>
      <c r="F1308" s="12"/>
      <c r="G1308" s="12"/>
      <c r="H1308" s="12"/>
      <c r="I1308" s="31" t="s">
        <v>485</v>
      </c>
      <c r="J1308" s="11"/>
      <c r="K1308" s="32">
        <v>103</v>
      </c>
      <c r="L1308" s="32"/>
      <c r="M1308" s="33">
        <v>90250.16</v>
      </c>
      <c r="N1308" s="12"/>
      <c r="O1308" s="14"/>
      <c r="P1308" s="11"/>
      <c r="Q1308" s="11"/>
      <c r="R1308" s="11"/>
      <c r="S1308" s="12"/>
      <c r="T1308" s="14"/>
      <c r="U1308" s="11"/>
      <c r="V1308" s="11"/>
      <c r="W1308" s="11"/>
      <c r="X1308" s="11"/>
      <c r="Y1308" s="32">
        <v>103</v>
      </c>
      <c r="Z1308" s="32"/>
      <c r="AA1308" s="33">
        <v>90250.16</v>
      </c>
      <c r="AB1308" s="11"/>
      <c r="AC1308" s="11"/>
      <c r="AD1308" s="11"/>
      <c r="AE1308" s="11"/>
      <c r="AF1308" s="11"/>
      <c r="AG1308" s="11"/>
      <c r="AL1308" s="31" t="s">
        <v>485</v>
      </c>
    </row>
    <row r="1309" spans="2:38" x14ac:dyDescent="0.25">
      <c r="C1309" s="13"/>
      <c r="D1309" s="12"/>
      <c r="E1309" s="12"/>
      <c r="F1309" s="12"/>
      <c r="G1309" s="12"/>
      <c r="H1309" s="12"/>
      <c r="I1309" s="31"/>
      <c r="J1309" s="11"/>
      <c r="K1309" s="32"/>
      <c r="L1309" s="32"/>
      <c r="M1309" s="33"/>
      <c r="N1309" s="12"/>
      <c r="O1309" s="14"/>
      <c r="P1309" s="11"/>
      <c r="Q1309" s="11"/>
      <c r="R1309" s="11"/>
      <c r="S1309" s="12"/>
      <c r="T1309" s="14"/>
      <c r="U1309" s="11"/>
      <c r="V1309" s="11"/>
      <c r="W1309" s="11"/>
      <c r="X1309" s="11"/>
      <c r="Y1309" s="32"/>
      <c r="Z1309" s="32"/>
      <c r="AA1309" s="33"/>
      <c r="AB1309" s="11"/>
      <c r="AC1309" s="11"/>
      <c r="AD1309" s="11"/>
      <c r="AE1309" s="11"/>
      <c r="AF1309" s="11"/>
      <c r="AG1309" s="11"/>
      <c r="AL1309" s="31"/>
    </row>
    <row r="1310" spans="2:38" x14ac:dyDescent="0.25">
      <c r="C1310" s="13"/>
      <c r="D1310" s="12"/>
      <c r="E1310" s="12"/>
      <c r="F1310" s="12"/>
      <c r="G1310" s="12"/>
      <c r="H1310" s="12"/>
      <c r="I1310" s="31"/>
      <c r="J1310" s="11"/>
      <c r="K1310" s="32"/>
      <c r="L1310" s="32"/>
      <c r="M1310" s="33"/>
      <c r="N1310" s="12"/>
      <c r="O1310" s="14"/>
      <c r="P1310" s="11"/>
      <c r="Q1310" s="11"/>
      <c r="R1310" s="11"/>
      <c r="S1310" s="12"/>
      <c r="T1310" s="14"/>
      <c r="U1310" s="11"/>
      <c r="V1310" s="11"/>
      <c r="W1310" s="11"/>
      <c r="X1310" s="11"/>
      <c r="Y1310" s="32"/>
      <c r="Z1310" s="32"/>
      <c r="AA1310" s="33"/>
      <c r="AB1310" s="11"/>
      <c r="AC1310" s="11"/>
      <c r="AD1310" s="11"/>
      <c r="AE1310" s="11"/>
      <c r="AF1310" s="11"/>
      <c r="AG1310" s="11"/>
      <c r="AL1310" s="31"/>
    </row>
    <row r="1311" spans="2:38" x14ac:dyDescent="0.25">
      <c r="C1311" s="13"/>
      <c r="D1311" s="12"/>
      <c r="E1311" s="12"/>
      <c r="F1311" s="12"/>
      <c r="G1311" s="12"/>
      <c r="H1311" s="12"/>
      <c r="I1311" s="12" t="s">
        <v>235</v>
      </c>
      <c r="J1311" s="11"/>
      <c r="K1311" s="11">
        <v>300</v>
      </c>
      <c r="L1311" s="11"/>
      <c r="M1311" s="11">
        <v>150150</v>
      </c>
      <c r="N1311" s="12"/>
      <c r="O1311" s="14"/>
      <c r="P1311" s="11"/>
      <c r="Q1311" s="11"/>
      <c r="R1311" s="11"/>
      <c r="S1311" s="12"/>
      <c r="T1311" s="14"/>
      <c r="U1311" s="11"/>
      <c r="V1311" s="11"/>
      <c r="W1311" s="11"/>
      <c r="X1311" s="11"/>
      <c r="Y1311" s="11">
        <v>300</v>
      </c>
      <c r="Z1311" s="11"/>
      <c r="AA1311" s="11">
        <v>150150</v>
      </c>
      <c r="AB1311" s="11"/>
      <c r="AC1311" s="11"/>
      <c r="AD1311" s="11"/>
      <c r="AE1311" s="11"/>
      <c r="AF1311" s="11"/>
      <c r="AG1311" s="11"/>
      <c r="AL1311" s="12" t="s">
        <v>235</v>
      </c>
    </row>
    <row r="1312" spans="2:38" x14ac:dyDescent="0.25">
      <c r="C1312" s="13"/>
      <c r="D1312" s="12"/>
      <c r="E1312" s="12"/>
      <c r="F1312" s="12"/>
      <c r="G1312" s="12"/>
      <c r="H1312" s="12"/>
      <c r="I1312" s="12"/>
      <c r="J1312" s="11"/>
      <c r="K1312" s="11"/>
      <c r="L1312" s="11"/>
      <c r="M1312" s="11"/>
      <c r="N1312" s="12"/>
      <c r="O1312" s="14"/>
      <c r="P1312" s="11"/>
      <c r="Q1312" s="11"/>
      <c r="R1312" s="11"/>
      <c r="S1312" s="12"/>
      <c r="T1312" s="14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L1312" s="12"/>
    </row>
    <row r="1313" spans="2:38" x14ac:dyDescent="0.25">
      <c r="C1313" s="13"/>
      <c r="D1313" s="12"/>
      <c r="E1313" s="12"/>
      <c r="F1313" s="12"/>
      <c r="G1313" s="12"/>
      <c r="H1313" s="12"/>
      <c r="I1313" s="12"/>
      <c r="J1313" s="11"/>
      <c r="K1313" s="11"/>
      <c r="L1313" s="11"/>
      <c r="M1313" s="11"/>
      <c r="N1313" s="12"/>
      <c r="O1313" s="14"/>
      <c r="P1313" s="11"/>
      <c r="Q1313" s="11"/>
      <c r="R1313" s="11"/>
      <c r="S1313" s="12"/>
      <c r="T1313" s="14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L1313" s="12"/>
    </row>
    <row r="1314" spans="2:38" x14ac:dyDescent="0.25">
      <c r="B1314">
        <v>284</v>
      </c>
      <c r="C1314" s="13">
        <v>45902</v>
      </c>
      <c r="D1314" s="12" t="s">
        <v>316</v>
      </c>
      <c r="E1314" s="12" t="s">
        <v>23</v>
      </c>
      <c r="F1314" s="12" t="s">
        <v>23</v>
      </c>
      <c r="G1314" s="12" t="s">
        <v>21</v>
      </c>
      <c r="H1314" s="12"/>
      <c r="I1314" s="12" t="s">
        <v>318</v>
      </c>
      <c r="J1314" s="12"/>
      <c r="K1314" s="12"/>
      <c r="L1314" s="12"/>
      <c r="M1314" s="12"/>
      <c r="N1314" s="12" t="s">
        <v>316</v>
      </c>
      <c r="O1314" s="14">
        <v>1000</v>
      </c>
      <c r="P1314" s="11">
        <v>153.25</v>
      </c>
      <c r="Q1314" s="11">
        <v>153253.1</v>
      </c>
      <c r="R1314" s="11"/>
      <c r="S1314" s="12"/>
      <c r="T1314" s="14"/>
      <c r="U1314" s="11"/>
      <c r="V1314" s="11"/>
      <c r="W1314" s="11"/>
      <c r="X1314" s="12" t="s">
        <v>316</v>
      </c>
      <c r="Y1314" s="14">
        <v>1000</v>
      </c>
      <c r="Z1314" s="11">
        <v>153.25</v>
      </c>
      <c r="AA1314" s="11">
        <v>153253.1</v>
      </c>
      <c r="AB1314" s="11"/>
      <c r="AC1314" s="11"/>
      <c r="AD1314" s="11"/>
      <c r="AE1314" s="11"/>
      <c r="AF1314" s="11"/>
      <c r="AG1314" s="11"/>
      <c r="AH1314" s="86" t="str">
        <f>LEFT(N1314,2)</f>
        <v>01</v>
      </c>
      <c r="AI1314" s="86" t="str">
        <f>MID(N1314,4,2)</f>
        <v>09</v>
      </c>
      <c r="AJ1314" s="86" t="str">
        <f>RIGHT(N1314,2)</f>
        <v>25</v>
      </c>
      <c r="AK1314" s="86" t="s">
        <v>388</v>
      </c>
      <c r="AL1314" s="12" t="s">
        <v>318</v>
      </c>
    </row>
    <row r="1315" spans="2:38" x14ac:dyDescent="0.25">
      <c r="C1315" s="13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4"/>
      <c r="P1315" s="11"/>
      <c r="Q1315" s="11"/>
      <c r="R1315" s="11"/>
      <c r="S1315" s="12"/>
      <c r="T1315" s="14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L1315" s="12"/>
    </row>
    <row r="1316" spans="2:38" x14ac:dyDescent="0.25">
      <c r="C1316" s="13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4"/>
      <c r="P1316" s="11"/>
      <c r="Q1316" s="11"/>
      <c r="R1316" s="11"/>
      <c r="S1316" s="12"/>
      <c r="T1316" s="14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L1316" s="12"/>
    </row>
    <row r="1317" spans="2:38" x14ac:dyDescent="0.25">
      <c r="C1317" s="13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4"/>
      <c r="P1317" s="11"/>
      <c r="Q1317" s="11"/>
      <c r="R1317" s="11"/>
      <c r="S1317" s="12"/>
      <c r="T1317" s="14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L1317" s="12"/>
    </row>
    <row r="1318" spans="2:38" x14ac:dyDescent="0.25">
      <c r="C1318" s="13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4"/>
      <c r="P1318" s="11"/>
      <c r="Q1318" s="11"/>
      <c r="R1318" s="11"/>
      <c r="S1318" s="12"/>
      <c r="T1318" s="14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L1318" s="12"/>
    </row>
    <row r="1319" spans="2:38" x14ac:dyDescent="0.25">
      <c r="C1319" s="13"/>
      <c r="D1319" s="12"/>
      <c r="E1319" s="12"/>
      <c r="F1319" s="12"/>
      <c r="G1319" s="12"/>
      <c r="H1319" s="12"/>
      <c r="I1319" s="12" t="s">
        <v>229</v>
      </c>
      <c r="J1319" s="11"/>
      <c r="K1319" s="11">
        <v>3000</v>
      </c>
      <c r="L1319" s="11"/>
      <c r="M1319" s="11">
        <v>104427.38400000001</v>
      </c>
      <c r="N1319" s="12"/>
      <c r="O1319" s="14"/>
      <c r="P1319" s="11"/>
      <c r="Q1319" s="11"/>
      <c r="R1319" s="11"/>
      <c r="S1319" s="12"/>
      <c r="T1319" s="14"/>
      <c r="U1319" s="11"/>
      <c r="V1319" s="11"/>
      <c r="W1319" s="11"/>
      <c r="X1319" s="11"/>
      <c r="Y1319" s="11">
        <v>3000</v>
      </c>
      <c r="Z1319" s="11"/>
      <c r="AA1319" s="11">
        <v>104427.38400000001</v>
      </c>
      <c r="AB1319" s="11"/>
      <c r="AC1319" s="11"/>
      <c r="AD1319" s="11"/>
      <c r="AE1319" s="11"/>
      <c r="AF1319" s="11"/>
      <c r="AG1319" s="11"/>
      <c r="AL1319" s="12" t="s">
        <v>229</v>
      </c>
    </row>
    <row r="1320" spans="2:38" x14ac:dyDescent="0.25">
      <c r="C1320" s="13"/>
      <c r="D1320" s="12"/>
      <c r="E1320" s="12"/>
      <c r="F1320" s="12"/>
      <c r="G1320" s="12"/>
      <c r="H1320" s="12"/>
      <c r="I1320" s="12"/>
      <c r="J1320" s="11"/>
      <c r="K1320" s="11"/>
      <c r="L1320" s="11"/>
      <c r="M1320" s="11"/>
      <c r="N1320" s="12"/>
      <c r="O1320" s="14"/>
      <c r="P1320" s="11"/>
      <c r="Q1320" s="11"/>
      <c r="R1320" s="11"/>
      <c r="S1320" s="12"/>
      <c r="T1320" s="14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L1320" s="12"/>
    </row>
    <row r="1321" spans="2:38" x14ac:dyDescent="0.25">
      <c r="C1321" s="13"/>
      <c r="D1321" s="12"/>
      <c r="E1321" s="12"/>
      <c r="F1321" s="12"/>
      <c r="G1321" s="12"/>
      <c r="H1321" s="12"/>
      <c r="I1321" s="12"/>
      <c r="J1321" s="11"/>
      <c r="K1321" s="11"/>
      <c r="L1321" s="11"/>
      <c r="M1321" s="11"/>
      <c r="N1321" s="12"/>
      <c r="O1321" s="14"/>
      <c r="P1321" s="11"/>
      <c r="Q1321" s="11"/>
      <c r="R1321" s="11"/>
      <c r="S1321" s="12"/>
      <c r="T1321" s="14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L1321" s="12"/>
    </row>
    <row r="1322" spans="2:38" x14ac:dyDescent="0.25">
      <c r="B1322">
        <v>294</v>
      </c>
      <c r="C1322" s="13">
        <v>45904</v>
      </c>
      <c r="D1322" s="12" t="s">
        <v>327</v>
      </c>
      <c r="E1322" s="12" t="s">
        <v>23</v>
      </c>
      <c r="F1322" s="12" t="s">
        <v>23</v>
      </c>
      <c r="G1322" s="12" t="s">
        <v>21</v>
      </c>
      <c r="H1322" s="12"/>
      <c r="I1322" s="12" t="s">
        <v>329</v>
      </c>
      <c r="J1322" s="12"/>
      <c r="K1322" s="12"/>
      <c r="L1322" s="12"/>
      <c r="M1322" s="12"/>
      <c r="N1322" s="12" t="s">
        <v>327</v>
      </c>
      <c r="O1322" s="14">
        <v>200</v>
      </c>
      <c r="P1322" s="11">
        <v>549.24</v>
      </c>
      <c r="Q1322" s="11">
        <v>109848.35</v>
      </c>
      <c r="R1322" s="11"/>
      <c r="S1322" s="12"/>
      <c r="T1322" s="14"/>
      <c r="U1322" s="11"/>
      <c r="V1322" s="11"/>
      <c r="W1322" s="11"/>
      <c r="X1322" s="12" t="s">
        <v>327</v>
      </c>
      <c r="Y1322" s="14">
        <v>200</v>
      </c>
      <c r="Z1322" s="11">
        <v>549.24</v>
      </c>
      <c r="AA1322" s="11">
        <v>109848.35</v>
      </c>
      <c r="AB1322" s="11"/>
      <c r="AC1322" s="11"/>
      <c r="AD1322" s="11"/>
      <c r="AE1322" s="11"/>
      <c r="AF1322" s="11"/>
      <c r="AG1322" s="11"/>
      <c r="AH1322" s="86" t="str">
        <f>LEFT(N1322,2)</f>
        <v>03</v>
      </c>
      <c r="AI1322" s="86" t="str">
        <f>MID(N1322,4,2)</f>
        <v>09</v>
      </c>
      <c r="AJ1322" s="86" t="str">
        <f>RIGHT(N1322,2)</f>
        <v>25</v>
      </c>
      <c r="AK1322" s="86" t="s">
        <v>388</v>
      </c>
      <c r="AL1322" s="12" t="s">
        <v>329</v>
      </c>
    </row>
    <row r="1323" spans="2:38" x14ac:dyDescent="0.25">
      <c r="C1323" s="13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4"/>
      <c r="P1323" s="11"/>
      <c r="Q1323" s="11"/>
      <c r="R1323" s="11"/>
      <c r="S1323" s="12"/>
      <c r="T1323" s="14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L1323" s="12"/>
    </row>
    <row r="1324" spans="2:38" x14ac:dyDescent="0.25">
      <c r="C1324" s="13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4"/>
      <c r="P1324" s="11"/>
      <c r="Q1324" s="11"/>
      <c r="R1324" s="11"/>
      <c r="S1324" s="12"/>
      <c r="T1324" s="14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L1324" s="12"/>
    </row>
    <row r="1325" spans="2:38" x14ac:dyDescent="0.25">
      <c r="C1325" s="13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4"/>
      <c r="P1325" s="11"/>
      <c r="Q1325" s="11"/>
      <c r="R1325" s="11"/>
      <c r="S1325" s="12"/>
      <c r="T1325" s="14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L1325" s="12"/>
    </row>
    <row r="1326" spans="2:38" x14ac:dyDescent="0.25">
      <c r="C1326" s="13"/>
      <c r="D1326" s="12"/>
      <c r="E1326" s="12"/>
      <c r="F1326" s="12"/>
      <c r="G1326" s="12"/>
      <c r="H1326" s="12"/>
      <c r="I1326" s="31" t="s">
        <v>489</v>
      </c>
      <c r="J1326" s="11"/>
      <c r="K1326" s="32">
        <v>1800</v>
      </c>
      <c r="L1326" s="32"/>
      <c r="M1326" s="33">
        <v>818332.54</v>
      </c>
      <c r="N1326" s="12"/>
      <c r="O1326" s="14"/>
      <c r="P1326" s="11"/>
      <c r="Q1326" s="11"/>
      <c r="R1326" s="11"/>
      <c r="S1326" s="12"/>
      <c r="T1326" s="14"/>
      <c r="U1326" s="11"/>
      <c r="V1326" s="11"/>
      <c r="W1326" s="11"/>
      <c r="X1326" s="11"/>
      <c r="Y1326" s="32">
        <v>1800</v>
      </c>
      <c r="Z1326" s="32"/>
      <c r="AA1326" s="33">
        <v>818332.54</v>
      </c>
      <c r="AB1326" s="11"/>
      <c r="AC1326" s="11"/>
      <c r="AD1326" s="11"/>
      <c r="AE1326" s="11"/>
      <c r="AF1326" s="11"/>
      <c r="AG1326" s="11"/>
      <c r="AL1326" s="31" t="s">
        <v>489</v>
      </c>
    </row>
    <row r="1327" spans="2:38" x14ac:dyDescent="0.25">
      <c r="C1327" s="13"/>
      <c r="D1327" s="12"/>
      <c r="E1327" s="12"/>
      <c r="F1327" s="12"/>
      <c r="G1327" s="12"/>
      <c r="H1327" s="12"/>
      <c r="I1327" s="31"/>
      <c r="J1327" s="11"/>
      <c r="K1327" s="32"/>
      <c r="L1327" s="32"/>
      <c r="M1327" s="33"/>
      <c r="N1327" s="12"/>
      <c r="O1327" s="14"/>
      <c r="P1327" s="11"/>
      <c r="Q1327" s="11"/>
      <c r="R1327" s="11"/>
      <c r="S1327" s="12"/>
      <c r="T1327" s="14"/>
      <c r="U1327" s="11"/>
      <c r="V1327" s="11"/>
      <c r="W1327" s="11"/>
      <c r="X1327" s="11"/>
      <c r="Y1327" s="32"/>
      <c r="Z1327" s="32"/>
      <c r="AA1327" s="33"/>
      <c r="AB1327" s="11"/>
      <c r="AC1327" s="11"/>
      <c r="AD1327" s="11"/>
      <c r="AE1327" s="11"/>
      <c r="AF1327" s="11"/>
      <c r="AG1327" s="11"/>
      <c r="AL1327" s="31"/>
    </row>
    <row r="1328" spans="2:38" x14ac:dyDescent="0.25">
      <c r="C1328" s="13"/>
      <c r="D1328" s="12"/>
      <c r="E1328" s="12"/>
      <c r="F1328" s="12"/>
      <c r="G1328" s="12"/>
      <c r="H1328" s="12"/>
      <c r="I1328" s="31"/>
      <c r="J1328" s="11"/>
      <c r="K1328" s="32"/>
      <c r="L1328" s="32"/>
      <c r="M1328" s="33"/>
      <c r="N1328" s="12"/>
      <c r="O1328" s="14"/>
      <c r="P1328" s="11"/>
      <c r="Q1328" s="11"/>
      <c r="R1328" s="11"/>
      <c r="S1328" s="12"/>
      <c r="T1328" s="14"/>
      <c r="U1328" s="11"/>
      <c r="V1328" s="11"/>
      <c r="W1328" s="11"/>
      <c r="X1328" s="11"/>
      <c r="Y1328" s="32"/>
      <c r="Z1328" s="32"/>
      <c r="AA1328" s="33"/>
      <c r="AB1328" s="11"/>
      <c r="AC1328" s="11"/>
      <c r="AD1328" s="11"/>
      <c r="AE1328" s="11"/>
      <c r="AF1328" s="11"/>
      <c r="AG1328" s="11"/>
      <c r="AL1328" s="31"/>
    </row>
    <row r="1329" spans="2:38" x14ac:dyDescent="0.25">
      <c r="C1329" s="13"/>
      <c r="D1329" s="12"/>
      <c r="E1329" s="12"/>
      <c r="F1329" s="12"/>
      <c r="G1329" s="12"/>
      <c r="H1329" s="12"/>
      <c r="I1329" s="31" t="s">
        <v>490</v>
      </c>
      <c r="J1329" s="11"/>
      <c r="K1329" s="32">
        <v>500</v>
      </c>
      <c r="L1329" s="32"/>
      <c r="M1329" s="33">
        <v>152075.39000000001</v>
      </c>
      <c r="N1329" s="12"/>
      <c r="O1329" s="14"/>
      <c r="P1329" s="11"/>
      <c r="Q1329" s="11"/>
      <c r="R1329" s="11"/>
      <c r="S1329" s="12"/>
      <c r="T1329" s="14"/>
      <c r="U1329" s="11"/>
      <c r="V1329" s="11"/>
      <c r="W1329" s="11"/>
      <c r="X1329" s="11"/>
      <c r="Y1329" s="32">
        <v>500</v>
      </c>
      <c r="Z1329" s="32"/>
      <c r="AA1329" s="33">
        <v>152075.39000000001</v>
      </c>
      <c r="AB1329" s="11"/>
      <c r="AC1329" s="11"/>
      <c r="AD1329" s="11"/>
      <c r="AE1329" s="11"/>
      <c r="AF1329" s="11"/>
      <c r="AG1329" s="11"/>
      <c r="AL1329" s="31" t="s">
        <v>490</v>
      </c>
    </row>
    <row r="1330" spans="2:38" x14ac:dyDescent="0.25">
      <c r="C1330" s="13"/>
      <c r="D1330" s="12"/>
      <c r="E1330" s="12"/>
      <c r="F1330" s="12"/>
      <c r="G1330" s="12"/>
      <c r="H1330" s="12"/>
      <c r="I1330" s="31"/>
      <c r="J1330" s="11"/>
      <c r="K1330" s="32"/>
      <c r="L1330" s="32"/>
      <c r="M1330" s="33"/>
      <c r="N1330" s="12"/>
      <c r="O1330" s="14"/>
      <c r="P1330" s="11"/>
      <c r="Q1330" s="11"/>
      <c r="R1330" s="11"/>
      <c r="S1330" s="12"/>
      <c r="T1330" s="14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L1330" s="31"/>
    </row>
    <row r="1331" spans="2:38" x14ac:dyDescent="0.25">
      <c r="C1331" s="13"/>
      <c r="D1331" s="12"/>
      <c r="E1331" s="12"/>
      <c r="F1331" s="12"/>
      <c r="G1331" s="12"/>
      <c r="H1331" s="12"/>
      <c r="I1331" s="31"/>
      <c r="J1331" s="11"/>
      <c r="K1331" s="32"/>
      <c r="L1331" s="32"/>
      <c r="M1331" s="33"/>
      <c r="N1331" s="12"/>
      <c r="O1331" s="14"/>
      <c r="P1331" s="11"/>
      <c r="Q1331" s="11"/>
      <c r="R1331" s="11"/>
      <c r="S1331" s="12"/>
      <c r="T1331" s="14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L1331" s="31"/>
    </row>
    <row r="1332" spans="2:38" x14ac:dyDescent="0.25">
      <c r="C1332" s="13"/>
      <c r="D1332" s="12"/>
      <c r="E1332" s="12"/>
      <c r="F1332" s="12"/>
      <c r="G1332" s="12"/>
      <c r="H1332" s="12"/>
      <c r="I1332" s="31"/>
      <c r="J1332" s="11"/>
      <c r="K1332" s="32"/>
      <c r="L1332" s="32"/>
      <c r="M1332" s="33"/>
      <c r="N1332" s="12"/>
      <c r="O1332" s="14"/>
      <c r="P1332" s="11"/>
      <c r="Q1332" s="11"/>
      <c r="R1332" s="11"/>
      <c r="S1332" s="12"/>
      <c r="T1332" s="14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L1332" s="31"/>
    </row>
    <row r="1333" spans="2:38" x14ac:dyDescent="0.25">
      <c r="B1333">
        <v>314</v>
      </c>
      <c r="C1333" s="13">
        <v>45916</v>
      </c>
      <c r="D1333" s="12" t="s">
        <v>345</v>
      </c>
      <c r="E1333" s="12" t="s">
        <v>23</v>
      </c>
      <c r="F1333" s="12" t="s">
        <v>23</v>
      </c>
      <c r="G1333" s="12" t="s">
        <v>21</v>
      </c>
      <c r="H1333" s="12"/>
      <c r="I1333" s="12" t="s">
        <v>203</v>
      </c>
      <c r="J1333" s="12"/>
      <c r="K1333" s="12"/>
      <c r="L1333" s="12"/>
      <c r="M1333" s="12"/>
      <c r="N1333" s="12" t="s">
        <v>345</v>
      </c>
      <c r="O1333" s="14">
        <v>100</v>
      </c>
      <c r="P1333" s="11">
        <v>759.76</v>
      </c>
      <c r="Q1333" s="11">
        <v>75975.899999999994</v>
      </c>
      <c r="R1333" s="11"/>
      <c r="S1333" s="12"/>
      <c r="T1333" s="14"/>
      <c r="U1333" s="11"/>
      <c r="V1333" s="11"/>
      <c r="W1333" s="11"/>
      <c r="X1333" s="11"/>
      <c r="Y1333" s="11">
        <v>300</v>
      </c>
      <c r="Z1333" s="11"/>
      <c r="AA1333" s="11">
        <v>230178.04199999999</v>
      </c>
      <c r="AB1333" s="11"/>
      <c r="AC1333" s="11"/>
      <c r="AD1333" s="11"/>
      <c r="AE1333" s="11"/>
      <c r="AF1333" s="11"/>
      <c r="AG1333" s="11"/>
      <c r="AH1333" s="86" t="str">
        <f>LEFT(N1333,2)</f>
        <v>15</v>
      </c>
      <c r="AI1333" s="86" t="str">
        <f>MID(N1333,4,2)</f>
        <v>09</v>
      </c>
      <c r="AJ1333" s="86" t="str">
        <f>RIGHT(N1333,2)</f>
        <v>25</v>
      </c>
      <c r="AK1333" s="86" t="s">
        <v>388</v>
      </c>
      <c r="AL1333" s="12" t="s">
        <v>203</v>
      </c>
    </row>
    <row r="1334" spans="2:38" x14ac:dyDescent="0.25">
      <c r="B1334">
        <v>243</v>
      </c>
      <c r="C1334" s="13">
        <v>45881</v>
      </c>
      <c r="D1334" s="12" t="s">
        <v>287</v>
      </c>
      <c r="E1334" s="12" t="s">
        <v>23</v>
      </c>
      <c r="F1334" s="12" t="s">
        <v>23</v>
      </c>
      <c r="G1334" s="12" t="s">
        <v>21</v>
      </c>
      <c r="H1334" s="12"/>
      <c r="I1334" s="12" t="s">
        <v>203</v>
      </c>
      <c r="J1334" s="12"/>
      <c r="K1334" s="12"/>
      <c r="L1334" s="12"/>
      <c r="M1334" s="12"/>
      <c r="N1334" s="12" t="s">
        <v>287</v>
      </c>
      <c r="O1334" s="14">
        <v>250</v>
      </c>
      <c r="P1334" s="11">
        <v>738.1</v>
      </c>
      <c r="Q1334" s="11">
        <v>184524.69</v>
      </c>
      <c r="R1334" s="11"/>
      <c r="S1334" s="12"/>
      <c r="T1334" s="14"/>
      <c r="U1334" s="11"/>
      <c r="V1334" s="11"/>
      <c r="W1334" s="11"/>
      <c r="X1334" s="12" t="s">
        <v>345</v>
      </c>
      <c r="Y1334" s="14">
        <v>100</v>
      </c>
      <c r="Z1334" s="11">
        <v>759.76</v>
      </c>
      <c r="AA1334" s="11">
        <v>75975.899999999994</v>
      </c>
      <c r="AB1334" s="11"/>
      <c r="AC1334" s="11"/>
      <c r="AD1334" s="11"/>
      <c r="AE1334" s="11"/>
      <c r="AF1334" s="11"/>
      <c r="AG1334" s="11"/>
      <c r="AH1334" s="86" t="str">
        <f>LEFT(N1334,2)</f>
        <v>11</v>
      </c>
      <c r="AI1334" s="86" t="str">
        <f>MID(N1334,4,2)</f>
        <v>08</v>
      </c>
      <c r="AJ1334" s="86" t="str">
        <f>RIGHT(N1334,2)</f>
        <v>25</v>
      </c>
      <c r="AK1334" s="86" t="s">
        <v>388</v>
      </c>
      <c r="AL1334" s="12" t="s">
        <v>203</v>
      </c>
    </row>
    <row r="1335" spans="2:38" x14ac:dyDescent="0.25">
      <c r="C1335" s="13"/>
      <c r="D1335" s="12"/>
      <c r="E1335" s="12"/>
      <c r="F1335" s="12"/>
      <c r="G1335" s="12"/>
      <c r="H1335" s="12"/>
      <c r="I1335" s="12" t="s">
        <v>203</v>
      </c>
      <c r="J1335" s="12"/>
      <c r="K1335" s="12"/>
      <c r="L1335" s="12"/>
      <c r="M1335" s="12"/>
      <c r="N1335" s="12"/>
      <c r="O1335" s="14"/>
      <c r="P1335" s="11"/>
      <c r="Q1335" s="11"/>
      <c r="R1335" s="11"/>
      <c r="S1335" s="12"/>
      <c r="T1335" s="14"/>
      <c r="U1335" s="11"/>
      <c r="V1335" s="11"/>
      <c r="W1335" s="11"/>
      <c r="X1335" s="12" t="s">
        <v>287</v>
      </c>
      <c r="Y1335" s="14">
        <v>250</v>
      </c>
      <c r="Z1335" s="11">
        <v>738.1</v>
      </c>
      <c r="AA1335" s="11">
        <v>184524.69</v>
      </c>
      <c r="AB1335" s="11"/>
      <c r="AC1335" s="11"/>
      <c r="AD1335" s="11"/>
      <c r="AE1335" s="11"/>
      <c r="AF1335" s="11"/>
      <c r="AG1335" s="11"/>
      <c r="AL1335" s="12"/>
    </row>
    <row r="1336" spans="2:38" x14ac:dyDescent="0.25">
      <c r="C1336" s="13"/>
      <c r="D1336" s="12"/>
      <c r="E1336" s="12"/>
      <c r="F1336" s="12"/>
      <c r="G1336" s="12"/>
      <c r="H1336" s="12"/>
      <c r="I1336" s="12" t="s">
        <v>203</v>
      </c>
      <c r="J1336" s="11"/>
      <c r="K1336" s="11">
        <v>300</v>
      </c>
      <c r="L1336" s="11"/>
      <c r="M1336" s="11">
        <v>230178.04199999999</v>
      </c>
      <c r="N1336" s="12"/>
      <c r="O1336" s="14">
        <f t="shared" ref="O1336:Q1336" si="197">SUM(O1333:O1334)</f>
        <v>350</v>
      </c>
      <c r="P1336" s="11">
        <f t="shared" si="197"/>
        <v>1497.8600000000001</v>
      </c>
      <c r="Q1336" s="11">
        <f t="shared" si="197"/>
        <v>260500.59</v>
      </c>
      <c r="R1336" s="11"/>
      <c r="S1336" s="12"/>
      <c r="T1336" s="14"/>
      <c r="U1336" s="11"/>
      <c r="V1336" s="11"/>
      <c r="W1336" s="11"/>
      <c r="Y1336" s="55">
        <f t="shared" ref="Y1336:AA1336" si="198">SUM(Y1333:Y1335)</f>
        <v>650</v>
      </c>
      <c r="Z1336" s="55">
        <f t="shared" si="198"/>
        <v>1497.8600000000001</v>
      </c>
      <c r="AA1336" s="55">
        <f t="shared" si="198"/>
        <v>490678.63199999998</v>
      </c>
      <c r="AB1336" s="11"/>
      <c r="AC1336" s="11"/>
      <c r="AD1336" s="11"/>
      <c r="AE1336" s="11"/>
      <c r="AF1336" s="11"/>
      <c r="AG1336" s="11"/>
      <c r="AL1336" s="12" t="s">
        <v>203</v>
      </c>
    </row>
    <row r="1337" spans="2:38" x14ac:dyDescent="0.25">
      <c r="C1337" s="13"/>
      <c r="D1337" s="12"/>
      <c r="E1337" s="12"/>
      <c r="F1337" s="12"/>
      <c r="G1337" s="12"/>
      <c r="H1337" s="12"/>
      <c r="I1337" s="12"/>
      <c r="J1337" s="11"/>
      <c r="K1337" s="11"/>
      <c r="L1337" s="11"/>
      <c r="M1337" s="11"/>
      <c r="N1337" s="12"/>
      <c r="O1337" s="14"/>
      <c r="P1337" s="11"/>
      <c r="Q1337" s="11"/>
      <c r="R1337" s="11"/>
      <c r="S1337" s="12"/>
      <c r="T1337" s="14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L1337" s="12"/>
    </row>
    <row r="1338" spans="2:38" x14ac:dyDescent="0.25">
      <c r="C1338" s="13"/>
      <c r="D1338" s="12"/>
      <c r="E1338" s="12"/>
      <c r="F1338" s="12"/>
      <c r="G1338" s="12"/>
      <c r="H1338" s="12"/>
      <c r="I1338" s="12"/>
      <c r="J1338" s="11"/>
      <c r="K1338" s="11"/>
      <c r="L1338" s="11"/>
      <c r="M1338" s="11"/>
      <c r="N1338" s="12"/>
      <c r="O1338" s="14"/>
      <c r="P1338" s="11"/>
      <c r="Q1338" s="11"/>
      <c r="R1338" s="11"/>
      <c r="S1338" s="12"/>
      <c r="T1338" s="14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L1338" s="12"/>
    </row>
    <row r="1339" spans="2:38" x14ac:dyDescent="0.25">
      <c r="C1339" s="13"/>
      <c r="D1339" s="12"/>
      <c r="E1339" s="12"/>
      <c r="F1339" s="12"/>
      <c r="G1339" s="12"/>
      <c r="H1339" s="12"/>
      <c r="I1339" s="12"/>
      <c r="J1339" s="11"/>
      <c r="K1339" s="11"/>
      <c r="L1339" s="11"/>
      <c r="M1339" s="11"/>
      <c r="N1339" s="12"/>
      <c r="O1339" s="14"/>
      <c r="P1339" s="11"/>
      <c r="Q1339" s="11"/>
      <c r="R1339" s="11"/>
      <c r="S1339" s="12"/>
      <c r="T1339" s="14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L1339" s="12"/>
    </row>
    <row r="1340" spans="2:38" x14ac:dyDescent="0.25">
      <c r="C1340" s="13"/>
      <c r="D1340" s="12"/>
      <c r="E1340" s="12"/>
      <c r="F1340" s="12"/>
      <c r="G1340" s="12"/>
      <c r="H1340" s="12"/>
      <c r="I1340" s="31" t="s">
        <v>491</v>
      </c>
      <c r="J1340" s="11"/>
      <c r="K1340" s="32">
        <v>40000</v>
      </c>
      <c r="L1340" s="32"/>
      <c r="M1340" s="33">
        <v>813082</v>
      </c>
      <c r="N1340" s="12"/>
      <c r="O1340" s="14"/>
      <c r="P1340" s="11"/>
      <c r="Q1340" s="11"/>
      <c r="R1340" s="11"/>
      <c r="S1340" s="12"/>
      <c r="T1340" s="14"/>
      <c r="U1340" s="11"/>
      <c r="V1340" s="11"/>
      <c r="W1340" s="11"/>
      <c r="X1340" s="11"/>
      <c r="Y1340" s="32">
        <v>40000</v>
      </c>
      <c r="Z1340" s="32"/>
      <c r="AA1340" s="33">
        <v>813082</v>
      </c>
      <c r="AB1340" s="11"/>
      <c r="AC1340" s="11"/>
      <c r="AD1340" s="11"/>
      <c r="AE1340" s="11"/>
      <c r="AF1340" s="11"/>
      <c r="AG1340" s="11"/>
      <c r="AL1340" s="31" t="s">
        <v>491</v>
      </c>
    </row>
    <row r="1341" spans="2:38" x14ac:dyDescent="0.25">
      <c r="C1341" s="13"/>
      <c r="D1341" s="12"/>
      <c r="E1341" s="12"/>
      <c r="F1341" s="12"/>
      <c r="G1341" s="12"/>
      <c r="H1341" s="12"/>
      <c r="I1341" s="31"/>
      <c r="J1341" s="11"/>
      <c r="K1341" s="32"/>
      <c r="L1341" s="32"/>
      <c r="M1341" s="33"/>
      <c r="N1341" s="12"/>
      <c r="O1341" s="14"/>
      <c r="P1341" s="11"/>
      <c r="Q1341" s="11"/>
      <c r="R1341" s="11"/>
      <c r="S1341" s="12"/>
      <c r="T1341" s="14"/>
      <c r="U1341" s="11"/>
      <c r="V1341" s="11"/>
      <c r="W1341" s="11"/>
      <c r="X1341" s="11"/>
      <c r="Y1341" s="32"/>
      <c r="Z1341" s="32"/>
      <c r="AA1341" s="33"/>
      <c r="AB1341" s="11"/>
      <c r="AC1341" s="11"/>
      <c r="AD1341" s="11"/>
      <c r="AE1341" s="11"/>
      <c r="AF1341" s="11"/>
      <c r="AG1341" s="11"/>
      <c r="AL1341" s="31"/>
    </row>
    <row r="1342" spans="2:38" x14ac:dyDescent="0.25">
      <c r="C1342" s="13"/>
      <c r="D1342" s="12"/>
      <c r="E1342" s="12"/>
      <c r="F1342" s="12"/>
      <c r="G1342" s="12"/>
      <c r="H1342" s="12"/>
      <c r="I1342" s="31" t="s">
        <v>493</v>
      </c>
      <c r="K1342" s="32">
        <v>20</v>
      </c>
      <c r="L1342" s="32"/>
      <c r="M1342" s="33">
        <v>5601.6</v>
      </c>
      <c r="N1342" s="12"/>
      <c r="O1342" s="14"/>
      <c r="P1342" s="11"/>
      <c r="Q1342" s="11"/>
      <c r="R1342" s="11"/>
      <c r="S1342" s="12"/>
      <c r="T1342" s="14"/>
      <c r="U1342" s="11"/>
      <c r="V1342" s="11"/>
      <c r="W1342" s="11"/>
      <c r="X1342" s="11"/>
      <c r="Y1342" s="32">
        <v>20</v>
      </c>
      <c r="Z1342" s="32"/>
      <c r="AA1342" s="33">
        <v>5601.6</v>
      </c>
      <c r="AB1342" s="11"/>
      <c r="AC1342" s="11"/>
      <c r="AD1342" s="11"/>
      <c r="AE1342" s="11"/>
      <c r="AF1342" s="11"/>
      <c r="AG1342" s="11"/>
      <c r="AL1342" s="31" t="s">
        <v>493</v>
      </c>
    </row>
    <row r="1343" spans="2:38" x14ac:dyDescent="0.25">
      <c r="C1343" s="13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4"/>
      <c r="P1343" s="11"/>
      <c r="Q1343" s="11"/>
      <c r="R1343" s="11"/>
      <c r="S1343" s="12"/>
      <c r="T1343" s="14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L1343" s="12"/>
    </row>
    <row r="1344" spans="2:38" x14ac:dyDescent="0.25">
      <c r="C1344" s="13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4"/>
      <c r="P1344" s="11"/>
      <c r="Q1344" s="11"/>
      <c r="R1344" s="11"/>
      <c r="S1344" s="12"/>
      <c r="T1344" s="14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</row>
    <row r="1345" spans="2:38" x14ac:dyDescent="0.25">
      <c r="B1345" s="49"/>
      <c r="C1345" s="50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2"/>
      <c r="P1345" s="53"/>
      <c r="Q1345" s="53"/>
      <c r="R1345" s="53"/>
      <c r="S1345" s="51"/>
      <c r="T1345" s="52"/>
      <c r="U1345" s="53"/>
      <c r="V1345" s="53"/>
      <c r="W1345" s="53"/>
      <c r="X1345" s="53"/>
      <c r="Y1345" s="53"/>
      <c r="Z1345" s="53"/>
      <c r="AA1345" s="53"/>
      <c r="AB1345" s="53"/>
      <c r="AC1345" s="53"/>
      <c r="AD1345" s="11"/>
      <c r="AE1345" s="11"/>
      <c r="AF1345" s="11"/>
      <c r="AG1345" s="11"/>
    </row>
    <row r="1346" spans="2:38" x14ac:dyDescent="0.25">
      <c r="B1346" s="49"/>
      <c r="C1346" s="50"/>
      <c r="D1346" s="51"/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2"/>
      <c r="P1346" s="53"/>
      <c r="Q1346" s="53"/>
      <c r="R1346" s="53"/>
      <c r="S1346" s="51"/>
      <c r="T1346" s="52"/>
      <c r="U1346" s="53"/>
      <c r="V1346" s="53"/>
      <c r="W1346" s="53"/>
      <c r="X1346" s="53"/>
      <c r="Y1346" s="53"/>
      <c r="Z1346" s="53"/>
      <c r="AA1346" s="53"/>
      <c r="AB1346" s="53"/>
      <c r="AC1346" s="53"/>
      <c r="AD1346" s="11"/>
      <c r="AE1346" s="11"/>
      <c r="AF1346" s="11"/>
      <c r="AG1346" s="11"/>
    </row>
    <row r="1347" spans="2:38" x14ac:dyDescent="0.25">
      <c r="B1347" s="49"/>
      <c r="C1347" s="50"/>
      <c r="D1347" s="51"/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2"/>
      <c r="P1347" s="53"/>
      <c r="Q1347" s="53"/>
      <c r="R1347" s="53"/>
      <c r="S1347" s="51"/>
      <c r="T1347" s="52"/>
      <c r="U1347" s="53"/>
      <c r="V1347" s="53"/>
      <c r="W1347" s="53"/>
      <c r="X1347" s="53"/>
      <c r="Y1347" s="53"/>
      <c r="Z1347" s="53"/>
      <c r="AA1347" s="53"/>
      <c r="AB1347" s="53"/>
      <c r="AC1347" s="53"/>
      <c r="AD1347" s="11"/>
      <c r="AE1347" s="11"/>
      <c r="AF1347" s="11"/>
      <c r="AG1347" s="11"/>
    </row>
    <row r="1348" spans="2:38" x14ac:dyDescent="0.25">
      <c r="B1348" s="49"/>
      <c r="C1348" s="50"/>
      <c r="D1348" s="51"/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2"/>
      <c r="P1348" s="53"/>
      <c r="Q1348" s="53"/>
      <c r="R1348" s="53"/>
      <c r="S1348" s="51"/>
      <c r="T1348" s="52"/>
      <c r="U1348" s="53"/>
      <c r="V1348" s="53"/>
      <c r="W1348" s="53"/>
      <c r="X1348" s="53"/>
      <c r="Y1348" s="53"/>
      <c r="Z1348" s="53"/>
      <c r="AA1348" s="53"/>
      <c r="AB1348" s="53"/>
      <c r="AC1348" s="53"/>
      <c r="AD1348" s="11"/>
      <c r="AE1348" s="11"/>
      <c r="AF1348" s="11"/>
      <c r="AG1348" s="11"/>
    </row>
    <row r="1349" spans="2:38" x14ac:dyDescent="0.25">
      <c r="B1349">
        <v>315</v>
      </c>
      <c r="C1349" s="13">
        <v>45917</v>
      </c>
      <c r="D1349" s="12" t="s">
        <v>349</v>
      </c>
      <c r="E1349" s="12" t="s">
        <v>17</v>
      </c>
      <c r="F1349" s="12" t="s">
        <v>350</v>
      </c>
      <c r="G1349" s="12" t="s">
        <v>21</v>
      </c>
      <c r="H1349" s="12"/>
      <c r="I1349" s="12" t="s">
        <v>351</v>
      </c>
      <c r="J1349" s="12"/>
      <c r="K1349" s="12"/>
      <c r="L1349" s="12"/>
      <c r="M1349" s="12"/>
      <c r="N1349" s="12" t="s">
        <v>349</v>
      </c>
      <c r="O1349" s="14">
        <v>200</v>
      </c>
      <c r="P1349" s="11">
        <v>562.61</v>
      </c>
      <c r="Q1349" s="11">
        <v>112522.42</v>
      </c>
      <c r="R1349" s="11"/>
      <c r="S1349" s="12"/>
      <c r="T1349" s="14"/>
      <c r="U1349" s="11"/>
      <c r="V1349" s="11"/>
      <c r="W1349" s="11"/>
      <c r="X1349" s="12" t="s">
        <v>349</v>
      </c>
      <c r="Y1349" s="14">
        <v>200</v>
      </c>
      <c r="Z1349" s="11">
        <v>562.61</v>
      </c>
      <c r="AA1349" s="11">
        <v>112522.42</v>
      </c>
      <c r="AB1349" s="11"/>
      <c r="AC1349" s="11"/>
      <c r="AD1349" s="11"/>
      <c r="AE1349" s="11"/>
      <c r="AF1349" s="11"/>
      <c r="AG1349" s="11"/>
      <c r="AH1349" s="86" t="str">
        <f>LEFT(N1349,2)</f>
        <v>16</v>
      </c>
      <c r="AI1349" s="86" t="str">
        <f>MID(N1349,4,2)</f>
        <v>09</v>
      </c>
      <c r="AJ1349" s="86" t="str">
        <f>RIGHT(N1349,2)</f>
        <v>25</v>
      </c>
      <c r="AK1349" s="86" t="s">
        <v>387</v>
      </c>
      <c r="AL1349" s="12" t="s">
        <v>351</v>
      </c>
    </row>
    <row r="1350" spans="2:38" x14ac:dyDescent="0.25">
      <c r="C1350" s="13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4"/>
      <c r="P1350" s="11"/>
      <c r="Q1350" s="11"/>
      <c r="R1350" s="11"/>
      <c r="S1350" s="12"/>
      <c r="T1350" s="14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L1350" s="12"/>
    </row>
    <row r="1351" spans="2:38" x14ac:dyDescent="0.25">
      <c r="C1351" s="13"/>
      <c r="D1351" s="12"/>
      <c r="E1351" s="12"/>
      <c r="F1351" s="12"/>
      <c r="G1351" s="12"/>
      <c r="H1351" s="12"/>
      <c r="I1351" s="31" t="s">
        <v>396</v>
      </c>
      <c r="J1351" s="11"/>
      <c r="K1351" s="32">
        <v>500</v>
      </c>
      <c r="L1351" s="32"/>
      <c r="M1351" s="33">
        <v>30910.26</v>
      </c>
      <c r="N1351" s="12"/>
      <c r="O1351" s="14"/>
      <c r="P1351" s="11"/>
      <c r="Q1351" s="11"/>
      <c r="R1351" s="11"/>
      <c r="S1351" s="12"/>
      <c r="T1351" s="14"/>
      <c r="U1351" s="11"/>
      <c r="V1351" s="11"/>
      <c r="W1351" s="11"/>
      <c r="X1351" s="11"/>
      <c r="Y1351" s="32">
        <v>500</v>
      </c>
      <c r="Z1351" s="32"/>
      <c r="AA1351" s="33">
        <v>30910.26</v>
      </c>
      <c r="AB1351" s="11"/>
      <c r="AC1351" s="11"/>
      <c r="AD1351" s="11"/>
      <c r="AE1351" s="11"/>
      <c r="AF1351" s="11"/>
      <c r="AG1351" s="11"/>
      <c r="AL1351" s="31" t="s">
        <v>396</v>
      </c>
    </row>
    <row r="1352" spans="2:38" x14ac:dyDescent="0.25">
      <c r="C1352" s="13"/>
      <c r="D1352" s="12"/>
      <c r="E1352" s="12"/>
      <c r="F1352" s="12"/>
      <c r="G1352" s="12"/>
      <c r="H1352" s="12"/>
      <c r="I1352" s="31"/>
      <c r="J1352" s="11"/>
      <c r="K1352" s="32"/>
      <c r="L1352" s="32"/>
      <c r="M1352" s="33"/>
      <c r="N1352" s="12"/>
      <c r="O1352" s="14"/>
      <c r="P1352" s="11"/>
      <c r="Q1352" s="11"/>
      <c r="R1352" s="11"/>
      <c r="S1352" s="12"/>
      <c r="T1352" s="14"/>
      <c r="U1352" s="11"/>
      <c r="V1352" s="11"/>
      <c r="W1352" s="11"/>
      <c r="X1352" s="11"/>
      <c r="Y1352" s="32"/>
      <c r="Z1352" s="32"/>
      <c r="AA1352" s="33"/>
      <c r="AB1352" s="11"/>
      <c r="AC1352" s="11"/>
      <c r="AD1352" s="11"/>
      <c r="AE1352" s="11"/>
      <c r="AF1352" s="11"/>
      <c r="AG1352" s="11"/>
      <c r="AL1352" s="31"/>
    </row>
    <row r="1353" spans="2:38" x14ac:dyDescent="0.25">
      <c r="C1353" s="13"/>
      <c r="D1353" s="12"/>
      <c r="E1353" s="12"/>
      <c r="F1353" s="12"/>
      <c r="G1353" s="12"/>
      <c r="H1353" s="12"/>
      <c r="I1353" s="31"/>
      <c r="J1353" s="11"/>
      <c r="K1353" s="32"/>
      <c r="L1353" s="32"/>
      <c r="M1353" s="33"/>
      <c r="N1353" s="12"/>
      <c r="O1353" s="14"/>
      <c r="P1353" s="11"/>
      <c r="Q1353" s="11"/>
      <c r="R1353" s="11"/>
      <c r="S1353" s="12"/>
      <c r="T1353" s="14"/>
      <c r="U1353" s="11"/>
      <c r="V1353" s="11"/>
      <c r="W1353" s="11"/>
      <c r="X1353" s="11"/>
      <c r="Y1353" s="32"/>
      <c r="Z1353" s="32"/>
      <c r="AA1353" s="33"/>
      <c r="AB1353" s="11"/>
      <c r="AC1353" s="11"/>
      <c r="AD1353" s="11"/>
      <c r="AE1353" s="11"/>
      <c r="AF1353" s="11"/>
      <c r="AG1353" s="11"/>
      <c r="AL1353" s="31"/>
    </row>
    <row r="1354" spans="2:38" x14ac:dyDescent="0.25">
      <c r="B1354">
        <v>330</v>
      </c>
      <c r="C1354" s="13">
        <v>45923</v>
      </c>
      <c r="D1354" s="12" t="s">
        <v>361</v>
      </c>
      <c r="E1354" s="12" t="s">
        <v>17</v>
      </c>
      <c r="F1354" s="12" t="s">
        <v>362</v>
      </c>
      <c r="G1354" s="12" t="s">
        <v>21</v>
      </c>
      <c r="H1354" s="12"/>
      <c r="I1354" s="12" t="s">
        <v>209</v>
      </c>
      <c r="J1354" s="12"/>
      <c r="K1354" s="12"/>
      <c r="L1354" s="12"/>
      <c r="M1354" s="12"/>
      <c r="N1354" s="12"/>
      <c r="O1354" s="14"/>
      <c r="P1354" s="11"/>
      <c r="Q1354" s="11"/>
      <c r="R1354" s="11"/>
      <c r="S1354" s="12" t="s">
        <v>361</v>
      </c>
      <c r="T1354" s="14">
        <v>-200</v>
      </c>
      <c r="U1354" s="11">
        <v>194.03</v>
      </c>
      <c r="V1354" s="11">
        <v>-38806.07</v>
      </c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86" t="str">
        <f>LEFT(S1354,2)</f>
        <v>22</v>
      </c>
      <c r="AI1354" s="86" t="str">
        <f>MID(S1354,4,2)</f>
        <v>09</v>
      </c>
      <c r="AJ1354" s="86" t="str">
        <f>RIGHT(S1354,2)</f>
        <v>25</v>
      </c>
      <c r="AK1354" s="86" t="s">
        <v>387</v>
      </c>
      <c r="AL1354" s="12" t="s">
        <v>209</v>
      </c>
    </row>
    <row r="1355" spans="2:38" x14ac:dyDescent="0.25">
      <c r="C1355" s="13"/>
      <c r="D1355" s="12"/>
      <c r="E1355" s="12"/>
      <c r="F1355" s="12"/>
      <c r="G1355" s="12"/>
      <c r="H1355" s="12"/>
      <c r="I1355" s="12" t="s">
        <v>209</v>
      </c>
      <c r="J1355" s="12" t="s">
        <v>294</v>
      </c>
      <c r="K1355" s="14">
        <v>200</v>
      </c>
      <c r="L1355" s="11">
        <v>183.95</v>
      </c>
      <c r="M1355" s="11">
        <v>36790.480000000003</v>
      </c>
      <c r="N1355" s="12"/>
      <c r="O1355" s="14"/>
      <c r="P1355" s="11"/>
      <c r="Q1355" s="11"/>
      <c r="R1355" s="11"/>
      <c r="S1355" s="12"/>
      <c r="T1355" s="14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L1355" s="12" t="s">
        <v>209</v>
      </c>
    </row>
    <row r="1356" spans="2:38" x14ac:dyDescent="0.25">
      <c r="C1356" s="13"/>
      <c r="D1356" s="12"/>
      <c r="E1356" s="12"/>
      <c r="F1356" s="12"/>
      <c r="G1356" s="12"/>
      <c r="H1356" s="12"/>
      <c r="I1356" s="12" t="s">
        <v>209</v>
      </c>
      <c r="J1356" s="12" t="s">
        <v>207</v>
      </c>
      <c r="K1356" s="14">
        <v>500</v>
      </c>
      <c r="L1356" s="11">
        <v>206.06</v>
      </c>
      <c r="M1356" s="11">
        <v>103027.95</v>
      </c>
      <c r="N1356" s="12"/>
      <c r="O1356" s="14"/>
      <c r="P1356" s="11"/>
      <c r="Q1356" s="11"/>
      <c r="R1356" s="11"/>
      <c r="S1356" s="12"/>
      <c r="T1356" s="14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L1356" s="12" t="s">
        <v>209</v>
      </c>
    </row>
    <row r="1357" spans="2:38" x14ac:dyDescent="0.25">
      <c r="C1357" s="13"/>
      <c r="D1357" s="12"/>
      <c r="E1357" s="12"/>
      <c r="F1357" s="12"/>
      <c r="G1357" s="12"/>
      <c r="H1357" s="12"/>
      <c r="I1357" s="12" t="s">
        <v>209</v>
      </c>
      <c r="J1357" s="11"/>
      <c r="K1357" s="11">
        <v>700</v>
      </c>
      <c r="L1357" s="11">
        <v>390.01</v>
      </c>
      <c r="M1357" s="11">
        <v>139818.43</v>
      </c>
      <c r="N1357" s="12"/>
      <c r="O1357" s="14"/>
      <c r="P1357" s="11"/>
      <c r="Q1357" s="11"/>
      <c r="R1357" s="11"/>
      <c r="S1357" s="12"/>
      <c r="T1357" s="14">
        <f t="shared" ref="T1357:V1357" si="199">SUM(T1354:T1356)</f>
        <v>-200</v>
      </c>
      <c r="U1357" s="11">
        <f t="shared" si="199"/>
        <v>194.03</v>
      </c>
      <c r="V1357" s="11">
        <f t="shared" si="199"/>
        <v>-38806.07</v>
      </c>
      <c r="W1357" s="11"/>
      <c r="X1357" s="11"/>
      <c r="Y1357" s="11">
        <f>K1357+O1357+T1357</f>
        <v>500</v>
      </c>
      <c r="Z1357" s="11"/>
      <c r="AA1357" s="11">
        <f>M1357/K1357*Y1357</f>
        <v>99870.307142857142</v>
      </c>
      <c r="AB1357" s="12"/>
      <c r="AC1357" s="11">
        <f>M1357-AA1357</f>
        <v>39948.122857142851</v>
      </c>
      <c r="AD1357" s="11">
        <f>(V1357*-1)-AC1357</f>
        <v>-1142.0528571428513</v>
      </c>
      <c r="AE1357" s="11"/>
      <c r="AF1357" s="11"/>
      <c r="AG1357" s="11"/>
      <c r="AK1357" s="86" t="s">
        <v>387</v>
      </c>
      <c r="AL1357" s="12" t="s">
        <v>209</v>
      </c>
    </row>
    <row r="1358" spans="2:38" x14ac:dyDescent="0.25">
      <c r="C1358" s="13"/>
      <c r="D1358" s="12"/>
      <c r="E1358" s="12"/>
      <c r="F1358" s="12"/>
      <c r="G1358" s="12"/>
      <c r="H1358" s="12"/>
      <c r="I1358" s="12"/>
      <c r="J1358" s="11"/>
      <c r="K1358" s="11"/>
      <c r="L1358" s="11"/>
      <c r="M1358" s="11"/>
      <c r="N1358" s="12"/>
      <c r="O1358" s="14"/>
      <c r="P1358" s="11"/>
      <c r="Q1358" s="11"/>
      <c r="R1358" s="11"/>
      <c r="S1358" s="12"/>
      <c r="T1358" s="14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L1358" s="12"/>
    </row>
    <row r="1359" spans="2:38" x14ac:dyDescent="0.25">
      <c r="C1359" s="13"/>
      <c r="D1359" s="12"/>
      <c r="E1359" s="12"/>
      <c r="F1359" s="12"/>
      <c r="G1359" s="12"/>
      <c r="H1359" s="12"/>
      <c r="I1359" s="12"/>
      <c r="J1359" s="11"/>
      <c r="K1359" s="11"/>
      <c r="L1359" s="11"/>
      <c r="M1359" s="11"/>
      <c r="N1359" s="12"/>
      <c r="O1359" s="14"/>
      <c r="P1359" s="11"/>
      <c r="Q1359" s="11"/>
      <c r="R1359" s="11"/>
      <c r="S1359" s="12"/>
      <c r="T1359" s="14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L1359" s="12"/>
    </row>
    <row r="1360" spans="2:38" x14ac:dyDescent="0.25">
      <c r="C1360" s="13"/>
      <c r="D1360" s="12"/>
      <c r="E1360" s="12"/>
      <c r="F1360" s="12"/>
      <c r="G1360" s="12"/>
      <c r="H1360" s="12"/>
      <c r="I1360" s="31" t="s">
        <v>398</v>
      </c>
      <c r="J1360" s="11"/>
      <c r="K1360" s="32">
        <v>500</v>
      </c>
      <c r="L1360" s="32"/>
      <c r="M1360" s="33">
        <v>239626.46</v>
      </c>
      <c r="N1360" s="12"/>
      <c r="O1360" s="14"/>
      <c r="P1360" s="11"/>
      <c r="Q1360" s="11"/>
      <c r="R1360" s="11"/>
      <c r="S1360" s="12"/>
      <c r="T1360" s="14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L1360" s="31" t="s">
        <v>398</v>
      </c>
    </row>
    <row r="1361" spans="2:38" x14ac:dyDescent="0.25">
      <c r="B1361">
        <v>331</v>
      </c>
      <c r="C1361" s="13">
        <v>45923</v>
      </c>
      <c r="D1361" s="12" t="s">
        <v>361</v>
      </c>
      <c r="E1361" s="12" t="s">
        <v>23</v>
      </c>
      <c r="F1361" s="12" t="s">
        <v>23</v>
      </c>
      <c r="G1361" s="12" t="s">
        <v>21</v>
      </c>
      <c r="H1361" s="12"/>
      <c r="I1361" s="12" t="s">
        <v>296</v>
      </c>
      <c r="J1361" s="12"/>
      <c r="K1361" s="12"/>
      <c r="L1361" s="12"/>
      <c r="M1361" s="12"/>
      <c r="N1361" s="12"/>
      <c r="O1361" s="14"/>
      <c r="P1361" s="11"/>
      <c r="Q1361" s="11"/>
      <c r="R1361" s="11"/>
      <c r="S1361" s="12" t="s">
        <v>361</v>
      </c>
      <c r="T1361" s="14">
        <v>-300</v>
      </c>
      <c r="U1361" s="11">
        <v>458.14</v>
      </c>
      <c r="V1361" s="11">
        <v>-137442.41</v>
      </c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86" t="str">
        <f>LEFT(S1361,2)</f>
        <v>22</v>
      </c>
      <c r="AI1361" s="86" t="str">
        <f>MID(S1361,4,2)</f>
        <v>09</v>
      </c>
      <c r="AJ1361" s="86" t="str">
        <f>RIGHT(S1361,2)</f>
        <v>25</v>
      </c>
      <c r="AK1361" s="86" t="s">
        <v>387</v>
      </c>
      <c r="AL1361" s="12" t="s">
        <v>296</v>
      </c>
    </row>
    <row r="1362" spans="2:38" x14ac:dyDescent="0.25">
      <c r="C1362" s="13"/>
      <c r="D1362" s="12"/>
      <c r="E1362" s="12"/>
      <c r="F1362" s="12"/>
      <c r="G1362" s="12"/>
      <c r="H1362" s="12"/>
      <c r="I1362" s="12" t="s">
        <v>296</v>
      </c>
      <c r="J1362" s="12" t="s">
        <v>294</v>
      </c>
      <c r="K1362" s="14">
        <v>200</v>
      </c>
      <c r="L1362" s="11">
        <v>419.42</v>
      </c>
      <c r="M1362" s="11">
        <v>83883.83</v>
      </c>
      <c r="N1362" s="12"/>
      <c r="O1362" s="14"/>
      <c r="P1362" s="11"/>
      <c r="Q1362" s="11"/>
      <c r="R1362" s="11"/>
      <c r="S1362" s="12"/>
      <c r="T1362" s="14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L1362" s="12" t="s">
        <v>296</v>
      </c>
    </row>
    <row r="1363" spans="2:38" x14ac:dyDescent="0.25">
      <c r="C1363" s="13"/>
      <c r="D1363" s="12"/>
      <c r="E1363" s="12"/>
      <c r="F1363" s="12"/>
      <c r="G1363" s="12"/>
      <c r="H1363" s="12"/>
      <c r="I1363" s="12" t="s">
        <v>296</v>
      </c>
      <c r="J1363" s="11"/>
      <c r="K1363" s="11">
        <v>700</v>
      </c>
      <c r="L1363" s="11">
        <v>419.42</v>
      </c>
      <c r="M1363" s="11">
        <v>323510.28999999998</v>
      </c>
      <c r="N1363" s="12"/>
      <c r="O1363" s="14"/>
      <c r="P1363" s="11"/>
      <c r="Q1363" s="11"/>
      <c r="R1363" s="11"/>
      <c r="S1363" s="12"/>
      <c r="T1363" s="14">
        <f t="shared" ref="T1363:V1363" si="200">SUM(T1361:T1362)</f>
        <v>-300</v>
      </c>
      <c r="U1363" s="11">
        <f t="shared" si="200"/>
        <v>458.14</v>
      </c>
      <c r="V1363" s="11">
        <f t="shared" si="200"/>
        <v>-137442.41</v>
      </c>
      <c r="W1363" s="11"/>
      <c r="X1363" s="11"/>
      <c r="Y1363" s="11">
        <f>K1363+O1363+T1363</f>
        <v>400</v>
      </c>
      <c r="Z1363" s="11"/>
      <c r="AA1363" s="11">
        <f>M1363/K1363*Y1363</f>
        <v>184863.02285714285</v>
      </c>
      <c r="AB1363" s="12"/>
      <c r="AC1363" s="11">
        <f>M1363-AA1363</f>
        <v>138647.26714285713</v>
      </c>
      <c r="AD1363" s="11">
        <f>(V1363*-1)-AC1363</f>
        <v>-1204.8571428571304</v>
      </c>
      <c r="AE1363" s="11"/>
      <c r="AF1363" s="11"/>
      <c r="AG1363" s="11"/>
      <c r="AK1363" s="86" t="s">
        <v>387</v>
      </c>
      <c r="AL1363" s="12" t="s">
        <v>296</v>
      </c>
    </row>
    <row r="1364" spans="2:38" x14ac:dyDescent="0.25">
      <c r="C1364" s="13"/>
      <c r="D1364" s="12"/>
      <c r="E1364" s="12"/>
      <c r="F1364" s="12"/>
      <c r="G1364" s="12"/>
      <c r="H1364" s="12"/>
      <c r="I1364" s="12"/>
      <c r="J1364" s="11"/>
      <c r="K1364" s="11"/>
      <c r="L1364" s="11"/>
      <c r="M1364" s="11"/>
      <c r="N1364" s="12"/>
      <c r="O1364" s="14"/>
      <c r="P1364" s="11"/>
      <c r="Q1364" s="11"/>
      <c r="R1364" s="11"/>
      <c r="S1364" s="12"/>
      <c r="T1364" s="14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L1364" s="12"/>
    </row>
    <row r="1365" spans="2:38" x14ac:dyDescent="0.25">
      <c r="C1365" s="13"/>
      <c r="D1365" s="12"/>
      <c r="E1365" s="12"/>
      <c r="F1365" s="12"/>
      <c r="G1365" s="12"/>
      <c r="H1365" s="12"/>
      <c r="I1365" s="12"/>
      <c r="J1365" s="11"/>
      <c r="K1365" s="11"/>
      <c r="L1365" s="11"/>
      <c r="M1365" s="11"/>
      <c r="N1365" s="12"/>
      <c r="O1365" s="14"/>
      <c r="P1365" s="11"/>
      <c r="Q1365" s="11"/>
      <c r="R1365" s="11"/>
      <c r="S1365" s="12"/>
      <c r="T1365" s="14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L1365" s="12"/>
    </row>
    <row r="1366" spans="2:38" x14ac:dyDescent="0.25">
      <c r="C1366" s="13"/>
      <c r="D1366" s="12"/>
      <c r="E1366" s="12"/>
      <c r="F1366" s="12"/>
      <c r="G1366" s="12"/>
      <c r="H1366" s="12"/>
      <c r="I1366" s="12" t="s">
        <v>199</v>
      </c>
      <c r="J1366" s="12" t="s">
        <v>197</v>
      </c>
      <c r="K1366" s="14">
        <v>10000</v>
      </c>
      <c r="L1366" s="11">
        <v>5.68</v>
      </c>
      <c r="M1366" s="11">
        <v>56770.01</v>
      </c>
      <c r="N1366" s="12"/>
      <c r="O1366" s="14"/>
      <c r="P1366" s="11"/>
      <c r="Q1366" s="11"/>
      <c r="R1366" s="11"/>
      <c r="S1366" s="12"/>
      <c r="T1366" s="14"/>
      <c r="U1366" s="11"/>
      <c r="V1366" s="11"/>
      <c r="W1366" s="11"/>
      <c r="X1366" s="12" t="s">
        <v>197</v>
      </c>
      <c r="Y1366" s="14">
        <v>10000</v>
      </c>
      <c r="Z1366" s="11">
        <v>5.68</v>
      </c>
      <c r="AA1366" s="11">
        <v>56770.01</v>
      </c>
      <c r="AB1366" s="11"/>
      <c r="AC1366" s="11"/>
      <c r="AD1366" s="11"/>
      <c r="AE1366" s="11"/>
      <c r="AF1366" s="11"/>
      <c r="AG1366" s="11"/>
      <c r="AL1366" s="12" t="s">
        <v>199</v>
      </c>
    </row>
    <row r="1367" spans="2:38" x14ac:dyDescent="0.25">
      <c r="C1367" s="13"/>
      <c r="D1367" s="12"/>
      <c r="E1367" s="12"/>
      <c r="F1367" s="12"/>
      <c r="G1367" s="12"/>
      <c r="H1367" s="12"/>
      <c r="I1367" s="12" t="s">
        <v>199</v>
      </c>
      <c r="J1367" s="12" t="s">
        <v>210</v>
      </c>
      <c r="K1367" s="14">
        <v>10000</v>
      </c>
      <c r="L1367" s="11">
        <v>6.12</v>
      </c>
      <c r="M1367" s="11">
        <v>61200</v>
      </c>
      <c r="N1367" s="12"/>
      <c r="O1367" s="14"/>
      <c r="P1367" s="11"/>
      <c r="Q1367" s="11"/>
      <c r="R1367" s="11"/>
      <c r="S1367" s="12"/>
      <c r="T1367" s="14"/>
      <c r="U1367" s="11"/>
      <c r="V1367" s="11"/>
      <c r="W1367" s="11"/>
      <c r="X1367" s="12" t="s">
        <v>210</v>
      </c>
      <c r="Y1367" s="14">
        <v>10000</v>
      </c>
      <c r="Z1367" s="11">
        <v>6.12</v>
      </c>
      <c r="AA1367" s="11">
        <v>61200</v>
      </c>
      <c r="AB1367" s="11"/>
      <c r="AC1367" s="11"/>
      <c r="AD1367" s="11"/>
      <c r="AE1367" s="11"/>
      <c r="AF1367" s="11"/>
      <c r="AG1367" s="11"/>
      <c r="AL1367" s="12" t="s">
        <v>199</v>
      </c>
    </row>
    <row r="1368" spans="2:38" x14ac:dyDescent="0.25">
      <c r="C1368" s="13"/>
      <c r="D1368" s="12"/>
      <c r="E1368" s="12"/>
      <c r="F1368" s="12"/>
      <c r="G1368" s="12"/>
      <c r="H1368" s="12"/>
      <c r="I1368" s="12"/>
      <c r="J1368" s="12"/>
      <c r="K1368" s="14"/>
      <c r="L1368" s="11"/>
      <c r="M1368" s="11"/>
      <c r="N1368" s="12"/>
      <c r="O1368" s="14"/>
      <c r="P1368" s="11"/>
      <c r="Q1368" s="11"/>
      <c r="R1368" s="11"/>
      <c r="S1368" s="12"/>
      <c r="T1368" s="14"/>
      <c r="U1368" s="11"/>
      <c r="V1368" s="11"/>
      <c r="W1368" s="11"/>
      <c r="X1368" s="12"/>
      <c r="Y1368" s="14"/>
      <c r="Z1368" s="11"/>
      <c r="AA1368" s="11"/>
      <c r="AB1368" s="11"/>
      <c r="AC1368" s="11"/>
      <c r="AD1368" s="11"/>
      <c r="AE1368" s="11"/>
      <c r="AF1368" s="11"/>
      <c r="AG1368" s="11"/>
      <c r="AL1368" s="12"/>
    </row>
    <row r="1369" spans="2:38" x14ac:dyDescent="0.25">
      <c r="C1369" s="13"/>
      <c r="D1369" s="12"/>
      <c r="E1369" s="12"/>
      <c r="F1369" s="12"/>
      <c r="G1369" s="12"/>
      <c r="H1369" s="12"/>
      <c r="I1369" s="12"/>
      <c r="J1369" s="12"/>
      <c r="K1369" s="14"/>
      <c r="L1369" s="11"/>
      <c r="M1369" s="11"/>
      <c r="N1369" s="12"/>
      <c r="O1369" s="14"/>
      <c r="P1369" s="11"/>
      <c r="Q1369" s="11"/>
      <c r="R1369" s="11"/>
      <c r="S1369" s="12"/>
      <c r="T1369" s="14"/>
      <c r="U1369" s="11"/>
      <c r="V1369" s="11"/>
      <c r="W1369" s="11"/>
      <c r="X1369" s="12"/>
      <c r="Y1369" s="14"/>
      <c r="Z1369" s="11"/>
      <c r="AA1369" s="11"/>
      <c r="AB1369" s="11"/>
      <c r="AC1369" s="11"/>
      <c r="AD1369" s="11"/>
      <c r="AE1369" s="11"/>
      <c r="AF1369" s="11"/>
      <c r="AG1369" s="11"/>
      <c r="AL1369" s="12"/>
    </row>
    <row r="1370" spans="2:38" x14ac:dyDescent="0.25">
      <c r="C1370" s="13"/>
      <c r="D1370" s="12"/>
      <c r="E1370" s="12"/>
      <c r="F1370" s="12"/>
      <c r="G1370" s="12"/>
      <c r="H1370" s="12"/>
      <c r="I1370" s="12" t="s">
        <v>323</v>
      </c>
      <c r="J1370" s="12" t="s">
        <v>321</v>
      </c>
      <c r="K1370" s="14">
        <v>250</v>
      </c>
      <c r="L1370" s="11">
        <v>257.36</v>
      </c>
      <c r="M1370" s="11">
        <v>64339.28</v>
      </c>
      <c r="N1370" s="12"/>
      <c r="O1370" s="14"/>
      <c r="P1370" s="11"/>
      <c r="Q1370" s="11"/>
      <c r="R1370" s="11"/>
      <c r="S1370" s="12"/>
      <c r="T1370" s="14"/>
      <c r="U1370" s="11"/>
      <c r="V1370" s="11"/>
      <c r="W1370" s="11"/>
      <c r="X1370" s="12" t="s">
        <v>321</v>
      </c>
      <c r="Y1370" s="14">
        <v>250</v>
      </c>
      <c r="Z1370" s="11">
        <v>257.36</v>
      </c>
      <c r="AA1370" s="11">
        <v>64339.28</v>
      </c>
      <c r="AB1370" s="11"/>
      <c r="AC1370" s="11"/>
      <c r="AD1370" s="11"/>
      <c r="AE1370" s="11"/>
      <c r="AF1370" s="11"/>
      <c r="AG1370" s="11"/>
      <c r="AL1370" s="12" t="s">
        <v>323</v>
      </c>
    </row>
    <row r="1371" spans="2:38" x14ac:dyDescent="0.25">
      <c r="C1371" s="13"/>
      <c r="D1371" s="12"/>
      <c r="E1371" s="12"/>
      <c r="F1371" s="12"/>
      <c r="G1371" s="12"/>
      <c r="H1371" s="12"/>
      <c r="I1371" s="12"/>
      <c r="J1371" s="12"/>
      <c r="K1371" s="14"/>
      <c r="L1371" s="11"/>
      <c r="M1371" s="11"/>
      <c r="N1371" s="12"/>
      <c r="O1371" s="14"/>
      <c r="P1371" s="11"/>
      <c r="Q1371" s="11"/>
      <c r="R1371" s="11"/>
      <c r="S1371" s="12"/>
      <c r="T1371" s="14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L1371" s="12"/>
    </row>
    <row r="1372" spans="2:38" x14ac:dyDescent="0.25">
      <c r="C1372" s="13"/>
      <c r="D1372" s="12"/>
      <c r="E1372" s="12"/>
      <c r="F1372" s="12"/>
      <c r="G1372" s="12"/>
      <c r="H1372" s="12"/>
      <c r="I1372" s="12"/>
      <c r="J1372" s="12"/>
      <c r="K1372" s="14"/>
      <c r="L1372" s="11"/>
      <c r="M1372" s="11"/>
      <c r="N1372" s="12"/>
      <c r="O1372" s="14"/>
      <c r="P1372" s="11"/>
      <c r="Q1372" s="11"/>
      <c r="R1372" s="11"/>
      <c r="S1372" s="12"/>
      <c r="T1372" s="14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L1372" s="12"/>
    </row>
    <row r="1373" spans="2:38" x14ac:dyDescent="0.25">
      <c r="B1373" s="44">
        <v>332</v>
      </c>
      <c r="C1373" s="45">
        <v>45923</v>
      </c>
      <c r="D1373" s="46" t="s">
        <v>361</v>
      </c>
      <c r="E1373" s="46" t="s">
        <v>23</v>
      </c>
      <c r="F1373" s="46" t="s">
        <v>23</v>
      </c>
      <c r="G1373" s="46" t="s">
        <v>21</v>
      </c>
      <c r="H1373" s="46"/>
      <c r="I1373" s="46" t="s">
        <v>158</v>
      </c>
      <c r="J1373" s="46"/>
      <c r="K1373" s="46"/>
      <c r="L1373" s="46"/>
      <c r="M1373" s="46"/>
      <c r="N1373" s="46"/>
      <c r="O1373" s="47"/>
      <c r="P1373" s="43"/>
      <c r="Q1373" s="43"/>
      <c r="R1373" s="43"/>
      <c r="S1373" s="46" t="s">
        <v>361</v>
      </c>
      <c r="T1373" s="47">
        <v>-250</v>
      </c>
      <c r="U1373" s="43">
        <v>140.26</v>
      </c>
      <c r="V1373" s="43">
        <v>-35064.9</v>
      </c>
      <c r="W1373" s="43"/>
      <c r="X1373" s="43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86" t="str">
        <f>LEFT(S1373,2)</f>
        <v>22</v>
      </c>
      <c r="AI1373" s="86" t="str">
        <f>MID(S1373,4,2)</f>
        <v>09</v>
      </c>
      <c r="AJ1373" s="86" t="str">
        <f>RIGHT(S1373,2)</f>
        <v>25</v>
      </c>
      <c r="AK1373" s="86" t="s">
        <v>387</v>
      </c>
      <c r="AL1373" s="12" t="s">
        <v>158</v>
      </c>
    </row>
    <row r="1374" spans="2:38" x14ac:dyDescent="0.25">
      <c r="C1374" s="13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4"/>
      <c r="P1374" s="11"/>
      <c r="Q1374" s="11"/>
      <c r="R1374" s="11"/>
      <c r="S1374" s="12"/>
      <c r="T1374" s="14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L1374" s="12"/>
    </row>
    <row r="1375" spans="2:38" x14ac:dyDescent="0.25">
      <c r="C1375" s="13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4"/>
      <c r="P1375" s="11"/>
      <c r="Q1375" s="11"/>
      <c r="R1375" s="11"/>
      <c r="S1375" s="12"/>
      <c r="T1375" s="14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L1375" s="12"/>
    </row>
    <row r="1376" spans="2:38" x14ac:dyDescent="0.25">
      <c r="C1376" s="13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4"/>
      <c r="P1376" s="11"/>
      <c r="Q1376" s="11"/>
      <c r="R1376" s="11"/>
      <c r="S1376" s="12"/>
      <c r="T1376" s="14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L1376" s="12"/>
    </row>
    <row r="1377" spans="2:38" x14ac:dyDescent="0.25">
      <c r="C1377" s="13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4"/>
      <c r="P1377" s="11"/>
      <c r="Q1377" s="11"/>
      <c r="R1377" s="11"/>
      <c r="S1377" s="12"/>
      <c r="T1377" s="14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L1377" s="12"/>
    </row>
    <row r="1378" spans="2:38" x14ac:dyDescent="0.25">
      <c r="B1378">
        <v>353</v>
      </c>
      <c r="C1378" s="13">
        <v>45924</v>
      </c>
      <c r="D1378" s="12" t="s">
        <v>367</v>
      </c>
      <c r="E1378" s="12" t="s">
        <v>17</v>
      </c>
      <c r="F1378" s="12" t="s">
        <v>368</v>
      </c>
      <c r="G1378" s="12" t="s">
        <v>21</v>
      </c>
      <c r="H1378" s="12"/>
      <c r="I1378" s="12" t="s">
        <v>219</v>
      </c>
      <c r="J1378" s="12"/>
      <c r="K1378" s="12"/>
      <c r="L1378" s="12"/>
      <c r="M1378" s="12"/>
      <c r="N1378" s="12"/>
      <c r="O1378" s="14"/>
      <c r="P1378" s="11"/>
      <c r="Q1378" s="11"/>
      <c r="R1378" s="11"/>
      <c r="S1378" s="12" t="s">
        <v>367</v>
      </c>
      <c r="T1378" s="14">
        <v>-162</v>
      </c>
      <c r="U1378" s="11">
        <v>289.70999999999998</v>
      </c>
      <c r="V1378" s="11">
        <v>-46933.02</v>
      </c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86" t="str">
        <f>LEFT(S1378,2)</f>
        <v>23</v>
      </c>
      <c r="AI1378" s="86" t="str">
        <f>MID(S1378,4,2)</f>
        <v>09</v>
      </c>
      <c r="AJ1378" s="86" t="str">
        <f>RIGHT(S1378,2)</f>
        <v>25</v>
      </c>
      <c r="AK1378" s="86" t="s">
        <v>387</v>
      </c>
      <c r="AL1378" s="12" t="s">
        <v>219</v>
      </c>
    </row>
    <row r="1379" spans="2:38" x14ac:dyDescent="0.25">
      <c r="C1379" s="13"/>
      <c r="D1379" s="12"/>
      <c r="E1379" s="12"/>
      <c r="F1379" s="12"/>
      <c r="G1379" s="12"/>
      <c r="H1379" s="12"/>
      <c r="I1379" s="12" t="s">
        <v>219</v>
      </c>
      <c r="J1379" s="11"/>
      <c r="K1379" s="11">
        <v>500</v>
      </c>
      <c r="L1379" s="11"/>
      <c r="M1379" s="11">
        <v>105901.84</v>
      </c>
      <c r="N1379" s="12"/>
      <c r="O1379" s="14"/>
      <c r="P1379" s="11"/>
      <c r="Q1379" s="11"/>
      <c r="R1379" s="11"/>
      <c r="S1379" s="12"/>
      <c r="T1379" s="14">
        <f t="shared" ref="T1379:V1379" si="201">SUM(T1378)</f>
        <v>-162</v>
      </c>
      <c r="U1379" s="11">
        <f t="shared" si="201"/>
        <v>289.70999999999998</v>
      </c>
      <c r="V1379" s="11">
        <f t="shared" si="201"/>
        <v>-46933.02</v>
      </c>
      <c r="W1379" s="11"/>
      <c r="X1379" s="11"/>
      <c r="Y1379" s="11">
        <f>K1379+O1379+T1379</f>
        <v>338</v>
      </c>
      <c r="Z1379" s="11"/>
      <c r="AA1379" s="11">
        <f>M1379/K1379*Y1379</f>
        <v>71589.64383999999</v>
      </c>
      <c r="AB1379" s="12"/>
      <c r="AC1379" s="11">
        <f>M1379-AA1379</f>
        <v>34312.196160000007</v>
      </c>
      <c r="AD1379" s="11">
        <f>(V1379*-1)-AC1379</f>
        <v>12620.82383999999</v>
      </c>
      <c r="AE1379" s="11"/>
      <c r="AF1379" s="11"/>
      <c r="AG1379" s="11"/>
      <c r="AK1379" s="86" t="s">
        <v>387</v>
      </c>
      <c r="AL1379" s="12" t="s">
        <v>219</v>
      </c>
    </row>
    <row r="1380" spans="2:38" x14ac:dyDescent="0.25">
      <c r="C1380" s="13"/>
      <c r="D1380" s="12"/>
      <c r="E1380" s="12"/>
      <c r="F1380" s="12"/>
      <c r="G1380" s="12"/>
      <c r="H1380" s="12"/>
      <c r="I1380" s="12"/>
      <c r="J1380" s="11"/>
      <c r="K1380" s="11"/>
      <c r="L1380" s="11"/>
      <c r="M1380" s="11"/>
      <c r="N1380" s="12"/>
      <c r="O1380" s="14"/>
      <c r="P1380" s="11"/>
      <c r="Q1380" s="11"/>
      <c r="R1380" s="11"/>
      <c r="S1380" s="12"/>
      <c r="T1380" s="14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L1380" s="12"/>
    </row>
    <row r="1381" spans="2:38" x14ac:dyDescent="0.25">
      <c r="C1381" s="13"/>
      <c r="D1381" s="12"/>
      <c r="E1381" s="12"/>
      <c r="F1381" s="12"/>
      <c r="G1381" s="12"/>
      <c r="H1381" s="12"/>
      <c r="I1381" s="12"/>
      <c r="J1381" s="11"/>
      <c r="K1381" s="11"/>
      <c r="L1381" s="11"/>
      <c r="M1381" s="11"/>
      <c r="N1381" s="12"/>
      <c r="O1381" s="14"/>
      <c r="P1381" s="11"/>
      <c r="Q1381" s="11"/>
      <c r="R1381" s="11"/>
      <c r="S1381" s="12"/>
      <c r="T1381" s="14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L1381" s="12"/>
    </row>
    <row r="1382" spans="2:38" x14ac:dyDescent="0.25">
      <c r="C1382" s="13"/>
      <c r="D1382" s="12"/>
      <c r="E1382" s="12"/>
      <c r="F1382" s="12"/>
      <c r="G1382" s="12"/>
      <c r="H1382" s="12"/>
      <c r="I1382" s="31" t="s">
        <v>399</v>
      </c>
      <c r="J1382" s="11"/>
      <c r="K1382" s="32">
        <v>1000</v>
      </c>
      <c r="L1382" s="32"/>
      <c r="M1382" s="33">
        <v>124114</v>
      </c>
      <c r="N1382" s="12"/>
      <c r="O1382" s="14"/>
      <c r="P1382" s="11"/>
      <c r="Q1382" s="11"/>
      <c r="R1382" s="11"/>
      <c r="S1382" s="12"/>
      <c r="T1382" s="14"/>
      <c r="U1382" s="11"/>
      <c r="V1382" s="11"/>
      <c r="W1382" s="11"/>
      <c r="X1382" s="11"/>
      <c r="Y1382" s="32">
        <v>1000</v>
      </c>
      <c r="Z1382" s="32"/>
      <c r="AA1382" s="33">
        <v>124114</v>
      </c>
      <c r="AB1382" s="11"/>
      <c r="AC1382" s="11"/>
      <c r="AD1382" s="11"/>
      <c r="AE1382" s="11"/>
      <c r="AF1382" s="11"/>
      <c r="AG1382" s="11"/>
      <c r="AL1382" s="31" t="s">
        <v>399</v>
      </c>
    </row>
    <row r="1383" spans="2:38" x14ac:dyDescent="0.25">
      <c r="C1383" s="13"/>
      <c r="D1383" s="12"/>
      <c r="E1383" s="12"/>
      <c r="F1383" s="12"/>
      <c r="G1383" s="12"/>
      <c r="H1383" s="12"/>
      <c r="I1383" s="12" t="s">
        <v>297</v>
      </c>
      <c r="J1383" s="12" t="s">
        <v>294</v>
      </c>
      <c r="K1383" s="14">
        <v>500</v>
      </c>
      <c r="L1383" s="11">
        <v>113.26</v>
      </c>
      <c r="M1383" s="11">
        <v>56631.6</v>
      </c>
      <c r="N1383" s="12"/>
      <c r="O1383" s="14"/>
      <c r="P1383" s="11"/>
      <c r="Q1383" s="11"/>
      <c r="R1383" s="11"/>
      <c r="S1383" s="12"/>
      <c r="T1383" s="14"/>
      <c r="U1383" s="11"/>
      <c r="V1383" s="11"/>
      <c r="W1383" s="11"/>
      <c r="X1383" s="12" t="s">
        <v>294</v>
      </c>
      <c r="Y1383" s="14">
        <v>500</v>
      </c>
      <c r="Z1383" s="11">
        <v>113.26</v>
      </c>
      <c r="AA1383" s="11">
        <v>56631.6</v>
      </c>
      <c r="AB1383" s="11"/>
      <c r="AC1383" s="11"/>
      <c r="AD1383" s="11"/>
      <c r="AE1383" s="11"/>
      <c r="AF1383" s="11"/>
      <c r="AG1383" s="11"/>
      <c r="AL1383" s="12" t="s">
        <v>297</v>
      </c>
    </row>
    <row r="1384" spans="2:38" x14ac:dyDescent="0.25">
      <c r="C1384" s="13"/>
      <c r="D1384" s="12"/>
      <c r="E1384" s="12"/>
      <c r="F1384" s="12"/>
      <c r="G1384" s="12"/>
      <c r="H1384" s="12"/>
      <c r="I1384" s="12" t="s">
        <v>297</v>
      </c>
      <c r="J1384" s="12"/>
      <c r="K1384" s="14">
        <f t="shared" ref="K1384:M1384" si="202">SUM(K1382:K1383)</f>
        <v>1500</v>
      </c>
      <c r="L1384" s="11">
        <f t="shared" si="202"/>
        <v>113.26</v>
      </c>
      <c r="M1384" s="11">
        <f t="shared" si="202"/>
        <v>180745.60000000001</v>
      </c>
      <c r="N1384" s="12"/>
      <c r="O1384" s="14"/>
      <c r="P1384" s="11"/>
      <c r="Q1384" s="11"/>
      <c r="R1384" s="11"/>
      <c r="S1384" s="12"/>
      <c r="T1384" s="14"/>
      <c r="U1384" s="11"/>
      <c r="V1384" s="11"/>
      <c r="W1384" s="11"/>
      <c r="X1384" s="12"/>
      <c r="Y1384" s="14">
        <f t="shared" ref="Y1384:AA1384" si="203">SUM(Y1382:Y1383)</f>
        <v>1500</v>
      </c>
      <c r="Z1384" s="11">
        <f t="shared" si="203"/>
        <v>113.26</v>
      </c>
      <c r="AA1384" s="11">
        <f t="shared" si="203"/>
        <v>180745.60000000001</v>
      </c>
      <c r="AB1384" s="11"/>
      <c r="AC1384" s="11"/>
      <c r="AD1384" s="11"/>
      <c r="AE1384" s="11"/>
      <c r="AF1384" s="11"/>
      <c r="AG1384" s="11"/>
      <c r="AL1384" s="12"/>
    </row>
    <row r="1385" spans="2:38" x14ac:dyDescent="0.25">
      <c r="C1385" s="13"/>
      <c r="D1385" s="12"/>
      <c r="E1385" s="12"/>
      <c r="F1385" s="12"/>
      <c r="G1385" s="12"/>
      <c r="H1385" s="12"/>
      <c r="I1385" s="12"/>
      <c r="J1385" s="12"/>
      <c r="K1385" s="14"/>
      <c r="L1385" s="11"/>
      <c r="M1385" s="11"/>
      <c r="N1385" s="12"/>
      <c r="O1385" s="14"/>
      <c r="P1385" s="11"/>
      <c r="Q1385" s="11"/>
      <c r="R1385" s="11"/>
      <c r="S1385" s="12"/>
      <c r="T1385" s="14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L1385" s="12"/>
    </row>
    <row r="1386" spans="2:38" x14ac:dyDescent="0.25">
      <c r="C1386" s="13"/>
      <c r="D1386" s="12"/>
      <c r="E1386" s="12"/>
      <c r="F1386" s="12"/>
      <c r="G1386" s="12"/>
      <c r="H1386" s="12"/>
      <c r="I1386" s="12" t="s">
        <v>177</v>
      </c>
      <c r="J1386" s="11"/>
      <c r="K1386" s="11">
        <v>500</v>
      </c>
      <c r="L1386" s="11"/>
      <c r="M1386" s="11">
        <v>56631.6</v>
      </c>
      <c r="N1386" s="12"/>
      <c r="O1386" s="14"/>
      <c r="P1386" s="11"/>
      <c r="Q1386" s="11"/>
      <c r="R1386" s="11"/>
      <c r="S1386" s="12"/>
      <c r="T1386" s="14"/>
      <c r="U1386" s="11"/>
      <c r="V1386" s="11"/>
      <c r="W1386" s="11"/>
      <c r="X1386" s="11"/>
      <c r="Y1386" s="11">
        <v>500</v>
      </c>
      <c r="Z1386" s="11"/>
      <c r="AA1386" s="11">
        <v>56631.6</v>
      </c>
      <c r="AB1386" s="11"/>
      <c r="AC1386" s="11"/>
      <c r="AD1386" s="11"/>
      <c r="AE1386" s="11"/>
      <c r="AF1386" s="11"/>
      <c r="AG1386" s="11"/>
      <c r="AL1386" s="12" t="s">
        <v>177</v>
      </c>
    </row>
    <row r="1387" spans="2:38" x14ac:dyDescent="0.25">
      <c r="C1387" s="13"/>
      <c r="D1387" s="12"/>
      <c r="E1387" s="12"/>
      <c r="F1387" s="12"/>
      <c r="G1387" s="12"/>
      <c r="H1387" s="12"/>
      <c r="I1387" s="12"/>
      <c r="J1387" s="11"/>
      <c r="K1387" s="11"/>
      <c r="L1387" s="11"/>
      <c r="M1387" s="11"/>
      <c r="N1387" s="12"/>
      <c r="O1387" s="14"/>
      <c r="P1387" s="11"/>
      <c r="Q1387" s="11"/>
      <c r="R1387" s="11"/>
      <c r="S1387" s="12"/>
      <c r="T1387" s="14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L1387" s="12"/>
    </row>
    <row r="1388" spans="2:38" x14ac:dyDescent="0.25">
      <c r="C1388" s="13"/>
      <c r="D1388" s="12"/>
      <c r="E1388" s="12"/>
      <c r="F1388" s="12"/>
      <c r="G1388" s="12"/>
      <c r="H1388" s="12"/>
      <c r="I1388" s="12"/>
      <c r="J1388" s="11"/>
      <c r="K1388" s="11"/>
      <c r="L1388" s="11"/>
      <c r="M1388" s="11"/>
      <c r="N1388" s="12"/>
      <c r="O1388" s="14"/>
      <c r="P1388" s="11"/>
      <c r="Q1388" s="11"/>
      <c r="R1388" s="11"/>
      <c r="S1388" s="12"/>
      <c r="T1388" s="14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L1388" s="12"/>
    </row>
    <row r="1389" spans="2:38" x14ac:dyDescent="0.25">
      <c r="C1389" s="13"/>
      <c r="D1389" s="12"/>
      <c r="E1389" s="12"/>
      <c r="F1389" s="12"/>
      <c r="G1389" s="12"/>
      <c r="H1389" s="12"/>
      <c r="I1389" s="12" t="s">
        <v>246</v>
      </c>
      <c r="J1389" s="12" t="s">
        <v>244</v>
      </c>
      <c r="K1389" s="14">
        <v>1500</v>
      </c>
      <c r="L1389" s="11">
        <v>183.85</v>
      </c>
      <c r="M1389" s="11">
        <v>275773.09999999998</v>
      </c>
      <c r="N1389" s="12"/>
      <c r="O1389" s="14"/>
      <c r="P1389" s="11"/>
      <c r="Q1389" s="11"/>
      <c r="R1389" s="11"/>
      <c r="S1389" s="12"/>
      <c r="T1389" s="14"/>
      <c r="U1389" s="11"/>
      <c r="V1389" s="11"/>
      <c r="W1389" s="11"/>
      <c r="X1389" s="12" t="s">
        <v>244</v>
      </c>
      <c r="Y1389" s="14">
        <v>1500</v>
      </c>
      <c r="Z1389" s="11">
        <v>183.85</v>
      </c>
      <c r="AA1389" s="11">
        <v>275773.09999999998</v>
      </c>
      <c r="AB1389" s="11"/>
      <c r="AC1389" s="11"/>
      <c r="AD1389" s="11"/>
      <c r="AE1389" s="11"/>
      <c r="AF1389" s="11"/>
      <c r="AG1389" s="11"/>
      <c r="AL1389" s="12" t="s">
        <v>246</v>
      </c>
    </row>
    <row r="1390" spans="2:38" x14ac:dyDescent="0.25">
      <c r="C1390" s="13"/>
      <c r="D1390" s="12"/>
      <c r="E1390" s="12"/>
      <c r="F1390" s="12"/>
      <c r="G1390" s="12"/>
      <c r="H1390" s="12"/>
      <c r="I1390" s="12"/>
      <c r="J1390" s="12"/>
      <c r="K1390" s="14"/>
      <c r="L1390" s="11"/>
      <c r="M1390" s="11"/>
      <c r="N1390" s="12"/>
      <c r="O1390" s="14"/>
      <c r="P1390" s="11"/>
      <c r="Q1390" s="11"/>
      <c r="R1390" s="11"/>
      <c r="S1390" s="12"/>
      <c r="T1390" s="14"/>
      <c r="U1390" s="11"/>
      <c r="V1390" s="11"/>
      <c r="W1390" s="11"/>
      <c r="X1390" s="12"/>
      <c r="Y1390" s="14"/>
      <c r="Z1390" s="11"/>
      <c r="AA1390" s="11"/>
      <c r="AB1390" s="11"/>
      <c r="AC1390" s="11"/>
      <c r="AD1390" s="11"/>
      <c r="AE1390" s="11"/>
      <c r="AF1390" s="11"/>
      <c r="AG1390" s="11"/>
      <c r="AL1390" s="12"/>
    </row>
    <row r="1391" spans="2:38" x14ac:dyDescent="0.25">
      <c r="C1391" s="13"/>
      <c r="D1391" s="12"/>
      <c r="E1391" s="12"/>
      <c r="F1391" s="12"/>
      <c r="G1391" s="12"/>
      <c r="H1391" s="12"/>
      <c r="I1391" s="12"/>
      <c r="J1391" s="12"/>
      <c r="K1391" s="14"/>
      <c r="L1391" s="11"/>
      <c r="M1391" s="11"/>
      <c r="N1391" s="12"/>
      <c r="O1391" s="14"/>
      <c r="P1391" s="11"/>
      <c r="Q1391" s="11"/>
      <c r="R1391" s="11"/>
      <c r="S1391" s="12"/>
      <c r="T1391" s="14"/>
      <c r="U1391" s="11"/>
      <c r="V1391" s="11"/>
      <c r="W1391" s="11"/>
      <c r="X1391" s="12"/>
      <c r="Y1391" s="14"/>
      <c r="Z1391" s="11"/>
      <c r="AA1391" s="11"/>
      <c r="AB1391" s="11"/>
      <c r="AC1391" s="11"/>
      <c r="AD1391" s="11"/>
      <c r="AE1391" s="11"/>
      <c r="AF1391" s="11"/>
      <c r="AG1391" s="11"/>
      <c r="AL1391" s="12"/>
    </row>
    <row r="1392" spans="2:38" x14ac:dyDescent="0.25">
      <c r="B1392">
        <v>355</v>
      </c>
      <c r="C1392" s="13">
        <v>45925</v>
      </c>
      <c r="D1392" s="12" t="s">
        <v>372</v>
      </c>
      <c r="E1392" s="12" t="s">
        <v>17</v>
      </c>
      <c r="F1392" s="12" t="s">
        <v>373</v>
      </c>
      <c r="G1392" s="12" t="s">
        <v>21</v>
      </c>
      <c r="H1392" s="12"/>
      <c r="I1392" s="12" t="s">
        <v>374</v>
      </c>
      <c r="J1392" s="12"/>
      <c r="K1392" s="12"/>
      <c r="L1392" s="12"/>
      <c r="M1392" s="12"/>
      <c r="N1392" s="12" t="s">
        <v>372</v>
      </c>
      <c r="O1392" s="14">
        <v>1500</v>
      </c>
      <c r="P1392" s="11">
        <v>162.97999999999999</v>
      </c>
      <c r="Q1392" s="11">
        <v>244473.93</v>
      </c>
      <c r="R1392" s="11"/>
      <c r="S1392" s="12"/>
      <c r="T1392" s="14"/>
      <c r="U1392" s="11"/>
      <c r="V1392" s="11"/>
      <c r="W1392" s="11"/>
      <c r="X1392" s="12" t="s">
        <v>372</v>
      </c>
      <c r="Y1392" s="14">
        <v>1500</v>
      </c>
      <c r="Z1392" s="11">
        <v>162.97999999999999</v>
      </c>
      <c r="AA1392" s="11">
        <v>244473.93</v>
      </c>
      <c r="AB1392" s="11"/>
      <c r="AC1392" s="11"/>
      <c r="AD1392" s="11"/>
      <c r="AE1392" s="11"/>
      <c r="AF1392" s="11"/>
      <c r="AG1392" s="11"/>
      <c r="AH1392" s="86" t="str">
        <f>LEFT(N1392,2)</f>
        <v>24</v>
      </c>
      <c r="AI1392" s="86" t="str">
        <f>MID(N1392,4,2)</f>
        <v>09</v>
      </c>
      <c r="AJ1392" s="86" t="str">
        <f>RIGHT(N1392,2)</f>
        <v>25</v>
      </c>
      <c r="AK1392" s="86" t="s">
        <v>387</v>
      </c>
      <c r="AL1392" s="12" t="s">
        <v>374</v>
      </c>
    </row>
    <row r="1393" spans="2:38" x14ac:dyDescent="0.25">
      <c r="C1393" s="13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4"/>
      <c r="P1393" s="11"/>
      <c r="Q1393" s="11"/>
      <c r="R1393" s="11"/>
      <c r="S1393" s="12"/>
      <c r="T1393" s="14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L1393" s="12"/>
    </row>
    <row r="1394" spans="2:38" x14ac:dyDescent="0.25">
      <c r="C1394" s="13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4"/>
      <c r="P1394" s="11"/>
      <c r="Q1394" s="11"/>
      <c r="R1394" s="11"/>
      <c r="S1394" s="12"/>
      <c r="T1394" s="14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L1394" s="12"/>
    </row>
    <row r="1395" spans="2:38" x14ac:dyDescent="0.25">
      <c r="B1395">
        <v>333</v>
      </c>
      <c r="C1395" s="13">
        <v>45923</v>
      </c>
      <c r="D1395" s="12" t="s">
        <v>361</v>
      </c>
      <c r="E1395" s="12" t="s">
        <v>23</v>
      </c>
      <c r="F1395" s="12" t="s">
        <v>23</v>
      </c>
      <c r="G1395" s="12" t="s">
        <v>21</v>
      </c>
      <c r="H1395" s="12"/>
      <c r="I1395" s="12" t="s">
        <v>342</v>
      </c>
      <c r="J1395" s="12"/>
      <c r="K1395" s="12"/>
      <c r="L1395" s="12"/>
      <c r="M1395" s="12"/>
      <c r="N1395" s="12"/>
      <c r="O1395" s="14"/>
      <c r="P1395" s="11"/>
      <c r="Q1395" s="11"/>
      <c r="R1395" s="11"/>
      <c r="S1395" s="12" t="s">
        <v>361</v>
      </c>
      <c r="T1395" s="14">
        <v>-50</v>
      </c>
      <c r="U1395" s="11">
        <v>4402.4399999999996</v>
      </c>
      <c r="V1395" s="11">
        <v>-220122.16</v>
      </c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86" t="str">
        <f>LEFT(S1395,2)</f>
        <v>22</v>
      </c>
      <c r="AI1395" s="86" t="str">
        <f>MID(S1395,4,2)</f>
        <v>09</v>
      </c>
      <c r="AJ1395" s="86" t="str">
        <f>RIGHT(S1395,2)</f>
        <v>25</v>
      </c>
      <c r="AK1395" s="86" t="s">
        <v>387</v>
      </c>
      <c r="AL1395" s="12" t="s">
        <v>342</v>
      </c>
    </row>
    <row r="1396" spans="2:38" x14ac:dyDescent="0.25">
      <c r="C1396" s="13"/>
      <c r="D1396" s="12"/>
      <c r="E1396" s="12"/>
      <c r="F1396" s="12"/>
      <c r="G1396" s="12"/>
      <c r="H1396" s="12"/>
      <c r="I1396" s="12" t="s">
        <v>342</v>
      </c>
      <c r="J1396" s="11"/>
      <c r="K1396" s="11">
        <v>50</v>
      </c>
      <c r="L1396" s="11"/>
      <c r="M1396" s="11">
        <v>206477.28000000003</v>
      </c>
      <c r="N1396" s="12"/>
      <c r="O1396" s="14"/>
      <c r="P1396" s="11"/>
      <c r="Q1396" s="11"/>
      <c r="R1396" s="11"/>
      <c r="S1396" s="12"/>
      <c r="T1396" s="14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L1396" s="12" t="s">
        <v>342</v>
      </c>
    </row>
    <row r="1397" spans="2:38" x14ac:dyDescent="0.25">
      <c r="C1397" s="13"/>
      <c r="D1397" s="12"/>
      <c r="E1397" s="12"/>
      <c r="F1397" s="12"/>
      <c r="G1397" s="12"/>
      <c r="H1397" s="12"/>
      <c r="I1397" s="12" t="s">
        <v>342</v>
      </c>
      <c r="J1397" s="11"/>
      <c r="K1397" s="11">
        <f t="shared" ref="K1397:M1397" si="204">SUM(K1396)</f>
        <v>50</v>
      </c>
      <c r="L1397" s="11">
        <f t="shared" si="204"/>
        <v>0</v>
      </c>
      <c r="M1397" s="11">
        <f t="shared" si="204"/>
        <v>206477.28000000003</v>
      </c>
      <c r="N1397" s="12"/>
      <c r="O1397" s="14"/>
      <c r="P1397" s="11"/>
      <c r="Q1397" s="11"/>
      <c r="R1397" s="11"/>
      <c r="S1397" s="12"/>
      <c r="T1397" s="14">
        <f t="shared" ref="T1397:V1397" si="205">SUM(T1395:T1396)</f>
        <v>-50</v>
      </c>
      <c r="U1397" s="11">
        <f t="shared" si="205"/>
        <v>4402.4399999999996</v>
      </c>
      <c r="V1397" s="11">
        <f t="shared" si="205"/>
        <v>-220122.16</v>
      </c>
      <c r="W1397" s="11"/>
      <c r="X1397" s="11"/>
      <c r="Y1397" s="11">
        <f>K1397+O1397+T1397</f>
        <v>0</v>
      </c>
      <c r="Z1397" s="11"/>
      <c r="AA1397" s="11">
        <f>M1397/K1397*Y1397</f>
        <v>0</v>
      </c>
      <c r="AB1397" s="12"/>
      <c r="AC1397" s="11">
        <f>M1397-AA1397</f>
        <v>206477.28000000003</v>
      </c>
      <c r="AD1397" s="11">
        <f>(V1397*-1)-AC1397</f>
        <v>13644.879999999976</v>
      </c>
      <c r="AE1397" s="11"/>
      <c r="AF1397" s="11"/>
      <c r="AG1397" s="11"/>
      <c r="AK1397" s="86" t="s">
        <v>387</v>
      </c>
      <c r="AL1397" s="12"/>
    </row>
    <row r="1398" spans="2:38" x14ac:dyDescent="0.25">
      <c r="C1398" s="13"/>
      <c r="D1398" s="12"/>
      <c r="E1398" s="12"/>
      <c r="F1398" s="12"/>
      <c r="G1398" s="12"/>
      <c r="H1398" s="12"/>
      <c r="I1398" s="12"/>
      <c r="J1398" s="11"/>
      <c r="K1398" s="11"/>
      <c r="L1398" s="11"/>
      <c r="M1398" s="11"/>
      <c r="N1398" s="12"/>
      <c r="O1398" s="14"/>
      <c r="P1398" s="11"/>
      <c r="Q1398" s="11"/>
      <c r="R1398" s="11"/>
      <c r="S1398" s="12"/>
      <c r="T1398" s="14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L1398" s="12"/>
    </row>
    <row r="1399" spans="2:38" x14ac:dyDescent="0.25">
      <c r="C1399" s="13"/>
      <c r="D1399" s="12"/>
      <c r="E1399" s="12"/>
      <c r="F1399" s="12"/>
      <c r="G1399" s="12"/>
      <c r="H1399" s="12"/>
      <c r="I1399" s="31" t="s">
        <v>400</v>
      </c>
      <c r="J1399" s="11"/>
      <c r="K1399" s="32">
        <v>250</v>
      </c>
      <c r="L1399" s="32"/>
      <c r="M1399" s="33">
        <v>88438.35</v>
      </c>
      <c r="N1399" s="12"/>
      <c r="O1399" s="14"/>
      <c r="P1399" s="11"/>
      <c r="Q1399" s="11"/>
      <c r="R1399" s="11"/>
      <c r="S1399" s="12"/>
      <c r="T1399" s="14"/>
      <c r="U1399" s="11"/>
      <c r="V1399" s="11"/>
      <c r="W1399" s="11"/>
      <c r="X1399" s="11"/>
      <c r="Y1399" s="32">
        <v>250</v>
      </c>
      <c r="Z1399" s="32"/>
      <c r="AA1399" s="33">
        <v>88438.35</v>
      </c>
      <c r="AB1399" s="11"/>
      <c r="AC1399" s="11"/>
      <c r="AD1399" s="11"/>
      <c r="AE1399" s="11"/>
      <c r="AF1399" s="11"/>
      <c r="AG1399" s="11"/>
      <c r="AL1399" s="31" t="s">
        <v>400</v>
      </c>
    </row>
    <row r="1400" spans="2:38" x14ac:dyDescent="0.25">
      <c r="C1400" s="13"/>
      <c r="D1400" s="12"/>
      <c r="E1400" s="12"/>
      <c r="F1400" s="12"/>
      <c r="G1400" s="12"/>
      <c r="H1400" s="12"/>
      <c r="I1400" s="31"/>
      <c r="J1400" s="11"/>
      <c r="K1400" s="32"/>
      <c r="L1400" s="32"/>
      <c r="M1400" s="33"/>
      <c r="N1400" s="12"/>
      <c r="O1400" s="14"/>
      <c r="P1400" s="11"/>
      <c r="Q1400" s="11"/>
      <c r="R1400" s="11"/>
      <c r="S1400" s="12"/>
      <c r="T1400" s="14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L1400" s="31"/>
    </row>
    <row r="1401" spans="2:38" x14ac:dyDescent="0.25">
      <c r="C1401" s="13"/>
      <c r="D1401" s="12"/>
      <c r="E1401" s="12"/>
      <c r="F1401" s="12"/>
      <c r="G1401" s="12"/>
      <c r="H1401" s="12"/>
      <c r="I1401" s="31"/>
      <c r="J1401" s="11"/>
      <c r="K1401" s="32"/>
      <c r="L1401" s="32"/>
      <c r="M1401" s="33"/>
      <c r="N1401" s="12"/>
      <c r="O1401" s="14"/>
      <c r="P1401" s="11"/>
      <c r="Q1401" s="11"/>
      <c r="R1401" s="11"/>
      <c r="S1401" s="12"/>
      <c r="T1401" s="14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L1401" s="31"/>
    </row>
    <row r="1402" spans="2:38" x14ac:dyDescent="0.25">
      <c r="C1402" s="13"/>
      <c r="D1402" s="12"/>
      <c r="E1402" s="12"/>
      <c r="F1402" s="12"/>
      <c r="G1402" s="12"/>
      <c r="H1402" s="12"/>
      <c r="I1402" s="31"/>
      <c r="J1402" s="11"/>
      <c r="K1402" s="32"/>
      <c r="L1402" s="32"/>
      <c r="M1402" s="33"/>
      <c r="N1402" s="12"/>
      <c r="O1402" s="14"/>
      <c r="P1402" s="11"/>
      <c r="Q1402" s="11"/>
      <c r="R1402" s="11"/>
      <c r="S1402" s="12"/>
      <c r="T1402" s="14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L1402" s="31"/>
    </row>
    <row r="1403" spans="2:38" x14ac:dyDescent="0.25">
      <c r="C1403" s="13"/>
      <c r="D1403" s="12"/>
      <c r="E1403" s="12"/>
      <c r="F1403" s="12"/>
      <c r="G1403" s="12"/>
      <c r="H1403" s="12"/>
      <c r="I1403" s="31"/>
      <c r="J1403" s="11"/>
      <c r="K1403" s="32"/>
      <c r="L1403" s="32"/>
      <c r="M1403" s="33"/>
      <c r="N1403" s="12"/>
      <c r="O1403" s="14"/>
      <c r="P1403" s="11"/>
      <c r="Q1403" s="11"/>
      <c r="R1403" s="11"/>
      <c r="S1403" s="12"/>
      <c r="T1403" s="14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L1403" s="31"/>
    </row>
    <row r="1404" spans="2:38" x14ac:dyDescent="0.25">
      <c r="C1404" s="13"/>
      <c r="D1404" s="12"/>
      <c r="E1404" s="12"/>
      <c r="F1404" s="12"/>
      <c r="G1404" s="12"/>
      <c r="H1404" s="12"/>
      <c r="I1404" s="31"/>
      <c r="J1404" s="11"/>
      <c r="K1404" s="32"/>
      <c r="L1404" s="32"/>
      <c r="M1404" s="33"/>
      <c r="N1404" s="12"/>
      <c r="O1404" s="14"/>
      <c r="P1404" s="11"/>
      <c r="Q1404" s="11"/>
      <c r="R1404" s="11"/>
      <c r="S1404" s="12"/>
      <c r="T1404" s="14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L1404" s="31"/>
    </row>
    <row r="1405" spans="2:38" x14ac:dyDescent="0.25">
      <c r="B1405">
        <v>334</v>
      </c>
      <c r="C1405" s="13">
        <v>45923</v>
      </c>
      <c r="D1405" s="12" t="s">
        <v>361</v>
      </c>
      <c r="E1405" s="12" t="s">
        <v>23</v>
      </c>
      <c r="F1405" s="12" t="s">
        <v>23</v>
      </c>
      <c r="G1405" s="12" t="s">
        <v>21</v>
      </c>
      <c r="H1405" s="12"/>
      <c r="I1405" s="12" t="s">
        <v>286</v>
      </c>
      <c r="J1405" s="12"/>
      <c r="K1405" s="12"/>
      <c r="L1405" s="12"/>
      <c r="M1405" s="12"/>
      <c r="N1405" s="12"/>
      <c r="O1405" s="14"/>
      <c r="P1405" s="11"/>
      <c r="Q1405" s="11"/>
      <c r="R1405" s="11"/>
      <c r="S1405" s="12" t="s">
        <v>361</v>
      </c>
      <c r="T1405" s="14">
        <v>-150</v>
      </c>
      <c r="U1405" s="11">
        <v>466.57</v>
      </c>
      <c r="V1405" s="11">
        <v>-69984.94</v>
      </c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86" t="str">
        <f>LEFT(S1405,2)</f>
        <v>22</v>
      </c>
      <c r="AI1405" s="86" t="str">
        <f>MID(S1405,4,2)</f>
        <v>09</v>
      </c>
      <c r="AJ1405" s="86" t="str">
        <f>RIGHT(S1405,2)</f>
        <v>25</v>
      </c>
      <c r="AK1405" s="86" t="s">
        <v>387</v>
      </c>
      <c r="AL1405" s="12" t="s">
        <v>286</v>
      </c>
    </row>
    <row r="1406" spans="2:38" x14ac:dyDescent="0.25">
      <c r="C1406" s="13"/>
      <c r="D1406" s="12"/>
      <c r="E1406" s="12"/>
      <c r="F1406" s="12"/>
      <c r="G1406" s="12"/>
      <c r="H1406" s="12"/>
      <c r="I1406" s="12" t="s">
        <v>286</v>
      </c>
      <c r="J1406" s="12" t="s">
        <v>284</v>
      </c>
      <c r="K1406" s="14">
        <v>200</v>
      </c>
      <c r="L1406" s="11">
        <v>429.43</v>
      </c>
      <c r="M1406" s="11">
        <v>85885.8</v>
      </c>
      <c r="N1406" s="12"/>
      <c r="O1406" s="14"/>
      <c r="P1406" s="11"/>
      <c r="Q1406" s="11"/>
      <c r="R1406" s="11"/>
      <c r="S1406" s="12"/>
      <c r="T1406" s="14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L1406" s="12" t="s">
        <v>286</v>
      </c>
    </row>
    <row r="1407" spans="2:38" x14ac:dyDescent="0.25">
      <c r="C1407" s="13"/>
      <c r="D1407" s="12"/>
      <c r="E1407" s="12"/>
      <c r="F1407" s="12"/>
      <c r="G1407" s="12"/>
      <c r="H1407" s="12"/>
      <c r="I1407" s="12" t="s">
        <v>286</v>
      </c>
      <c r="J1407" s="12" t="s">
        <v>308</v>
      </c>
      <c r="K1407" s="14">
        <v>450</v>
      </c>
      <c r="L1407" s="11">
        <v>435.47</v>
      </c>
      <c r="M1407" s="11">
        <v>195963.17</v>
      </c>
      <c r="N1407" s="12"/>
      <c r="O1407" s="14"/>
      <c r="P1407" s="11"/>
      <c r="Q1407" s="11"/>
      <c r="R1407" s="11"/>
      <c r="S1407" s="12"/>
      <c r="T1407" s="14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L1407" s="12" t="s">
        <v>286</v>
      </c>
    </row>
    <row r="1408" spans="2:38" x14ac:dyDescent="0.25">
      <c r="C1408" s="13"/>
      <c r="D1408" s="12"/>
      <c r="E1408" s="12"/>
      <c r="F1408" s="12"/>
      <c r="G1408" s="12"/>
      <c r="H1408" s="12"/>
      <c r="I1408" s="12" t="s">
        <v>286</v>
      </c>
      <c r="J1408" s="12"/>
      <c r="K1408" s="14">
        <f t="shared" ref="K1408:M1408" si="206">SUM(K1406:K1407)</f>
        <v>650</v>
      </c>
      <c r="L1408" s="11">
        <f t="shared" si="206"/>
        <v>864.90000000000009</v>
      </c>
      <c r="M1408" s="11">
        <f t="shared" si="206"/>
        <v>281848.97000000003</v>
      </c>
      <c r="N1408" s="12"/>
      <c r="O1408" s="14"/>
      <c r="P1408" s="11"/>
      <c r="Q1408" s="11"/>
      <c r="R1408" s="11"/>
      <c r="S1408" s="12"/>
      <c r="T1408" s="14">
        <f t="shared" ref="T1408:V1408" si="207">SUM(T1405:T1407)</f>
        <v>-150</v>
      </c>
      <c r="U1408" s="11">
        <f t="shared" si="207"/>
        <v>466.57</v>
      </c>
      <c r="V1408" s="11">
        <f t="shared" si="207"/>
        <v>-69984.94</v>
      </c>
      <c r="W1408" s="11"/>
      <c r="X1408" s="11"/>
      <c r="Y1408" s="11">
        <f>K1408+O1408+T1408</f>
        <v>500</v>
      </c>
      <c r="Z1408" s="11"/>
      <c r="AA1408" s="11">
        <f>M1408/K1408*Y1408</f>
        <v>216806.90000000002</v>
      </c>
      <c r="AB1408" s="12"/>
      <c r="AC1408" s="11">
        <f>M1408-AA1408</f>
        <v>65042.070000000007</v>
      </c>
      <c r="AD1408" s="11">
        <f>(V1408*-1)-AC1408</f>
        <v>4942.8699999999953</v>
      </c>
      <c r="AE1408" s="11"/>
      <c r="AF1408" s="11"/>
      <c r="AG1408" s="11"/>
      <c r="AK1408" s="86" t="s">
        <v>387</v>
      </c>
      <c r="AL1408" s="12"/>
    </row>
    <row r="1409" spans="2:38" x14ac:dyDescent="0.25">
      <c r="C1409" s="13"/>
      <c r="D1409" s="12"/>
      <c r="E1409" s="12"/>
      <c r="F1409" s="12"/>
      <c r="G1409" s="12"/>
      <c r="H1409" s="12"/>
      <c r="I1409" s="12"/>
      <c r="J1409" s="12"/>
      <c r="K1409" s="14"/>
      <c r="L1409" s="11"/>
      <c r="M1409" s="11"/>
      <c r="N1409" s="12"/>
      <c r="O1409" s="14"/>
      <c r="P1409" s="11"/>
      <c r="Q1409" s="11"/>
      <c r="R1409" s="11"/>
      <c r="S1409" s="12"/>
      <c r="T1409" s="14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L1409" s="12"/>
    </row>
    <row r="1410" spans="2:38" x14ac:dyDescent="0.25">
      <c r="B1410">
        <v>335</v>
      </c>
      <c r="C1410" s="13">
        <v>45923</v>
      </c>
      <c r="D1410" s="12" t="s">
        <v>361</v>
      </c>
      <c r="E1410" s="12" t="s">
        <v>23</v>
      </c>
      <c r="F1410" s="12" t="s">
        <v>23</v>
      </c>
      <c r="G1410" s="12" t="s">
        <v>21</v>
      </c>
      <c r="H1410" s="12"/>
      <c r="I1410" s="12" t="s">
        <v>238</v>
      </c>
      <c r="J1410" s="12"/>
      <c r="K1410" s="12"/>
      <c r="L1410" s="12"/>
      <c r="M1410" s="12"/>
      <c r="N1410" s="12"/>
      <c r="O1410" s="14"/>
      <c r="P1410" s="11"/>
      <c r="Q1410" s="11"/>
      <c r="R1410" s="11"/>
      <c r="S1410" s="12" t="s">
        <v>361</v>
      </c>
      <c r="T1410" s="14">
        <v>-100</v>
      </c>
      <c r="U1410" s="11">
        <v>1923.47</v>
      </c>
      <c r="V1410" s="11">
        <v>-192346.65</v>
      </c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86" t="str">
        <f>LEFT(S1410,2)</f>
        <v>22</v>
      </c>
      <c r="AI1410" s="86" t="str">
        <f>MID(S1410,4,2)</f>
        <v>09</v>
      </c>
      <c r="AJ1410" s="86" t="str">
        <f>RIGHT(S1410,2)</f>
        <v>25</v>
      </c>
      <c r="AK1410" s="86" t="s">
        <v>387</v>
      </c>
      <c r="AL1410" s="12" t="s">
        <v>238</v>
      </c>
    </row>
    <row r="1411" spans="2:38" x14ac:dyDescent="0.25">
      <c r="C1411" s="13"/>
      <c r="D1411" s="12"/>
      <c r="E1411" s="12"/>
      <c r="F1411" s="12"/>
      <c r="G1411" s="12"/>
      <c r="H1411" s="12"/>
      <c r="I1411" s="12" t="s">
        <v>238</v>
      </c>
      <c r="J1411" s="12" t="s">
        <v>236</v>
      </c>
      <c r="K1411" s="14">
        <v>200</v>
      </c>
      <c r="L1411" s="11">
        <v>2053.65</v>
      </c>
      <c r="M1411" s="11">
        <v>410730.32</v>
      </c>
      <c r="N1411" s="12"/>
      <c r="O1411" s="14"/>
      <c r="P1411" s="11"/>
      <c r="Q1411" s="11"/>
      <c r="R1411" s="11"/>
      <c r="S1411" s="12"/>
      <c r="T1411" s="14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L1411" s="12" t="s">
        <v>238</v>
      </c>
    </row>
    <row r="1412" spans="2:38" x14ac:dyDescent="0.25">
      <c r="C1412" s="13"/>
      <c r="D1412" s="12"/>
      <c r="E1412" s="12"/>
      <c r="F1412" s="12"/>
      <c r="G1412" s="12"/>
      <c r="H1412" s="12"/>
      <c r="I1412" s="12" t="s">
        <v>238</v>
      </c>
      <c r="J1412" s="12" t="s">
        <v>294</v>
      </c>
      <c r="K1412" s="14">
        <v>100</v>
      </c>
      <c r="L1412" s="11">
        <v>1666.26</v>
      </c>
      <c r="M1412" s="11">
        <v>166626.48000000001</v>
      </c>
      <c r="N1412" s="12"/>
      <c r="O1412" s="14"/>
      <c r="P1412" s="11"/>
      <c r="Q1412" s="11"/>
      <c r="R1412" s="11"/>
      <c r="S1412" s="12"/>
      <c r="T1412" s="14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L1412" s="12" t="s">
        <v>238</v>
      </c>
    </row>
    <row r="1413" spans="2:38" x14ac:dyDescent="0.25">
      <c r="C1413" s="13"/>
      <c r="D1413" s="12"/>
      <c r="E1413" s="12"/>
      <c r="F1413" s="12"/>
      <c r="G1413" s="12"/>
      <c r="H1413" s="12"/>
      <c r="I1413" s="12" t="s">
        <v>238</v>
      </c>
      <c r="J1413" s="11"/>
      <c r="K1413" s="11">
        <v>300</v>
      </c>
      <c r="L1413" s="11">
        <v>3719.91</v>
      </c>
      <c r="M1413" s="11">
        <v>577356.80000000005</v>
      </c>
      <c r="N1413" s="12"/>
      <c r="O1413" s="14"/>
      <c r="P1413" s="11"/>
      <c r="Q1413" s="11"/>
      <c r="R1413" s="11"/>
      <c r="S1413" s="12"/>
      <c r="T1413" s="14">
        <f t="shared" ref="T1413:V1413" si="208">SUM(T1410:T1412)</f>
        <v>-100</v>
      </c>
      <c r="U1413" s="11">
        <f t="shared" si="208"/>
        <v>1923.47</v>
      </c>
      <c r="V1413" s="11">
        <f t="shared" si="208"/>
        <v>-192346.65</v>
      </c>
      <c r="W1413" s="11"/>
      <c r="X1413" s="11"/>
      <c r="Y1413" s="11">
        <f>K1413+O1413+T1413</f>
        <v>200</v>
      </c>
      <c r="Z1413" s="11"/>
      <c r="AA1413" s="11">
        <f>M1413/K1413*Y1413</f>
        <v>384904.53333333333</v>
      </c>
      <c r="AB1413" s="12"/>
      <c r="AC1413" s="11">
        <f>M1413-AA1413</f>
        <v>192452.26666666672</v>
      </c>
      <c r="AD1413" s="11">
        <f>(V1413*-1)-AC1413</f>
        <v>-105.61666666672681</v>
      </c>
      <c r="AE1413" s="11"/>
      <c r="AF1413" s="11"/>
      <c r="AG1413" s="11"/>
      <c r="AK1413" s="86" t="s">
        <v>387</v>
      </c>
      <c r="AL1413" s="12" t="s">
        <v>238</v>
      </c>
    </row>
    <row r="1414" spans="2:38" x14ac:dyDescent="0.25">
      <c r="C1414" s="13"/>
      <c r="D1414" s="12"/>
      <c r="E1414" s="12"/>
      <c r="F1414" s="12"/>
      <c r="G1414" s="12"/>
      <c r="H1414" s="12"/>
      <c r="I1414" s="12"/>
      <c r="J1414" s="11"/>
      <c r="K1414" s="11"/>
      <c r="L1414" s="11"/>
      <c r="M1414" s="11"/>
      <c r="N1414" s="12"/>
      <c r="O1414" s="14"/>
      <c r="P1414" s="11"/>
      <c r="Q1414" s="11"/>
      <c r="R1414" s="11"/>
      <c r="S1414" s="12"/>
      <c r="T1414" s="14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L1414" s="12"/>
    </row>
    <row r="1415" spans="2:38" x14ac:dyDescent="0.25">
      <c r="C1415" s="13"/>
      <c r="D1415" s="12"/>
      <c r="E1415" s="12"/>
      <c r="F1415" s="12"/>
      <c r="G1415" s="12"/>
      <c r="H1415" s="12"/>
      <c r="I1415" s="12"/>
      <c r="J1415" s="11"/>
      <c r="K1415" s="11"/>
      <c r="L1415" s="11"/>
      <c r="M1415" s="11"/>
      <c r="N1415" s="12"/>
      <c r="O1415" s="14"/>
      <c r="P1415" s="11"/>
      <c r="Q1415" s="11"/>
      <c r="R1415" s="11"/>
      <c r="S1415" s="12"/>
      <c r="T1415" s="14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L1415" s="12"/>
    </row>
    <row r="1416" spans="2:38" x14ac:dyDescent="0.25">
      <c r="C1416" s="13"/>
      <c r="D1416" s="12"/>
      <c r="E1416" s="12"/>
      <c r="F1416" s="12"/>
      <c r="G1416" s="12"/>
      <c r="H1416" s="12"/>
      <c r="I1416" s="12"/>
      <c r="J1416" s="11"/>
      <c r="K1416" s="11"/>
      <c r="L1416" s="11"/>
      <c r="M1416" s="11"/>
      <c r="N1416" s="12"/>
      <c r="O1416" s="14"/>
      <c r="P1416" s="11"/>
      <c r="Q1416" s="11"/>
      <c r="R1416" s="11"/>
      <c r="S1416" s="12"/>
      <c r="T1416" s="14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L1416" s="12"/>
    </row>
    <row r="1417" spans="2:38" x14ac:dyDescent="0.25">
      <c r="C1417" s="13"/>
      <c r="D1417" s="12"/>
      <c r="E1417" s="12"/>
      <c r="F1417" s="12"/>
      <c r="G1417" s="12"/>
      <c r="H1417" s="12"/>
      <c r="I1417" s="12"/>
      <c r="J1417" s="11"/>
      <c r="K1417" s="11"/>
      <c r="L1417" s="11"/>
      <c r="M1417" s="11"/>
      <c r="N1417" s="12"/>
      <c r="O1417" s="14"/>
      <c r="P1417" s="11"/>
      <c r="Q1417" s="11"/>
      <c r="R1417" s="11"/>
      <c r="S1417" s="12"/>
      <c r="T1417" s="14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L1417" s="12"/>
    </row>
    <row r="1418" spans="2:38" x14ac:dyDescent="0.25">
      <c r="C1418" s="13"/>
      <c r="D1418" s="12"/>
      <c r="E1418" s="12"/>
      <c r="F1418" s="12"/>
      <c r="G1418" s="12"/>
      <c r="H1418" s="12"/>
      <c r="I1418" s="12"/>
      <c r="J1418" s="11"/>
      <c r="K1418" s="11"/>
      <c r="L1418" s="11"/>
      <c r="M1418" s="11"/>
      <c r="N1418" s="12"/>
      <c r="O1418" s="14"/>
      <c r="P1418" s="11"/>
      <c r="Q1418" s="11"/>
      <c r="R1418" s="11"/>
      <c r="S1418" s="12"/>
      <c r="T1418" s="14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L1418" s="12"/>
    </row>
    <row r="1419" spans="2:38" x14ac:dyDescent="0.25">
      <c r="C1419" s="13"/>
      <c r="D1419" s="12"/>
      <c r="E1419" s="12"/>
      <c r="F1419" s="12"/>
      <c r="G1419" s="12"/>
      <c r="H1419" s="12"/>
      <c r="I1419" s="12" t="s">
        <v>216</v>
      </c>
      <c r="J1419" s="12" t="s">
        <v>214</v>
      </c>
      <c r="K1419" s="14">
        <v>500</v>
      </c>
      <c r="L1419" s="11">
        <v>84.3</v>
      </c>
      <c r="M1419" s="11">
        <v>42149.71</v>
      </c>
      <c r="N1419" s="12"/>
      <c r="O1419" s="14"/>
      <c r="P1419" s="11"/>
      <c r="Q1419" s="11"/>
      <c r="R1419" s="11"/>
      <c r="S1419" s="12"/>
      <c r="T1419" s="14"/>
      <c r="U1419" s="11"/>
      <c r="V1419" s="11"/>
      <c r="W1419" s="11"/>
      <c r="X1419" s="12" t="s">
        <v>214</v>
      </c>
      <c r="Y1419" s="14">
        <v>500</v>
      </c>
      <c r="Z1419" s="11">
        <v>84.3</v>
      </c>
      <c r="AA1419" s="11">
        <v>42149.71</v>
      </c>
      <c r="AB1419" s="11"/>
      <c r="AC1419" s="11"/>
      <c r="AD1419" s="11"/>
      <c r="AE1419" s="11"/>
      <c r="AF1419" s="11"/>
      <c r="AG1419" s="11"/>
      <c r="AL1419" s="12" t="s">
        <v>216</v>
      </c>
    </row>
    <row r="1420" spans="2:38" x14ac:dyDescent="0.25">
      <c r="C1420" s="13"/>
      <c r="D1420" s="12"/>
      <c r="E1420" s="12"/>
      <c r="F1420" s="12"/>
      <c r="G1420" s="12"/>
      <c r="H1420" s="12"/>
      <c r="I1420" s="12"/>
      <c r="J1420" s="12"/>
      <c r="K1420" s="14"/>
      <c r="L1420" s="11"/>
      <c r="M1420" s="11"/>
      <c r="N1420" s="12"/>
      <c r="O1420" s="14"/>
      <c r="P1420" s="11"/>
      <c r="Q1420" s="11"/>
      <c r="R1420" s="11"/>
      <c r="S1420" s="12"/>
      <c r="T1420" s="14"/>
      <c r="U1420" s="11"/>
      <c r="V1420" s="11"/>
      <c r="W1420" s="11"/>
      <c r="X1420" s="12"/>
      <c r="Y1420" s="14"/>
      <c r="Z1420" s="11"/>
      <c r="AA1420" s="11"/>
      <c r="AB1420" s="11"/>
      <c r="AC1420" s="11"/>
      <c r="AD1420" s="11"/>
      <c r="AE1420" s="11"/>
      <c r="AF1420" s="11"/>
      <c r="AG1420" s="11"/>
      <c r="AL1420" s="12"/>
    </row>
    <row r="1421" spans="2:38" x14ac:dyDescent="0.25">
      <c r="C1421" s="13"/>
      <c r="D1421" s="12"/>
      <c r="E1421" s="12"/>
      <c r="F1421" s="12"/>
      <c r="G1421" s="12"/>
      <c r="H1421" s="12"/>
      <c r="I1421" s="12" t="s">
        <v>129</v>
      </c>
      <c r="J1421" s="12" t="s">
        <v>127</v>
      </c>
      <c r="K1421" s="14">
        <v>500</v>
      </c>
      <c r="L1421" s="11">
        <v>331.93</v>
      </c>
      <c r="M1421" s="11">
        <v>165965.79999999999</v>
      </c>
      <c r="N1421" s="12"/>
      <c r="O1421" s="14"/>
      <c r="P1421" s="11"/>
      <c r="Q1421" s="11"/>
      <c r="R1421" s="11"/>
      <c r="S1421" s="12"/>
      <c r="T1421" s="14"/>
      <c r="U1421" s="11"/>
      <c r="V1421" s="11"/>
      <c r="W1421" s="11"/>
      <c r="X1421" s="12" t="s">
        <v>127</v>
      </c>
      <c r="Y1421" s="14">
        <v>500</v>
      </c>
      <c r="Z1421" s="11">
        <v>331.93</v>
      </c>
      <c r="AA1421" s="11">
        <v>165965.79999999999</v>
      </c>
      <c r="AB1421" s="11"/>
      <c r="AC1421" s="11"/>
      <c r="AD1421" s="11"/>
      <c r="AE1421" s="11"/>
      <c r="AF1421" s="11"/>
      <c r="AG1421" s="11"/>
      <c r="AL1421" s="12" t="s">
        <v>129</v>
      </c>
    </row>
    <row r="1422" spans="2:38" x14ac:dyDescent="0.25">
      <c r="C1422" s="13"/>
      <c r="D1422" s="12"/>
      <c r="E1422" s="12"/>
      <c r="F1422" s="12"/>
      <c r="G1422" s="12"/>
      <c r="H1422" s="12"/>
      <c r="I1422" s="12"/>
      <c r="J1422" s="12"/>
      <c r="K1422" s="14"/>
      <c r="L1422" s="11"/>
      <c r="M1422" s="11"/>
      <c r="N1422" s="12"/>
      <c r="O1422" s="14"/>
      <c r="P1422" s="11"/>
      <c r="Q1422" s="11"/>
      <c r="R1422" s="11"/>
      <c r="S1422" s="12"/>
      <c r="T1422" s="14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L1422" s="12"/>
    </row>
    <row r="1423" spans="2:38" x14ac:dyDescent="0.25">
      <c r="C1423" s="13"/>
      <c r="D1423" s="12"/>
      <c r="E1423" s="12"/>
      <c r="F1423" s="12"/>
      <c r="G1423" s="12"/>
      <c r="H1423" s="12"/>
      <c r="I1423" s="12"/>
      <c r="J1423" s="12"/>
      <c r="K1423" s="14"/>
      <c r="L1423" s="11"/>
      <c r="M1423" s="11"/>
      <c r="N1423" s="12"/>
      <c r="O1423" s="14"/>
      <c r="P1423" s="11"/>
      <c r="Q1423" s="11"/>
      <c r="R1423" s="11"/>
      <c r="S1423" s="12"/>
      <c r="T1423" s="14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L1423" s="12"/>
    </row>
    <row r="1424" spans="2:38" x14ac:dyDescent="0.25">
      <c r="C1424" s="13"/>
      <c r="D1424" s="12"/>
      <c r="E1424" s="12"/>
      <c r="F1424" s="12"/>
      <c r="G1424" s="12"/>
      <c r="H1424" s="12"/>
      <c r="I1424" s="12"/>
      <c r="J1424" s="12"/>
      <c r="K1424" s="14"/>
      <c r="L1424" s="11"/>
      <c r="M1424" s="11"/>
      <c r="N1424" s="12"/>
      <c r="O1424" s="14"/>
      <c r="P1424" s="11"/>
      <c r="Q1424" s="11"/>
      <c r="R1424" s="11"/>
      <c r="S1424" s="12"/>
      <c r="T1424" s="14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L1424" s="12"/>
    </row>
    <row r="1425" spans="2:38" x14ac:dyDescent="0.25">
      <c r="C1425" s="13"/>
      <c r="D1425" s="12"/>
      <c r="E1425" s="12"/>
      <c r="F1425" s="12"/>
      <c r="G1425" s="12"/>
      <c r="H1425" s="12"/>
      <c r="I1425" s="31" t="s">
        <v>405</v>
      </c>
      <c r="J1425" s="11"/>
      <c r="K1425" s="32">
        <v>40</v>
      </c>
      <c r="L1425" s="32"/>
      <c r="M1425" s="33">
        <v>796</v>
      </c>
      <c r="N1425" s="12"/>
      <c r="O1425" s="14"/>
      <c r="P1425" s="11"/>
      <c r="Q1425" s="11"/>
      <c r="R1425" s="11"/>
      <c r="S1425" s="12"/>
      <c r="T1425" s="14"/>
      <c r="U1425" s="11"/>
      <c r="V1425" s="11"/>
      <c r="W1425" s="11"/>
      <c r="X1425" s="11"/>
      <c r="Y1425" s="32">
        <v>40</v>
      </c>
      <c r="Z1425" s="32"/>
      <c r="AA1425" s="33">
        <v>796</v>
      </c>
      <c r="AB1425" s="11"/>
      <c r="AC1425" s="11"/>
      <c r="AD1425" s="11"/>
      <c r="AE1425" s="11"/>
      <c r="AF1425" s="11"/>
      <c r="AG1425" s="11"/>
      <c r="AL1425" s="31" t="s">
        <v>405</v>
      </c>
    </row>
    <row r="1426" spans="2:38" x14ac:dyDescent="0.25">
      <c r="C1426" s="13"/>
      <c r="D1426" s="12"/>
      <c r="E1426" s="12"/>
      <c r="F1426" s="12"/>
      <c r="G1426" s="12"/>
      <c r="H1426" s="12"/>
      <c r="I1426" s="31"/>
      <c r="J1426" s="11"/>
      <c r="K1426" s="32"/>
      <c r="L1426" s="32"/>
      <c r="M1426" s="33"/>
      <c r="N1426" s="12"/>
      <c r="O1426" s="14"/>
      <c r="P1426" s="11"/>
      <c r="Q1426" s="11"/>
      <c r="R1426" s="11"/>
      <c r="S1426" s="12"/>
      <c r="T1426" s="14"/>
      <c r="U1426" s="11"/>
      <c r="V1426" s="11"/>
      <c r="W1426" s="11"/>
      <c r="X1426" s="11"/>
      <c r="Y1426" s="32"/>
      <c r="Z1426" s="32"/>
      <c r="AA1426" s="33"/>
      <c r="AB1426" s="11"/>
      <c r="AC1426" s="11"/>
      <c r="AD1426" s="11"/>
      <c r="AE1426" s="11"/>
      <c r="AF1426" s="11"/>
      <c r="AG1426" s="11"/>
      <c r="AL1426" s="31"/>
    </row>
    <row r="1427" spans="2:38" x14ac:dyDescent="0.25">
      <c r="C1427" s="13"/>
      <c r="D1427" s="12"/>
      <c r="E1427" s="12"/>
      <c r="F1427" s="12"/>
      <c r="G1427" s="12"/>
      <c r="H1427" s="12"/>
      <c r="I1427" s="12" t="s">
        <v>83</v>
      </c>
      <c r="J1427" s="11"/>
      <c r="K1427" s="11">
        <v>2000</v>
      </c>
      <c r="L1427" s="11"/>
      <c r="M1427" s="11">
        <v>194438.87692307692</v>
      </c>
      <c r="N1427" s="12"/>
      <c r="O1427" s="14"/>
      <c r="P1427" s="11"/>
      <c r="Q1427" s="11"/>
      <c r="R1427" s="11"/>
      <c r="S1427" s="12"/>
      <c r="T1427" s="14"/>
      <c r="U1427" s="11"/>
      <c r="V1427" s="11"/>
      <c r="W1427" s="11"/>
      <c r="X1427" s="11"/>
      <c r="Y1427" s="11">
        <v>2000</v>
      </c>
      <c r="Z1427" s="11"/>
      <c r="AA1427" s="11">
        <v>194438.87692307692</v>
      </c>
      <c r="AB1427" s="11"/>
      <c r="AC1427" s="11"/>
      <c r="AD1427" s="11"/>
      <c r="AE1427" s="11"/>
      <c r="AF1427" s="11"/>
      <c r="AG1427" s="11"/>
      <c r="AL1427" s="12" t="s">
        <v>83</v>
      </c>
    </row>
    <row r="1428" spans="2:38" x14ac:dyDescent="0.25">
      <c r="C1428" s="13"/>
      <c r="D1428" s="12"/>
      <c r="E1428" s="12"/>
      <c r="F1428" s="12"/>
      <c r="G1428" s="12"/>
      <c r="H1428" s="12"/>
      <c r="I1428" s="12"/>
      <c r="J1428" s="11"/>
      <c r="K1428" s="11"/>
      <c r="L1428" s="11"/>
      <c r="M1428" s="11"/>
      <c r="N1428" s="12"/>
      <c r="O1428" s="14"/>
      <c r="P1428" s="11"/>
      <c r="Q1428" s="11"/>
      <c r="R1428" s="11"/>
      <c r="S1428" s="12"/>
      <c r="T1428" s="14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L1428" s="12"/>
    </row>
    <row r="1429" spans="2:38" x14ac:dyDescent="0.25">
      <c r="C1429" s="13"/>
      <c r="D1429" s="12"/>
      <c r="E1429" s="12"/>
      <c r="F1429" s="12"/>
      <c r="G1429" s="12"/>
      <c r="H1429" s="12"/>
      <c r="I1429" s="12"/>
      <c r="J1429" s="11"/>
      <c r="K1429" s="11"/>
      <c r="L1429" s="11"/>
      <c r="M1429" s="11"/>
      <c r="N1429" s="12"/>
      <c r="O1429" s="14"/>
      <c r="P1429" s="11"/>
      <c r="Q1429" s="11"/>
      <c r="R1429" s="11"/>
      <c r="S1429" s="12"/>
      <c r="T1429" s="14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L1429" s="12"/>
    </row>
    <row r="1430" spans="2:38" x14ac:dyDescent="0.25">
      <c r="C1430" s="13"/>
      <c r="D1430" s="12"/>
      <c r="E1430" s="12"/>
      <c r="F1430" s="12"/>
      <c r="G1430" s="12"/>
      <c r="H1430" s="12"/>
      <c r="I1430" s="31" t="s">
        <v>407</v>
      </c>
      <c r="J1430" s="11"/>
      <c r="K1430" s="32">
        <v>500</v>
      </c>
      <c r="L1430" s="32"/>
      <c r="M1430" s="33">
        <v>73398.350000000006</v>
      </c>
      <c r="N1430" s="12"/>
      <c r="O1430" s="14"/>
      <c r="P1430" s="11"/>
      <c r="Q1430" s="11"/>
      <c r="R1430" s="11"/>
      <c r="S1430" s="12"/>
      <c r="T1430" s="14"/>
      <c r="U1430" s="11"/>
      <c r="V1430" s="11"/>
      <c r="W1430" s="11"/>
      <c r="X1430" s="11"/>
      <c r="Y1430" s="32">
        <v>500</v>
      </c>
      <c r="Z1430" s="32"/>
      <c r="AA1430" s="33">
        <v>73398.350000000006</v>
      </c>
      <c r="AB1430" s="11"/>
      <c r="AC1430" s="11"/>
      <c r="AD1430" s="11"/>
      <c r="AE1430" s="11"/>
      <c r="AF1430" s="11"/>
      <c r="AG1430" s="11"/>
      <c r="AL1430" s="31" t="s">
        <v>407</v>
      </c>
    </row>
    <row r="1431" spans="2:38" x14ac:dyDescent="0.25">
      <c r="C1431" s="13"/>
      <c r="D1431" s="12"/>
      <c r="E1431" s="12"/>
      <c r="F1431" s="12"/>
      <c r="G1431" s="12"/>
      <c r="H1431" s="12"/>
      <c r="I1431" s="31"/>
      <c r="J1431" s="11"/>
      <c r="K1431" s="32"/>
      <c r="L1431" s="32"/>
      <c r="M1431" s="33"/>
      <c r="N1431" s="12"/>
      <c r="O1431" s="14"/>
      <c r="P1431" s="11"/>
      <c r="Q1431" s="11"/>
      <c r="R1431" s="11"/>
      <c r="S1431" s="12"/>
      <c r="T1431" s="14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L1431" s="31"/>
    </row>
    <row r="1432" spans="2:38" x14ac:dyDescent="0.25">
      <c r="C1432" s="13"/>
      <c r="D1432" s="12"/>
      <c r="E1432" s="12"/>
      <c r="F1432" s="12"/>
      <c r="G1432" s="12"/>
      <c r="H1432" s="12"/>
      <c r="I1432" s="31"/>
      <c r="J1432" s="11"/>
      <c r="K1432" s="32"/>
      <c r="L1432" s="32"/>
      <c r="M1432" s="33"/>
      <c r="N1432" s="12"/>
      <c r="O1432" s="14"/>
      <c r="P1432" s="11"/>
      <c r="Q1432" s="11"/>
      <c r="R1432" s="11"/>
      <c r="S1432" s="12"/>
      <c r="T1432" s="14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L1432" s="31"/>
    </row>
    <row r="1433" spans="2:38" x14ac:dyDescent="0.25">
      <c r="B1433">
        <v>356</v>
      </c>
      <c r="C1433" s="13">
        <v>45925</v>
      </c>
      <c r="D1433" s="12" t="s">
        <v>372</v>
      </c>
      <c r="E1433" s="12" t="s">
        <v>23</v>
      </c>
      <c r="F1433" s="12" t="s">
        <v>23</v>
      </c>
      <c r="G1433" s="12" t="s">
        <v>21</v>
      </c>
      <c r="H1433" s="12"/>
      <c r="I1433" s="12" t="s">
        <v>206</v>
      </c>
      <c r="J1433" s="12"/>
      <c r="K1433" s="12"/>
      <c r="L1433" s="12"/>
      <c r="M1433" s="12"/>
      <c r="N1433" s="12"/>
      <c r="O1433" s="14"/>
      <c r="P1433" s="11"/>
      <c r="Q1433" s="11"/>
      <c r="R1433" s="11"/>
      <c r="S1433" s="12" t="s">
        <v>372</v>
      </c>
      <c r="T1433" s="14">
        <v>-200</v>
      </c>
      <c r="U1433" s="11">
        <v>3479.1</v>
      </c>
      <c r="V1433" s="11">
        <v>-695820.46</v>
      </c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86" t="str">
        <f>LEFT(S1433,2)</f>
        <v>24</v>
      </c>
      <c r="AI1433" s="86" t="str">
        <f>MID(S1433,4,2)</f>
        <v>09</v>
      </c>
      <c r="AJ1433" s="86" t="str">
        <f>RIGHT(S1433,2)</f>
        <v>25</v>
      </c>
      <c r="AK1433" s="86" t="s">
        <v>387</v>
      </c>
      <c r="AL1433" s="12" t="s">
        <v>206</v>
      </c>
    </row>
    <row r="1434" spans="2:38" x14ac:dyDescent="0.25">
      <c r="C1434" s="13"/>
      <c r="D1434" s="12"/>
      <c r="E1434" s="12"/>
      <c r="F1434" s="12"/>
      <c r="G1434" s="12"/>
      <c r="H1434" s="12"/>
      <c r="I1434" s="12" t="s">
        <v>206</v>
      </c>
      <c r="J1434" s="12" t="s">
        <v>204</v>
      </c>
      <c r="K1434" s="14">
        <v>60</v>
      </c>
      <c r="L1434" s="11">
        <v>2794.54</v>
      </c>
      <c r="M1434" s="11">
        <v>167672.51</v>
      </c>
      <c r="N1434" s="12"/>
      <c r="O1434" s="14"/>
      <c r="P1434" s="11"/>
      <c r="Q1434" s="11"/>
      <c r="R1434" s="11"/>
      <c r="S1434" s="12"/>
      <c r="T1434" s="14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L1434" s="12" t="s">
        <v>206</v>
      </c>
    </row>
    <row r="1435" spans="2:38" x14ac:dyDescent="0.25">
      <c r="C1435" s="13"/>
      <c r="D1435" s="12"/>
      <c r="E1435" s="12"/>
      <c r="F1435" s="12"/>
      <c r="G1435" s="12"/>
      <c r="H1435" s="12"/>
      <c r="I1435" s="12" t="s">
        <v>206</v>
      </c>
      <c r="J1435" s="12" t="s">
        <v>306</v>
      </c>
      <c r="K1435" s="14">
        <v>40</v>
      </c>
      <c r="L1435" s="11">
        <v>3307.6</v>
      </c>
      <c r="M1435" s="11">
        <v>132304.17000000001</v>
      </c>
      <c r="N1435" s="12"/>
      <c r="O1435" s="14"/>
      <c r="P1435" s="11"/>
      <c r="Q1435" s="11"/>
      <c r="R1435" s="11"/>
      <c r="S1435" s="12"/>
      <c r="T1435" s="14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L1435" s="12" t="s">
        <v>206</v>
      </c>
    </row>
    <row r="1436" spans="2:38" x14ac:dyDescent="0.25">
      <c r="C1436" s="13"/>
      <c r="D1436" s="12"/>
      <c r="E1436" s="12"/>
      <c r="F1436" s="12"/>
      <c r="G1436" s="12"/>
      <c r="H1436" s="12"/>
      <c r="I1436" s="12" t="s">
        <v>206</v>
      </c>
      <c r="J1436" s="12" t="s">
        <v>316</v>
      </c>
      <c r="K1436" s="14">
        <v>100</v>
      </c>
      <c r="L1436" s="11">
        <v>3494.69</v>
      </c>
      <c r="M1436" s="11">
        <v>349468.64</v>
      </c>
      <c r="N1436" s="12"/>
      <c r="O1436" s="14"/>
      <c r="P1436" s="11"/>
      <c r="Q1436" s="11"/>
      <c r="R1436" s="11"/>
      <c r="S1436" s="12"/>
      <c r="T1436" s="14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L1436" s="12" t="s">
        <v>206</v>
      </c>
    </row>
    <row r="1437" spans="2:38" x14ac:dyDescent="0.25">
      <c r="C1437" s="13"/>
      <c r="D1437" s="12"/>
      <c r="E1437" s="12"/>
      <c r="F1437" s="12"/>
      <c r="G1437" s="12"/>
      <c r="H1437" s="12"/>
      <c r="I1437" s="12" t="s">
        <v>206</v>
      </c>
      <c r="J1437" s="11"/>
      <c r="K1437" s="11">
        <v>200</v>
      </c>
      <c r="L1437" s="11">
        <v>9596.83</v>
      </c>
      <c r="M1437" s="11">
        <v>649445.32000000007</v>
      </c>
      <c r="N1437" s="12"/>
      <c r="O1437" s="14"/>
      <c r="P1437" s="11"/>
      <c r="Q1437" s="11"/>
      <c r="R1437" s="11"/>
      <c r="S1437" s="12"/>
      <c r="T1437" s="14">
        <f t="shared" ref="T1437:V1437" si="209">SUM(T1433:T1436)</f>
        <v>-200</v>
      </c>
      <c r="U1437" s="11">
        <f t="shared" si="209"/>
        <v>3479.1</v>
      </c>
      <c r="V1437" s="11">
        <f t="shared" si="209"/>
        <v>-695820.46</v>
      </c>
      <c r="W1437" s="11"/>
      <c r="X1437" s="11"/>
      <c r="Y1437" s="11">
        <f>K1437+O1437+T1437</f>
        <v>0</v>
      </c>
      <c r="Z1437" s="11"/>
      <c r="AA1437" s="11">
        <f>M1437/K1437*Y1437</f>
        <v>0</v>
      </c>
      <c r="AB1437" s="12"/>
      <c r="AC1437" s="11">
        <f>M1437-AA1437</f>
        <v>649445.32000000007</v>
      </c>
      <c r="AD1437" s="11">
        <f>(V1437*-1)-AC1437</f>
        <v>46375.139999999898</v>
      </c>
      <c r="AE1437" s="11"/>
      <c r="AF1437" s="11"/>
      <c r="AG1437" s="11"/>
      <c r="AK1437" s="86" t="s">
        <v>387</v>
      </c>
      <c r="AL1437" s="12" t="s">
        <v>206</v>
      </c>
    </row>
    <row r="1438" spans="2:38" x14ac:dyDescent="0.25">
      <c r="C1438" s="13"/>
      <c r="D1438" s="12"/>
      <c r="E1438" s="12"/>
      <c r="F1438" s="12"/>
      <c r="G1438" s="12"/>
      <c r="H1438" s="12"/>
      <c r="I1438" s="12"/>
      <c r="J1438" s="11"/>
      <c r="K1438" s="11"/>
      <c r="L1438" s="11"/>
      <c r="M1438" s="11"/>
      <c r="N1438" s="12"/>
      <c r="O1438" s="14"/>
      <c r="P1438" s="11"/>
      <c r="Q1438" s="11"/>
      <c r="R1438" s="11"/>
      <c r="S1438" s="12"/>
      <c r="T1438" s="14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L1438" s="12"/>
    </row>
    <row r="1439" spans="2:38" x14ac:dyDescent="0.25">
      <c r="C1439" s="13"/>
      <c r="D1439" s="12"/>
      <c r="E1439" s="12"/>
      <c r="F1439" s="12"/>
      <c r="G1439" s="12"/>
      <c r="H1439" s="12"/>
      <c r="I1439" s="12"/>
      <c r="J1439" s="11"/>
      <c r="K1439" s="11"/>
      <c r="L1439" s="11"/>
      <c r="M1439" s="11"/>
      <c r="N1439" s="12"/>
      <c r="O1439" s="14"/>
      <c r="P1439" s="11"/>
      <c r="Q1439" s="11"/>
      <c r="R1439" s="11"/>
      <c r="S1439" s="12"/>
      <c r="T1439" s="14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L1439" s="12"/>
    </row>
    <row r="1440" spans="2:38" x14ac:dyDescent="0.25">
      <c r="C1440" s="13"/>
      <c r="D1440" s="12"/>
      <c r="E1440" s="12"/>
      <c r="F1440" s="12"/>
      <c r="G1440" s="12"/>
      <c r="H1440" s="12"/>
      <c r="I1440" s="12"/>
      <c r="J1440" s="11"/>
      <c r="K1440" s="11"/>
      <c r="L1440" s="11"/>
      <c r="M1440" s="11"/>
      <c r="N1440" s="12"/>
      <c r="O1440" s="14"/>
      <c r="P1440" s="11"/>
      <c r="Q1440" s="11"/>
      <c r="R1440" s="11"/>
      <c r="S1440" s="12"/>
      <c r="T1440" s="14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L1440" s="12"/>
    </row>
    <row r="1441" spans="3:38" x14ac:dyDescent="0.25">
      <c r="C1441" s="13"/>
      <c r="D1441" s="12"/>
      <c r="E1441" s="12"/>
      <c r="F1441" s="12"/>
      <c r="G1441" s="12"/>
      <c r="H1441" s="12"/>
      <c r="I1441" s="12" t="s">
        <v>324</v>
      </c>
      <c r="J1441" s="11"/>
      <c r="K1441" s="11">
        <v>10000</v>
      </c>
      <c r="L1441" s="11"/>
      <c r="M1441" s="11">
        <v>13500</v>
      </c>
      <c r="N1441" s="12"/>
      <c r="O1441" s="14"/>
      <c r="P1441" s="11"/>
      <c r="Q1441" s="11"/>
      <c r="R1441" s="11"/>
      <c r="S1441" s="12"/>
      <c r="T1441" s="14"/>
      <c r="U1441" s="11"/>
      <c r="V1441" s="11"/>
      <c r="W1441" s="11"/>
      <c r="X1441" s="11"/>
      <c r="Y1441" s="11">
        <v>10000</v>
      </c>
      <c r="Z1441" s="11"/>
      <c r="AA1441" s="11">
        <v>13500</v>
      </c>
      <c r="AB1441" s="11"/>
      <c r="AC1441" s="11"/>
      <c r="AD1441" s="11"/>
      <c r="AE1441" s="11"/>
      <c r="AF1441" s="11"/>
      <c r="AG1441" s="11"/>
      <c r="AL1441" s="12" t="s">
        <v>324</v>
      </c>
    </row>
    <row r="1442" spans="3:38" x14ac:dyDescent="0.25">
      <c r="C1442" s="13"/>
      <c r="D1442" s="12"/>
      <c r="E1442" s="12"/>
      <c r="F1442" s="12"/>
      <c r="G1442" s="12"/>
      <c r="H1442" s="12"/>
      <c r="I1442" s="12"/>
      <c r="J1442" s="11"/>
      <c r="K1442" s="11"/>
      <c r="L1442" s="11"/>
      <c r="M1442" s="11"/>
      <c r="N1442" s="12"/>
      <c r="O1442" s="14"/>
      <c r="P1442" s="11"/>
      <c r="Q1442" s="11"/>
      <c r="R1442" s="11"/>
      <c r="S1442" s="12"/>
      <c r="T1442" s="14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L1442" s="12"/>
    </row>
    <row r="1443" spans="3:38" x14ac:dyDescent="0.25">
      <c r="C1443" s="13"/>
      <c r="D1443" s="12"/>
      <c r="E1443" s="12"/>
      <c r="F1443" s="12"/>
      <c r="G1443" s="12"/>
      <c r="H1443" s="12"/>
      <c r="I1443" s="12"/>
      <c r="J1443" s="11"/>
      <c r="K1443" s="11"/>
      <c r="L1443" s="11"/>
      <c r="M1443" s="11"/>
      <c r="N1443" s="12"/>
      <c r="O1443" s="14"/>
      <c r="P1443" s="11"/>
      <c r="Q1443" s="11"/>
      <c r="R1443" s="11"/>
      <c r="S1443" s="12"/>
      <c r="T1443" s="14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L1443" s="12"/>
    </row>
    <row r="1444" spans="3:38" x14ac:dyDescent="0.25">
      <c r="C1444" s="13"/>
      <c r="D1444" s="12"/>
      <c r="E1444" s="12"/>
      <c r="F1444" s="12"/>
      <c r="G1444" s="12"/>
      <c r="H1444" s="12"/>
      <c r="I1444" s="12"/>
      <c r="J1444" s="11"/>
      <c r="K1444" s="11"/>
      <c r="L1444" s="11"/>
      <c r="M1444" s="11"/>
      <c r="N1444" s="12"/>
      <c r="O1444" s="14"/>
      <c r="P1444" s="11"/>
      <c r="Q1444" s="11"/>
      <c r="R1444" s="11"/>
      <c r="S1444" s="12"/>
      <c r="T1444" s="14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L1444" s="12"/>
    </row>
    <row r="1445" spans="3:38" x14ac:dyDescent="0.25">
      <c r="C1445" s="13"/>
      <c r="D1445" s="12"/>
      <c r="E1445" s="12"/>
      <c r="F1445" s="12"/>
      <c r="G1445" s="12"/>
      <c r="H1445" s="12"/>
      <c r="I1445" s="12"/>
      <c r="J1445" s="11"/>
      <c r="K1445" s="11"/>
      <c r="L1445" s="11"/>
      <c r="M1445" s="11"/>
      <c r="N1445" s="12"/>
      <c r="O1445" s="14"/>
      <c r="P1445" s="11"/>
      <c r="Q1445" s="11"/>
      <c r="R1445" s="11"/>
      <c r="S1445" s="12"/>
      <c r="T1445" s="14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L1445" s="12"/>
    </row>
    <row r="1446" spans="3:38" x14ac:dyDescent="0.25">
      <c r="C1446" s="13"/>
      <c r="D1446" s="12"/>
      <c r="E1446" s="12"/>
      <c r="F1446" s="12"/>
      <c r="G1446" s="12"/>
      <c r="H1446" s="12"/>
      <c r="I1446" s="12" t="s">
        <v>86</v>
      </c>
      <c r="J1446" s="11"/>
      <c r="K1446" s="11">
        <v>500</v>
      </c>
      <c r="L1446" s="11"/>
      <c r="M1446" s="11">
        <v>89021.425000000003</v>
      </c>
      <c r="N1446" s="12"/>
      <c r="O1446" s="14"/>
      <c r="P1446" s="11"/>
      <c r="Q1446" s="11"/>
      <c r="R1446" s="11"/>
      <c r="S1446" s="12"/>
      <c r="T1446" s="14"/>
      <c r="U1446" s="11"/>
      <c r="V1446" s="11"/>
      <c r="W1446" s="11"/>
      <c r="X1446" s="11"/>
      <c r="Y1446" s="11">
        <v>500</v>
      </c>
      <c r="Z1446" s="11"/>
      <c r="AA1446" s="11">
        <v>89021.425000000003</v>
      </c>
      <c r="AB1446" s="11"/>
      <c r="AC1446" s="11"/>
      <c r="AD1446" s="11"/>
      <c r="AE1446" s="11"/>
      <c r="AF1446" s="11"/>
      <c r="AG1446" s="11"/>
      <c r="AL1446" s="12" t="s">
        <v>86</v>
      </c>
    </row>
    <row r="1447" spans="3:38" x14ac:dyDescent="0.25">
      <c r="C1447" s="13"/>
      <c r="D1447" s="12"/>
      <c r="E1447" s="12"/>
      <c r="F1447" s="12"/>
      <c r="G1447" s="12"/>
      <c r="H1447" s="12"/>
      <c r="I1447" s="12"/>
      <c r="J1447" s="11"/>
      <c r="K1447" s="11"/>
      <c r="L1447" s="11"/>
      <c r="M1447" s="11"/>
      <c r="N1447" s="12"/>
      <c r="O1447" s="14"/>
      <c r="P1447" s="11"/>
      <c r="Q1447" s="11"/>
      <c r="R1447" s="11"/>
      <c r="S1447" s="12"/>
      <c r="T1447" s="14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L1447" s="12"/>
    </row>
    <row r="1448" spans="3:38" x14ac:dyDescent="0.25">
      <c r="C1448" s="13"/>
      <c r="D1448" s="12"/>
      <c r="E1448" s="12"/>
      <c r="F1448" s="12"/>
      <c r="G1448" s="12"/>
      <c r="H1448" s="12"/>
      <c r="I1448" s="12" t="s">
        <v>267</v>
      </c>
      <c r="J1448" s="11"/>
      <c r="K1448" s="11">
        <v>300</v>
      </c>
      <c r="L1448" s="11"/>
      <c r="M1448" s="11">
        <v>96473.212500000009</v>
      </c>
      <c r="N1448" s="12"/>
      <c r="O1448" s="14"/>
      <c r="P1448" s="11"/>
      <c r="Q1448" s="11"/>
      <c r="R1448" s="11"/>
      <c r="S1448" s="12"/>
      <c r="T1448" s="14"/>
      <c r="U1448" s="11"/>
      <c r="V1448" s="11"/>
      <c r="W1448" s="11"/>
      <c r="X1448" s="11"/>
      <c r="Y1448" s="11">
        <v>300</v>
      </c>
      <c r="Z1448" s="11"/>
      <c r="AA1448" s="11">
        <v>96473.212500000009</v>
      </c>
      <c r="AB1448" s="11"/>
      <c r="AC1448" s="11"/>
      <c r="AD1448" s="11"/>
      <c r="AE1448" s="11"/>
      <c r="AF1448" s="11"/>
      <c r="AG1448" s="11"/>
      <c r="AL1448" s="12" t="s">
        <v>267</v>
      </c>
    </row>
    <row r="1449" spans="3:38" x14ac:dyDescent="0.25">
      <c r="C1449" s="13"/>
      <c r="D1449" s="12"/>
      <c r="E1449" s="12"/>
      <c r="F1449" s="12"/>
      <c r="G1449" s="12"/>
      <c r="H1449" s="12"/>
      <c r="I1449" s="12"/>
      <c r="J1449" s="11"/>
      <c r="K1449" s="11"/>
      <c r="L1449" s="11"/>
      <c r="M1449" s="11"/>
      <c r="N1449" s="12"/>
      <c r="O1449" s="14"/>
      <c r="P1449" s="11"/>
      <c r="Q1449" s="11"/>
      <c r="R1449" s="11"/>
      <c r="S1449" s="12"/>
      <c r="T1449" s="14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L1449" s="12"/>
    </row>
    <row r="1450" spans="3:38" x14ac:dyDescent="0.25">
      <c r="C1450" s="13"/>
      <c r="D1450" s="12"/>
      <c r="E1450" s="12"/>
      <c r="F1450" s="12"/>
      <c r="G1450" s="12"/>
      <c r="H1450" s="12"/>
      <c r="I1450" s="12" t="s">
        <v>155</v>
      </c>
      <c r="J1450" s="12" t="s">
        <v>156</v>
      </c>
      <c r="K1450" s="14">
        <v>250</v>
      </c>
      <c r="L1450" s="11">
        <v>925.46</v>
      </c>
      <c r="M1450" s="11">
        <v>231364.54</v>
      </c>
      <c r="N1450" s="12"/>
      <c r="O1450" s="14"/>
      <c r="P1450" s="11"/>
      <c r="Q1450" s="11"/>
      <c r="R1450" s="11"/>
      <c r="S1450" s="12"/>
      <c r="T1450" s="14"/>
      <c r="U1450" s="11"/>
      <c r="V1450" s="11"/>
      <c r="W1450" s="11"/>
      <c r="X1450" s="12" t="s">
        <v>156</v>
      </c>
      <c r="Y1450" s="14">
        <v>250</v>
      </c>
      <c r="Z1450" s="11">
        <v>925.46</v>
      </c>
      <c r="AA1450" s="11">
        <v>231364.54</v>
      </c>
      <c r="AB1450" s="11"/>
      <c r="AC1450" s="11"/>
      <c r="AD1450" s="11"/>
      <c r="AE1450" s="11"/>
      <c r="AF1450" s="11"/>
      <c r="AG1450" s="11"/>
      <c r="AL1450" s="12" t="s">
        <v>155</v>
      </c>
    </row>
    <row r="1451" spans="3:38" x14ac:dyDescent="0.25">
      <c r="C1451" s="13"/>
      <c r="D1451" s="12"/>
      <c r="E1451" s="12"/>
      <c r="F1451" s="12"/>
      <c r="G1451" s="12"/>
      <c r="H1451" s="12"/>
      <c r="I1451" s="12" t="s">
        <v>155</v>
      </c>
      <c r="J1451" s="12" t="s">
        <v>153</v>
      </c>
      <c r="K1451" s="14">
        <v>250</v>
      </c>
      <c r="L1451" s="11">
        <v>941.94</v>
      </c>
      <c r="M1451" s="11">
        <v>235484.85</v>
      </c>
      <c r="N1451" s="12"/>
      <c r="O1451" s="14"/>
      <c r="P1451" s="11"/>
      <c r="Q1451" s="11"/>
      <c r="R1451" s="11"/>
      <c r="S1451" s="12"/>
      <c r="T1451" s="14"/>
      <c r="U1451" s="11"/>
      <c r="V1451" s="11"/>
      <c r="W1451" s="11"/>
      <c r="X1451" s="12" t="s">
        <v>153</v>
      </c>
      <c r="Y1451" s="14">
        <v>250</v>
      </c>
      <c r="Z1451" s="11">
        <v>941.94</v>
      </c>
      <c r="AA1451" s="11">
        <v>235484.85</v>
      </c>
      <c r="AB1451" s="11"/>
      <c r="AC1451" s="11"/>
      <c r="AD1451" s="11"/>
      <c r="AE1451" s="11"/>
      <c r="AF1451" s="11"/>
      <c r="AG1451" s="11"/>
      <c r="AL1451" s="12" t="s">
        <v>155</v>
      </c>
    </row>
    <row r="1452" spans="3:38" x14ac:dyDescent="0.25">
      <c r="C1452" s="13"/>
      <c r="D1452" s="12"/>
      <c r="E1452" s="12"/>
      <c r="F1452" s="12"/>
      <c r="G1452" s="12"/>
      <c r="H1452" s="12"/>
      <c r="I1452" s="12" t="s">
        <v>155</v>
      </c>
      <c r="J1452" s="12"/>
      <c r="K1452" s="14">
        <f t="shared" ref="K1452:M1452" si="210">SUM(K1450:K1451)</f>
        <v>500</v>
      </c>
      <c r="L1452" s="11">
        <f t="shared" si="210"/>
        <v>1867.4</v>
      </c>
      <c r="M1452" s="11">
        <f t="shared" si="210"/>
        <v>466849.39</v>
      </c>
      <c r="N1452" s="12"/>
      <c r="O1452" s="14"/>
      <c r="P1452" s="11"/>
      <c r="Q1452" s="11"/>
      <c r="R1452" s="11"/>
      <c r="S1452" s="12"/>
      <c r="T1452" s="14"/>
      <c r="U1452" s="11"/>
      <c r="V1452" s="11"/>
      <c r="W1452" s="11"/>
      <c r="X1452" s="12"/>
      <c r="Y1452" s="14">
        <f t="shared" ref="Y1452:AA1452" si="211">SUM(Y1450:Y1451)</f>
        <v>500</v>
      </c>
      <c r="Z1452" s="11">
        <f t="shared" si="211"/>
        <v>1867.4</v>
      </c>
      <c r="AA1452" s="11">
        <f t="shared" si="211"/>
        <v>466849.39</v>
      </c>
      <c r="AB1452" s="11"/>
      <c r="AC1452" s="11"/>
      <c r="AD1452" s="11"/>
      <c r="AE1452" s="11"/>
      <c r="AF1452" s="11"/>
      <c r="AG1452" s="11"/>
      <c r="AL1452" s="12"/>
    </row>
    <row r="1453" spans="3:38" x14ac:dyDescent="0.25">
      <c r="C1453" s="13"/>
      <c r="D1453" s="12"/>
      <c r="E1453" s="12"/>
      <c r="F1453" s="12"/>
      <c r="G1453" s="12"/>
      <c r="H1453" s="12"/>
      <c r="I1453" s="12"/>
      <c r="J1453" s="12"/>
      <c r="K1453" s="14"/>
      <c r="L1453" s="11"/>
      <c r="M1453" s="11"/>
      <c r="N1453" s="12"/>
      <c r="O1453" s="14"/>
      <c r="P1453" s="11"/>
      <c r="Q1453" s="11"/>
      <c r="R1453" s="11"/>
      <c r="S1453" s="12"/>
      <c r="T1453" s="14"/>
      <c r="U1453" s="11"/>
      <c r="V1453" s="11"/>
      <c r="W1453" s="11"/>
      <c r="X1453" s="12"/>
      <c r="Y1453" s="14"/>
      <c r="Z1453" s="11"/>
      <c r="AA1453" s="11"/>
      <c r="AB1453" s="11"/>
      <c r="AC1453" s="11"/>
      <c r="AD1453" s="11"/>
      <c r="AE1453" s="11"/>
      <c r="AF1453" s="11"/>
      <c r="AG1453" s="11"/>
      <c r="AL1453" s="12"/>
    </row>
    <row r="1454" spans="3:38" x14ac:dyDescent="0.25">
      <c r="C1454" s="13"/>
      <c r="D1454" s="12"/>
      <c r="E1454" s="12"/>
      <c r="F1454" s="12"/>
      <c r="G1454" s="12"/>
      <c r="H1454" s="12"/>
      <c r="I1454" s="12"/>
      <c r="J1454" s="12"/>
      <c r="K1454" s="14"/>
      <c r="L1454" s="11"/>
      <c r="M1454" s="11"/>
      <c r="N1454" s="12"/>
      <c r="O1454" s="14"/>
      <c r="P1454" s="11"/>
      <c r="Q1454" s="11"/>
      <c r="R1454" s="11"/>
      <c r="S1454" s="12"/>
      <c r="T1454" s="14"/>
      <c r="U1454" s="11"/>
      <c r="V1454" s="11"/>
      <c r="W1454" s="11"/>
      <c r="X1454" s="12"/>
      <c r="Y1454" s="14"/>
      <c r="Z1454" s="11"/>
      <c r="AA1454" s="11"/>
      <c r="AB1454" s="11"/>
      <c r="AC1454" s="11"/>
      <c r="AD1454" s="11"/>
      <c r="AE1454" s="11"/>
      <c r="AF1454" s="11"/>
      <c r="AG1454" s="11"/>
      <c r="AL1454" s="12"/>
    </row>
    <row r="1455" spans="3:38" x14ac:dyDescent="0.25">
      <c r="C1455" s="13"/>
      <c r="D1455" s="12"/>
      <c r="E1455" s="12"/>
      <c r="F1455" s="12"/>
      <c r="G1455" s="12"/>
      <c r="H1455" s="12"/>
      <c r="I1455" s="12" t="s">
        <v>268</v>
      </c>
      <c r="J1455" s="12" t="s">
        <v>294</v>
      </c>
      <c r="K1455" s="14">
        <v>50</v>
      </c>
      <c r="L1455" s="11">
        <v>2705.2</v>
      </c>
      <c r="M1455" s="11">
        <v>135260.12</v>
      </c>
      <c r="N1455" s="12"/>
      <c r="O1455" s="14"/>
      <c r="P1455" s="11"/>
      <c r="Q1455" s="11"/>
      <c r="R1455" s="11"/>
      <c r="S1455" s="12"/>
      <c r="T1455" s="14"/>
      <c r="U1455" s="11"/>
      <c r="V1455" s="11"/>
      <c r="W1455" s="11"/>
      <c r="X1455" s="12" t="s">
        <v>294</v>
      </c>
      <c r="Y1455" s="14">
        <v>50</v>
      </c>
      <c r="Z1455" s="11">
        <v>2705.2</v>
      </c>
      <c r="AA1455" s="11">
        <v>135260.12</v>
      </c>
      <c r="AB1455" s="11"/>
      <c r="AC1455" s="11"/>
      <c r="AD1455" s="11"/>
      <c r="AE1455" s="11"/>
      <c r="AF1455" s="11"/>
      <c r="AG1455" s="11"/>
      <c r="AL1455" s="12" t="s">
        <v>268</v>
      </c>
    </row>
    <row r="1456" spans="3:38" x14ac:dyDescent="0.25">
      <c r="C1456" s="13"/>
      <c r="D1456" s="12"/>
      <c r="E1456" s="12"/>
      <c r="F1456" s="12"/>
      <c r="G1456" s="12"/>
      <c r="H1456" s="12"/>
      <c r="I1456" s="12" t="s">
        <v>268</v>
      </c>
      <c r="J1456" s="12" t="s">
        <v>264</v>
      </c>
      <c r="K1456" s="14">
        <v>100</v>
      </c>
      <c r="L1456" s="11">
        <v>3178.18</v>
      </c>
      <c r="M1456" s="11">
        <v>317817.5</v>
      </c>
      <c r="N1456" s="12"/>
      <c r="O1456" s="14"/>
      <c r="P1456" s="11"/>
      <c r="Q1456" s="11"/>
      <c r="R1456" s="11"/>
      <c r="S1456" s="12"/>
      <c r="T1456" s="14"/>
      <c r="U1456" s="11"/>
      <c r="V1456" s="11"/>
      <c r="W1456" s="11"/>
      <c r="X1456" s="12" t="s">
        <v>264</v>
      </c>
      <c r="Y1456" s="14">
        <v>100</v>
      </c>
      <c r="Z1456" s="11">
        <v>3178.18</v>
      </c>
      <c r="AA1456" s="11">
        <v>317817.5</v>
      </c>
      <c r="AB1456" s="11"/>
      <c r="AC1456" s="11"/>
      <c r="AD1456" s="11"/>
      <c r="AE1456" s="11"/>
      <c r="AF1456" s="11"/>
      <c r="AG1456" s="11"/>
      <c r="AL1456" s="12" t="s">
        <v>268</v>
      </c>
    </row>
    <row r="1457" spans="2:38" x14ac:dyDescent="0.25">
      <c r="C1457" s="13"/>
      <c r="D1457" s="12"/>
      <c r="E1457" s="12"/>
      <c r="F1457" s="12"/>
      <c r="G1457" s="12"/>
      <c r="H1457" s="12"/>
      <c r="I1457" s="12" t="s">
        <v>268</v>
      </c>
      <c r="J1457" s="12"/>
      <c r="K1457" s="14">
        <f t="shared" ref="K1457:M1457" si="212">SUM(K1455:K1456)</f>
        <v>150</v>
      </c>
      <c r="L1457" s="11">
        <f t="shared" si="212"/>
        <v>5883.3799999999992</v>
      </c>
      <c r="M1457" s="11">
        <f t="shared" si="212"/>
        <v>453077.62</v>
      </c>
      <c r="N1457" s="12"/>
      <c r="O1457" s="14"/>
      <c r="P1457" s="11"/>
      <c r="Q1457" s="11"/>
      <c r="R1457" s="11"/>
      <c r="S1457" s="12"/>
      <c r="T1457" s="14"/>
      <c r="U1457" s="11"/>
      <c r="V1457" s="11"/>
      <c r="W1457" s="11"/>
      <c r="X1457" s="12"/>
      <c r="Y1457" s="14">
        <f t="shared" ref="Y1457:AA1457" si="213">SUM(Y1455:Y1456)</f>
        <v>150</v>
      </c>
      <c r="Z1457" s="11">
        <f t="shared" si="213"/>
        <v>5883.3799999999992</v>
      </c>
      <c r="AA1457" s="11">
        <f t="shared" si="213"/>
        <v>453077.62</v>
      </c>
      <c r="AB1457" s="11"/>
      <c r="AC1457" s="11"/>
      <c r="AD1457" s="11"/>
      <c r="AE1457" s="11"/>
      <c r="AF1457" s="11"/>
      <c r="AG1457" s="11"/>
      <c r="AL1457" s="12"/>
    </row>
    <row r="1458" spans="2:38" x14ac:dyDescent="0.25">
      <c r="C1458" s="13"/>
      <c r="D1458" s="12"/>
      <c r="E1458" s="12"/>
      <c r="F1458" s="12"/>
      <c r="G1458" s="12"/>
      <c r="H1458" s="12"/>
      <c r="I1458" s="12"/>
      <c r="J1458" s="12"/>
      <c r="K1458" s="14"/>
      <c r="L1458" s="11"/>
      <c r="M1458" s="11"/>
      <c r="N1458" s="12"/>
      <c r="O1458" s="14"/>
      <c r="P1458" s="11"/>
      <c r="Q1458" s="11"/>
      <c r="R1458" s="11"/>
      <c r="S1458" s="12"/>
      <c r="T1458" s="14"/>
      <c r="U1458" s="11"/>
      <c r="V1458" s="11"/>
      <c r="W1458" s="11"/>
      <c r="X1458" s="12"/>
      <c r="Y1458" s="14"/>
      <c r="Z1458" s="11"/>
      <c r="AA1458" s="11"/>
      <c r="AB1458" s="11"/>
      <c r="AC1458" s="11"/>
      <c r="AD1458" s="11"/>
      <c r="AE1458" s="11"/>
      <c r="AF1458" s="11"/>
      <c r="AG1458" s="11"/>
      <c r="AL1458" s="12"/>
    </row>
    <row r="1459" spans="2:38" x14ac:dyDescent="0.25">
      <c r="C1459" s="13"/>
      <c r="D1459" s="12"/>
      <c r="E1459" s="12"/>
      <c r="F1459" s="12"/>
      <c r="G1459" s="12"/>
      <c r="H1459" s="12"/>
      <c r="I1459" s="12" t="s">
        <v>194</v>
      </c>
      <c r="J1459" s="11"/>
      <c r="K1459" s="11">
        <v>250</v>
      </c>
      <c r="L1459" s="11"/>
      <c r="M1459" s="11">
        <v>96641.544999999998</v>
      </c>
      <c r="N1459" s="12"/>
      <c r="O1459" s="14"/>
      <c r="P1459" s="11"/>
      <c r="Q1459" s="11"/>
      <c r="R1459" s="11"/>
      <c r="S1459" s="12"/>
      <c r="T1459" s="14"/>
      <c r="U1459" s="11"/>
      <c r="V1459" s="11"/>
      <c r="W1459" s="11"/>
      <c r="X1459" s="11"/>
      <c r="Y1459" s="11">
        <v>250</v>
      </c>
      <c r="Z1459" s="11"/>
      <c r="AA1459" s="11">
        <v>96641.544999999998</v>
      </c>
      <c r="AB1459" s="11"/>
      <c r="AC1459" s="11"/>
      <c r="AD1459" s="11"/>
      <c r="AE1459" s="11"/>
      <c r="AF1459" s="11"/>
      <c r="AG1459" s="11"/>
      <c r="AL1459" s="12" t="s">
        <v>194</v>
      </c>
    </row>
    <row r="1460" spans="2:38" x14ac:dyDescent="0.25">
      <c r="C1460" s="13"/>
      <c r="D1460" s="12"/>
      <c r="E1460" s="12"/>
      <c r="F1460" s="12"/>
      <c r="G1460" s="12"/>
      <c r="H1460" s="12"/>
      <c r="I1460" s="12"/>
      <c r="J1460" s="11"/>
      <c r="K1460" s="11"/>
      <c r="L1460" s="11"/>
      <c r="M1460" s="11"/>
      <c r="N1460" s="12"/>
      <c r="O1460" s="14"/>
      <c r="P1460" s="11"/>
      <c r="Q1460" s="11"/>
      <c r="R1460" s="11"/>
      <c r="S1460" s="12"/>
      <c r="T1460" s="14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L1460" s="12"/>
    </row>
    <row r="1461" spans="2:38" x14ac:dyDescent="0.25">
      <c r="C1461" s="13"/>
      <c r="D1461" s="12"/>
      <c r="E1461" s="12"/>
      <c r="F1461" s="12"/>
      <c r="G1461" s="12"/>
      <c r="H1461" s="12"/>
      <c r="I1461" s="12"/>
      <c r="J1461" s="11"/>
      <c r="K1461" s="11"/>
      <c r="L1461" s="11"/>
      <c r="M1461" s="11"/>
      <c r="N1461" s="12"/>
      <c r="O1461" s="14"/>
      <c r="P1461" s="11"/>
      <c r="Q1461" s="11"/>
      <c r="R1461" s="11"/>
      <c r="S1461" s="12"/>
      <c r="T1461" s="14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L1461" s="12"/>
    </row>
    <row r="1462" spans="2:38" x14ac:dyDescent="0.25">
      <c r="C1462" s="13"/>
      <c r="D1462" s="12"/>
      <c r="E1462" s="12"/>
      <c r="F1462" s="12"/>
      <c r="G1462" s="12"/>
      <c r="H1462" s="12"/>
      <c r="I1462" s="12"/>
      <c r="J1462" s="11"/>
      <c r="K1462" s="11"/>
      <c r="L1462" s="11"/>
      <c r="M1462" s="11"/>
      <c r="N1462" s="12"/>
      <c r="O1462" s="14"/>
      <c r="P1462" s="11"/>
      <c r="Q1462" s="11"/>
      <c r="R1462" s="11"/>
      <c r="S1462" s="12"/>
      <c r="T1462" s="14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L1462" s="12"/>
    </row>
    <row r="1463" spans="2:38" x14ac:dyDescent="0.25">
      <c r="B1463">
        <v>316</v>
      </c>
      <c r="C1463" s="13">
        <v>45917</v>
      </c>
      <c r="D1463" s="12" t="s">
        <v>349</v>
      </c>
      <c r="E1463" s="12" t="s">
        <v>23</v>
      </c>
      <c r="F1463" s="12" t="s">
        <v>23</v>
      </c>
      <c r="G1463" s="12" t="s">
        <v>21</v>
      </c>
      <c r="H1463" s="12"/>
      <c r="I1463" s="12" t="s">
        <v>51</v>
      </c>
      <c r="J1463" s="12"/>
      <c r="K1463" s="11">
        <v>155000</v>
      </c>
      <c r="L1463" s="11"/>
      <c r="M1463" s="11">
        <v>10812626.157335002</v>
      </c>
      <c r="N1463" s="12"/>
      <c r="O1463" s="14"/>
      <c r="P1463" s="11"/>
      <c r="Q1463" s="11"/>
      <c r="R1463" s="11"/>
      <c r="S1463" s="12" t="s">
        <v>349</v>
      </c>
      <c r="T1463" s="14">
        <v>-1000</v>
      </c>
      <c r="U1463" s="11">
        <v>91.77</v>
      </c>
      <c r="V1463" s="11">
        <v>-91768.09</v>
      </c>
      <c r="W1463" s="11"/>
      <c r="X1463" s="11"/>
      <c r="Y1463" s="11">
        <f>K1463+T1463</f>
        <v>154000</v>
      </c>
      <c r="Z1463" s="11"/>
      <c r="AA1463" s="11">
        <f>M1463/K1463*Y1463</f>
        <v>10742867.278900584</v>
      </c>
      <c r="AB1463" s="11"/>
      <c r="AC1463" s="11"/>
      <c r="AD1463" s="11"/>
      <c r="AE1463" s="11"/>
      <c r="AF1463" s="11"/>
      <c r="AG1463" s="11"/>
      <c r="AH1463" s="86" t="str">
        <f>LEFT(S1463,2)</f>
        <v>16</v>
      </c>
      <c r="AI1463" s="86" t="str">
        <f>MID(S1463,4,2)</f>
        <v>09</v>
      </c>
      <c r="AJ1463" s="86" t="str">
        <f>RIGHT(S1463,2)</f>
        <v>25</v>
      </c>
      <c r="AK1463" s="86" t="s">
        <v>387</v>
      </c>
      <c r="AL1463" s="12" t="s">
        <v>51</v>
      </c>
    </row>
    <row r="1464" spans="2:38" x14ac:dyDescent="0.25">
      <c r="B1464">
        <v>327</v>
      </c>
      <c r="C1464" s="13">
        <v>45919</v>
      </c>
      <c r="D1464" s="12" t="s">
        <v>357</v>
      </c>
      <c r="E1464" s="12" t="s">
        <v>17</v>
      </c>
      <c r="F1464" s="12" t="s">
        <v>358</v>
      </c>
      <c r="G1464" s="12" t="s">
        <v>21</v>
      </c>
      <c r="H1464" s="12"/>
      <c r="I1464" s="12" t="s">
        <v>51</v>
      </c>
      <c r="J1464" s="12"/>
      <c r="K1464" s="12"/>
      <c r="L1464" s="12"/>
      <c r="M1464" s="12"/>
      <c r="N1464" s="12" t="s">
        <v>357</v>
      </c>
      <c r="O1464" s="14">
        <v>1000</v>
      </c>
      <c r="P1464" s="11">
        <v>91.2</v>
      </c>
      <c r="Q1464" s="11">
        <v>91201.1</v>
      </c>
      <c r="R1464" s="11"/>
      <c r="S1464" s="12"/>
      <c r="T1464" s="14"/>
      <c r="U1464" s="11"/>
      <c r="V1464" s="11"/>
      <c r="W1464" s="11"/>
      <c r="X1464" s="12" t="s">
        <v>357</v>
      </c>
      <c r="Y1464" s="14">
        <v>1000</v>
      </c>
      <c r="Z1464" s="11">
        <v>91.2</v>
      </c>
      <c r="AA1464" s="11">
        <v>91201.1</v>
      </c>
      <c r="AB1464" s="11"/>
      <c r="AC1464" s="11"/>
      <c r="AD1464" s="11"/>
      <c r="AE1464" s="11"/>
      <c r="AF1464" s="11"/>
      <c r="AG1464" s="11"/>
      <c r="AH1464" s="86" t="str">
        <f>LEFT(N1464,2)</f>
        <v>18</v>
      </c>
      <c r="AI1464" s="86" t="str">
        <f>MID(N1464,4,2)</f>
        <v>09</v>
      </c>
      <c r="AJ1464" s="86" t="str">
        <f>RIGHT(N1464,2)</f>
        <v>25</v>
      </c>
      <c r="AK1464" s="86" t="s">
        <v>387</v>
      </c>
      <c r="AL1464" s="12" t="s">
        <v>51</v>
      </c>
    </row>
    <row r="1465" spans="2:38" x14ac:dyDescent="0.25">
      <c r="B1465">
        <v>336</v>
      </c>
      <c r="C1465" s="13">
        <v>45923</v>
      </c>
      <c r="D1465" s="12" t="s">
        <v>361</v>
      </c>
      <c r="E1465" s="12" t="s">
        <v>23</v>
      </c>
      <c r="F1465" s="12" t="s">
        <v>23</v>
      </c>
      <c r="G1465" s="12" t="s">
        <v>21</v>
      </c>
      <c r="H1465" s="12"/>
      <c r="I1465" s="12" t="s">
        <v>51</v>
      </c>
      <c r="J1465" s="12"/>
      <c r="K1465" s="12"/>
      <c r="L1465" s="12"/>
      <c r="M1465" s="12"/>
      <c r="N1465" s="12" t="s">
        <v>361</v>
      </c>
      <c r="O1465" s="14">
        <v>2000</v>
      </c>
      <c r="P1465" s="11">
        <v>92.38</v>
      </c>
      <c r="Q1465" s="11">
        <v>184764.6</v>
      </c>
      <c r="R1465" s="11"/>
      <c r="S1465" s="12"/>
      <c r="T1465" s="14"/>
      <c r="U1465" s="11"/>
      <c r="V1465" s="11"/>
      <c r="W1465" s="11"/>
      <c r="X1465" s="12" t="s">
        <v>361</v>
      </c>
      <c r="Y1465" s="14">
        <v>2000</v>
      </c>
      <c r="Z1465" s="11">
        <v>92.38</v>
      </c>
      <c r="AA1465" s="11">
        <v>184764.6</v>
      </c>
      <c r="AB1465" s="11"/>
      <c r="AC1465" s="11"/>
      <c r="AD1465" s="11"/>
      <c r="AE1465" s="11"/>
      <c r="AF1465" s="11"/>
      <c r="AG1465" s="11"/>
      <c r="AH1465" s="86" t="str">
        <f>LEFT(N1465,2)</f>
        <v>22</v>
      </c>
      <c r="AI1465" s="86" t="str">
        <f>MID(N1465,4,2)</f>
        <v>09</v>
      </c>
      <c r="AJ1465" s="86" t="str">
        <f>RIGHT(N1465,2)</f>
        <v>25</v>
      </c>
      <c r="AK1465" s="86" t="s">
        <v>387</v>
      </c>
      <c r="AL1465" s="12" t="s">
        <v>51</v>
      </c>
    </row>
    <row r="1466" spans="2:38" x14ac:dyDescent="0.25">
      <c r="C1466" s="13"/>
      <c r="D1466" s="12"/>
      <c r="E1466" s="12"/>
      <c r="F1466" s="12"/>
      <c r="G1466" s="12"/>
      <c r="H1466" s="12"/>
      <c r="I1466" s="12" t="s">
        <v>51</v>
      </c>
      <c r="J1466" s="11"/>
      <c r="K1466" s="11">
        <v>155000</v>
      </c>
      <c r="L1466" s="11"/>
      <c r="M1466" s="11">
        <v>10812626.157335002</v>
      </c>
      <c r="N1466" s="12"/>
      <c r="O1466" s="14">
        <f t="shared" ref="O1466:Q1466" si="214">SUM(O1464:O1465)</f>
        <v>3000</v>
      </c>
      <c r="P1466" s="11">
        <f t="shared" si="214"/>
        <v>183.57999999999998</v>
      </c>
      <c r="Q1466" s="11">
        <f t="shared" si="214"/>
        <v>275965.7</v>
      </c>
      <c r="R1466" s="11"/>
      <c r="S1466" s="12"/>
      <c r="T1466" s="14">
        <f t="shared" ref="T1466:V1466" si="215">SUM(T1463:T1465)</f>
        <v>-1000</v>
      </c>
      <c r="U1466" s="11">
        <f t="shared" si="215"/>
        <v>91.77</v>
      </c>
      <c r="V1466" s="11">
        <f t="shared" si="215"/>
        <v>-91768.09</v>
      </c>
      <c r="W1466" s="11"/>
      <c r="X1466" s="11"/>
      <c r="Y1466" s="11">
        <f>K1466+O1466+T1466</f>
        <v>157000</v>
      </c>
      <c r="Z1466" s="11"/>
      <c r="AA1466" s="11">
        <f>SUM(AA1463:AA1465)</f>
        <v>11018832.978900583</v>
      </c>
      <c r="AB1466" s="12"/>
      <c r="AC1466" s="11">
        <f>M1463-AA1463</f>
        <v>69758.878434417769</v>
      </c>
      <c r="AD1466" s="11">
        <f>(V1466*-1)-AC1466</f>
        <v>22009.211565582227</v>
      </c>
      <c r="AE1466" s="11"/>
      <c r="AF1466" s="11"/>
      <c r="AG1466" s="11"/>
      <c r="AK1466" s="86" t="s">
        <v>387</v>
      </c>
      <c r="AL1466" s="12" t="s">
        <v>51</v>
      </c>
    </row>
    <row r="1467" spans="2:38" x14ac:dyDescent="0.25">
      <c r="C1467" s="13"/>
      <c r="D1467" s="12"/>
      <c r="E1467" s="12"/>
      <c r="F1467" s="12"/>
      <c r="G1467" s="12"/>
      <c r="H1467" s="12"/>
      <c r="I1467" s="12"/>
      <c r="J1467" s="11"/>
      <c r="K1467" s="11"/>
      <c r="L1467" s="11"/>
      <c r="M1467" s="11"/>
      <c r="N1467" s="12"/>
      <c r="O1467" s="14"/>
      <c r="P1467" s="11"/>
      <c r="Q1467" s="11"/>
      <c r="R1467" s="11"/>
      <c r="S1467" s="12"/>
      <c r="T1467" s="14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L1467" s="12"/>
    </row>
    <row r="1468" spans="2:38" x14ac:dyDescent="0.25">
      <c r="C1468" s="13"/>
      <c r="D1468" s="12"/>
      <c r="E1468" s="12"/>
      <c r="F1468" s="12"/>
      <c r="G1468" s="12"/>
      <c r="H1468" s="12"/>
      <c r="I1468" s="12"/>
      <c r="J1468" s="11"/>
      <c r="K1468" s="11"/>
      <c r="L1468" s="11"/>
      <c r="M1468" s="11"/>
      <c r="N1468" s="12"/>
      <c r="O1468" s="14"/>
      <c r="P1468" s="11"/>
      <c r="Q1468" s="11"/>
      <c r="R1468" s="11"/>
      <c r="S1468" s="12"/>
      <c r="T1468" s="14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L1468" s="12"/>
    </row>
    <row r="1469" spans="2:38" x14ac:dyDescent="0.25">
      <c r="C1469" s="13"/>
      <c r="D1469" s="12"/>
      <c r="E1469" s="12"/>
      <c r="F1469" s="12"/>
      <c r="G1469" s="12"/>
      <c r="H1469" s="12"/>
      <c r="I1469" s="12"/>
      <c r="J1469" s="11"/>
      <c r="K1469" s="11"/>
      <c r="L1469" s="11"/>
      <c r="M1469" s="11"/>
      <c r="N1469" s="12"/>
      <c r="O1469" s="14"/>
      <c r="P1469" s="11"/>
      <c r="Q1469" s="11"/>
      <c r="R1469" s="11"/>
      <c r="S1469" s="12"/>
      <c r="T1469" s="14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L1469" s="12"/>
    </row>
    <row r="1470" spans="2:38" x14ac:dyDescent="0.25">
      <c r="C1470" s="13"/>
      <c r="D1470" s="12"/>
      <c r="E1470" s="12"/>
      <c r="F1470" s="12"/>
      <c r="G1470" s="12"/>
      <c r="H1470" s="12"/>
      <c r="I1470" s="12" t="s">
        <v>298</v>
      </c>
      <c r="J1470" s="12" t="s">
        <v>294</v>
      </c>
      <c r="K1470" s="14">
        <v>100</v>
      </c>
      <c r="L1470" s="11">
        <v>423.27</v>
      </c>
      <c r="M1470" s="11">
        <v>42327.29</v>
      </c>
      <c r="N1470" s="12"/>
      <c r="O1470" s="14"/>
      <c r="P1470" s="11"/>
      <c r="Q1470" s="11"/>
      <c r="R1470" s="11"/>
      <c r="S1470" s="12"/>
      <c r="T1470" s="14"/>
      <c r="U1470" s="11"/>
      <c r="V1470" s="11"/>
      <c r="W1470" s="11"/>
      <c r="X1470" s="12" t="s">
        <v>294</v>
      </c>
      <c r="Y1470" s="14">
        <v>100</v>
      </c>
      <c r="Z1470" s="11">
        <v>423.27</v>
      </c>
      <c r="AA1470" s="11">
        <v>42327.29</v>
      </c>
      <c r="AB1470" s="11"/>
      <c r="AC1470" s="11"/>
      <c r="AD1470" s="11"/>
      <c r="AE1470" s="11"/>
      <c r="AF1470" s="11"/>
      <c r="AG1470" s="11"/>
      <c r="AL1470" s="12" t="s">
        <v>298</v>
      </c>
    </row>
    <row r="1471" spans="2:38" x14ac:dyDescent="0.25">
      <c r="C1471" s="13"/>
      <c r="D1471" s="12"/>
      <c r="E1471" s="12"/>
      <c r="F1471" s="12"/>
      <c r="G1471" s="12"/>
      <c r="H1471" s="12"/>
      <c r="I1471" s="12"/>
      <c r="J1471" s="12"/>
      <c r="K1471" s="14"/>
      <c r="L1471" s="11"/>
      <c r="M1471" s="11"/>
      <c r="N1471" s="12"/>
      <c r="O1471" s="14"/>
      <c r="P1471" s="11"/>
      <c r="Q1471" s="11"/>
      <c r="R1471" s="11"/>
      <c r="S1471" s="12"/>
      <c r="T1471" s="14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L1471" s="12"/>
    </row>
    <row r="1472" spans="2:38" x14ac:dyDescent="0.25">
      <c r="C1472" s="13"/>
      <c r="D1472" s="12"/>
      <c r="E1472" s="12"/>
      <c r="F1472" s="12"/>
      <c r="G1472" s="12"/>
      <c r="H1472" s="12"/>
      <c r="I1472" s="12"/>
      <c r="J1472" s="12"/>
      <c r="K1472" s="14"/>
      <c r="L1472" s="11"/>
      <c r="M1472" s="11"/>
      <c r="N1472" s="12"/>
      <c r="O1472" s="14"/>
      <c r="P1472" s="11"/>
      <c r="Q1472" s="11"/>
      <c r="R1472" s="11"/>
      <c r="S1472" s="12"/>
      <c r="T1472" s="14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L1472" s="12"/>
    </row>
    <row r="1473" spans="2:38" x14ac:dyDescent="0.25">
      <c r="C1473" s="13"/>
      <c r="D1473" s="12"/>
      <c r="E1473" s="12"/>
      <c r="F1473" s="12"/>
      <c r="G1473" s="12"/>
      <c r="H1473" s="12"/>
      <c r="I1473" s="12"/>
      <c r="J1473" s="12"/>
      <c r="K1473" s="14"/>
      <c r="L1473" s="11"/>
      <c r="M1473" s="11"/>
      <c r="N1473" s="12"/>
      <c r="O1473" s="14"/>
      <c r="P1473" s="11"/>
      <c r="Q1473" s="11"/>
      <c r="R1473" s="11"/>
      <c r="S1473" s="12"/>
      <c r="T1473" s="14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L1473" s="12"/>
    </row>
    <row r="1474" spans="2:38" x14ac:dyDescent="0.25">
      <c r="C1474" s="13"/>
      <c r="D1474" s="12"/>
      <c r="E1474" s="12"/>
      <c r="F1474" s="12"/>
      <c r="G1474" s="12"/>
      <c r="H1474" s="12"/>
      <c r="I1474" s="31" t="s">
        <v>415</v>
      </c>
      <c r="J1474" s="11"/>
      <c r="K1474" s="32">
        <v>41000</v>
      </c>
      <c r="L1474" s="32"/>
      <c r="M1474" s="33">
        <v>3611328.6036363645</v>
      </c>
      <c r="N1474" s="12"/>
      <c r="O1474" s="14"/>
      <c r="P1474" s="11"/>
      <c r="Q1474" s="11"/>
      <c r="R1474" s="11"/>
      <c r="S1474" s="12"/>
      <c r="T1474" s="14"/>
      <c r="U1474" s="11"/>
      <c r="V1474" s="11"/>
      <c r="W1474" s="11"/>
      <c r="X1474" s="11"/>
      <c r="Y1474" s="32">
        <f>K1474+T1487</f>
        <v>37000</v>
      </c>
      <c r="Z1474" s="32"/>
      <c r="AA1474" s="33">
        <f>M1474/K1474*Y1474</f>
        <v>3259003.8618181827</v>
      </c>
      <c r="AB1474" s="11"/>
      <c r="AC1474" s="11"/>
      <c r="AD1474" s="11"/>
      <c r="AE1474" s="11"/>
      <c r="AF1474" s="11"/>
      <c r="AG1474" s="11"/>
      <c r="AL1474" s="31" t="s">
        <v>415</v>
      </c>
    </row>
    <row r="1475" spans="2:38" x14ac:dyDescent="0.25">
      <c r="B1475">
        <v>317</v>
      </c>
      <c r="C1475" s="13">
        <v>45917</v>
      </c>
      <c r="D1475" s="12" t="s">
        <v>349</v>
      </c>
      <c r="E1475" s="12" t="s">
        <v>23</v>
      </c>
      <c r="F1475" s="12" t="s">
        <v>23</v>
      </c>
      <c r="G1475" s="12" t="s">
        <v>21</v>
      </c>
      <c r="H1475" s="12"/>
      <c r="I1475" s="12" t="s">
        <v>75</v>
      </c>
      <c r="J1475" s="12"/>
      <c r="K1475" s="12"/>
      <c r="L1475" s="12"/>
      <c r="M1475" s="12"/>
      <c r="N1475" s="12"/>
      <c r="O1475" s="14"/>
      <c r="P1475" s="11"/>
      <c r="Q1475" s="11"/>
      <c r="R1475" s="11"/>
      <c r="S1475" s="12" t="s">
        <v>349</v>
      </c>
      <c r="T1475" s="14">
        <v>-2000</v>
      </c>
      <c r="U1475" s="11">
        <v>124.33</v>
      </c>
      <c r="V1475" s="11">
        <v>-248650.99</v>
      </c>
      <c r="W1475" s="11"/>
      <c r="X1475" s="12" t="s">
        <v>127</v>
      </c>
      <c r="Y1475" s="14">
        <v>1000</v>
      </c>
      <c r="Z1475" s="11">
        <v>91.59</v>
      </c>
      <c r="AA1475" s="11">
        <v>91591.5</v>
      </c>
      <c r="AB1475" s="11"/>
      <c r="AC1475" s="11"/>
      <c r="AD1475" s="11"/>
      <c r="AE1475" s="11"/>
      <c r="AF1475" s="11"/>
      <c r="AG1475" s="11"/>
      <c r="AH1475" s="86" t="str">
        <f>LEFT(S1475,2)</f>
        <v>16</v>
      </c>
      <c r="AI1475" s="86" t="str">
        <f>MID(S1475,4,2)</f>
        <v>09</v>
      </c>
      <c r="AJ1475" s="86" t="str">
        <f>RIGHT(S1475,2)</f>
        <v>25</v>
      </c>
      <c r="AK1475" s="86" t="s">
        <v>387</v>
      </c>
      <c r="AL1475" s="12" t="s">
        <v>75</v>
      </c>
    </row>
    <row r="1476" spans="2:38" x14ac:dyDescent="0.25">
      <c r="B1476">
        <v>328</v>
      </c>
      <c r="C1476" s="13">
        <v>45922</v>
      </c>
      <c r="D1476" s="12" t="s">
        <v>359</v>
      </c>
      <c r="E1476" s="12" t="s">
        <v>23</v>
      </c>
      <c r="F1476" s="12" t="s">
        <v>23</v>
      </c>
      <c r="G1476" s="12" t="s">
        <v>21</v>
      </c>
      <c r="H1476" s="12"/>
      <c r="I1476" s="12" t="s">
        <v>75</v>
      </c>
      <c r="J1476" s="12"/>
      <c r="K1476" s="12"/>
      <c r="L1476" s="12"/>
      <c r="M1476" s="12"/>
      <c r="N1476" s="12"/>
      <c r="O1476" s="14"/>
      <c r="P1476" s="11"/>
      <c r="Q1476" s="11"/>
      <c r="R1476" s="11"/>
      <c r="S1476" s="12" t="s">
        <v>359</v>
      </c>
      <c r="T1476" s="14">
        <v>-2000</v>
      </c>
      <c r="U1476" s="11">
        <v>124.03</v>
      </c>
      <c r="V1476" s="11">
        <v>-248051.6</v>
      </c>
      <c r="W1476" s="11"/>
      <c r="X1476" s="12" t="s">
        <v>73</v>
      </c>
      <c r="Y1476" s="14">
        <v>1000</v>
      </c>
      <c r="Z1476" s="11">
        <v>91.89</v>
      </c>
      <c r="AA1476" s="11">
        <v>91891.8</v>
      </c>
      <c r="AB1476" s="11"/>
      <c r="AC1476" s="11"/>
      <c r="AD1476" s="11"/>
      <c r="AE1476" s="11"/>
      <c r="AF1476" s="11"/>
      <c r="AG1476" s="11"/>
      <c r="AH1476" s="86" t="str">
        <f>LEFT(S1476,2)</f>
        <v>19</v>
      </c>
      <c r="AI1476" s="86" t="str">
        <f>MID(S1476,4,2)</f>
        <v>09</v>
      </c>
      <c r="AJ1476" s="86" t="str">
        <f>RIGHT(S1476,2)</f>
        <v>25</v>
      </c>
      <c r="AK1476" s="86" t="s">
        <v>387</v>
      </c>
      <c r="AL1476" s="12" t="s">
        <v>75</v>
      </c>
    </row>
    <row r="1477" spans="2:38" x14ac:dyDescent="0.25">
      <c r="B1477">
        <v>357</v>
      </c>
      <c r="C1477" s="13">
        <v>45925</v>
      </c>
      <c r="D1477" s="12" t="s">
        <v>372</v>
      </c>
      <c r="E1477" s="12" t="s">
        <v>23</v>
      </c>
      <c r="F1477" s="12" t="s">
        <v>23</v>
      </c>
      <c r="G1477" s="12" t="s">
        <v>21</v>
      </c>
      <c r="H1477" s="12"/>
      <c r="I1477" s="12" t="s">
        <v>75</v>
      </c>
      <c r="J1477" s="12"/>
      <c r="K1477" s="12"/>
      <c r="L1477" s="12"/>
      <c r="M1477" s="12"/>
      <c r="N1477" s="12" t="s">
        <v>372</v>
      </c>
      <c r="O1477" s="14">
        <v>1000</v>
      </c>
      <c r="P1477" s="11">
        <v>130.13</v>
      </c>
      <c r="Q1477" s="11">
        <v>130130</v>
      </c>
      <c r="R1477" s="11"/>
      <c r="S1477" s="12"/>
      <c r="T1477" s="14"/>
      <c r="U1477" s="11"/>
      <c r="V1477" s="11"/>
      <c r="W1477" s="11"/>
      <c r="X1477" s="12" t="s">
        <v>269</v>
      </c>
      <c r="Y1477" s="14">
        <v>1000</v>
      </c>
      <c r="Z1477" s="11">
        <v>106.4</v>
      </c>
      <c r="AA1477" s="11">
        <v>106396.28</v>
      </c>
      <c r="AB1477" s="11"/>
      <c r="AC1477" s="11"/>
      <c r="AD1477" s="11"/>
      <c r="AE1477" s="11"/>
      <c r="AF1477" s="11"/>
      <c r="AG1477" s="11"/>
      <c r="AH1477" s="86" t="str">
        <f>LEFT(N1477,2)</f>
        <v>24</v>
      </c>
      <c r="AI1477" s="86" t="str">
        <f>MID(N1477,4,2)</f>
        <v>09</v>
      </c>
      <c r="AJ1477" s="86" t="str">
        <f>RIGHT(N1477,2)</f>
        <v>25</v>
      </c>
      <c r="AK1477" s="86" t="s">
        <v>387</v>
      </c>
      <c r="AL1477" s="12" t="s">
        <v>75</v>
      </c>
    </row>
    <row r="1478" spans="2:38" x14ac:dyDescent="0.25">
      <c r="B1478">
        <v>323</v>
      </c>
      <c r="C1478" s="13">
        <v>45918</v>
      </c>
      <c r="D1478" s="12" t="s">
        <v>355</v>
      </c>
      <c r="E1478" s="12" t="s">
        <v>17</v>
      </c>
      <c r="F1478" s="12" t="s">
        <v>356</v>
      </c>
      <c r="G1478" s="12" t="s">
        <v>21</v>
      </c>
      <c r="H1478" s="12"/>
      <c r="I1478" s="12" t="s">
        <v>75</v>
      </c>
      <c r="J1478" s="12"/>
      <c r="K1478" s="12"/>
      <c r="L1478" s="12"/>
      <c r="M1478" s="12"/>
      <c r="N1478" s="12" t="s">
        <v>355</v>
      </c>
      <c r="O1478" s="14">
        <v>2000</v>
      </c>
      <c r="P1478" s="11">
        <v>122.32</v>
      </c>
      <c r="Q1478" s="11">
        <v>244630.69</v>
      </c>
      <c r="R1478" s="11"/>
      <c r="S1478" s="12"/>
      <c r="T1478" s="14"/>
      <c r="U1478" s="11"/>
      <c r="V1478" s="11"/>
      <c r="W1478" s="11"/>
      <c r="X1478" s="12" t="s">
        <v>276</v>
      </c>
      <c r="Y1478" s="14">
        <v>2000</v>
      </c>
      <c r="Z1478" s="11">
        <v>108.91</v>
      </c>
      <c r="AA1478" s="11">
        <v>217817.60000000001</v>
      </c>
      <c r="AB1478" s="11"/>
      <c r="AC1478" s="11"/>
      <c r="AD1478" s="11"/>
      <c r="AE1478" s="11"/>
      <c r="AF1478" s="11"/>
      <c r="AG1478" s="11"/>
      <c r="AH1478" s="86" t="str">
        <f>LEFT(N1478,2)</f>
        <v>17</v>
      </c>
      <c r="AI1478" s="86" t="str">
        <f>MID(N1478,4,2)</f>
        <v>09</v>
      </c>
      <c r="AJ1478" s="86" t="str">
        <f>RIGHT(N1478,2)</f>
        <v>25</v>
      </c>
      <c r="AK1478" s="86" t="s">
        <v>387</v>
      </c>
      <c r="AL1478" s="12" t="s">
        <v>75</v>
      </c>
    </row>
    <row r="1479" spans="2:38" x14ac:dyDescent="0.25">
      <c r="B1479">
        <v>337</v>
      </c>
      <c r="C1479" s="13">
        <v>45923</v>
      </c>
      <c r="D1479" s="12" t="s">
        <v>361</v>
      </c>
      <c r="E1479" s="12" t="s">
        <v>23</v>
      </c>
      <c r="F1479" s="12" t="s">
        <v>23</v>
      </c>
      <c r="G1479" s="12" t="s">
        <v>21</v>
      </c>
      <c r="H1479" s="12"/>
      <c r="I1479" s="12" t="s">
        <v>75</v>
      </c>
      <c r="J1479" s="12"/>
      <c r="K1479" s="12"/>
      <c r="L1479" s="12"/>
      <c r="M1479" s="12"/>
      <c r="N1479" s="12" t="s">
        <v>361</v>
      </c>
      <c r="O1479" s="14">
        <v>4000</v>
      </c>
      <c r="P1479" s="11">
        <v>127.8</v>
      </c>
      <c r="Q1479" s="11">
        <v>511185.88</v>
      </c>
      <c r="R1479" s="11"/>
      <c r="S1479" s="12"/>
      <c r="T1479" s="14"/>
      <c r="U1479" s="11"/>
      <c r="V1479" s="11"/>
      <c r="W1479" s="11"/>
      <c r="X1479" s="12" t="s">
        <v>306</v>
      </c>
      <c r="Y1479" s="14">
        <v>2500</v>
      </c>
      <c r="Z1479" s="11">
        <v>107.31</v>
      </c>
      <c r="AA1479" s="11">
        <v>268268</v>
      </c>
      <c r="AB1479" s="11"/>
      <c r="AC1479" s="11"/>
      <c r="AD1479" s="11"/>
      <c r="AE1479" s="11"/>
      <c r="AF1479" s="11"/>
      <c r="AG1479" s="11"/>
      <c r="AH1479" s="86" t="str">
        <f>LEFT(N1479,2)</f>
        <v>22</v>
      </c>
      <c r="AI1479" s="86" t="str">
        <f>MID(N1479,4,2)</f>
        <v>09</v>
      </c>
      <c r="AJ1479" s="86" t="str">
        <f>RIGHT(N1479,2)</f>
        <v>25</v>
      </c>
      <c r="AK1479" s="86" t="s">
        <v>387</v>
      </c>
      <c r="AL1479" s="12" t="s">
        <v>75</v>
      </c>
    </row>
    <row r="1480" spans="2:38" x14ac:dyDescent="0.25">
      <c r="C1480" s="13"/>
      <c r="D1480" s="12"/>
      <c r="E1480" s="12"/>
      <c r="F1480" s="12"/>
      <c r="G1480" s="12"/>
      <c r="H1480" s="12"/>
      <c r="I1480" s="12" t="s">
        <v>75</v>
      </c>
      <c r="J1480" s="12" t="s">
        <v>127</v>
      </c>
      <c r="K1480" s="14">
        <v>1000</v>
      </c>
      <c r="L1480" s="11">
        <v>91.59</v>
      </c>
      <c r="M1480" s="11">
        <v>91591.5</v>
      </c>
      <c r="N1480" s="12"/>
      <c r="O1480" s="14"/>
      <c r="P1480" s="11"/>
      <c r="Q1480" s="11"/>
      <c r="R1480" s="11"/>
      <c r="S1480" s="12"/>
      <c r="T1480" s="14"/>
      <c r="U1480" s="11"/>
      <c r="V1480" s="11"/>
      <c r="W1480" s="11"/>
      <c r="X1480" s="12" t="s">
        <v>264</v>
      </c>
      <c r="Y1480" s="14">
        <v>4000</v>
      </c>
      <c r="Z1480" s="11">
        <v>107.87</v>
      </c>
      <c r="AA1480" s="11">
        <v>431471.1</v>
      </c>
      <c r="AB1480" s="11"/>
      <c r="AC1480" s="11"/>
      <c r="AD1480" s="11"/>
      <c r="AE1480" s="11"/>
      <c r="AF1480" s="11"/>
      <c r="AG1480" s="11"/>
      <c r="AL1480" s="12" t="s">
        <v>75</v>
      </c>
    </row>
    <row r="1481" spans="2:38" x14ac:dyDescent="0.25">
      <c r="C1481" s="13"/>
      <c r="D1481" s="12"/>
      <c r="E1481" s="12"/>
      <c r="F1481" s="12"/>
      <c r="G1481" s="12"/>
      <c r="H1481" s="12"/>
      <c r="I1481" s="12" t="s">
        <v>75</v>
      </c>
      <c r="J1481" s="12" t="s">
        <v>73</v>
      </c>
      <c r="K1481" s="14">
        <v>1000</v>
      </c>
      <c r="L1481" s="11">
        <v>91.89</v>
      </c>
      <c r="M1481" s="11">
        <v>91891.8</v>
      </c>
      <c r="N1481" s="12"/>
      <c r="O1481" s="14"/>
      <c r="P1481" s="11"/>
      <c r="Q1481" s="11"/>
      <c r="R1481" s="11"/>
      <c r="S1481" s="12"/>
      <c r="T1481" s="14"/>
      <c r="U1481" s="11"/>
      <c r="V1481" s="11"/>
      <c r="W1481" s="11"/>
      <c r="X1481" s="12" t="s">
        <v>334</v>
      </c>
      <c r="Y1481" s="14">
        <v>25000</v>
      </c>
      <c r="Z1481" s="11">
        <v>119.26</v>
      </c>
      <c r="AA1481" s="11">
        <v>2981455.8</v>
      </c>
      <c r="AB1481" s="11"/>
      <c r="AC1481" s="11"/>
      <c r="AD1481" s="11"/>
      <c r="AE1481" s="11"/>
      <c r="AF1481" s="11"/>
      <c r="AG1481" s="11"/>
      <c r="AL1481" s="12" t="s">
        <v>75</v>
      </c>
    </row>
    <row r="1482" spans="2:38" x14ac:dyDescent="0.25">
      <c r="C1482" s="13"/>
      <c r="D1482" s="12"/>
      <c r="E1482" s="12"/>
      <c r="F1482" s="12"/>
      <c r="G1482" s="12"/>
      <c r="H1482" s="12"/>
      <c r="I1482" s="12" t="s">
        <v>75</v>
      </c>
      <c r="J1482" s="12" t="s">
        <v>269</v>
      </c>
      <c r="K1482" s="14">
        <v>1000</v>
      </c>
      <c r="L1482" s="11">
        <v>106.4</v>
      </c>
      <c r="M1482" s="11">
        <v>106396.28</v>
      </c>
      <c r="N1482" s="12"/>
      <c r="O1482" s="14"/>
      <c r="P1482" s="11"/>
      <c r="Q1482" s="11"/>
      <c r="R1482" s="11"/>
      <c r="S1482" s="12"/>
      <c r="T1482" s="14"/>
      <c r="U1482" s="11"/>
      <c r="V1482" s="11"/>
      <c r="W1482" s="11"/>
      <c r="X1482" s="12" t="s">
        <v>372</v>
      </c>
      <c r="Y1482" s="14">
        <v>1000</v>
      </c>
      <c r="Z1482" s="11">
        <v>130.13</v>
      </c>
      <c r="AA1482" s="11">
        <v>130130</v>
      </c>
      <c r="AB1482" s="11"/>
      <c r="AC1482" s="11"/>
      <c r="AD1482" s="11"/>
      <c r="AE1482" s="11"/>
      <c r="AF1482" s="11"/>
      <c r="AG1482" s="11"/>
      <c r="AL1482" s="12" t="s">
        <v>75</v>
      </c>
    </row>
    <row r="1483" spans="2:38" x14ac:dyDescent="0.25">
      <c r="C1483" s="13"/>
      <c r="D1483" s="12"/>
      <c r="E1483" s="12"/>
      <c r="F1483" s="12"/>
      <c r="G1483" s="12"/>
      <c r="H1483" s="12"/>
      <c r="I1483" s="12" t="s">
        <v>75</v>
      </c>
      <c r="J1483" s="12" t="s">
        <v>276</v>
      </c>
      <c r="K1483" s="14">
        <v>2000</v>
      </c>
      <c r="L1483" s="11">
        <v>108.91</v>
      </c>
      <c r="M1483" s="11">
        <v>217817.60000000001</v>
      </c>
      <c r="N1483" s="12"/>
      <c r="O1483" s="14"/>
      <c r="P1483" s="11"/>
      <c r="Q1483" s="11"/>
      <c r="R1483" s="11"/>
      <c r="S1483" s="12"/>
      <c r="T1483" s="14"/>
      <c r="U1483" s="11"/>
      <c r="V1483" s="11"/>
      <c r="W1483" s="11"/>
      <c r="X1483" s="12" t="s">
        <v>355</v>
      </c>
      <c r="Y1483" s="14">
        <v>2000</v>
      </c>
      <c r="Z1483" s="11">
        <v>122.32</v>
      </c>
      <c r="AA1483" s="11">
        <v>244630.69</v>
      </c>
      <c r="AB1483" s="11"/>
      <c r="AC1483" s="11"/>
      <c r="AD1483" s="11"/>
      <c r="AE1483" s="11"/>
      <c r="AF1483" s="11"/>
      <c r="AG1483" s="11"/>
      <c r="AL1483" s="12" t="s">
        <v>75</v>
      </c>
    </row>
    <row r="1484" spans="2:38" x14ac:dyDescent="0.25">
      <c r="C1484" s="13"/>
      <c r="D1484" s="12"/>
      <c r="E1484" s="12"/>
      <c r="F1484" s="12"/>
      <c r="G1484" s="12"/>
      <c r="H1484" s="12"/>
      <c r="I1484" s="12" t="s">
        <v>75</v>
      </c>
      <c r="J1484" s="12" t="s">
        <v>306</v>
      </c>
      <c r="K1484" s="14">
        <v>2500</v>
      </c>
      <c r="L1484" s="11">
        <v>107.31</v>
      </c>
      <c r="M1484" s="11">
        <v>268268</v>
      </c>
      <c r="N1484" s="12"/>
      <c r="O1484" s="14"/>
      <c r="P1484" s="11"/>
      <c r="Q1484" s="11"/>
      <c r="R1484" s="11"/>
      <c r="S1484" s="12"/>
      <c r="T1484" s="14"/>
      <c r="U1484" s="11"/>
      <c r="V1484" s="11"/>
      <c r="W1484" s="11"/>
      <c r="X1484" s="12" t="s">
        <v>361</v>
      </c>
      <c r="Y1484" s="14">
        <v>4000</v>
      </c>
      <c r="Z1484" s="11">
        <v>127.8</v>
      </c>
      <c r="AA1484" s="11">
        <v>511185.88</v>
      </c>
      <c r="AB1484" s="11"/>
      <c r="AC1484" s="11"/>
      <c r="AD1484" s="11"/>
      <c r="AE1484" s="11"/>
      <c r="AF1484" s="11"/>
      <c r="AG1484" s="11"/>
      <c r="AL1484" s="12" t="s">
        <v>75</v>
      </c>
    </row>
    <row r="1485" spans="2:38" x14ac:dyDescent="0.25">
      <c r="C1485" s="13"/>
      <c r="D1485" s="12"/>
      <c r="E1485" s="12"/>
      <c r="F1485" s="12"/>
      <c r="G1485" s="12"/>
      <c r="H1485" s="12"/>
      <c r="I1485" s="12" t="s">
        <v>75</v>
      </c>
      <c r="J1485" s="12" t="s">
        <v>264</v>
      </c>
      <c r="K1485" s="14">
        <v>4000</v>
      </c>
      <c r="L1485" s="11">
        <v>107.87</v>
      </c>
      <c r="M1485" s="11">
        <v>431471.1</v>
      </c>
      <c r="N1485" s="12"/>
      <c r="O1485" s="14"/>
      <c r="P1485" s="11"/>
      <c r="Q1485" s="11"/>
      <c r="R1485" s="11"/>
      <c r="S1485" s="12"/>
      <c r="T1485" s="14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L1485" s="12" t="s">
        <v>75</v>
      </c>
    </row>
    <row r="1486" spans="2:38" x14ac:dyDescent="0.25">
      <c r="C1486" s="13"/>
      <c r="D1486" s="12"/>
      <c r="E1486" s="12"/>
      <c r="F1486" s="12"/>
      <c r="G1486" s="12"/>
      <c r="H1486" s="12"/>
      <c r="I1486" s="12" t="s">
        <v>75</v>
      </c>
      <c r="J1486" s="12" t="s">
        <v>334</v>
      </c>
      <c r="K1486" s="14">
        <v>25000</v>
      </c>
      <c r="L1486" s="11">
        <v>119.26</v>
      </c>
      <c r="M1486" s="11">
        <v>2981455.8</v>
      </c>
      <c r="N1486" s="12"/>
      <c r="O1486" s="14"/>
      <c r="P1486" s="11"/>
      <c r="Q1486" s="11"/>
      <c r="R1486" s="11"/>
      <c r="S1486" s="12"/>
      <c r="T1486" s="14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L1486" s="12" t="s">
        <v>75</v>
      </c>
    </row>
    <row r="1487" spans="2:38" x14ac:dyDescent="0.25">
      <c r="C1487" s="13"/>
      <c r="D1487" s="12"/>
      <c r="E1487" s="12"/>
      <c r="F1487" s="12"/>
      <c r="G1487" s="12"/>
      <c r="H1487" s="12"/>
      <c r="I1487" s="12" t="s">
        <v>75</v>
      </c>
      <c r="J1487" s="11"/>
      <c r="K1487" s="11">
        <v>77500</v>
      </c>
      <c r="L1487" s="11"/>
      <c r="M1487" s="11">
        <v>7800220.6836363636</v>
      </c>
      <c r="N1487" s="12"/>
      <c r="O1487" s="14">
        <f t="shared" ref="O1487:Q1487" si="216">SUM(O1477:O1486)</f>
        <v>7000</v>
      </c>
      <c r="P1487" s="11">
        <f t="shared" si="216"/>
        <v>380.25</v>
      </c>
      <c r="Q1487" s="11">
        <f t="shared" si="216"/>
        <v>885946.57000000007</v>
      </c>
      <c r="R1487" s="11"/>
      <c r="S1487" s="12"/>
      <c r="T1487" s="14">
        <f t="shared" ref="T1487:V1487" si="217">SUM(T1475:T1486)</f>
        <v>-4000</v>
      </c>
      <c r="U1487" s="11">
        <f t="shared" si="217"/>
        <v>248.36</v>
      </c>
      <c r="V1487" s="11">
        <f t="shared" si="217"/>
        <v>-496702.58999999997</v>
      </c>
      <c r="W1487" s="11"/>
      <c r="X1487" s="11"/>
      <c r="Y1487" s="11">
        <f>K1487+O1487+T1487</f>
        <v>80500</v>
      </c>
      <c r="Z1487" s="11"/>
      <c r="AA1487" s="11">
        <f>SUM(AA1474:AA1486)</f>
        <v>8333842.5118181827</v>
      </c>
      <c r="AB1487" s="12"/>
      <c r="AC1487" s="11">
        <f>M1474-AA1474</f>
        <v>352324.7418181817</v>
      </c>
      <c r="AD1487" s="11">
        <f>(V1487*-1)-AC1487</f>
        <v>144377.84818181826</v>
      </c>
      <c r="AE1487" s="11"/>
      <c r="AF1487" s="11"/>
      <c r="AG1487" s="11"/>
      <c r="AK1487" s="86" t="s">
        <v>387</v>
      </c>
      <c r="AL1487" s="12" t="s">
        <v>75</v>
      </c>
    </row>
    <row r="1488" spans="2:38" x14ac:dyDescent="0.25">
      <c r="C1488" s="13"/>
      <c r="D1488" s="12"/>
      <c r="E1488" s="12"/>
      <c r="F1488" s="12"/>
      <c r="G1488" s="12"/>
      <c r="H1488" s="12"/>
      <c r="I1488" s="12"/>
      <c r="J1488" s="11"/>
      <c r="K1488" s="11"/>
      <c r="L1488" s="11"/>
      <c r="M1488" s="11"/>
      <c r="N1488" s="12"/>
      <c r="O1488" s="14"/>
      <c r="P1488" s="11"/>
      <c r="Q1488" s="11"/>
      <c r="R1488" s="11"/>
      <c r="S1488" s="12"/>
      <c r="T1488" s="14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L1488" s="12"/>
    </row>
    <row r="1489" spans="2:38" x14ac:dyDescent="0.25">
      <c r="C1489" s="13"/>
      <c r="D1489" s="12"/>
      <c r="E1489" s="12"/>
      <c r="F1489" s="12"/>
      <c r="G1489" s="12"/>
      <c r="H1489" s="12"/>
      <c r="I1489" s="12"/>
      <c r="J1489" s="11"/>
      <c r="K1489" s="11"/>
      <c r="L1489" s="11"/>
      <c r="M1489" s="11"/>
      <c r="N1489" s="12"/>
      <c r="O1489" s="14"/>
      <c r="P1489" s="11"/>
      <c r="Q1489" s="11"/>
      <c r="R1489" s="11"/>
      <c r="S1489" s="12"/>
      <c r="T1489" s="14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L1489" s="12"/>
    </row>
    <row r="1490" spans="2:38" x14ac:dyDescent="0.25">
      <c r="C1490" s="13"/>
      <c r="D1490" s="12"/>
      <c r="E1490" s="12"/>
      <c r="F1490" s="12"/>
      <c r="G1490" s="12"/>
      <c r="H1490" s="12"/>
      <c r="I1490" s="46" t="s">
        <v>88</v>
      </c>
      <c r="J1490" s="11"/>
      <c r="K1490" s="11">
        <v>500</v>
      </c>
      <c r="L1490" s="11"/>
      <c r="M1490" s="11">
        <v>211010.7181818182</v>
      </c>
      <c r="N1490" s="12"/>
      <c r="O1490" s="14"/>
      <c r="P1490" s="11"/>
      <c r="Q1490" s="11"/>
      <c r="R1490" s="11"/>
      <c r="S1490" s="12"/>
      <c r="T1490" s="14"/>
      <c r="U1490" s="11"/>
      <c r="V1490" s="11"/>
      <c r="W1490" s="11"/>
      <c r="X1490" s="11"/>
      <c r="Y1490" s="11">
        <v>500</v>
      </c>
      <c r="Z1490" s="11"/>
      <c r="AA1490" s="11">
        <v>211010.7181818182</v>
      </c>
      <c r="AB1490" s="11"/>
      <c r="AC1490" s="11"/>
      <c r="AD1490" s="11"/>
      <c r="AE1490" s="11"/>
      <c r="AF1490" s="11"/>
      <c r="AG1490" s="11"/>
      <c r="AL1490" s="46" t="s">
        <v>88</v>
      </c>
    </row>
    <row r="1491" spans="2:38" x14ac:dyDescent="0.25">
      <c r="C1491" s="13"/>
      <c r="D1491" s="12"/>
      <c r="E1491" s="12"/>
      <c r="F1491" s="12"/>
      <c r="G1491" s="12"/>
      <c r="H1491" s="12"/>
      <c r="I1491" s="46"/>
      <c r="J1491" s="11"/>
      <c r="K1491" s="11"/>
      <c r="L1491" s="11"/>
      <c r="M1491" s="11"/>
      <c r="N1491" s="12"/>
      <c r="O1491" s="14"/>
      <c r="P1491" s="11"/>
      <c r="Q1491" s="11"/>
      <c r="R1491" s="11"/>
      <c r="S1491" s="12"/>
      <c r="T1491" s="14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L1491" s="46"/>
    </row>
    <row r="1492" spans="2:38" x14ac:dyDescent="0.25">
      <c r="C1492" s="13"/>
      <c r="D1492" s="12"/>
      <c r="E1492" s="12"/>
      <c r="F1492" s="12"/>
      <c r="G1492" s="12"/>
      <c r="H1492" s="12"/>
      <c r="I1492" s="46"/>
      <c r="J1492" s="11"/>
      <c r="K1492" s="11"/>
      <c r="L1492" s="11"/>
      <c r="M1492" s="11"/>
      <c r="N1492" s="12"/>
      <c r="O1492" s="14"/>
      <c r="P1492" s="11"/>
      <c r="Q1492" s="11"/>
      <c r="R1492" s="11"/>
      <c r="S1492" s="12"/>
      <c r="T1492" s="14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L1492" s="46"/>
    </row>
    <row r="1493" spans="2:38" x14ac:dyDescent="0.25">
      <c r="B1493" s="44">
        <v>338</v>
      </c>
      <c r="C1493" s="45">
        <v>45923</v>
      </c>
      <c r="D1493" s="46" t="s">
        <v>361</v>
      </c>
      <c r="E1493" s="46" t="s">
        <v>23</v>
      </c>
      <c r="F1493" s="46" t="s">
        <v>23</v>
      </c>
      <c r="G1493" s="46" t="s">
        <v>21</v>
      </c>
      <c r="H1493" s="46"/>
      <c r="I1493" s="46" t="s">
        <v>179</v>
      </c>
      <c r="J1493" s="46"/>
      <c r="K1493" s="46"/>
      <c r="L1493" s="46"/>
      <c r="M1493" s="46"/>
      <c r="N1493" s="46"/>
      <c r="O1493" s="47"/>
      <c r="P1493" s="43"/>
      <c r="Q1493" s="43"/>
      <c r="R1493" s="43"/>
      <c r="S1493" s="46" t="s">
        <v>361</v>
      </c>
      <c r="T1493" s="47">
        <v>-250</v>
      </c>
      <c r="U1493" s="43">
        <v>460.09</v>
      </c>
      <c r="V1493" s="43">
        <v>-115022.36</v>
      </c>
      <c r="W1493" s="43"/>
      <c r="X1493" s="43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86" t="str">
        <f>LEFT(S1493,2)</f>
        <v>22</v>
      </c>
      <c r="AI1493" s="86" t="str">
        <f>MID(S1493,4,2)</f>
        <v>09</v>
      </c>
      <c r="AJ1493" s="86" t="str">
        <f>RIGHT(S1493,2)</f>
        <v>25</v>
      </c>
      <c r="AK1493" s="86" t="s">
        <v>387</v>
      </c>
      <c r="AL1493" s="12" t="s">
        <v>179</v>
      </c>
    </row>
    <row r="1494" spans="2:38" x14ac:dyDescent="0.25">
      <c r="C1494" s="13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4"/>
      <c r="P1494" s="11"/>
      <c r="Q1494" s="11"/>
      <c r="R1494" s="11"/>
      <c r="S1494" s="12"/>
      <c r="T1494" s="14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L1494" s="12"/>
    </row>
    <row r="1495" spans="2:38" x14ac:dyDescent="0.25">
      <c r="C1495" s="13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4"/>
      <c r="P1495" s="11"/>
      <c r="Q1495" s="11"/>
      <c r="R1495" s="11"/>
      <c r="S1495" s="12"/>
      <c r="T1495" s="14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L1495" s="12"/>
    </row>
    <row r="1496" spans="2:38" x14ac:dyDescent="0.25">
      <c r="C1496" s="13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4"/>
      <c r="P1496" s="11"/>
      <c r="Q1496" s="11"/>
      <c r="R1496" s="11"/>
      <c r="S1496" s="12"/>
      <c r="T1496" s="14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L1496" s="12"/>
    </row>
    <row r="1497" spans="2:38" x14ac:dyDescent="0.25">
      <c r="C1497" s="13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4"/>
      <c r="P1497" s="11"/>
      <c r="Q1497" s="11"/>
      <c r="R1497" s="11"/>
      <c r="S1497" s="12"/>
      <c r="T1497" s="14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L1497" s="12"/>
    </row>
    <row r="1498" spans="2:38" x14ac:dyDescent="0.25">
      <c r="C1498" s="13"/>
      <c r="D1498" s="12"/>
      <c r="E1498" s="12"/>
      <c r="F1498" s="12"/>
      <c r="G1498" s="12"/>
      <c r="H1498" s="12"/>
      <c r="I1498" s="12" t="s">
        <v>173</v>
      </c>
      <c r="J1498" s="12" t="s">
        <v>171</v>
      </c>
      <c r="K1498" s="14">
        <v>1500</v>
      </c>
      <c r="L1498" s="11">
        <v>67.64</v>
      </c>
      <c r="M1498" s="11">
        <v>101456.4</v>
      </c>
      <c r="N1498" s="12"/>
      <c r="O1498" s="14"/>
      <c r="P1498" s="11"/>
      <c r="Q1498" s="11"/>
      <c r="R1498" s="11"/>
      <c r="S1498" s="12"/>
      <c r="T1498" s="14"/>
      <c r="U1498" s="11"/>
      <c r="V1498" s="11"/>
      <c r="W1498" s="11"/>
      <c r="X1498" s="12" t="s">
        <v>171</v>
      </c>
      <c r="Y1498" s="14">
        <v>1500</v>
      </c>
      <c r="Z1498" s="11">
        <v>67.64</v>
      </c>
      <c r="AA1498" s="11">
        <v>101456.4</v>
      </c>
      <c r="AB1498" s="11"/>
      <c r="AC1498" s="11"/>
      <c r="AD1498" s="11"/>
      <c r="AE1498" s="11"/>
      <c r="AF1498" s="11"/>
      <c r="AG1498" s="11"/>
      <c r="AL1498" s="12" t="s">
        <v>173</v>
      </c>
    </row>
    <row r="1499" spans="2:38" x14ac:dyDescent="0.25">
      <c r="C1499" s="13"/>
      <c r="D1499" s="12"/>
      <c r="E1499" s="12"/>
      <c r="F1499" s="12"/>
      <c r="G1499" s="12"/>
      <c r="H1499" s="12"/>
      <c r="I1499" s="12" t="s">
        <v>173</v>
      </c>
      <c r="J1499" s="12" t="s">
        <v>294</v>
      </c>
      <c r="K1499" s="14">
        <v>500</v>
      </c>
      <c r="L1499" s="11">
        <v>53.22</v>
      </c>
      <c r="M1499" s="11">
        <v>26611.61</v>
      </c>
      <c r="N1499" s="12"/>
      <c r="O1499" s="14"/>
      <c r="P1499" s="11"/>
      <c r="Q1499" s="11"/>
      <c r="R1499" s="11"/>
      <c r="S1499" s="12"/>
      <c r="T1499" s="14"/>
      <c r="U1499" s="11"/>
      <c r="V1499" s="11"/>
      <c r="W1499" s="11"/>
      <c r="X1499" s="12" t="s">
        <v>294</v>
      </c>
      <c r="Y1499" s="14">
        <v>500</v>
      </c>
      <c r="Z1499" s="11">
        <v>53.22</v>
      </c>
      <c r="AA1499" s="11">
        <v>26611.61</v>
      </c>
      <c r="AB1499" s="11"/>
      <c r="AC1499" s="11"/>
      <c r="AD1499" s="11"/>
      <c r="AE1499" s="11"/>
      <c r="AF1499" s="11"/>
      <c r="AG1499" s="11"/>
      <c r="AL1499" s="12" t="s">
        <v>173</v>
      </c>
    </row>
    <row r="1500" spans="2:38" x14ac:dyDescent="0.25">
      <c r="C1500" s="13"/>
      <c r="D1500" s="12"/>
      <c r="E1500" s="12"/>
      <c r="F1500" s="12"/>
      <c r="G1500" s="12"/>
      <c r="H1500" s="12"/>
      <c r="I1500" s="12" t="s">
        <v>173</v>
      </c>
      <c r="J1500" s="11"/>
      <c r="K1500" s="11">
        <v>2000</v>
      </c>
      <c r="L1500" s="11">
        <v>120.86</v>
      </c>
      <c r="M1500" s="11">
        <v>128068.01</v>
      </c>
      <c r="N1500" s="12"/>
      <c r="O1500" s="14"/>
      <c r="P1500" s="11"/>
      <c r="Q1500" s="11"/>
      <c r="R1500" s="11"/>
      <c r="S1500" s="12"/>
      <c r="T1500" s="14"/>
      <c r="U1500" s="11"/>
      <c r="V1500" s="11"/>
      <c r="W1500" s="11"/>
      <c r="X1500" s="11"/>
      <c r="Y1500" s="11">
        <v>2000</v>
      </c>
      <c r="Z1500" s="11">
        <v>120.86</v>
      </c>
      <c r="AA1500" s="11">
        <v>128068.01</v>
      </c>
      <c r="AB1500" s="11"/>
      <c r="AC1500" s="11"/>
      <c r="AD1500" s="11"/>
      <c r="AE1500" s="11"/>
      <c r="AF1500" s="11"/>
      <c r="AG1500" s="11"/>
      <c r="AL1500" s="12" t="s">
        <v>173</v>
      </c>
    </row>
    <row r="1501" spans="2:38" x14ac:dyDescent="0.25">
      <c r="C1501" s="13"/>
      <c r="D1501" s="12"/>
      <c r="E1501" s="12"/>
      <c r="F1501" s="12"/>
      <c r="G1501" s="12"/>
      <c r="H1501" s="12"/>
      <c r="I1501" s="12"/>
      <c r="J1501" s="11"/>
      <c r="K1501" s="11"/>
      <c r="L1501" s="11"/>
      <c r="M1501" s="11"/>
      <c r="N1501" s="12"/>
      <c r="O1501" s="14"/>
      <c r="P1501" s="11"/>
      <c r="Q1501" s="11"/>
      <c r="R1501" s="11"/>
      <c r="S1501" s="12"/>
      <c r="T1501" s="14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L1501" s="12"/>
    </row>
    <row r="1502" spans="2:38" x14ac:dyDescent="0.25">
      <c r="C1502" s="13"/>
      <c r="D1502" s="12"/>
      <c r="E1502" s="12"/>
      <c r="F1502" s="12"/>
      <c r="G1502" s="12"/>
      <c r="H1502" s="12"/>
      <c r="I1502" s="12"/>
      <c r="J1502" s="11"/>
      <c r="K1502" s="11"/>
      <c r="L1502" s="11"/>
      <c r="M1502" s="11"/>
      <c r="N1502" s="12"/>
      <c r="O1502" s="14"/>
      <c r="P1502" s="11"/>
      <c r="Q1502" s="11"/>
      <c r="R1502" s="11"/>
      <c r="S1502" s="12"/>
      <c r="T1502" s="14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L1502" s="12"/>
    </row>
    <row r="1503" spans="2:38" x14ac:dyDescent="0.25">
      <c r="C1503" s="13"/>
      <c r="D1503" s="12"/>
      <c r="E1503" s="12"/>
      <c r="F1503" s="12"/>
      <c r="G1503" s="12"/>
      <c r="H1503" s="12"/>
      <c r="I1503" s="12"/>
      <c r="J1503" s="11"/>
      <c r="K1503" s="11"/>
      <c r="L1503" s="11"/>
      <c r="M1503" s="11"/>
      <c r="N1503" s="12"/>
      <c r="O1503" s="14"/>
      <c r="P1503" s="11"/>
      <c r="Q1503" s="11"/>
      <c r="R1503" s="11"/>
      <c r="S1503" s="12"/>
      <c r="T1503" s="14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L1503" s="12"/>
    </row>
    <row r="1504" spans="2:38" x14ac:dyDescent="0.25">
      <c r="C1504" s="13"/>
      <c r="D1504" s="12"/>
      <c r="E1504" s="12"/>
      <c r="F1504" s="12"/>
      <c r="G1504" s="12"/>
      <c r="H1504" s="12"/>
      <c r="I1504" s="12" t="s">
        <v>232</v>
      </c>
      <c r="J1504" s="11"/>
      <c r="K1504" s="11">
        <v>500</v>
      </c>
      <c r="L1504" s="11"/>
      <c r="M1504" s="11">
        <v>152652.5</v>
      </c>
      <c r="N1504" s="12"/>
      <c r="O1504" s="14"/>
      <c r="P1504" s="11"/>
      <c r="Q1504" s="11"/>
      <c r="R1504" s="11"/>
      <c r="S1504" s="12"/>
      <c r="T1504" s="14"/>
      <c r="U1504" s="11"/>
      <c r="V1504" s="11"/>
      <c r="W1504" s="11"/>
      <c r="X1504" s="11"/>
      <c r="Y1504" s="11">
        <v>500</v>
      </c>
      <c r="Z1504" s="11"/>
      <c r="AA1504" s="11">
        <v>152652.5</v>
      </c>
      <c r="AB1504" s="11"/>
      <c r="AC1504" s="11"/>
      <c r="AD1504" s="11"/>
      <c r="AE1504" s="11"/>
      <c r="AF1504" s="11"/>
      <c r="AG1504" s="11"/>
      <c r="AL1504" s="12" t="s">
        <v>232</v>
      </c>
    </row>
    <row r="1505" spans="3:38" x14ac:dyDescent="0.25">
      <c r="C1505" s="13"/>
      <c r="D1505" s="12"/>
      <c r="E1505" s="12"/>
      <c r="F1505" s="12"/>
      <c r="G1505" s="12"/>
      <c r="H1505" s="12"/>
      <c r="I1505" s="12"/>
      <c r="J1505" s="11"/>
      <c r="K1505" s="11"/>
      <c r="L1505" s="11"/>
      <c r="M1505" s="11"/>
      <c r="N1505" s="12"/>
      <c r="O1505" s="14"/>
      <c r="P1505" s="11"/>
      <c r="Q1505" s="11"/>
      <c r="R1505" s="11"/>
      <c r="S1505" s="12"/>
      <c r="T1505" s="14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L1505" s="12"/>
    </row>
    <row r="1506" spans="3:38" x14ac:dyDescent="0.25">
      <c r="C1506" s="13"/>
      <c r="D1506" s="12"/>
      <c r="E1506" s="12"/>
      <c r="F1506" s="12"/>
      <c r="G1506" s="12"/>
      <c r="H1506" s="12"/>
      <c r="I1506" s="12"/>
      <c r="J1506" s="11"/>
      <c r="K1506" s="11"/>
      <c r="L1506" s="11"/>
      <c r="M1506" s="11"/>
      <c r="N1506" s="12"/>
      <c r="O1506" s="14"/>
      <c r="P1506" s="11"/>
      <c r="Q1506" s="11"/>
      <c r="R1506" s="11"/>
      <c r="S1506" s="12"/>
      <c r="T1506" s="14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L1506" s="12"/>
    </row>
    <row r="1507" spans="3:38" x14ac:dyDescent="0.25">
      <c r="C1507" s="13"/>
      <c r="D1507" s="12"/>
      <c r="E1507" s="12"/>
      <c r="F1507" s="12"/>
      <c r="G1507" s="12"/>
      <c r="H1507" s="12"/>
      <c r="I1507" s="12" t="s">
        <v>137</v>
      </c>
      <c r="J1507" s="12" t="s">
        <v>200</v>
      </c>
      <c r="K1507" s="14">
        <v>500</v>
      </c>
      <c r="L1507" s="11">
        <v>720.71</v>
      </c>
      <c r="M1507" s="11">
        <v>360355.55</v>
      </c>
      <c r="N1507" s="12"/>
      <c r="O1507" s="14"/>
      <c r="P1507" s="11"/>
      <c r="Q1507" s="11"/>
      <c r="R1507" s="11"/>
      <c r="S1507" s="12"/>
      <c r="T1507" s="14"/>
      <c r="U1507" s="11"/>
      <c r="V1507" s="11"/>
      <c r="W1507" s="11"/>
      <c r="X1507" s="12" t="s">
        <v>200</v>
      </c>
      <c r="Y1507" s="14">
        <v>500</v>
      </c>
      <c r="Z1507" s="11">
        <v>720.71</v>
      </c>
      <c r="AA1507" s="11">
        <v>360355.55</v>
      </c>
      <c r="AB1507" s="11"/>
      <c r="AC1507" s="11"/>
      <c r="AD1507" s="11"/>
      <c r="AE1507" s="11"/>
      <c r="AF1507" s="11"/>
      <c r="AG1507" s="11"/>
      <c r="AL1507" s="12" t="s">
        <v>137</v>
      </c>
    </row>
    <row r="1508" spans="3:38" x14ac:dyDescent="0.25">
      <c r="C1508" s="13"/>
      <c r="D1508" s="12"/>
      <c r="E1508" s="12"/>
      <c r="F1508" s="12"/>
      <c r="G1508" s="12"/>
      <c r="H1508" s="12"/>
      <c r="I1508" s="12" t="s">
        <v>137</v>
      </c>
      <c r="J1508" s="12" t="s">
        <v>327</v>
      </c>
      <c r="K1508" s="14">
        <v>200</v>
      </c>
      <c r="L1508" s="11">
        <v>845.98</v>
      </c>
      <c r="M1508" s="11">
        <v>169195.43</v>
      </c>
      <c r="N1508" s="12"/>
      <c r="O1508" s="14"/>
      <c r="P1508" s="11"/>
      <c r="Q1508" s="11"/>
      <c r="R1508" s="11"/>
      <c r="S1508" s="12"/>
      <c r="T1508" s="14"/>
      <c r="U1508" s="11"/>
      <c r="V1508" s="11"/>
      <c r="W1508" s="11"/>
      <c r="X1508" s="12" t="s">
        <v>327</v>
      </c>
      <c r="Y1508" s="14">
        <v>200</v>
      </c>
      <c r="Z1508" s="11">
        <v>845.98</v>
      </c>
      <c r="AA1508" s="11">
        <v>169195.43</v>
      </c>
      <c r="AB1508" s="11"/>
      <c r="AC1508" s="11"/>
      <c r="AD1508" s="11"/>
      <c r="AE1508" s="11"/>
      <c r="AF1508" s="11"/>
      <c r="AG1508" s="11"/>
      <c r="AL1508" s="12" t="s">
        <v>137</v>
      </c>
    </row>
    <row r="1509" spans="3:38" x14ac:dyDescent="0.25">
      <c r="C1509" s="13"/>
      <c r="D1509" s="12"/>
      <c r="E1509" s="12"/>
      <c r="F1509" s="12"/>
      <c r="G1509" s="12"/>
      <c r="H1509" s="12"/>
      <c r="I1509" s="12" t="s">
        <v>137</v>
      </c>
      <c r="J1509" s="12" t="s">
        <v>332</v>
      </c>
      <c r="K1509" s="14">
        <v>200</v>
      </c>
      <c r="L1509" s="11">
        <v>879.38</v>
      </c>
      <c r="M1509" s="11">
        <v>175875.72</v>
      </c>
      <c r="N1509" s="12"/>
      <c r="O1509" s="14"/>
      <c r="P1509" s="11"/>
      <c r="Q1509" s="11"/>
      <c r="R1509" s="11"/>
      <c r="S1509" s="12"/>
      <c r="T1509" s="14"/>
      <c r="U1509" s="11"/>
      <c r="V1509" s="11"/>
      <c r="W1509" s="11"/>
      <c r="X1509" s="12" t="s">
        <v>332</v>
      </c>
      <c r="Y1509" s="14">
        <v>200</v>
      </c>
      <c r="Z1509" s="11">
        <v>879.38</v>
      </c>
      <c r="AA1509" s="11">
        <v>175875.72</v>
      </c>
      <c r="AB1509" s="11"/>
      <c r="AC1509" s="11"/>
      <c r="AD1509" s="11"/>
      <c r="AE1509" s="11"/>
      <c r="AF1509" s="11"/>
      <c r="AG1509" s="11"/>
      <c r="AL1509" s="12" t="s">
        <v>137</v>
      </c>
    </row>
    <row r="1510" spans="3:38" x14ac:dyDescent="0.25">
      <c r="C1510" s="13"/>
      <c r="D1510" s="12"/>
      <c r="E1510" s="12"/>
      <c r="F1510" s="12"/>
      <c r="G1510" s="12"/>
      <c r="H1510" s="12"/>
      <c r="I1510" s="12" t="s">
        <v>137</v>
      </c>
      <c r="J1510" s="11"/>
      <c r="K1510" s="11">
        <v>900</v>
      </c>
      <c r="L1510" s="11">
        <v>2446.0700000000002</v>
      </c>
      <c r="M1510" s="11">
        <v>705426.7</v>
      </c>
      <c r="N1510" s="12"/>
      <c r="O1510" s="14"/>
      <c r="P1510" s="11"/>
      <c r="Q1510" s="11"/>
      <c r="R1510" s="11"/>
      <c r="S1510" s="12"/>
      <c r="T1510" s="14"/>
      <c r="U1510" s="11"/>
      <c r="V1510" s="11"/>
      <c r="W1510" s="11"/>
      <c r="X1510" s="11"/>
      <c r="Y1510" s="11">
        <v>900</v>
      </c>
      <c r="Z1510" s="11">
        <v>2446.0700000000002</v>
      </c>
      <c r="AA1510" s="11">
        <v>705426.7</v>
      </c>
      <c r="AB1510" s="11"/>
      <c r="AC1510" s="11"/>
      <c r="AD1510" s="11"/>
      <c r="AE1510" s="11"/>
      <c r="AF1510" s="11"/>
      <c r="AG1510" s="11"/>
      <c r="AL1510" s="12" t="s">
        <v>137</v>
      </c>
    </row>
    <row r="1511" spans="3:38" x14ac:dyDescent="0.25">
      <c r="C1511" s="13"/>
      <c r="D1511" s="12"/>
      <c r="E1511" s="12"/>
      <c r="F1511" s="12"/>
      <c r="G1511" s="12"/>
      <c r="H1511" s="12"/>
      <c r="I1511" s="12"/>
      <c r="J1511" s="11"/>
      <c r="K1511" s="11"/>
      <c r="L1511" s="11"/>
      <c r="M1511" s="11"/>
      <c r="N1511" s="12"/>
      <c r="O1511" s="14"/>
      <c r="P1511" s="11"/>
      <c r="Q1511" s="11"/>
      <c r="R1511" s="11"/>
      <c r="S1511" s="12"/>
      <c r="T1511" s="14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L1511" s="12"/>
    </row>
    <row r="1512" spans="3:38" x14ac:dyDescent="0.25">
      <c r="C1512" s="13"/>
      <c r="D1512" s="12"/>
      <c r="E1512" s="12"/>
      <c r="F1512" s="12"/>
      <c r="G1512" s="12"/>
      <c r="H1512" s="12"/>
      <c r="I1512" s="12"/>
      <c r="J1512" s="11"/>
      <c r="K1512" s="11"/>
      <c r="L1512" s="11"/>
      <c r="M1512" s="11"/>
      <c r="N1512" s="12"/>
      <c r="O1512" s="14"/>
      <c r="P1512" s="11"/>
      <c r="Q1512" s="11"/>
      <c r="R1512" s="11"/>
      <c r="S1512" s="12"/>
      <c r="T1512" s="14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L1512" s="12"/>
    </row>
    <row r="1513" spans="3:38" x14ac:dyDescent="0.25">
      <c r="C1513" s="13"/>
      <c r="D1513" s="12"/>
      <c r="E1513" s="12"/>
      <c r="F1513" s="12"/>
      <c r="G1513" s="12"/>
      <c r="H1513" s="12"/>
      <c r="I1513" s="31" t="s">
        <v>424</v>
      </c>
      <c r="J1513" s="11"/>
      <c r="K1513" s="32">
        <v>250</v>
      </c>
      <c r="L1513" s="32"/>
      <c r="M1513" s="33">
        <v>433934.78</v>
      </c>
      <c r="N1513" s="12"/>
      <c r="O1513" s="14"/>
      <c r="P1513" s="11"/>
      <c r="Q1513" s="11"/>
      <c r="R1513" s="11"/>
      <c r="S1513" s="12"/>
      <c r="T1513" s="14"/>
      <c r="U1513" s="11"/>
      <c r="V1513" s="11"/>
      <c r="W1513" s="11"/>
      <c r="X1513" s="11"/>
      <c r="Y1513" s="32">
        <v>250</v>
      </c>
      <c r="Z1513" s="32"/>
      <c r="AA1513" s="33">
        <v>433934.78</v>
      </c>
      <c r="AB1513" s="11"/>
      <c r="AC1513" s="11"/>
      <c r="AD1513" s="11"/>
      <c r="AE1513" s="11"/>
      <c r="AF1513" s="11"/>
      <c r="AG1513" s="11"/>
      <c r="AL1513" s="31" t="s">
        <v>424</v>
      </c>
    </row>
    <row r="1514" spans="3:38" x14ac:dyDescent="0.25">
      <c r="C1514" s="13"/>
      <c r="D1514" s="12"/>
      <c r="E1514" s="12"/>
      <c r="F1514" s="12"/>
      <c r="G1514" s="12"/>
      <c r="H1514" s="12"/>
      <c r="I1514" s="31"/>
      <c r="J1514" s="11"/>
      <c r="K1514" s="32"/>
      <c r="L1514" s="32"/>
      <c r="M1514" s="33"/>
      <c r="N1514" s="12"/>
      <c r="O1514" s="14"/>
      <c r="P1514" s="11"/>
      <c r="Q1514" s="11"/>
      <c r="R1514" s="11"/>
      <c r="S1514" s="12"/>
      <c r="T1514" s="14"/>
      <c r="U1514" s="11"/>
      <c r="V1514" s="11"/>
      <c r="W1514" s="11"/>
      <c r="X1514" s="11"/>
      <c r="Y1514" s="32"/>
      <c r="Z1514" s="32"/>
      <c r="AA1514" s="33"/>
      <c r="AB1514" s="11"/>
      <c r="AC1514" s="11"/>
      <c r="AD1514" s="11"/>
      <c r="AE1514" s="11"/>
      <c r="AF1514" s="11"/>
      <c r="AG1514" s="11"/>
      <c r="AL1514" s="31"/>
    </row>
    <row r="1515" spans="3:38" x14ac:dyDescent="0.25">
      <c r="C1515" s="13"/>
      <c r="D1515" s="12"/>
      <c r="E1515" s="12"/>
      <c r="F1515" s="12"/>
      <c r="G1515" s="12"/>
      <c r="H1515" s="12"/>
      <c r="I1515" s="31"/>
      <c r="J1515" s="11"/>
      <c r="K1515" s="32"/>
      <c r="L1515" s="32"/>
      <c r="M1515" s="33"/>
      <c r="N1515" s="12"/>
      <c r="O1515" s="14"/>
      <c r="P1515" s="11"/>
      <c r="Q1515" s="11"/>
      <c r="R1515" s="11"/>
      <c r="S1515" s="12"/>
      <c r="T1515" s="14"/>
      <c r="U1515" s="11"/>
      <c r="V1515" s="11"/>
      <c r="W1515" s="11"/>
      <c r="X1515" s="11"/>
      <c r="Y1515" s="32"/>
      <c r="Z1515" s="32"/>
      <c r="AA1515" s="33"/>
      <c r="AB1515" s="11"/>
      <c r="AC1515" s="11"/>
      <c r="AD1515" s="11"/>
      <c r="AE1515" s="11"/>
      <c r="AF1515" s="11"/>
      <c r="AG1515" s="11"/>
      <c r="AL1515" s="31"/>
    </row>
    <row r="1516" spans="3:38" x14ac:dyDescent="0.25">
      <c r="C1516" s="13"/>
      <c r="D1516" s="12"/>
      <c r="E1516" s="12"/>
      <c r="F1516" s="12"/>
      <c r="G1516" s="12"/>
      <c r="H1516" s="12"/>
      <c r="I1516" s="12" t="s">
        <v>92</v>
      </c>
      <c r="J1516" s="11"/>
      <c r="K1516" s="11">
        <v>3000</v>
      </c>
      <c r="L1516" s="11"/>
      <c r="M1516" s="11">
        <v>392874.45666666667</v>
      </c>
      <c r="N1516" s="12"/>
      <c r="O1516" s="14"/>
      <c r="P1516" s="11"/>
      <c r="Q1516" s="11"/>
      <c r="R1516" s="11"/>
      <c r="S1516" s="12"/>
      <c r="T1516" s="14"/>
      <c r="U1516" s="11"/>
      <c r="V1516" s="11"/>
      <c r="W1516" s="11"/>
      <c r="X1516" s="11"/>
      <c r="Y1516" s="11">
        <v>3000</v>
      </c>
      <c r="Z1516" s="11"/>
      <c r="AA1516" s="11">
        <v>392874.45666666667</v>
      </c>
      <c r="AB1516" s="11"/>
      <c r="AC1516" s="11"/>
      <c r="AD1516" s="11"/>
      <c r="AE1516" s="11"/>
      <c r="AF1516" s="11"/>
      <c r="AG1516" s="11"/>
      <c r="AL1516" s="12" t="s">
        <v>92</v>
      </c>
    </row>
    <row r="1517" spans="3:38" x14ac:dyDescent="0.25">
      <c r="C1517" s="13"/>
      <c r="D1517" s="12"/>
      <c r="E1517" s="12"/>
      <c r="F1517" s="12"/>
      <c r="G1517" s="12"/>
      <c r="H1517" s="12"/>
      <c r="I1517" s="12"/>
      <c r="J1517" s="11"/>
      <c r="K1517" s="11"/>
      <c r="L1517" s="11"/>
      <c r="M1517" s="11"/>
      <c r="N1517" s="12"/>
      <c r="O1517" s="14"/>
      <c r="P1517" s="11"/>
      <c r="Q1517" s="11"/>
      <c r="R1517" s="11"/>
      <c r="S1517" s="12"/>
      <c r="T1517" s="14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L1517" s="12"/>
    </row>
    <row r="1518" spans="3:38" x14ac:dyDescent="0.25">
      <c r="C1518" s="13"/>
      <c r="D1518" s="12"/>
      <c r="E1518" s="12"/>
      <c r="F1518" s="12"/>
      <c r="G1518" s="12"/>
      <c r="H1518" s="12"/>
      <c r="I1518" s="12"/>
      <c r="J1518" s="11"/>
      <c r="K1518" s="11"/>
      <c r="L1518" s="11"/>
      <c r="M1518" s="11"/>
      <c r="N1518" s="12"/>
      <c r="O1518" s="14"/>
      <c r="P1518" s="11"/>
      <c r="Q1518" s="11"/>
      <c r="R1518" s="11"/>
      <c r="S1518" s="12"/>
      <c r="T1518" s="14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L1518" s="12"/>
    </row>
    <row r="1519" spans="3:38" x14ac:dyDescent="0.25">
      <c r="C1519" s="13"/>
      <c r="D1519" s="12"/>
      <c r="E1519" s="12"/>
      <c r="F1519" s="12"/>
      <c r="G1519" s="12"/>
      <c r="H1519" s="12"/>
      <c r="I1519" s="12" t="s">
        <v>139</v>
      </c>
      <c r="J1519" s="12" t="s">
        <v>135</v>
      </c>
      <c r="K1519" s="14">
        <v>500</v>
      </c>
      <c r="L1519" s="11">
        <v>197.19</v>
      </c>
      <c r="M1519" s="11">
        <v>98593.03</v>
      </c>
      <c r="N1519" s="12"/>
      <c r="O1519" s="14"/>
      <c r="P1519" s="11"/>
      <c r="Q1519" s="11"/>
      <c r="R1519" s="11"/>
      <c r="S1519" s="12"/>
      <c r="T1519" s="14"/>
      <c r="U1519" s="11"/>
      <c r="V1519" s="11"/>
      <c r="W1519" s="11"/>
      <c r="X1519" s="12" t="s">
        <v>135</v>
      </c>
      <c r="Y1519" s="14">
        <v>500</v>
      </c>
      <c r="Z1519" s="11">
        <v>197.19</v>
      </c>
      <c r="AA1519" s="11">
        <v>98593.03</v>
      </c>
      <c r="AB1519" s="11"/>
      <c r="AC1519" s="11"/>
      <c r="AD1519" s="11"/>
      <c r="AE1519" s="11"/>
      <c r="AF1519" s="11"/>
      <c r="AG1519" s="11"/>
      <c r="AL1519" s="12" t="s">
        <v>139</v>
      </c>
    </row>
    <row r="1520" spans="3:38" x14ac:dyDescent="0.25">
      <c r="C1520" s="13"/>
      <c r="D1520" s="12"/>
      <c r="E1520" s="12"/>
      <c r="F1520" s="12"/>
      <c r="G1520" s="12"/>
      <c r="H1520" s="12"/>
      <c r="I1520" s="12" t="s">
        <v>139</v>
      </c>
      <c r="J1520" s="12" t="s">
        <v>294</v>
      </c>
      <c r="K1520" s="14">
        <v>250</v>
      </c>
      <c r="L1520" s="11">
        <v>166.52</v>
      </c>
      <c r="M1520" s="11">
        <v>41629.089999999997</v>
      </c>
      <c r="N1520" s="12"/>
      <c r="O1520" s="14"/>
      <c r="P1520" s="11"/>
      <c r="Q1520" s="11"/>
      <c r="R1520" s="11"/>
      <c r="S1520" s="12"/>
      <c r="T1520" s="14"/>
      <c r="U1520" s="11"/>
      <c r="V1520" s="11"/>
      <c r="W1520" s="11"/>
      <c r="X1520" s="12" t="s">
        <v>294</v>
      </c>
      <c r="Y1520" s="14">
        <v>250</v>
      </c>
      <c r="Z1520" s="11">
        <v>166.52</v>
      </c>
      <c r="AA1520" s="11">
        <v>41629.089999999997</v>
      </c>
      <c r="AB1520" s="11"/>
      <c r="AC1520" s="11"/>
      <c r="AD1520" s="11"/>
      <c r="AE1520" s="11"/>
      <c r="AF1520" s="11"/>
      <c r="AG1520" s="11"/>
      <c r="AL1520" s="12" t="s">
        <v>139</v>
      </c>
    </row>
    <row r="1521" spans="3:38" x14ac:dyDescent="0.25">
      <c r="C1521" s="13"/>
      <c r="D1521" s="12"/>
      <c r="E1521" s="12"/>
      <c r="F1521" s="12"/>
      <c r="G1521" s="12"/>
      <c r="H1521" s="12"/>
      <c r="I1521" s="12"/>
      <c r="J1521" s="12"/>
      <c r="K1521" s="14"/>
      <c r="L1521" s="11"/>
      <c r="M1521" s="11"/>
      <c r="N1521" s="12"/>
      <c r="O1521" s="14"/>
      <c r="P1521" s="11"/>
      <c r="Q1521" s="11"/>
      <c r="R1521" s="11"/>
      <c r="S1521" s="12"/>
      <c r="T1521" s="14"/>
      <c r="U1521" s="11"/>
      <c r="V1521" s="11"/>
      <c r="W1521" s="11"/>
      <c r="X1521" s="12"/>
      <c r="Y1521" s="14"/>
      <c r="Z1521" s="11"/>
      <c r="AA1521" s="11"/>
      <c r="AB1521" s="11"/>
      <c r="AC1521" s="11"/>
      <c r="AD1521" s="11"/>
      <c r="AE1521" s="11"/>
      <c r="AF1521" s="11"/>
      <c r="AG1521" s="11"/>
      <c r="AL1521" s="12"/>
    </row>
    <row r="1522" spans="3:38" x14ac:dyDescent="0.25">
      <c r="C1522" s="13"/>
      <c r="D1522" s="12"/>
      <c r="E1522" s="12"/>
      <c r="F1522" s="12"/>
      <c r="G1522" s="12"/>
      <c r="H1522" s="12"/>
      <c r="I1522" s="12"/>
      <c r="J1522" s="12"/>
      <c r="K1522" s="14"/>
      <c r="L1522" s="11"/>
      <c r="M1522" s="11"/>
      <c r="N1522" s="12"/>
      <c r="O1522" s="14"/>
      <c r="P1522" s="11"/>
      <c r="Q1522" s="11"/>
      <c r="R1522" s="11"/>
      <c r="S1522" s="12"/>
      <c r="T1522" s="14"/>
      <c r="U1522" s="11"/>
      <c r="V1522" s="11"/>
      <c r="W1522" s="11"/>
      <c r="X1522" s="12"/>
      <c r="Y1522" s="14"/>
      <c r="Z1522" s="11"/>
      <c r="AA1522" s="11"/>
      <c r="AB1522" s="11"/>
      <c r="AC1522" s="11"/>
      <c r="AD1522" s="11"/>
      <c r="AE1522" s="11"/>
      <c r="AF1522" s="11"/>
      <c r="AG1522" s="11"/>
      <c r="AL1522" s="12"/>
    </row>
    <row r="1523" spans="3:38" x14ac:dyDescent="0.25">
      <c r="C1523" s="13"/>
      <c r="D1523" s="12"/>
      <c r="E1523" s="12"/>
      <c r="F1523" s="12"/>
      <c r="G1523" s="12"/>
      <c r="H1523" s="12"/>
      <c r="I1523" s="12"/>
      <c r="J1523" s="12"/>
      <c r="K1523" s="14"/>
      <c r="L1523" s="11"/>
      <c r="M1523" s="11"/>
      <c r="N1523" s="12"/>
      <c r="O1523" s="14"/>
      <c r="P1523" s="11"/>
      <c r="Q1523" s="11"/>
      <c r="R1523" s="11"/>
      <c r="S1523" s="12"/>
      <c r="T1523" s="14"/>
      <c r="U1523" s="11"/>
      <c r="V1523" s="11"/>
      <c r="W1523" s="11"/>
      <c r="X1523" s="12"/>
      <c r="Y1523" s="14"/>
      <c r="Z1523" s="11"/>
      <c r="AA1523" s="11"/>
      <c r="AB1523" s="11"/>
      <c r="AC1523" s="11"/>
      <c r="AD1523" s="11"/>
      <c r="AE1523" s="11"/>
      <c r="AF1523" s="11"/>
      <c r="AG1523" s="11"/>
      <c r="AL1523" s="12"/>
    </row>
    <row r="1524" spans="3:38" x14ac:dyDescent="0.25">
      <c r="C1524" s="13"/>
      <c r="D1524" s="12"/>
      <c r="E1524" s="12"/>
      <c r="F1524" s="12"/>
      <c r="G1524" s="12"/>
      <c r="H1524" s="12"/>
      <c r="I1524" s="12" t="s">
        <v>140</v>
      </c>
      <c r="J1524" s="12" t="s">
        <v>135</v>
      </c>
      <c r="K1524" s="14">
        <v>2000</v>
      </c>
      <c r="L1524" s="11">
        <v>141.44</v>
      </c>
      <c r="M1524" s="11">
        <v>282882.7</v>
      </c>
      <c r="N1524" s="12"/>
      <c r="O1524" s="14"/>
      <c r="P1524" s="11"/>
      <c r="Q1524" s="11"/>
      <c r="R1524" s="11"/>
      <c r="S1524" s="12"/>
      <c r="T1524" s="14"/>
      <c r="U1524" s="11"/>
      <c r="V1524" s="11"/>
      <c r="W1524" s="11"/>
      <c r="X1524" s="12" t="s">
        <v>135</v>
      </c>
      <c r="Y1524" s="14">
        <v>2000</v>
      </c>
      <c r="Z1524" s="11">
        <v>141.44</v>
      </c>
      <c r="AA1524" s="11">
        <v>282882.7</v>
      </c>
      <c r="AB1524" s="11"/>
      <c r="AC1524" s="11"/>
      <c r="AD1524" s="11"/>
      <c r="AE1524" s="11"/>
      <c r="AF1524" s="11"/>
      <c r="AG1524" s="11"/>
      <c r="AL1524" s="12" t="s">
        <v>140</v>
      </c>
    </row>
    <row r="1525" spans="3:38" x14ac:dyDescent="0.25">
      <c r="C1525" s="13"/>
      <c r="D1525" s="12"/>
      <c r="E1525" s="12"/>
      <c r="F1525" s="12"/>
      <c r="G1525" s="12"/>
      <c r="H1525" s="12"/>
      <c r="I1525" s="12" t="s">
        <v>140</v>
      </c>
      <c r="J1525" s="12" t="s">
        <v>294</v>
      </c>
      <c r="K1525" s="14">
        <v>500</v>
      </c>
      <c r="L1525" s="11">
        <v>125.15</v>
      </c>
      <c r="M1525" s="11">
        <v>62572.51</v>
      </c>
      <c r="N1525" s="12"/>
      <c r="O1525" s="14"/>
      <c r="P1525" s="11"/>
      <c r="Q1525" s="11"/>
      <c r="R1525" s="11"/>
      <c r="S1525" s="12"/>
      <c r="T1525" s="14"/>
      <c r="U1525" s="11"/>
      <c r="V1525" s="11"/>
      <c r="W1525" s="11"/>
      <c r="X1525" s="12" t="s">
        <v>294</v>
      </c>
      <c r="Y1525" s="14">
        <v>500</v>
      </c>
      <c r="Z1525" s="11">
        <v>125.15</v>
      </c>
      <c r="AA1525" s="11">
        <v>62572.51</v>
      </c>
      <c r="AB1525" s="11"/>
      <c r="AC1525" s="11"/>
      <c r="AD1525" s="11"/>
      <c r="AE1525" s="11"/>
      <c r="AF1525" s="11"/>
      <c r="AG1525" s="11"/>
      <c r="AL1525" s="12" t="s">
        <v>140</v>
      </c>
    </row>
    <row r="1526" spans="3:38" x14ac:dyDescent="0.25">
      <c r="C1526" s="13"/>
      <c r="D1526" s="12"/>
      <c r="E1526" s="12"/>
      <c r="F1526" s="12"/>
      <c r="G1526" s="12"/>
      <c r="H1526" s="12"/>
      <c r="I1526" s="12" t="s">
        <v>140</v>
      </c>
      <c r="J1526" s="11"/>
      <c r="K1526" s="11">
        <v>2500</v>
      </c>
      <c r="L1526" s="11">
        <v>266.59000000000003</v>
      </c>
      <c r="M1526" s="11">
        <v>345455.21</v>
      </c>
      <c r="N1526" s="12"/>
      <c r="O1526" s="14"/>
      <c r="P1526" s="11"/>
      <c r="Q1526" s="11"/>
      <c r="R1526" s="11"/>
      <c r="S1526" s="12"/>
      <c r="T1526" s="14"/>
      <c r="U1526" s="11"/>
      <c r="V1526" s="11"/>
      <c r="W1526" s="11"/>
      <c r="X1526" s="11"/>
      <c r="Y1526" s="11">
        <v>2500</v>
      </c>
      <c r="Z1526" s="11">
        <v>266.59000000000003</v>
      </c>
      <c r="AA1526" s="11">
        <v>345455.21</v>
      </c>
      <c r="AB1526" s="11"/>
      <c r="AC1526" s="11"/>
      <c r="AD1526" s="11"/>
      <c r="AE1526" s="11"/>
      <c r="AF1526" s="11"/>
      <c r="AG1526" s="11"/>
      <c r="AL1526" s="12" t="s">
        <v>140</v>
      </c>
    </row>
    <row r="1527" spans="3:38" x14ac:dyDescent="0.25">
      <c r="C1527" s="13"/>
      <c r="D1527" s="12"/>
      <c r="E1527" s="12"/>
      <c r="F1527" s="12"/>
      <c r="G1527" s="12"/>
      <c r="H1527" s="12"/>
      <c r="I1527" s="12"/>
      <c r="J1527" s="11"/>
      <c r="K1527" s="11"/>
      <c r="L1527" s="11"/>
      <c r="M1527" s="11"/>
      <c r="N1527" s="12"/>
      <c r="O1527" s="14"/>
      <c r="P1527" s="11"/>
      <c r="Q1527" s="11"/>
      <c r="R1527" s="11"/>
      <c r="S1527" s="12"/>
      <c r="T1527" s="14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L1527" s="12"/>
    </row>
    <row r="1528" spans="3:38" x14ac:dyDescent="0.25">
      <c r="C1528" s="13"/>
      <c r="D1528" s="12"/>
      <c r="E1528" s="12"/>
      <c r="F1528" s="12"/>
      <c r="G1528" s="12"/>
      <c r="H1528" s="12"/>
      <c r="I1528" s="12"/>
      <c r="J1528" s="11"/>
      <c r="K1528" s="11"/>
      <c r="L1528" s="11"/>
      <c r="M1528" s="11"/>
      <c r="N1528" s="12"/>
      <c r="O1528" s="14"/>
      <c r="P1528" s="11"/>
      <c r="Q1528" s="11"/>
      <c r="R1528" s="11"/>
      <c r="S1528" s="12"/>
      <c r="T1528" s="14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L1528" s="12"/>
    </row>
    <row r="1529" spans="3:38" x14ac:dyDescent="0.25">
      <c r="C1529" s="13"/>
      <c r="D1529" s="12"/>
      <c r="E1529" s="12"/>
      <c r="F1529" s="12"/>
      <c r="G1529" s="12"/>
      <c r="H1529" s="12"/>
      <c r="I1529" s="12"/>
      <c r="J1529" s="11"/>
      <c r="K1529" s="11"/>
      <c r="L1529" s="11"/>
      <c r="M1529" s="11"/>
      <c r="N1529" s="12"/>
      <c r="O1529" s="14"/>
      <c r="P1529" s="11"/>
      <c r="Q1529" s="11"/>
      <c r="R1529" s="11"/>
      <c r="S1529" s="12"/>
      <c r="T1529" s="14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L1529" s="12"/>
    </row>
    <row r="1530" spans="3:38" x14ac:dyDescent="0.25">
      <c r="C1530" s="13"/>
      <c r="D1530" s="12"/>
      <c r="E1530" s="12"/>
      <c r="F1530" s="12"/>
      <c r="G1530" s="12"/>
      <c r="H1530" s="12"/>
      <c r="I1530" s="12"/>
      <c r="J1530" s="11"/>
      <c r="K1530" s="11"/>
      <c r="L1530" s="11"/>
      <c r="M1530" s="11"/>
      <c r="N1530" s="12"/>
      <c r="O1530" s="14"/>
      <c r="P1530" s="11"/>
      <c r="Q1530" s="11"/>
      <c r="R1530" s="11"/>
      <c r="S1530" s="12"/>
      <c r="T1530" s="14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L1530" s="12"/>
    </row>
    <row r="1531" spans="3:38" x14ac:dyDescent="0.25">
      <c r="C1531" s="13"/>
      <c r="D1531" s="12"/>
      <c r="E1531" s="12"/>
      <c r="F1531" s="12"/>
      <c r="G1531" s="12"/>
      <c r="H1531" s="12"/>
      <c r="I1531" s="12"/>
      <c r="J1531" s="11"/>
      <c r="K1531" s="11"/>
      <c r="L1531" s="11"/>
      <c r="M1531" s="11"/>
      <c r="N1531" s="12"/>
      <c r="O1531" s="14"/>
      <c r="P1531" s="11"/>
      <c r="Q1531" s="11"/>
      <c r="R1531" s="11"/>
      <c r="S1531" s="12"/>
      <c r="T1531" s="14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L1531" s="12"/>
    </row>
    <row r="1532" spans="3:38" x14ac:dyDescent="0.25">
      <c r="C1532" s="13"/>
      <c r="D1532" s="12"/>
      <c r="E1532" s="12"/>
      <c r="F1532" s="12"/>
      <c r="G1532" s="12"/>
      <c r="H1532" s="12"/>
      <c r="I1532" s="12" t="s">
        <v>180</v>
      </c>
      <c r="J1532" s="11"/>
      <c r="K1532" s="11">
        <v>3000</v>
      </c>
      <c r="L1532" s="11"/>
      <c r="M1532" s="11">
        <v>339293.85</v>
      </c>
      <c r="N1532" s="12"/>
      <c r="O1532" s="14"/>
      <c r="P1532" s="11"/>
      <c r="Q1532" s="11"/>
      <c r="R1532" s="11"/>
      <c r="S1532" s="12"/>
      <c r="T1532" s="14"/>
      <c r="U1532" s="11"/>
      <c r="V1532" s="11"/>
      <c r="W1532" s="11"/>
      <c r="X1532" s="11"/>
      <c r="Y1532" s="11">
        <v>3000</v>
      </c>
      <c r="Z1532" s="11"/>
      <c r="AA1532" s="11">
        <v>339293.85</v>
      </c>
      <c r="AB1532" s="11"/>
      <c r="AC1532" s="11"/>
      <c r="AD1532" s="11"/>
      <c r="AE1532" s="11"/>
      <c r="AF1532" s="11"/>
      <c r="AG1532" s="11"/>
      <c r="AL1532" s="12" t="s">
        <v>180</v>
      </c>
    </row>
    <row r="1533" spans="3:38" x14ac:dyDescent="0.25">
      <c r="C1533" s="13"/>
      <c r="D1533" s="12"/>
      <c r="E1533" s="12"/>
      <c r="F1533" s="12"/>
      <c r="G1533" s="12"/>
      <c r="H1533" s="12"/>
      <c r="I1533" s="12"/>
      <c r="J1533" s="11"/>
      <c r="K1533" s="11"/>
      <c r="L1533" s="11"/>
      <c r="M1533" s="11"/>
      <c r="N1533" s="12"/>
      <c r="O1533" s="14"/>
      <c r="P1533" s="11"/>
      <c r="Q1533" s="11"/>
      <c r="R1533" s="11"/>
      <c r="S1533" s="12"/>
      <c r="T1533" s="14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L1533" s="12"/>
    </row>
    <row r="1534" spans="3:38" x14ac:dyDescent="0.25">
      <c r="C1534" s="13"/>
      <c r="D1534" s="12"/>
      <c r="E1534" s="12"/>
      <c r="F1534" s="12"/>
      <c r="G1534" s="12"/>
      <c r="H1534" s="12"/>
      <c r="I1534" s="12"/>
      <c r="J1534" s="11"/>
      <c r="K1534" s="11"/>
      <c r="L1534" s="11"/>
      <c r="M1534" s="11"/>
      <c r="N1534" s="12"/>
      <c r="O1534" s="14"/>
      <c r="P1534" s="11"/>
      <c r="Q1534" s="11"/>
      <c r="R1534" s="11"/>
      <c r="S1534" s="12"/>
      <c r="T1534" s="14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L1534" s="12"/>
    </row>
    <row r="1535" spans="3:38" x14ac:dyDescent="0.25">
      <c r="C1535" s="13"/>
      <c r="D1535" s="12"/>
      <c r="E1535" s="12"/>
      <c r="F1535" s="12"/>
      <c r="G1535" s="12"/>
      <c r="H1535" s="12"/>
      <c r="I1535" s="12" t="s">
        <v>93</v>
      </c>
      <c r="J1535" s="12" t="s">
        <v>294</v>
      </c>
      <c r="K1535" s="14">
        <v>2500</v>
      </c>
      <c r="L1535" s="11">
        <v>72.27</v>
      </c>
      <c r="M1535" s="11">
        <v>180680.54</v>
      </c>
      <c r="N1535" s="12"/>
      <c r="O1535" s="14"/>
      <c r="P1535" s="11"/>
      <c r="Q1535" s="11"/>
      <c r="R1535" s="11"/>
      <c r="S1535" s="12"/>
      <c r="T1535" s="14"/>
      <c r="U1535" s="11"/>
      <c r="V1535" s="11"/>
      <c r="W1535" s="11"/>
      <c r="X1535" s="12" t="s">
        <v>294</v>
      </c>
      <c r="Y1535" s="14">
        <v>2500</v>
      </c>
      <c r="Z1535" s="11">
        <v>72.27</v>
      </c>
      <c r="AA1535" s="11">
        <v>180680.54</v>
      </c>
      <c r="AB1535" s="11"/>
      <c r="AC1535" s="11"/>
      <c r="AD1535" s="11"/>
      <c r="AE1535" s="11"/>
      <c r="AF1535" s="11"/>
      <c r="AG1535" s="11"/>
      <c r="AL1535" s="12" t="s">
        <v>93</v>
      </c>
    </row>
    <row r="1536" spans="3:38" x14ac:dyDescent="0.25">
      <c r="C1536" s="13"/>
      <c r="D1536" s="12"/>
      <c r="E1536" s="12"/>
      <c r="F1536" s="12"/>
      <c r="G1536" s="12"/>
      <c r="H1536" s="12"/>
      <c r="I1536" s="12"/>
      <c r="J1536" s="12"/>
      <c r="K1536" s="14"/>
      <c r="L1536" s="11"/>
      <c r="M1536" s="11"/>
      <c r="N1536" s="12"/>
      <c r="O1536" s="14"/>
      <c r="P1536" s="11"/>
      <c r="Q1536" s="11"/>
      <c r="R1536" s="11"/>
      <c r="S1536" s="12"/>
      <c r="T1536" s="14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L1536" s="12"/>
    </row>
    <row r="1537" spans="2:38" x14ac:dyDescent="0.25">
      <c r="C1537" s="13"/>
      <c r="D1537" s="12"/>
      <c r="E1537" s="12"/>
      <c r="F1537" s="12"/>
      <c r="G1537" s="12"/>
      <c r="H1537" s="12"/>
      <c r="I1537" s="12"/>
      <c r="J1537" s="12"/>
      <c r="K1537" s="14"/>
      <c r="L1537" s="11"/>
      <c r="M1537" s="11"/>
      <c r="N1537" s="12"/>
      <c r="O1537" s="14"/>
      <c r="P1537" s="11"/>
      <c r="Q1537" s="11"/>
      <c r="R1537" s="11"/>
      <c r="S1537" s="12"/>
      <c r="T1537" s="14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L1537" s="12"/>
    </row>
    <row r="1538" spans="2:38" x14ac:dyDescent="0.25">
      <c r="B1538">
        <v>358</v>
      </c>
      <c r="C1538" s="13">
        <v>45925</v>
      </c>
      <c r="D1538" s="12" t="s">
        <v>372</v>
      </c>
      <c r="E1538" s="12" t="s">
        <v>23</v>
      </c>
      <c r="F1538" s="12" t="s">
        <v>23</v>
      </c>
      <c r="G1538" s="12" t="s">
        <v>21</v>
      </c>
      <c r="H1538" s="12"/>
      <c r="I1538" s="12" t="s">
        <v>347</v>
      </c>
      <c r="J1538" s="12"/>
      <c r="K1538" s="12"/>
      <c r="L1538" s="12"/>
      <c r="M1538" s="12"/>
      <c r="N1538" s="12" t="s">
        <v>372</v>
      </c>
      <c r="O1538" s="14">
        <v>500</v>
      </c>
      <c r="P1538" s="11">
        <v>147.30000000000001</v>
      </c>
      <c r="Q1538" s="11">
        <v>73648.58</v>
      </c>
      <c r="R1538" s="11"/>
      <c r="S1538" s="12"/>
      <c r="T1538" s="14"/>
      <c r="U1538" s="11"/>
      <c r="V1538" s="11"/>
      <c r="W1538" s="11"/>
      <c r="X1538" s="12" t="s">
        <v>372</v>
      </c>
      <c r="Y1538" s="14">
        <v>500</v>
      </c>
      <c r="Z1538" s="11">
        <v>147.30000000000001</v>
      </c>
      <c r="AA1538" s="11">
        <v>73648.58</v>
      </c>
      <c r="AB1538" s="11"/>
      <c r="AC1538" s="11"/>
      <c r="AD1538" s="11"/>
      <c r="AE1538" s="11"/>
      <c r="AF1538" s="11"/>
      <c r="AG1538" s="11"/>
      <c r="AH1538" s="86" t="str">
        <f>LEFT(N1538,2)</f>
        <v>24</v>
      </c>
      <c r="AI1538" s="86" t="str">
        <f>MID(N1538,4,2)</f>
        <v>09</v>
      </c>
      <c r="AJ1538" s="86" t="str">
        <f>RIGHT(N1538,2)</f>
        <v>25</v>
      </c>
      <c r="AK1538" s="86" t="s">
        <v>387</v>
      </c>
      <c r="AL1538" s="12" t="s">
        <v>347</v>
      </c>
    </row>
    <row r="1539" spans="2:38" x14ac:dyDescent="0.25">
      <c r="C1539" s="13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4"/>
      <c r="P1539" s="11"/>
      <c r="Q1539" s="11"/>
      <c r="R1539" s="11"/>
      <c r="S1539" s="12"/>
      <c r="T1539" s="14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L1539" s="12"/>
    </row>
    <row r="1540" spans="2:38" x14ac:dyDescent="0.25">
      <c r="C1540" s="13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4"/>
      <c r="P1540" s="11"/>
      <c r="Q1540" s="11"/>
      <c r="R1540" s="11"/>
      <c r="S1540" s="12"/>
      <c r="T1540" s="14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L1540" s="12"/>
    </row>
    <row r="1541" spans="2:38" x14ac:dyDescent="0.25">
      <c r="C1541" s="13"/>
      <c r="D1541" s="12"/>
      <c r="E1541" s="12"/>
      <c r="F1541" s="12"/>
      <c r="G1541" s="12"/>
      <c r="H1541" s="12"/>
      <c r="I1541" s="12" t="s">
        <v>347</v>
      </c>
      <c r="J1541" s="12" t="s">
        <v>345</v>
      </c>
      <c r="K1541" s="14">
        <v>500</v>
      </c>
      <c r="L1541" s="11">
        <v>150.55000000000001</v>
      </c>
      <c r="M1541" s="11">
        <v>75275.19</v>
      </c>
      <c r="N1541" s="12"/>
      <c r="O1541" s="14"/>
      <c r="P1541" s="11"/>
      <c r="Q1541" s="11"/>
      <c r="R1541" s="11"/>
      <c r="S1541" s="12"/>
      <c r="T1541" s="14"/>
      <c r="U1541" s="11"/>
      <c r="V1541" s="11"/>
      <c r="W1541" s="11"/>
      <c r="X1541" s="12" t="s">
        <v>345</v>
      </c>
      <c r="Y1541" s="14">
        <v>500</v>
      </c>
      <c r="Z1541" s="11">
        <v>150.55000000000001</v>
      </c>
      <c r="AA1541" s="11">
        <v>75275.19</v>
      </c>
      <c r="AB1541" s="11"/>
      <c r="AC1541" s="11"/>
      <c r="AD1541" s="11"/>
      <c r="AE1541" s="11"/>
      <c r="AF1541" s="11"/>
      <c r="AG1541" s="11"/>
      <c r="AL1541" s="12" t="s">
        <v>347</v>
      </c>
    </row>
    <row r="1542" spans="2:38" x14ac:dyDescent="0.25">
      <c r="C1542" s="13"/>
      <c r="D1542" s="12"/>
      <c r="E1542" s="12"/>
      <c r="F1542" s="12"/>
      <c r="G1542" s="12"/>
      <c r="H1542" s="12"/>
      <c r="I1542" s="12"/>
      <c r="J1542" s="12"/>
      <c r="K1542" s="14"/>
      <c r="L1542" s="11"/>
      <c r="M1542" s="11"/>
      <c r="N1542" s="12"/>
      <c r="O1542" s="14"/>
      <c r="P1542" s="11"/>
      <c r="Q1542" s="11"/>
      <c r="R1542" s="11"/>
      <c r="S1542" s="12"/>
      <c r="T1542" s="14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L1542" s="12"/>
    </row>
    <row r="1543" spans="2:38" x14ac:dyDescent="0.25">
      <c r="C1543" s="13"/>
      <c r="D1543" s="12"/>
      <c r="E1543" s="12"/>
      <c r="F1543" s="12"/>
      <c r="G1543" s="12"/>
      <c r="H1543" s="12"/>
      <c r="I1543" s="12"/>
      <c r="J1543" s="12"/>
      <c r="K1543" s="14"/>
      <c r="L1543" s="11"/>
      <c r="M1543" s="11"/>
      <c r="N1543" s="12"/>
      <c r="O1543" s="14"/>
      <c r="P1543" s="11"/>
      <c r="Q1543" s="11"/>
      <c r="R1543" s="11"/>
      <c r="S1543" s="12"/>
      <c r="T1543" s="14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L1543" s="12"/>
    </row>
    <row r="1544" spans="2:38" x14ac:dyDescent="0.25">
      <c r="C1544" s="13"/>
      <c r="D1544" s="12"/>
      <c r="E1544" s="12"/>
      <c r="F1544" s="12"/>
      <c r="G1544" s="12"/>
      <c r="H1544" s="12"/>
      <c r="I1544" s="12"/>
      <c r="J1544" s="12"/>
      <c r="K1544" s="14"/>
      <c r="L1544" s="11"/>
      <c r="M1544" s="11"/>
      <c r="N1544" s="12"/>
      <c r="O1544" s="14"/>
      <c r="P1544" s="11"/>
      <c r="Q1544" s="11"/>
      <c r="R1544" s="11"/>
      <c r="S1544" s="12"/>
      <c r="T1544" s="14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L1544" s="12"/>
    </row>
    <row r="1545" spans="2:38" x14ac:dyDescent="0.25">
      <c r="C1545" s="13"/>
      <c r="D1545" s="12"/>
      <c r="E1545" s="12"/>
      <c r="F1545" s="12"/>
      <c r="G1545" s="12"/>
      <c r="H1545" s="12"/>
      <c r="I1545" s="12" t="s">
        <v>182</v>
      </c>
      <c r="J1545" s="11"/>
      <c r="K1545" s="11">
        <v>10000</v>
      </c>
      <c r="L1545" s="11"/>
      <c r="M1545" s="11">
        <v>173128.57142857145</v>
      </c>
      <c r="N1545" s="12"/>
      <c r="O1545" s="14"/>
      <c r="P1545" s="11"/>
      <c r="Q1545" s="11"/>
      <c r="R1545" s="11"/>
      <c r="S1545" s="12"/>
      <c r="T1545" s="14"/>
      <c r="U1545" s="11"/>
      <c r="V1545" s="11"/>
      <c r="W1545" s="11"/>
      <c r="X1545" s="11"/>
      <c r="Y1545" s="11">
        <v>10000</v>
      </c>
      <c r="Z1545" s="11"/>
      <c r="AA1545" s="11">
        <v>173128.57142857145</v>
      </c>
      <c r="AB1545" s="11"/>
      <c r="AC1545" s="11"/>
      <c r="AD1545" s="11"/>
      <c r="AE1545" s="11"/>
      <c r="AF1545" s="11"/>
      <c r="AG1545" s="11"/>
      <c r="AL1545" s="12" t="s">
        <v>182</v>
      </c>
    </row>
    <row r="1546" spans="2:38" x14ac:dyDescent="0.25">
      <c r="C1546" s="13"/>
      <c r="D1546" s="12"/>
      <c r="E1546" s="12"/>
      <c r="F1546" s="12"/>
      <c r="G1546" s="12"/>
      <c r="H1546" s="12"/>
      <c r="I1546" s="12"/>
      <c r="J1546" s="11"/>
      <c r="K1546" s="11"/>
      <c r="L1546" s="11"/>
      <c r="M1546" s="11"/>
      <c r="N1546" s="12"/>
      <c r="O1546" s="14"/>
      <c r="P1546" s="11"/>
      <c r="Q1546" s="11"/>
      <c r="R1546" s="11"/>
      <c r="S1546" s="12"/>
      <c r="T1546" s="14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L1546" s="12"/>
    </row>
    <row r="1547" spans="2:38" x14ac:dyDescent="0.25">
      <c r="C1547" s="13"/>
      <c r="D1547" s="12"/>
      <c r="E1547" s="12"/>
      <c r="F1547" s="12"/>
      <c r="G1547" s="12"/>
      <c r="H1547" s="12"/>
      <c r="I1547" s="12"/>
      <c r="J1547" s="11"/>
      <c r="K1547" s="11"/>
      <c r="L1547" s="11"/>
      <c r="M1547" s="11"/>
      <c r="N1547" s="12"/>
      <c r="O1547" s="14"/>
      <c r="P1547" s="11"/>
      <c r="Q1547" s="11"/>
      <c r="R1547" s="11"/>
      <c r="S1547" s="12"/>
      <c r="T1547" s="14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L1547" s="12"/>
    </row>
    <row r="1548" spans="2:38" x14ac:dyDescent="0.25">
      <c r="C1548" s="13"/>
      <c r="D1548" s="12"/>
      <c r="E1548" s="12"/>
      <c r="F1548" s="12"/>
      <c r="G1548" s="12"/>
      <c r="H1548" s="12"/>
      <c r="I1548" s="12"/>
      <c r="J1548" s="11"/>
      <c r="K1548" s="11"/>
      <c r="L1548" s="11"/>
      <c r="M1548" s="11"/>
      <c r="N1548" s="12"/>
      <c r="O1548" s="14"/>
      <c r="P1548" s="11"/>
      <c r="Q1548" s="11"/>
      <c r="R1548" s="11"/>
      <c r="S1548" s="12"/>
      <c r="T1548" s="14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L1548" s="12"/>
    </row>
    <row r="1549" spans="2:38" x14ac:dyDescent="0.25">
      <c r="C1549" s="13"/>
      <c r="D1549" s="12"/>
      <c r="E1549" s="12"/>
      <c r="F1549" s="12"/>
      <c r="G1549" s="12"/>
      <c r="H1549" s="12"/>
      <c r="I1549" s="12"/>
      <c r="J1549" s="11"/>
      <c r="K1549" s="11"/>
      <c r="L1549" s="11"/>
      <c r="M1549" s="11"/>
      <c r="N1549" s="12"/>
      <c r="O1549" s="14"/>
      <c r="P1549" s="11"/>
      <c r="Q1549" s="11"/>
      <c r="R1549" s="11"/>
      <c r="S1549" s="12"/>
      <c r="T1549" s="14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L1549" s="12"/>
    </row>
    <row r="1550" spans="2:38" x14ac:dyDescent="0.25">
      <c r="C1550" s="13"/>
      <c r="D1550" s="12"/>
      <c r="E1550" s="12"/>
      <c r="F1550" s="12"/>
      <c r="G1550" s="12"/>
      <c r="H1550" s="12"/>
      <c r="I1550" s="12"/>
      <c r="J1550" s="11"/>
      <c r="K1550" s="11"/>
      <c r="L1550" s="11"/>
      <c r="M1550" s="11"/>
      <c r="N1550" s="12"/>
      <c r="O1550" s="14"/>
      <c r="P1550" s="11"/>
      <c r="Q1550" s="11"/>
      <c r="R1550" s="11"/>
      <c r="S1550" s="12"/>
      <c r="T1550" s="14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L1550" s="12"/>
    </row>
    <row r="1551" spans="2:38" x14ac:dyDescent="0.25">
      <c r="C1551" s="13"/>
      <c r="D1551" s="12"/>
      <c r="E1551" s="12"/>
      <c r="F1551" s="12"/>
      <c r="G1551" s="12"/>
      <c r="H1551" s="12"/>
      <c r="I1551" s="12" t="s">
        <v>62</v>
      </c>
      <c r="J1551" s="11"/>
      <c r="K1551" s="11">
        <v>3000</v>
      </c>
      <c r="L1551" s="11"/>
      <c r="M1551" s="11">
        <v>644738.44499999995</v>
      </c>
      <c r="N1551" s="12"/>
      <c r="O1551" s="14"/>
      <c r="P1551" s="11"/>
      <c r="Q1551" s="11"/>
      <c r="R1551" s="11"/>
      <c r="S1551" s="12"/>
      <c r="T1551" s="14"/>
      <c r="U1551" s="11"/>
      <c r="V1551" s="11"/>
      <c r="W1551" s="11"/>
      <c r="X1551" s="11"/>
      <c r="Y1551" s="11">
        <v>3000</v>
      </c>
      <c r="Z1551" s="11"/>
      <c r="AA1551" s="11">
        <v>644738.44499999995</v>
      </c>
      <c r="AB1551" s="11"/>
      <c r="AC1551" s="11"/>
      <c r="AD1551" s="11"/>
      <c r="AE1551" s="11"/>
      <c r="AF1551" s="11"/>
      <c r="AG1551" s="11"/>
      <c r="AL1551" s="12" t="s">
        <v>62</v>
      </c>
    </row>
    <row r="1552" spans="2:38" x14ac:dyDescent="0.25">
      <c r="C1552" s="13"/>
      <c r="D1552" s="12"/>
      <c r="E1552" s="12"/>
      <c r="F1552" s="12"/>
      <c r="G1552" s="12"/>
      <c r="H1552" s="12"/>
      <c r="I1552" s="12"/>
      <c r="J1552" s="11"/>
      <c r="K1552" s="11"/>
      <c r="L1552" s="11"/>
      <c r="M1552" s="11"/>
      <c r="N1552" s="12"/>
      <c r="O1552" s="14"/>
      <c r="P1552" s="11"/>
      <c r="Q1552" s="11"/>
      <c r="R1552" s="11"/>
      <c r="S1552" s="12"/>
      <c r="T1552" s="14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L1552" s="12"/>
    </row>
    <row r="1553" spans="2:38" x14ac:dyDescent="0.25">
      <c r="C1553" s="13"/>
      <c r="D1553" s="12"/>
      <c r="E1553" s="12"/>
      <c r="F1553" s="12"/>
      <c r="G1553" s="12"/>
      <c r="H1553" s="12"/>
      <c r="I1553" s="12"/>
      <c r="J1553" s="11"/>
      <c r="K1553" s="11"/>
      <c r="L1553" s="11"/>
      <c r="M1553" s="11"/>
      <c r="N1553" s="12"/>
      <c r="O1553" s="14"/>
      <c r="P1553" s="11"/>
      <c r="Q1553" s="11"/>
      <c r="R1553" s="11"/>
      <c r="S1553" s="12"/>
      <c r="T1553" s="14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L1553" s="12"/>
    </row>
    <row r="1554" spans="2:38" x14ac:dyDescent="0.25">
      <c r="C1554" s="13"/>
      <c r="D1554" s="12"/>
      <c r="E1554" s="12"/>
      <c r="F1554" s="12"/>
      <c r="G1554" s="12"/>
      <c r="H1554" s="12"/>
      <c r="I1554" s="12"/>
      <c r="J1554" s="11"/>
      <c r="K1554" s="11"/>
      <c r="L1554" s="11"/>
      <c r="M1554" s="11"/>
      <c r="N1554" s="12"/>
      <c r="O1554" s="14"/>
      <c r="P1554" s="11"/>
      <c r="Q1554" s="11"/>
      <c r="R1554" s="11"/>
      <c r="S1554" s="12"/>
      <c r="T1554" s="14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L1554" s="12"/>
    </row>
    <row r="1555" spans="2:38" x14ac:dyDescent="0.25">
      <c r="C1555" s="13"/>
      <c r="D1555" s="12"/>
      <c r="E1555" s="12"/>
      <c r="F1555" s="12"/>
      <c r="G1555" s="12"/>
      <c r="H1555" s="12"/>
      <c r="I1555" s="12"/>
      <c r="J1555" s="11"/>
      <c r="K1555" s="11"/>
      <c r="L1555" s="11"/>
      <c r="M1555" s="11"/>
      <c r="N1555" s="12"/>
      <c r="O1555" s="14"/>
      <c r="P1555" s="11"/>
      <c r="Q1555" s="11"/>
      <c r="R1555" s="11"/>
      <c r="S1555" s="12"/>
      <c r="T1555" s="14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L1555" s="12"/>
    </row>
    <row r="1556" spans="2:38" x14ac:dyDescent="0.25">
      <c r="B1556">
        <v>339</v>
      </c>
      <c r="C1556" s="13">
        <v>45923</v>
      </c>
      <c r="D1556" s="12" t="s">
        <v>361</v>
      </c>
      <c r="E1556" s="12" t="s">
        <v>23</v>
      </c>
      <c r="F1556" s="12" t="s">
        <v>23</v>
      </c>
      <c r="G1556" s="12" t="s">
        <v>21</v>
      </c>
      <c r="H1556" s="12"/>
      <c r="I1556" s="12" t="s">
        <v>114</v>
      </c>
      <c r="J1556" s="12"/>
      <c r="K1556" s="11">
        <v>2600</v>
      </c>
      <c r="L1556" s="11"/>
      <c r="M1556" s="11">
        <v>3240923.0724935727</v>
      </c>
      <c r="N1556" s="12"/>
      <c r="O1556" s="14"/>
      <c r="P1556" s="11"/>
      <c r="Q1556" s="11"/>
      <c r="R1556" s="11"/>
      <c r="S1556" s="12" t="s">
        <v>361</v>
      </c>
      <c r="T1556" s="14">
        <v>-200</v>
      </c>
      <c r="U1556" s="11">
        <v>1440.61</v>
      </c>
      <c r="V1556" s="11">
        <v>-288121.59999999998</v>
      </c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86" t="str">
        <f>LEFT(S1556,2)</f>
        <v>22</v>
      </c>
      <c r="AI1556" s="86" t="str">
        <f>MID(S1556,4,2)</f>
        <v>09</v>
      </c>
      <c r="AJ1556" s="86" t="str">
        <f>RIGHT(S1556,2)</f>
        <v>25</v>
      </c>
      <c r="AK1556" s="86" t="s">
        <v>387</v>
      </c>
      <c r="AL1556" s="12" t="s">
        <v>114</v>
      </c>
    </row>
    <row r="1557" spans="2:38" x14ac:dyDescent="0.25">
      <c r="B1557">
        <v>329</v>
      </c>
      <c r="C1557" s="13">
        <v>45922</v>
      </c>
      <c r="D1557" s="12" t="s">
        <v>359</v>
      </c>
      <c r="E1557" s="12" t="s">
        <v>23</v>
      </c>
      <c r="F1557" s="12" t="s">
        <v>23</v>
      </c>
      <c r="G1557" s="12" t="s">
        <v>21</v>
      </c>
      <c r="H1557" s="12"/>
      <c r="I1557" s="12" t="s">
        <v>114</v>
      </c>
      <c r="J1557" s="12"/>
      <c r="K1557" s="12"/>
      <c r="L1557" s="12"/>
      <c r="M1557" s="12"/>
      <c r="N1557" s="12"/>
      <c r="O1557" s="14"/>
      <c r="P1557" s="11"/>
      <c r="Q1557" s="11"/>
      <c r="R1557" s="11"/>
      <c r="S1557" s="12" t="s">
        <v>359</v>
      </c>
      <c r="T1557" s="14">
        <v>-100</v>
      </c>
      <c r="U1557" s="11">
        <v>1383.32</v>
      </c>
      <c r="V1557" s="11">
        <v>-138331.57</v>
      </c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86" t="str">
        <f>LEFT(S1557,2)</f>
        <v>19</v>
      </c>
      <c r="AI1557" s="86" t="str">
        <f>MID(S1557,4,2)</f>
        <v>09</v>
      </c>
      <c r="AJ1557" s="86" t="str">
        <f>RIGHT(S1557,2)</f>
        <v>25</v>
      </c>
      <c r="AK1557" s="86" t="s">
        <v>387</v>
      </c>
      <c r="AL1557" s="12" t="s">
        <v>114</v>
      </c>
    </row>
    <row r="1558" spans="2:38" x14ac:dyDescent="0.25">
      <c r="B1558">
        <v>324</v>
      </c>
      <c r="C1558" s="13">
        <v>45918</v>
      </c>
      <c r="D1558" s="12" t="s">
        <v>355</v>
      </c>
      <c r="E1558" s="12" t="s">
        <v>23</v>
      </c>
      <c r="F1558" s="12" t="s">
        <v>23</v>
      </c>
      <c r="G1558" s="12" t="s">
        <v>21</v>
      </c>
      <c r="H1558" s="12"/>
      <c r="I1558" s="12" t="s">
        <v>114</v>
      </c>
      <c r="J1558" s="12"/>
      <c r="K1558" s="12"/>
      <c r="L1558" s="12"/>
      <c r="M1558" s="12"/>
      <c r="N1558" s="12"/>
      <c r="O1558" s="14"/>
      <c r="P1558" s="11"/>
      <c r="Q1558" s="11"/>
      <c r="R1558" s="11"/>
      <c r="S1558" s="12" t="s">
        <v>355</v>
      </c>
      <c r="T1558" s="14">
        <v>-100</v>
      </c>
      <c r="U1558" s="11">
        <v>1375.79</v>
      </c>
      <c r="V1558" s="11">
        <v>-137578.69</v>
      </c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86" t="str">
        <f>LEFT(S1558,2)</f>
        <v>17</v>
      </c>
      <c r="AI1558" s="86" t="str">
        <f>MID(S1558,4,2)</f>
        <v>09</v>
      </c>
      <c r="AJ1558" s="86" t="str">
        <f>RIGHT(S1558,2)</f>
        <v>25</v>
      </c>
      <c r="AK1558" s="86" t="s">
        <v>387</v>
      </c>
      <c r="AL1558" s="12" t="s">
        <v>114</v>
      </c>
    </row>
    <row r="1559" spans="2:38" x14ac:dyDescent="0.25">
      <c r="B1559">
        <v>318</v>
      </c>
      <c r="C1559" s="13">
        <v>45917</v>
      </c>
      <c r="D1559" s="12" t="s">
        <v>349</v>
      </c>
      <c r="E1559" s="12" t="s">
        <v>23</v>
      </c>
      <c r="F1559" s="12" t="s">
        <v>23</v>
      </c>
      <c r="G1559" s="12" t="s">
        <v>21</v>
      </c>
      <c r="H1559" s="12"/>
      <c r="I1559" s="12" t="s">
        <v>114</v>
      </c>
      <c r="J1559" s="12"/>
      <c r="K1559" s="12"/>
      <c r="L1559" s="12"/>
      <c r="M1559" s="12"/>
      <c r="N1559" s="12"/>
      <c r="O1559" s="14"/>
      <c r="P1559" s="11"/>
      <c r="Q1559" s="11"/>
      <c r="R1559" s="11"/>
      <c r="S1559" s="12" t="s">
        <v>349</v>
      </c>
      <c r="T1559" s="14">
        <v>-100</v>
      </c>
      <c r="U1559" s="11">
        <v>1374.42</v>
      </c>
      <c r="V1559" s="11">
        <v>-137442.41</v>
      </c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86" t="str">
        <f>LEFT(S1559,2)</f>
        <v>16</v>
      </c>
      <c r="AI1559" s="86" t="str">
        <f>MID(S1559,4,2)</f>
        <v>09</v>
      </c>
      <c r="AJ1559" s="86" t="str">
        <f>RIGHT(S1559,2)</f>
        <v>25</v>
      </c>
      <c r="AK1559" s="86" t="s">
        <v>387</v>
      </c>
      <c r="AL1559" s="12" t="s">
        <v>114</v>
      </c>
    </row>
    <row r="1560" spans="2:38" x14ac:dyDescent="0.25">
      <c r="C1560" s="13"/>
      <c r="D1560" s="12"/>
      <c r="E1560" s="12"/>
      <c r="F1560" s="12"/>
      <c r="G1560" s="12"/>
      <c r="H1560" s="12"/>
      <c r="I1560" s="12" t="s">
        <v>114</v>
      </c>
      <c r="J1560" s="11"/>
      <c r="K1560" s="11">
        <v>2600</v>
      </c>
      <c r="L1560" s="11"/>
      <c r="M1560" s="11">
        <v>3240923.0724935727</v>
      </c>
      <c r="N1560" s="12"/>
      <c r="O1560" s="14"/>
      <c r="P1560" s="11"/>
      <c r="Q1560" s="11"/>
      <c r="R1560" s="11"/>
      <c r="S1560" s="12"/>
      <c r="T1560" s="14">
        <f t="shared" ref="T1560:V1560" si="218">SUM(T1556:T1559)</f>
        <v>-500</v>
      </c>
      <c r="U1560" s="11">
        <f t="shared" si="218"/>
        <v>5574.1399999999994</v>
      </c>
      <c r="V1560" s="11">
        <f t="shared" si="218"/>
        <v>-701474.27</v>
      </c>
      <c r="W1560" s="11"/>
      <c r="X1560" s="11"/>
      <c r="Y1560" s="11">
        <f>K1560+O1560+T1560</f>
        <v>2100</v>
      </c>
      <c r="Z1560" s="11"/>
      <c r="AA1560" s="11">
        <f>M1560/K1560*Y1560</f>
        <v>2617668.6354755778</v>
      </c>
      <c r="AB1560" s="12"/>
      <c r="AC1560" s="11">
        <f>M1560-AA1560</f>
        <v>623254.43701799493</v>
      </c>
      <c r="AD1560" s="11">
        <f>(V1560*-1)-AC1560</f>
        <v>78219.832982005086</v>
      </c>
      <c r="AE1560" s="11"/>
      <c r="AF1560" s="11"/>
      <c r="AG1560" s="11"/>
      <c r="AK1560" s="86" t="s">
        <v>387</v>
      </c>
      <c r="AL1560" s="12" t="s">
        <v>114</v>
      </c>
    </row>
    <row r="1561" spans="2:38" x14ac:dyDescent="0.25">
      <c r="C1561" s="13"/>
      <c r="D1561" s="12"/>
      <c r="E1561" s="12"/>
      <c r="F1561" s="12"/>
      <c r="G1561" s="12"/>
      <c r="H1561" s="12"/>
      <c r="I1561" s="12"/>
      <c r="J1561" s="11"/>
      <c r="K1561" s="11"/>
      <c r="L1561" s="11"/>
      <c r="M1561" s="11"/>
      <c r="N1561" s="12"/>
      <c r="O1561" s="14"/>
      <c r="P1561" s="11"/>
      <c r="Q1561" s="11"/>
      <c r="R1561" s="11"/>
      <c r="S1561" s="12"/>
      <c r="T1561" s="14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L1561" s="12"/>
    </row>
    <row r="1562" spans="2:38" x14ac:dyDescent="0.25">
      <c r="C1562" s="13"/>
      <c r="D1562" s="12"/>
      <c r="E1562" s="12"/>
      <c r="F1562" s="12"/>
      <c r="G1562" s="12"/>
      <c r="H1562" s="12"/>
      <c r="I1562" s="12"/>
      <c r="J1562" s="11"/>
      <c r="K1562" s="11"/>
      <c r="L1562" s="11"/>
      <c r="M1562" s="11"/>
      <c r="N1562" s="12"/>
      <c r="O1562" s="14"/>
      <c r="P1562" s="11"/>
      <c r="Q1562" s="11"/>
      <c r="R1562" s="11"/>
      <c r="S1562" s="12"/>
      <c r="T1562" s="14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L1562" s="12"/>
    </row>
    <row r="1563" spans="2:38" x14ac:dyDescent="0.25">
      <c r="B1563">
        <v>359</v>
      </c>
      <c r="C1563" s="13">
        <v>45925</v>
      </c>
      <c r="D1563" s="12" t="s">
        <v>372</v>
      </c>
      <c r="E1563" s="12" t="s">
        <v>23</v>
      </c>
      <c r="F1563" s="12" t="s">
        <v>23</v>
      </c>
      <c r="G1563" s="12" t="s">
        <v>21</v>
      </c>
      <c r="H1563" s="12"/>
      <c r="I1563" s="12" t="s">
        <v>202</v>
      </c>
      <c r="J1563" s="12"/>
      <c r="K1563" s="12"/>
      <c r="L1563" s="12"/>
      <c r="M1563" s="12"/>
      <c r="N1563" s="12" t="s">
        <v>372</v>
      </c>
      <c r="O1563" s="14">
        <v>200</v>
      </c>
      <c r="P1563" s="11">
        <v>3701</v>
      </c>
      <c r="Q1563" s="11">
        <v>740199.46</v>
      </c>
      <c r="R1563" s="11"/>
      <c r="S1563" s="12"/>
      <c r="T1563" s="14"/>
      <c r="U1563" s="11"/>
      <c r="V1563" s="11"/>
      <c r="W1563" s="11"/>
      <c r="X1563" s="12" t="s">
        <v>200</v>
      </c>
      <c r="Y1563" s="14">
        <v>100</v>
      </c>
      <c r="Z1563" s="11">
        <v>3614.81</v>
      </c>
      <c r="AA1563" s="11">
        <v>361481.1</v>
      </c>
      <c r="AB1563" s="11"/>
      <c r="AC1563" s="11"/>
      <c r="AD1563" s="11"/>
      <c r="AE1563" s="11"/>
      <c r="AF1563" s="11"/>
      <c r="AG1563" s="11"/>
      <c r="AH1563" s="86" t="str">
        <f>LEFT(N1563,2)</f>
        <v>24</v>
      </c>
      <c r="AI1563" s="86" t="str">
        <f>MID(N1563,4,2)</f>
        <v>09</v>
      </c>
      <c r="AJ1563" s="86" t="str">
        <f>RIGHT(N1563,2)</f>
        <v>25</v>
      </c>
      <c r="AK1563" s="86" t="s">
        <v>387</v>
      </c>
      <c r="AL1563" s="12" t="s">
        <v>202</v>
      </c>
    </row>
    <row r="1564" spans="2:38" x14ac:dyDescent="0.25">
      <c r="C1564" s="13"/>
      <c r="D1564" s="12"/>
      <c r="E1564" s="12"/>
      <c r="F1564" s="12"/>
      <c r="G1564" s="12"/>
      <c r="H1564" s="12"/>
      <c r="I1564" s="12" t="s">
        <v>202</v>
      </c>
      <c r="J1564" s="12" t="s">
        <v>200</v>
      </c>
      <c r="K1564" s="14">
        <v>100</v>
      </c>
      <c r="L1564" s="11">
        <v>3614.81</v>
      </c>
      <c r="M1564" s="11">
        <v>361481.1</v>
      </c>
      <c r="N1564" s="12"/>
      <c r="O1564" s="14"/>
      <c r="P1564" s="11"/>
      <c r="Q1564" s="11"/>
      <c r="R1564" s="11"/>
      <c r="S1564" s="12"/>
      <c r="T1564" s="14"/>
      <c r="U1564" s="11"/>
      <c r="V1564" s="11"/>
      <c r="W1564" s="11"/>
      <c r="X1564" s="12" t="s">
        <v>372</v>
      </c>
      <c r="Y1564" s="14">
        <v>200</v>
      </c>
      <c r="Z1564" s="11">
        <v>3701</v>
      </c>
      <c r="AA1564" s="11">
        <v>740199.46</v>
      </c>
      <c r="AB1564" s="11"/>
      <c r="AC1564" s="11"/>
      <c r="AD1564" s="11"/>
      <c r="AE1564" s="11"/>
      <c r="AF1564" s="11"/>
      <c r="AG1564" s="11"/>
      <c r="AL1564" s="12" t="s">
        <v>202</v>
      </c>
    </row>
    <row r="1565" spans="2:38" x14ac:dyDescent="0.25">
      <c r="C1565" s="13"/>
      <c r="D1565" s="12"/>
      <c r="E1565" s="12"/>
      <c r="F1565" s="12"/>
      <c r="G1565" s="12"/>
      <c r="H1565" s="12"/>
      <c r="I1565" s="12" t="s">
        <v>202</v>
      </c>
      <c r="J1565" s="12"/>
      <c r="K1565" s="14">
        <f t="shared" ref="K1565:M1565" si="219">SUM(K1564)</f>
        <v>100</v>
      </c>
      <c r="L1565" s="11">
        <f t="shared" si="219"/>
        <v>3614.81</v>
      </c>
      <c r="M1565" s="11">
        <f t="shared" si="219"/>
        <v>361481.1</v>
      </c>
      <c r="N1565" s="12"/>
      <c r="O1565" s="14">
        <f t="shared" ref="O1565:Q1565" si="220">SUM(O1563:O1564)</f>
        <v>200</v>
      </c>
      <c r="P1565" s="11">
        <f t="shared" si="220"/>
        <v>3701</v>
      </c>
      <c r="Q1565" s="11">
        <f t="shared" si="220"/>
        <v>740199.46</v>
      </c>
      <c r="R1565" s="11"/>
      <c r="S1565" s="12"/>
      <c r="T1565" s="14"/>
      <c r="U1565" s="11"/>
      <c r="V1565" s="11"/>
      <c r="W1565" s="11"/>
      <c r="X1565" s="11"/>
      <c r="Y1565" s="11">
        <f t="shared" ref="Y1565:AA1565" si="221">SUM(Y1563:Y1564)</f>
        <v>300</v>
      </c>
      <c r="Z1565" s="11">
        <f t="shared" si="221"/>
        <v>7315.8099999999995</v>
      </c>
      <c r="AA1565" s="11">
        <f t="shared" si="221"/>
        <v>1101680.56</v>
      </c>
      <c r="AB1565" s="11"/>
      <c r="AC1565" s="11"/>
      <c r="AD1565" s="11"/>
      <c r="AE1565" s="11"/>
      <c r="AF1565" s="11"/>
      <c r="AG1565" s="11"/>
      <c r="AL1565" s="12"/>
    </row>
    <row r="1566" spans="2:38" x14ac:dyDescent="0.25">
      <c r="C1566" s="13"/>
      <c r="D1566" s="12"/>
      <c r="E1566" s="12"/>
      <c r="F1566" s="12"/>
      <c r="G1566" s="12"/>
      <c r="H1566" s="12"/>
      <c r="I1566" s="12"/>
      <c r="J1566" s="12"/>
      <c r="K1566" s="14"/>
      <c r="L1566" s="11"/>
      <c r="M1566" s="11"/>
      <c r="N1566" s="12"/>
      <c r="O1566" s="14"/>
      <c r="P1566" s="11"/>
      <c r="Q1566" s="11"/>
      <c r="R1566" s="11"/>
      <c r="S1566" s="12"/>
      <c r="T1566" s="14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L1566" s="12"/>
    </row>
    <row r="1567" spans="2:38" x14ac:dyDescent="0.25">
      <c r="C1567" s="13"/>
      <c r="D1567" s="12"/>
      <c r="E1567" s="12"/>
      <c r="F1567" s="12"/>
      <c r="G1567" s="12"/>
      <c r="H1567" s="12"/>
      <c r="I1567" s="12"/>
      <c r="J1567" s="12"/>
      <c r="K1567" s="14"/>
      <c r="L1567" s="11"/>
      <c r="M1567" s="11"/>
      <c r="N1567" s="12"/>
      <c r="O1567" s="14"/>
      <c r="P1567" s="11"/>
      <c r="Q1567" s="11"/>
      <c r="R1567" s="11"/>
      <c r="S1567" s="12"/>
      <c r="T1567" s="14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L1567" s="12"/>
    </row>
    <row r="1568" spans="2:38" x14ac:dyDescent="0.25">
      <c r="C1568" s="13"/>
      <c r="D1568" s="12"/>
      <c r="E1568" s="12"/>
      <c r="F1568" s="12"/>
      <c r="G1568" s="12"/>
      <c r="H1568" s="12"/>
      <c r="I1568" s="12"/>
      <c r="J1568" s="12"/>
      <c r="K1568" s="14"/>
      <c r="L1568" s="11"/>
      <c r="M1568" s="11"/>
      <c r="N1568" s="12"/>
      <c r="O1568" s="14"/>
      <c r="P1568" s="11"/>
      <c r="Q1568" s="11"/>
      <c r="R1568" s="11"/>
      <c r="S1568" s="12"/>
      <c r="T1568" s="14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L1568" s="12"/>
    </row>
    <row r="1569" spans="2:38" x14ac:dyDescent="0.25">
      <c r="C1569" s="13"/>
      <c r="D1569" s="12"/>
      <c r="E1569" s="12"/>
      <c r="F1569" s="12"/>
      <c r="G1569" s="12"/>
      <c r="H1569" s="12"/>
      <c r="I1569" s="12"/>
      <c r="J1569" s="12"/>
      <c r="K1569" s="14"/>
      <c r="L1569" s="11"/>
      <c r="M1569" s="11"/>
      <c r="N1569" s="12"/>
      <c r="O1569" s="14"/>
      <c r="P1569" s="11"/>
      <c r="Q1569" s="11"/>
      <c r="R1569" s="11"/>
      <c r="S1569" s="12"/>
      <c r="T1569" s="14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L1569" s="12"/>
    </row>
    <row r="1570" spans="2:38" x14ac:dyDescent="0.25">
      <c r="C1570" s="13"/>
      <c r="D1570" s="12"/>
      <c r="E1570" s="12"/>
      <c r="F1570" s="12"/>
      <c r="G1570" s="12"/>
      <c r="H1570" s="12"/>
      <c r="I1570" s="31" t="s">
        <v>439</v>
      </c>
      <c r="J1570" s="11"/>
      <c r="K1570" s="32">
        <v>1000</v>
      </c>
      <c r="L1570" s="32"/>
      <c r="M1570" s="33">
        <v>62762.68</v>
      </c>
      <c r="N1570" s="12"/>
      <c r="O1570" s="14"/>
      <c r="P1570" s="11"/>
      <c r="Q1570" s="11"/>
      <c r="R1570" s="11"/>
      <c r="S1570" s="12"/>
      <c r="T1570" s="14"/>
      <c r="U1570" s="11"/>
      <c r="V1570" s="11"/>
      <c r="W1570" s="11"/>
      <c r="X1570" s="11"/>
      <c r="Y1570" s="32">
        <v>500</v>
      </c>
      <c r="Z1570" s="32"/>
      <c r="AA1570" s="33">
        <f>62762.68/2</f>
        <v>31381.34</v>
      </c>
      <c r="AB1570" s="11"/>
      <c r="AC1570" s="11"/>
      <c r="AD1570" s="11"/>
      <c r="AE1570" s="11"/>
      <c r="AF1570" s="11"/>
      <c r="AG1570" s="11"/>
      <c r="AL1570" s="31" t="s">
        <v>439</v>
      </c>
    </row>
    <row r="1571" spans="2:38" x14ac:dyDescent="0.25">
      <c r="B1571">
        <v>340</v>
      </c>
      <c r="C1571" s="13">
        <v>45923</v>
      </c>
      <c r="D1571" s="12" t="s">
        <v>361</v>
      </c>
      <c r="E1571" s="12" t="s">
        <v>23</v>
      </c>
      <c r="F1571" s="12" t="s">
        <v>23</v>
      </c>
      <c r="G1571" s="12" t="s">
        <v>21</v>
      </c>
      <c r="H1571" s="12"/>
      <c r="I1571" s="12" t="s">
        <v>363</v>
      </c>
      <c r="J1571" s="12"/>
      <c r="K1571" s="12"/>
      <c r="L1571" s="12"/>
      <c r="M1571" s="12"/>
      <c r="N1571" s="12"/>
      <c r="O1571" s="14"/>
      <c r="P1571" s="11"/>
      <c r="Q1571" s="11"/>
      <c r="R1571" s="11"/>
      <c r="S1571" s="12" t="s">
        <v>361</v>
      </c>
      <c r="T1571" s="14">
        <v>-500</v>
      </c>
      <c r="U1571" s="11">
        <v>68.39</v>
      </c>
      <c r="V1571" s="11">
        <v>-34195.730000000003</v>
      </c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86" t="str">
        <f>LEFT(S1571,2)</f>
        <v>22</v>
      </c>
      <c r="AI1571" s="86" t="str">
        <f>MID(S1571,4,2)</f>
        <v>09</v>
      </c>
      <c r="AJ1571" s="86" t="str">
        <f>RIGHT(S1571,2)</f>
        <v>25</v>
      </c>
      <c r="AK1571" s="86" t="s">
        <v>387</v>
      </c>
      <c r="AL1571" s="12" t="s">
        <v>363</v>
      </c>
    </row>
    <row r="1572" spans="2:38" x14ac:dyDescent="0.25">
      <c r="C1572" s="13"/>
      <c r="D1572" s="12"/>
      <c r="E1572" s="12"/>
      <c r="F1572" s="12"/>
      <c r="G1572" s="12"/>
      <c r="H1572" s="12"/>
      <c r="I1572" s="12" t="s">
        <v>363</v>
      </c>
      <c r="J1572" s="12"/>
      <c r="K1572" s="14">
        <f>SUM(K1570:K1571)</f>
        <v>1000</v>
      </c>
      <c r="L1572" s="14">
        <f>SUM(L1570:L1571)</f>
        <v>0</v>
      </c>
      <c r="M1572" s="14">
        <f>SUM(M1570:M1571)</f>
        <v>62762.68</v>
      </c>
      <c r="N1572" s="12"/>
      <c r="O1572" s="14"/>
      <c r="P1572" s="11"/>
      <c r="Q1572" s="11"/>
      <c r="R1572" s="11"/>
      <c r="S1572" s="12"/>
      <c r="T1572" s="14">
        <f t="shared" ref="T1572:V1572" si="222">SUM(T1571)</f>
        <v>-500</v>
      </c>
      <c r="U1572" s="11">
        <f t="shared" si="222"/>
        <v>68.39</v>
      </c>
      <c r="V1572" s="11">
        <f t="shared" si="222"/>
        <v>-34195.730000000003</v>
      </c>
      <c r="W1572" s="11"/>
      <c r="X1572" s="11"/>
      <c r="Y1572" s="11">
        <f>K1572+O1572+T1572</f>
        <v>500</v>
      </c>
      <c r="Z1572" s="11"/>
      <c r="AA1572" s="11">
        <f>M1572/K1572*Y1572</f>
        <v>31381.34</v>
      </c>
      <c r="AB1572" s="12"/>
      <c r="AC1572" s="11">
        <f>M1572-AA1572</f>
        <v>31381.34</v>
      </c>
      <c r="AD1572" s="11">
        <f>(V1572*-1)-AC1572</f>
        <v>2814.3900000000031</v>
      </c>
      <c r="AE1572" s="11"/>
      <c r="AF1572" s="11"/>
      <c r="AG1572" s="11"/>
      <c r="AK1572" s="86" t="s">
        <v>387</v>
      </c>
      <c r="AL1572" s="12"/>
    </row>
    <row r="1573" spans="2:38" x14ac:dyDescent="0.25">
      <c r="C1573" s="13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4"/>
      <c r="P1573" s="11"/>
      <c r="Q1573" s="11"/>
      <c r="R1573" s="11"/>
      <c r="S1573" s="12"/>
      <c r="T1573" s="14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L1573" s="12"/>
    </row>
    <row r="1574" spans="2:38" x14ac:dyDescent="0.25">
      <c r="C1574" s="13"/>
      <c r="D1574" s="12"/>
      <c r="E1574" s="12"/>
      <c r="F1574" s="12"/>
      <c r="G1574" s="12"/>
      <c r="H1574" s="12"/>
      <c r="I1574" s="31" t="s">
        <v>445</v>
      </c>
      <c r="J1574" s="11"/>
      <c r="K1574" s="32">
        <v>500</v>
      </c>
      <c r="L1574" s="32"/>
      <c r="M1574" s="33">
        <v>77477.399999999994</v>
      </c>
      <c r="N1574" s="12"/>
      <c r="O1574" s="14"/>
      <c r="P1574" s="11"/>
      <c r="Q1574" s="11"/>
      <c r="R1574" s="11"/>
      <c r="S1574" s="12"/>
      <c r="T1574" s="14"/>
      <c r="U1574" s="11"/>
      <c r="V1574" s="11"/>
      <c r="W1574" s="11"/>
      <c r="X1574" s="11"/>
      <c r="Y1574" s="32">
        <v>500</v>
      </c>
      <c r="Z1574" s="32"/>
      <c r="AA1574" s="33">
        <v>77477.399999999994</v>
      </c>
      <c r="AB1574" s="11"/>
      <c r="AC1574" s="11"/>
      <c r="AD1574" s="11"/>
      <c r="AE1574" s="11"/>
      <c r="AF1574" s="11"/>
      <c r="AG1574" s="11"/>
      <c r="AL1574" s="31" t="s">
        <v>445</v>
      </c>
    </row>
    <row r="1575" spans="2:38" x14ac:dyDescent="0.25">
      <c r="C1575" s="13"/>
      <c r="D1575" s="12"/>
      <c r="E1575" s="12"/>
      <c r="F1575" s="12"/>
      <c r="G1575" s="12"/>
      <c r="H1575" s="12"/>
      <c r="I1575" s="31"/>
      <c r="J1575" s="11"/>
      <c r="K1575" s="32"/>
      <c r="L1575" s="32"/>
      <c r="M1575" s="33"/>
      <c r="N1575" s="12"/>
      <c r="O1575" s="14"/>
      <c r="P1575" s="11"/>
      <c r="Q1575" s="11"/>
      <c r="R1575" s="11"/>
      <c r="S1575" s="12"/>
      <c r="T1575" s="14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L1575" s="31"/>
    </row>
    <row r="1576" spans="2:38" x14ac:dyDescent="0.25">
      <c r="C1576" s="13"/>
      <c r="D1576" s="12"/>
      <c r="E1576" s="12"/>
      <c r="F1576" s="12"/>
      <c r="G1576" s="12"/>
      <c r="H1576" s="12"/>
      <c r="I1576" s="31"/>
      <c r="J1576" s="11"/>
      <c r="K1576" s="32"/>
      <c r="L1576" s="32"/>
      <c r="M1576" s="33"/>
      <c r="N1576" s="12"/>
      <c r="O1576" s="14"/>
      <c r="P1576" s="11"/>
      <c r="Q1576" s="11"/>
      <c r="R1576" s="11"/>
      <c r="S1576" s="12"/>
      <c r="T1576" s="14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L1576" s="31"/>
    </row>
    <row r="1577" spans="2:38" x14ac:dyDescent="0.25">
      <c r="C1577" s="13"/>
      <c r="D1577" s="12"/>
      <c r="E1577" s="12"/>
      <c r="F1577" s="12"/>
      <c r="G1577" s="12"/>
      <c r="H1577" s="12"/>
      <c r="I1577" s="31"/>
      <c r="J1577" s="11"/>
      <c r="K1577" s="32"/>
      <c r="L1577" s="32"/>
      <c r="M1577" s="33"/>
      <c r="N1577" s="12"/>
      <c r="O1577" s="14"/>
      <c r="P1577" s="11"/>
      <c r="Q1577" s="11"/>
      <c r="R1577" s="11"/>
      <c r="S1577" s="12"/>
      <c r="T1577" s="14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L1577" s="31"/>
    </row>
    <row r="1578" spans="2:38" x14ac:dyDescent="0.25">
      <c r="C1578" s="13"/>
      <c r="D1578" s="12"/>
      <c r="E1578" s="12"/>
      <c r="F1578" s="12"/>
      <c r="G1578" s="12"/>
      <c r="H1578" s="12"/>
      <c r="I1578" s="31"/>
      <c r="J1578" s="11"/>
      <c r="K1578" s="32"/>
      <c r="L1578" s="32"/>
      <c r="M1578" s="33"/>
      <c r="N1578" s="12"/>
      <c r="O1578" s="14"/>
      <c r="P1578" s="11"/>
      <c r="Q1578" s="11"/>
      <c r="R1578" s="11"/>
      <c r="S1578" s="12"/>
      <c r="T1578" s="14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L1578" s="31"/>
    </row>
    <row r="1579" spans="2:38" x14ac:dyDescent="0.25">
      <c r="B1579">
        <v>341</v>
      </c>
      <c r="C1579" s="13">
        <v>45923</v>
      </c>
      <c r="D1579" s="12" t="s">
        <v>361</v>
      </c>
      <c r="E1579" s="12" t="s">
        <v>23</v>
      </c>
      <c r="F1579" s="12" t="s">
        <v>23</v>
      </c>
      <c r="G1579" s="12" t="s">
        <v>21</v>
      </c>
      <c r="H1579" s="12"/>
      <c r="I1579" s="12" t="s">
        <v>141</v>
      </c>
      <c r="J1579" s="12"/>
      <c r="K1579" s="12"/>
      <c r="L1579" s="12"/>
      <c r="M1579" s="12"/>
      <c r="N1579" s="12"/>
      <c r="O1579" s="14"/>
      <c r="P1579" s="11"/>
      <c r="Q1579" s="11"/>
      <c r="R1579" s="11"/>
      <c r="S1579" s="12" t="s">
        <v>361</v>
      </c>
      <c r="T1579" s="14">
        <v>-500</v>
      </c>
      <c r="U1579" s="11">
        <v>211.24</v>
      </c>
      <c r="V1579" s="11">
        <v>-105619.24</v>
      </c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86" t="str">
        <f>LEFT(S1579,2)</f>
        <v>22</v>
      </c>
      <c r="AI1579" s="86" t="str">
        <f>MID(S1579,4,2)</f>
        <v>09</v>
      </c>
      <c r="AJ1579" s="86" t="str">
        <f>RIGHT(S1579,2)</f>
        <v>25</v>
      </c>
      <c r="AK1579" s="86" t="s">
        <v>387</v>
      </c>
      <c r="AL1579" s="12" t="s">
        <v>141</v>
      </c>
    </row>
    <row r="1580" spans="2:38" x14ac:dyDescent="0.25">
      <c r="C1580" s="13"/>
      <c r="D1580" s="12"/>
      <c r="E1580" s="12"/>
      <c r="F1580" s="12"/>
      <c r="G1580" s="12"/>
      <c r="H1580" s="12"/>
      <c r="I1580" s="12" t="s">
        <v>141</v>
      </c>
      <c r="J1580" s="11"/>
      <c r="K1580" s="11">
        <v>500</v>
      </c>
      <c r="L1580" s="11"/>
      <c r="M1580" s="11">
        <v>94369.263333333351</v>
      </c>
      <c r="N1580" s="12"/>
      <c r="O1580" s="14"/>
      <c r="P1580" s="11"/>
      <c r="Q1580" s="11"/>
      <c r="R1580" s="11"/>
      <c r="S1580" s="12"/>
      <c r="T1580" s="14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L1580" s="12" t="s">
        <v>141</v>
      </c>
    </row>
    <row r="1581" spans="2:38" x14ac:dyDescent="0.25">
      <c r="C1581" s="13"/>
      <c r="D1581" s="12"/>
      <c r="E1581" s="12"/>
      <c r="F1581" s="12"/>
      <c r="G1581" s="12"/>
      <c r="H1581" s="12"/>
      <c r="I1581" s="12" t="s">
        <v>141</v>
      </c>
      <c r="J1581" s="11"/>
      <c r="K1581" s="11">
        <f t="shared" ref="K1581:M1581" si="223">SUM(K1580)</f>
        <v>500</v>
      </c>
      <c r="L1581" s="11">
        <f t="shared" si="223"/>
        <v>0</v>
      </c>
      <c r="M1581" s="11">
        <f t="shared" si="223"/>
        <v>94369.263333333351</v>
      </c>
      <c r="N1581" s="12"/>
      <c r="O1581" s="14"/>
      <c r="P1581" s="11"/>
      <c r="Q1581" s="11"/>
      <c r="R1581" s="11"/>
      <c r="S1581" s="12"/>
      <c r="T1581" s="14">
        <f t="shared" ref="T1581:V1581" si="224">SUM(T1579:T1580)</f>
        <v>-500</v>
      </c>
      <c r="U1581" s="11">
        <f t="shared" si="224"/>
        <v>211.24</v>
      </c>
      <c r="V1581" s="11">
        <f t="shared" si="224"/>
        <v>-105619.24</v>
      </c>
      <c r="W1581" s="11"/>
      <c r="X1581" s="11"/>
      <c r="Y1581" s="11">
        <f>K1581+O1581+T1581</f>
        <v>0</v>
      </c>
      <c r="Z1581" s="11"/>
      <c r="AA1581" s="11">
        <f>M1581/K1581*Y1581</f>
        <v>0</v>
      </c>
      <c r="AB1581" s="12"/>
      <c r="AC1581" s="11">
        <f>M1581-AA1581</f>
        <v>94369.263333333351</v>
      </c>
      <c r="AD1581" s="11">
        <f>(V1581*-1)-AC1581</f>
        <v>11249.976666666655</v>
      </c>
      <c r="AE1581" s="11"/>
      <c r="AF1581" s="11"/>
      <c r="AG1581" s="11"/>
      <c r="AK1581" s="86" t="s">
        <v>387</v>
      </c>
      <c r="AL1581" s="12"/>
    </row>
    <row r="1582" spans="2:38" x14ac:dyDescent="0.25">
      <c r="C1582" s="13"/>
      <c r="D1582" s="12"/>
      <c r="E1582" s="12"/>
      <c r="F1582" s="12"/>
      <c r="G1582" s="12"/>
      <c r="H1582" s="12"/>
      <c r="I1582" s="12"/>
      <c r="J1582" s="11"/>
      <c r="K1582" s="11"/>
      <c r="L1582" s="11"/>
      <c r="M1582" s="11"/>
      <c r="N1582" s="12"/>
      <c r="O1582" s="14"/>
      <c r="P1582" s="11"/>
      <c r="Q1582" s="11"/>
      <c r="R1582" s="11"/>
      <c r="S1582" s="12"/>
      <c r="T1582" s="14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L1582" s="12"/>
    </row>
    <row r="1583" spans="2:38" x14ac:dyDescent="0.25">
      <c r="C1583" s="13"/>
      <c r="D1583" s="12"/>
      <c r="E1583" s="12"/>
      <c r="F1583" s="12"/>
      <c r="G1583" s="12"/>
      <c r="H1583" s="12"/>
      <c r="I1583" s="12"/>
      <c r="J1583" s="11"/>
      <c r="K1583" s="11"/>
      <c r="L1583" s="11"/>
      <c r="M1583" s="11"/>
      <c r="N1583" s="12"/>
      <c r="O1583" s="14"/>
      <c r="P1583" s="11"/>
      <c r="Q1583" s="11"/>
      <c r="R1583" s="11"/>
      <c r="S1583" s="12"/>
      <c r="T1583" s="14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L1583" s="12"/>
    </row>
    <row r="1584" spans="2:38" x14ac:dyDescent="0.25">
      <c r="C1584" s="13"/>
      <c r="D1584" s="12"/>
      <c r="E1584" s="12"/>
      <c r="F1584" s="12"/>
      <c r="G1584" s="12"/>
      <c r="H1584" s="12"/>
      <c r="I1584" s="31" t="s">
        <v>447</v>
      </c>
      <c r="J1584" s="11"/>
      <c r="K1584" s="32">
        <v>1000</v>
      </c>
      <c r="L1584" s="32"/>
      <c r="M1584" s="33">
        <v>39339.300000000003</v>
      </c>
      <c r="N1584" s="12"/>
      <c r="O1584" s="14"/>
      <c r="P1584" s="11"/>
      <c r="Q1584" s="11"/>
      <c r="R1584" s="11"/>
      <c r="S1584" s="12"/>
      <c r="T1584" s="14"/>
      <c r="U1584" s="11"/>
      <c r="V1584" s="11"/>
      <c r="W1584" s="11"/>
      <c r="X1584" s="11"/>
      <c r="Y1584" s="32">
        <v>1000</v>
      </c>
      <c r="Z1584" s="32"/>
      <c r="AA1584" s="33">
        <v>39339.300000000003</v>
      </c>
      <c r="AB1584" s="11"/>
      <c r="AC1584" s="11"/>
      <c r="AD1584" s="11"/>
      <c r="AE1584" s="11"/>
      <c r="AF1584" s="11"/>
      <c r="AG1584" s="11"/>
      <c r="AL1584" s="31" t="s">
        <v>447</v>
      </c>
    </row>
    <row r="1585" spans="2:38" x14ac:dyDescent="0.25">
      <c r="C1585" s="13"/>
      <c r="D1585" s="12"/>
      <c r="E1585" s="12"/>
      <c r="F1585" s="12"/>
      <c r="G1585" s="12"/>
      <c r="H1585" s="12"/>
      <c r="I1585" s="12" t="s">
        <v>303</v>
      </c>
      <c r="J1585" s="12" t="s">
        <v>294</v>
      </c>
      <c r="K1585" s="14">
        <v>500</v>
      </c>
      <c r="L1585" s="11">
        <v>14.62</v>
      </c>
      <c r="M1585" s="11">
        <v>7310</v>
      </c>
      <c r="N1585" s="12"/>
      <c r="O1585" s="14"/>
      <c r="P1585" s="11"/>
      <c r="Q1585" s="11"/>
      <c r="R1585" s="11"/>
      <c r="S1585" s="12"/>
      <c r="T1585" s="14"/>
      <c r="U1585" s="11"/>
      <c r="V1585" s="11"/>
      <c r="W1585" s="11"/>
      <c r="X1585" s="12" t="s">
        <v>294</v>
      </c>
      <c r="Y1585" s="14">
        <v>500</v>
      </c>
      <c r="Z1585" s="11">
        <v>14.62</v>
      </c>
      <c r="AA1585" s="11">
        <v>7310</v>
      </c>
      <c r="AB1585" s="11"/>
      <c r="AC1585" s="11"/>
      <c r="AD1585" s="11"/>
      <c r="AE1585" s="11"/>
      <c r="AF1585" s="11"/>
      <c r="AG1585" s="11"/>
      <c r="AL1585" s="12" t="s">
        <v>303</v>
      </c>
    </row>
    <row r="1586" spans="2:38" x14ac:dyDescent="0.25">
      <c r="C1586" s="13"/>
      <c r="D1586" s="12"/>
      <c r="E1586" s="12"/>
      <c r="F1586" s="12"/>
      <c r="G1586" s="12"/>
      <c r="H1586" s="12"/>
      <c r="I1586" s="12" t="s">
        <v>303</v>
      </c>
      <c r="J1586" s="11"/>
      <c r="K1586" s="11">
        <v>1500</v>
      </c>
      <c r="L1586" s="11">
        <v>14.62</v>
      </c>
      <c r="M1586" s="11">
        <v>46649.3</v>
      </c>
      <c r="N1586" s="12"/>
      <c r="O1586" s="14"/>
      <c r="P1586" s="11"/>
      <c r="Q1586" s="11"/>
      <c r="R1586" s="11"/>
      <c r="S1586" s="12"/>
      <c r="T1586" s="14"/>
      <c r="U1586" s="11"/>
      <c r="V1586" s="11"/>
      <c r="W1586" s="11"/>
      <c r="X1586" s="11"/>
      <c r="Y1586" s="11">
        <v>1500</v>
      </c>
      <c r="Z1586" s="11">
        <v>14.62</v>
      </c>
      <c r="AA1586" s="11">
        <v>46649.3</v>
      </c>
      <c r="AB1586" s="11"/>
      <c r="AC1586" s="11"/>
      <c r="AD1586" s="11"/>
      <c r="AE1586" s="11"/>
      <c r="AF1586" s="11"/>
      <c r="AG1586" s="11"/>
      <c r="AL1586" s="12" t="s">
        <v>303</v>
      </c>
    </row>
    <row r="1587" spans="2:38" x14ac:dyDescent="0.25">
      <c r="C1587" s="13"/>
      <c r="D1587" s="12"/>
      <c r="E1587" s="12"/>
      <c r="F1587" s="12"/>
      <c r="G1587" s="12"/>
      <c r="H1587" s="12"/>
      <c r="I1587" s="12"/>
      <c r="J1587" s="11"/>
      <c r="K1587" s="11"/>
      <c r="L1587" s="11"/>
      <c r="M1587" s="11"/>
      <c r="N1587" s="12"/>
      <c r="O1587" s="14"/>
      <c r="P1587" s="11"/>
      <c r="Q1587" s="11"/>
      <c r="R1587" s="11"/>
      <c r="S1587" s="12"/>
      <c r="T1587" s="14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L1587" s="12"/>
    </row>
    <row r="1588" spans="2:38" x14ac:dyDescent="0.25">
      <c r="C1588" s="13"/>
      <c r="D1588" s="12"/>
      <c r="E1588" s="12"/>
      <c r="F1588" s="12"/>
      <c r="G1588" s="12"/>
      <c r="H1588" s="12"/>
      <c r="I1588" s="12"/>
      <c r="J1588" s="11"/>
      <c r="K1588" s="11"/>
      <c r="L1588" s="11"/>
      <c r="M1588" s="11"/>
      <c r="N1588" s="12"/>
      <c r="O1588" s="14"/>
      <c r="P1588" s="11"/>
      <c r="Q1588" s="11"/>
      <c r="R1588" s="11"/>
      <c r="S1588" s="12"/>
      <c r="T1588" s="14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L1588" s="12"/>
    </row>
    <row r="1589" spans="2:38" x14ac:dyDescent="0.25">
      <c r="C1589" s="13"/>
      <c r="D1589" s="12"/>
      <c r="E1589" s="12"/>
      <c r="F1589" s="12"/>
      <c r="G1589" s="12"/>
      <c r="H1589" s="12"/>
      <c r="I1589" s="31" t="s">
        <v>448</v>
      </c>
      <c r="K1589" s="32">
        <v>6000</v>
      </c>
      <c r="L1589" s="32"/>
      <c r="M1589" s="33">
        <v>600435.57999999996</v>
      </c>
      <c r="N1589" s="12"/>
      <c r="O1589" s="14"/>
      <c r="P1589" s="11"/>
      <c r="Q1589" s="11"/>
      <c r="R1589" s="11"/>
      <c r="S1589" s="12"/>
      <c r="T1589" s="14"/>
      <c r="U1589" s="11"/>
      <c r="V1589" s="11"/>
      <c r="W1589" s="11"/>
      <c r="Y1589" s="32">
        <v>6000</v>
      </c>
      <c r="Z1589" s="32"/>
      <c r="AA1589" s="33">
        <v>600435.57999999996</v>
      </c>
      <c r="AB1589" s="11"/>
      <c r="AC1589" s="11"/>
      <c r="AD1589" s="11"/>
      <c r="AE1589" s="11"/>
      <c r="AF1589" s="11"/>
      <c r="AG1589" s="11"/>
      <c r="AL1589" s="31" t="s">
        <v>448</v>
      </c>
    </row>
    <row r="1590" spans="2:38" x14ac:dyDescent="0.25">
      <c r="C1590" s="13"/>
      <c r="D1590" s="12"/>
      <c r="E1590" s="12"/>
      <c r="F1590" s="12"/>
      <c r="G1590" s="12"/>
      <c r="H1590" s="12"/>
      <c r="I1590" s="12" t="s">
        <v>174</v>
      </c>
      <c r="J1590" s="12" t="s">
        <v>171</v>
      </c>
      <c r="K1590" s="14">
        <v>1000</v>
      </c>
      <c r="L1590" s="11">
        <v>108.25</v>
      </c>
      <c r="M1590" s="11">
        <v>108248.11</v>
      </c>
      <c r="N1590" s="12"/>
      <c r="O1590" s="14"/>
      <c r="P1590" s="11"/>
      <c r="Q1590" s="11"/>
      <c r="R1590" s="11"/>
      <c r="S1590" s="12"/>
      <c r="T1590" s="14"/>
      <c r="U1590" s="11"/>
      <c r="V1590" s="11"/>
      <c r="W1590" s="11"/>
      <c r="X1590" s="12" t="s">
        <v>171</v>
      </c>
      <c r="Y1590" s="14">
        <v>1000</v>
      </c>
      <c r="Z1590" s="11">
        <v>108.25</v>
      </c>
      <c r="AA1590" s="11">
        <v>108248.11</v>
      </c>
      <c r="AB1590" s="11"/>
      <c r="AC1590" s="11"/>
      <c r="AD1590" s="11"/>
      <c r="AE1590" s="11"/>
      <c r="AF1590" s="11"/>
      <c r="AG1590" s="11"/>
      <c r="AL1590" s="12" t="s">
        <v>174</v>
      </c>
    </row>
    <row r="1591" spans="2:38" x14ac:dyDescent="0.25">
      <c r="C1591" s="13"/>
      <c r="D1591" s="12"/>
      <c r="E1591" s="12"/>
      <c r="F1591" s="12"/>
      <c r="G1591" s="12"/>
      <c r="H1591" s="12"/>
      <c r="I1591" s="12" t="s">
        <v>174</v>
      </c>
      <c r="J1591" s="11"/>
      <c r="K1591" s="11">
        <v>7000</v>
      </c>
      <c r="L1591" s="11"/>
      <c r="M1591" s="11">
        <v>708683.69</v>
      </c>
      <c r="N1591" s="12"/>
      <c r="O1591" s="14"/>
      <c r="P1591" s="11"/>
      <c r="Q1591" s="11"/>
      <c r="R1591" s="11"/>
      <c r="S1591" s="12"/>
      <c r="T1591" s="14"/>
      <c r="U1591" s="11"/>
      <c r="V1591" s="11"/>
      <c r="W1591" s="11"/>
      <c r="X1591" s="11"/>
      <c r="Y1591" s="11">
        <v>7000</v>
      </c>
      <c r="Z1591" s="11"/>
      <c r="AA1591" s="11">
        <v>708683.69</v>
      </c>
      <c r="AB1591" s="11"/>
      <c r="AC1591" s="11"/>
      <c r="AD1591" s="11"/>
      <c r="AE1591" s="11"/>
      <c r="AF1591" s="11"/>
      <c r="AG1591" s="11"/>
      <c r="AL1591" s="12" t="s">
        <v>174</v>
      </c>
    </row>
    <row r="1592" spans="2:38" x14ac:dyDescent="0.25">
      <c r="C1592" s="13"/>
      <c r="D1592" s="12"/>
      <c r="E1592" s="12"/>
      <c r="F1592" s="12"/>
      <c r="G1592" s="12"/>
      <c r="H1592" s="12"/>
      <c r="I1592" s="12"/>
      <c r="J1592" s="11"/>
      <c r="K1592" s="11"/>
      <c r="L1592" s="11"/>
      <c r="M1592" s="11"/>
      <c r="N1592" s="12"/>
      <c r="O1592" s="14"/>
      <c r="P1592" s="11"/>
      <c r="Q1592" s="11"/>
      <c r="R1592" s="11"/>
      <c r="S1592" s="12"/>
      <c r="T1592" s="14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L1592" s="12"/>
    </row>
    <row r="1593" spans="2:38" x14ac:dyDescent="0.25">
      <c r="C1593" s="13"/>
      <c r="D1593" s="12"/>
      <c r="E1593" s="12"/>
      <c r="F1593" s="12"/>
      <c r="G1593" s="12"/>
      <c r="H1593" s="12"/>
      <c r="I1593" s="12"/>
      <c r="J1593" s="11"/>
      <c r="K1593" s="11"/>
      <c r="L1593" s="11"/>
      <c r="M1593" s="11"/>
      <c r="N1593" s="12"/>
      <c r="O1593" s="14"/>
      <c r="P1593" s="11"/>
      <c r="Q1593" s="11"/>
      <c r="R1593" s="11"/>
      <c r="S1593" s="12"/>
      <c r="T1593" s="14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L1593" s="12"/>
    </row>
    <row r="1594" spans="2:38" x14ac:dyDescent="0.25">
      <c r="B1594">
        <v>342</v>
      </c>
      <c r="C1594" s="13">
        <v>45923</v>
      </c>
      <c r="D1594" s="12" t="s">
        <v>361</v>
      </c>
      <c r="E1594" s="12" t="s">
        <v>23</v>
      </c>
      <c r="F1594" s="12" t="s">
        <v>23</v>
      </c>
      <c r="G1594" s="12" t="s">
        <v>21</v>
      </c>
      <c r="H1594" s="12"/>
      <c r="I1594" s="12" t="s">
        <v>233</v>
      </c>
      <c r="J1594" s="12"/>
      <c r="K1594" s="12"/>
      <c r="L1594" s="12"/>
      <c r="M1594" s="12"/>
      <c r="N1594" s="12"/>
      <c r="O1594" s="14"/>
      <c r="P1594" s="11"/>
      <c r="Q1594" s="11"/>
      <c r="R1594" s="11"/>
      <c r="S1594" s="12" t="s">
        <v>361</v>
      </c>
      <c r="T1594" s="14">
        <v>-1000</v>
      </c>
      <c r="U1594" s="11">
        <v>87.82</v>
      </c>
      <c r="V1594" s="11">
        <v>-87822.1</v>
      </c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86" t="str">
        <f>LEFT(S1594,2)</f>
        <v>22</v>
      </c>
      <c r="AI1594" s="86" t="str">
        <f>MID(S1594,4,2)</f>
        <v>09</v>
      </c>
      <c r="AJ1594" s="86" t="str">
        <f>RIGHT(S1594,2)</f>
        <v>25</v>
      </c>
      <c r="AK1594" s="86" t="s">
        <v>387</v>
      </c>
      <c r="AL1594" s="12" t="s">
        <v>233</v>
      </c>
    </row>
    <row r="1595" spans="2:38" x14ac:dyDescent="0.25">
      <c r="C1595" s="13"/>
      <c r="D1595" s="12"/>
      <c r="E1595" s="12"/>
      <c r="F1595" s="12"/>
      <c r="G1595" s="12"/>
      <c r="H1595" s="12"/>
      <c r="I1595" s="12" t="s">
        <v>233</v>
      </c>
      <c r="J1595" s="11"/>
      <c r="K1595" s="11">
        <v>5000</v>
      </c>
      <c r="L1595" s="11"/>
      <c r="M1595" s="11">
        <v>418639.74</v>
      </c>
      <c r="N1595" s="12"/>
      <c r="O1595" s="14"/>
      <c r="P1595" s="11"/>
      <c r="Q1595" s="11"/>
      <c r="R1595" s="11"/>
      <c r="S1595" s="12"/>
      <c r="T1595" s="14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L1595" s="12" t="s">
        <v>233</v>
      </c>
    </row>
    <row r="1596" spans="2:38" x14ac:dyDescent="0.25">
      <c r="C1596" s="13"/>
      <c r="D1596" s="12"/>
      <c r="E1596" s="12"/>
      <c r="F1596" s="12"/>
      <c r="G1596" s="12"/>
      <c r="H1596" s="12"/>
      <c r="I1596" s="12" t="s">
        <v>233</v>
      </c>
      <c r="J1596" s="11"/>
      <c r="K1596" s="11">
        <f t="shared" ref="K1596:M1596" si="225">SUM(K1595)</f>
        <v>5000</v>
      </c>
      <c r="L1596" s="11">
        <f t="shared" si="225"/>
        <v>0</v>
      </c>
      <c r="M1596" s="11">
        <f t="shared" si="225"/>
        <v>418639.74</v>
      </c>
      <c r="N1596" s="12"/>
      <c r="O1596" s="14"/>
      <c r="P1596" s="11"/>
      <c r="Q1596" s="11"/>
      <c r="R1596" s="11"/>
      <c r="S1596" s="12"/>
      <c r="T1596" s="14">
        <f t="shared" ref="T1596:V1596" si="226">SUM(T1594:T1595)</f>
        <v>-1000</v>
      </c>
      <c r="U1596" s="11">
        <f t="shared" si="226"/>
        <v>87.82</v>
      </c>
      <c r="V1596" s="11">
        <f t="shared" si="226"/>
        <v>-87822.1</v>
      </c>
      <c r="W1596" s="11"/>
      <c r="X1596" s="11"/>
      <c r="Y1596" s="11">
        <f>K1596+O1596+T1596</f>
        <v>4000</v>
      </c>
      <c r="Z1596" s="11"/>
      <c r="AA1596" s="11">
        <f>M1596/K1596*Y1596</f>
        <v>334911.79200000002</v>
      </c>
      <c r="AB1596" s="12"/>
      <c r="AC1596" s="11">
        <f>M1596-AA1596</f>
        <v>83727.947999999975</v>
      </c>
      <c r="AD1596" s="11">
        <f>(V1596*-1)-AC1596</f>
        <v>4094.152000000031</v>
      </c>
      <c r="AE1596" s="11"/>
      <c r="AF1596" s="11"/>
      <c r="AG1596" s="11"/>
      <c r="AK1596" s="86" t="s">
        <v>387</v>
      </c>
      <c r="AL1596" s="12"/>
    </row>
    <row r="1597" spans="2:38" x14ac:dyDescent="0.25">
      <c r="C1597" s="13"/>
      <c r="D1597" s="12"/>
      <c r="E1597" s="12"/>
      <c r="F1597" s="12"/>
      <c r="G1597" s="12"/>
      <c r="H1597" s="12"/>
      <c r="I1597" s="12"/>
      <c r="J1597" s="11"/>
      <c r="K1597" s="11"/>
      <c r="L1597" s="11"/>
      <c r="M1597" s="11"/>
      <c r="N1597" s="12"/>
      <c r="O1597" s="14"/>
      <c r="P1597" s="11"/>
      <c r="Q1597" s="11"/>
      <c r="R1597" s="11"/>
      <c r="S1597" s="12"/>
      <c r="T1597" s="14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L1597" s="12"/>
    </row>
    <row r="1598" spans="2:38" x14ac:dyDescent="0.25">
      <c r="C1598" s="13"/>
      <c r="D1598" s="12"/>
      <c r="E1598" s="12"/>
      <c r="F1598" s="12"/>
      <c r="G1598" s="12"/>
      <c r="H1598" s="12"/>
      <c r="I1598" s="12"/>
      <c r="J1598" s="11"/>
      <c r="K1598" s="11"/>
      <c r="L1598" s="11"/>
      <c r="M1598" s="11"/>
      <c r="N1598" s="12"/>
      <c r="O1598" s="14"/>
      <c r="P1598" s="11"/>
      <c r="Q1598" s="11"/>
      <c r="R1598" s="11"/>
      <c r="S1598" s="12"/>
      <c r="T1598" s="14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L1598" s="12"/>
    </row>
    <row r="1599" spans="2:38" x14ac:dyDescent="0.25">
      <c r="C1599" s="13"/>
      <c r="D1599" s="12"/>
      <c r="E1599" s="12"/>
      <c r="F1599" s="12"/>
      <c r="G1599" s="12"/>
      <c r="H1599" s="12"/>
      <c r="I1599" s="12" t="s">
        <v>338</v>
      </c>
      <c r="J1599" s="12" t="s">
        <v>336</v>
      </c>
      <c r="K1599" s="11">
        <v>100</v>
      </c>
      <c r="L1599" s="11"/>
      <c r="M1599" s="11">
        <v>89889.8</v>
      </c>
      <c r="N1599" s="12"/>
      <c r="O1599" s="14"/>
      <c r="P1599" s="11"/>
      <c r="Q1599" s="11"/>
      <c r="R1599" s="11"/>
      <c r="S1599" s="12"/>
      <c r="T1599" s="14"/>
      <c r="U1599" s="11"/>
      <c r="V1599" s="11"/>
      <c r="W1599" s="11"/>
      <c r="X1599" s="12" t="s">
        <v>336</v>
      </c>
      <c r="Y1599" s="11">
        <v>100</v>
      </c>
      <c r="Z1599" s="11"/>
      <c r="AA1599" s="11">
        <v>89889.8</v>
      </c>
      <c r="AB1599" s="11"/>
      <c r="AC1599" s="11"/>
      <c r="AD1599" s="11"/>
      <c r="AE1599" s="11"/>
      <c r="AF1599" s="11"/>
      <c r="AG1599" s="11"/>
      <c r="AL1599" s="12" t="s">
        <v>338</v>
      </c>
    </row>
    <row r="1600" spans="2:38" x14ac:dyDescent="0.25">
      <c r="C1600" s="13"/>
      <c r="D1600" s="12"/>
      <c r="E1600" s="12"/>
      <c r="F1600" s="12"/>
      <c r="G1600" s="12"/>
      <c r="H1600" s="12"/>
      <c r="I1600" s="12"/>
      <c r="J1600" s="11"/>
      <c r="K1600" s="11"/>
      <c r="L1600" s="11"/>
      <c r="M1600" s="11"/>
      <c r="N1600" s="12"/>
      <c r="O1600" s="14"/>
      <c r="P1600" s="11"/>
      <c r="Q1600" s="11"/>
      <c r="R1600" s="11"/>
      <c r="S1600" s="12"/>
      <c r="T1600" s="14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L1600" s="12"/>
    </row>
    <row r="1601" spans="2:38" x14ac:dyDescent="0.25">
      <c r="C1601" s="13"/>
      <c r="D1601" s="12"/>
      <c r="E1601" s="12"/>
      <c r="F1601" s="12"/>
      <c r="G1601" s="12"/>
      <c r="H1601" s="12"/>
      <c r="I1601" s="12"/>
      <c r="J1601" s="11"/>
      <c r="K1601" s="11"/>
      <c r="L1601" s="11"/>
      <c r="M1601" s="11"/>
      <c r="N1601" s="12"/>
      <c r="O1601" s="14"/>
      <c r="P1601" s="11"/>
      <c r="Q1601" s="11"/>
      <c r="R1601" s="11"/>
      <c r="S1601" s="12"/>
      <c r="T1601" s="14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L1601" s="12"/>
    </row>
    <row r="1602" spans="2:38" x14ac:dyDescent="0.25">
      <c r="C1602" s="13"/>
      <c r="D1602" s="12"/>
      <c r="E1602" s="12"/>
      <c r="F1602" s="12"/>
      <c r="G1602" s="12"/>
      <c r="H1602" s="12"/>
      <c r="I1602" s="12"/>
      <c r="J1602" s="12"/>
      <c r="K1602" s="14"/>
      <c r="L1602" s="11"/>
      <c r="M1602" s="11"/>
      <c r="N1602" s="12"/>
      <c r="O1602" s="14"/>
      <c r="P1602" s="11"/>
      <c r="Q1602" s="11"/>
      <c r="R1602" s="11"/>
      <c r="S1602" s="12"/>
      <c r="T1602" s="14"/>
      <c r="U1602" s="11"/>
      <c r="V1602" s="11"/>
      <c r="W1602" s="11"/>
      <c r="X1602" s="12"/>
      <c r="Y1602" s="14"/>
      <c r="Z1602" s="11"/>
      <c r="AA1602" s="11"/>
      <c r="AB1602" s="11"/>
      <c r="AC1602" s="11"/>
      <c r="AD1602" s="11"/>
      <c r="AE1602" s="11"/>
      <c r="AF1602" s="11"/>
      <c r="AG1602" s="11"/>
      <c r="AL1602" s="12"/>
    </row>
    <row r="1603" spans="2:38" x14ac:dyDescent="0.25">
      <c r="C1603" s="13"/>
      <c r="D1603" s="12"/>
      <c r="E1603" s="12"/>
      <c r="F1603" s="12"/>
      <c r="G1603" s="12"/>
      <c r="H1603" s="12"/>
      <c r="I1603" s="12" t="s">
        <v>65</v>
      </c>
      <c r="J1603" s="12" t="s">
        <v>63</v>
      </c>
      <c r="K1603" s="11">
        <v>1000</v>
      </c>
      <c r="L1603" s="11"/>
      <c r="M1603" s="11">
        <v>175140.424</v>
      </c>
      <c r="N1603" s="12"/>
      <c r="O1603" s="14"/>
      <c r="P1603" s="11"/>
      <c r="Q1603" s="11"/>
      <c r="R1603" s="11"/>
      <c r="S1603" s="12"/>
      <c r="T1603" s="14"/>
      <c r="U1603" s="11"/>
      <c r="V1603" s="11"/>
      <c r="W1603" s="11"/>
      <c r="X1603" s="12" t="s">
        <v>63</v>
      </c>
      <c r="Y1603" s="11">
        <v>1100</v>
      </c>
      <c r="Z1603" s="11">
        <v>898.9</v>
      </c>
      <c r="AA1603" s="11">
        <v>175140.424</v>
      </c>
      <c r="AB1603" s="11"/>
      <c r="AC1603" s="11"/>
      <c r="AD1603" s="11"/>
      <c r="AE1603" s="11"/>
      <c r="AF1603" s="11"/>
      <c r="AG1603" s="11"/>
      <c r="AL1603" s="12" t="s">
        <v>65</v>
      </c>
    </row>
    <row r="1604" spans="2:38" x14ac:dyDescent="0.25">
      <c r="C1604" s="13"/>
      <c r="D1604" s="12"/>
      <c r="E1604" s="12"/>
      <c r="F1604" s="12"/>
      <c r="G1604" s="12"/>
      <c r="H1604" s="12"/>
      <c r="I1604" s="12"/>
      <c r="J1604" s="11"/>
      <c r="K1604" s="11"/>
      <c r="L1604" s="11"/>
      <c r="M1604" s="11"/>
      <c r="N1604" s="12"/>
      <c r="O1604" s="14"/>
      <c r="P1604" s="11"/>
      <c r="Q1604" s="11"/>
      <c r="R1604" s="11"/>
      <c r="S1604" s="12"/>
      <c r="T1604" s="14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L1604" s="12"/>
    </row>
    <row r="1605" spans="2:38" x14ac:dyDescent="0.25">
      <c r="C1605" s="13"/>
      <c r="D1605" s="12"/>
      <c r="E1605" s="12"/>
      <c r="F1605" s="12"/>
      <c r="G1605" s="12"/>
      <c r="H1605" s="12"/>
      <c r="I1605" s="12"/>
      <c r="J1605" s="11"/>
      <c r="K1605" s="11"/>
      <c r="L1605" s="11"/>
      <c r="M1605" s="11"/>
      <c r="N1605" s="12"/>
      <c r="O1605" s="14"/>
      <c r="P1605" s="11"/>
      <c r="Q1605" s="11"/>
      <c r="R1605" s="11"/>
      <c r="S1605" s="12"/>
      <c r="T1605" s="14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L1605" s="12"/>
    </row>
    <row r="1606" spans="2:38" x14ac:dyDescent="0.25">
      <c r="C1606" s="13"/>
      <c r="D1606" s="12"/>
      <c r="E1606" s="12"/>
      <c r="F1606" s="12"/>
      <c r="G1606" s="12"/>
      <c r="H1606" s="12"/>
      <c r="I1606" s="31" t="s">
        <v>450</v>
      </c>
      <c r="J1606" s="11"/>
      <c r="K1606" s="32">
        <v>2500</v>
      </c>
      <c r="L1606" s="32"/>
      <c r="M1606" s="33">
        <v>170076.42504118619</v>
      </c>
      <c r="N1606" s="12"/>
      <c r="O1606" s="14"/>
      <c r="P1606" s="11"/>
      <c r="Q1606" s="11"/>
      <c r="R1606" s="11"/>
      <c r="S1606" s="12"/>
      <c r="T1606" s="14"/>
      <c r="U1606" s="11"/>
      <c r="V1606" s="11"/>
      <c r="W1606" s="11"/>
      <c r="X1606" s="11"/>
      <c r="Y1606" s="32">
        <f>K1606+T1611</f>
        <v>500</v>
      </c>
      <c r="Z1606" s="32"/>
      <c r="AA1606" s="33">
        <f>M1606/K1606*Y1606</f>
        <v>34015.285008237239</v>
      </c>
      <c r="AB1606" s="11"/>
      <c r="AC1606" s="11"/>
      <c r="AD1606" s="11"/>
      <c r="AE1606" s="11"/>
      <c r="AF1606" s="11"/>
      <c r="AG1606" s="11"/>
      <c r="AL1606" s="31" t="s">
        <v>450</v>
      </c>
    </row>
    <row r="1607" spans="2:38" x14ac:dyDescent="0.25">
      <c r="B1607">
        <v>343</v>
      </c>
      <c r="C1607" s="13">
        <v>45923</v>
      </c>
      <c r="D1607" s="12" t="s">
        <v>361</v>
      </c>
      <c r="E1607" s="12" t="s">
        <v>23</v>
      </c>
      <c r="F1607" s="12" t="s">
        <v>23</v>
      </c>
      <c r="G1607" s="12" t="s">
        <v>21</v>
      </c>
      <c r="H1607" s="12"/>
      <c r="I1607" s="12" t="s">
        <v>117</v>
      </c>
      <c r="J1607" s="12"/>
      <c r="K1607" s="12"/>
      <c r="L1607" s="12"/>
      <c r="M1607" s="12"/>
      <c r="N1607" s="12"/>
      <c r="O1607" s="14"/>
      <c r="P1607" s="11"/>
      <c r="Q1607" s="11"/>
      <c r="R1607" s="11"/>
      <c r="S1607" s="12" t="s">
        <v>361</v>
      </c>
      <c r="T1607" s="14">
        <v>-2000</v>
      </c>
      <c r="U1607" s="11">
        <v>76.91</v>
      </c>
      <c r="V1607" s="11">
        <v>-153826</v>
      </c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86" t="str">
        <f>LEFT(S1607,2)</f>
        <v>22</v>
      </c>
      <c r="AI1607" s="86" t="str">
        <f>MID(S1607,4,2)</f>
        <v>09</v>
      </c>
      <c r="AJ1607" s="86" t="str">
        <f>RIGHT(S1607,2)</f>
        <v>25</v>
      </c>
      <c r="AK1607" s="86" t="s">
        <v>387</v>
      </c>
      <c r="AL1607" s="12" t="s">
        <v>117</v>
      </c>
    </row>
    <row r="1608" spans="2:38" x14ac:dyDescent="0.25">
      <c r="B1608">
        <v>325</v>
      </c>
      <c r="C1608" s="13">
        <v>45918</v>
      </c>
      <c r="D1608" s="12" t="s">
        <v>355</v>
      </c>
      <c r="E1608" s="12" t="s">
        <v>23</v>
      </c>
      <c r="F1608" s="12" t="s">
        <v>23</v>
      </c>
      <c r="G1608" s="12" t="s">
        <v>21</v>
      </c>
      <c r="H1608" s="12"/>
      <c r="I1608" s="12" t="s">
        <v>117</v>
      </c>
      <c r="J1608" s="12"/>
      <c r="K1608" s="12"/>
      <c r="L1608" s="12"/>
      <c r="M1608" s="12"/>
      <c r="N1608" s="12" t="s">
        <v>355</v>
      </c>
      <c r="O1608" s="14">
        <v>2000</v>
      </c>
      <c r="P1608" s="11">
        <v>76.48</v>
      </c>
      <c r="Q1608" s="11">
        <v>152952.79999999999</v>
      </c>
      <c r="R1608" s="11"/>
      <c r="S1608" s="12"/>
      <c r="T1608" s="14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86" t="str">
        <f>LEFT(N1608,2)</f>
        <v>17</v>
      </c>
      <c r="AI1608" s="86" t="str">
        <f>MID(N1608,4,2)</f>
        <v>09</v>
      </c>
      <c r="AJ1608" s="86" t="str">
        <f>RIGHT(N1608,2)</f>
        <v>25</v>
      </c>
      <c r="AK1608" s="86" t="s">
        <v>387</v>
      </c>
      <c r="AL1608" s="12" t="s">
        <v>117</v>
      </c>
    </row>
    <row r="1609" spans="2:38" x14ac:dyDescent="0.25">
      <c r="C1609" s="13"/>
      <c r="D1609" s="12"/>
      <c r="E1609" s="12"/>
      <c r="F1609" s="12"/>
      <c r="G1609" s="12"/>
      <c r="H1609" s="12"/>
      <c r="I1609" s="12" t="s">
        <v>117</v>
      </c>
      <c r="J1609" s="12" t="s">
        <v>175</v>
      </c>
      <c r="K1609" s="14">
        <v>2500</v>
      </c>
      <c r="L1609" s="11">
        <v>74.510000000000005</v>
      </c>
      <c r="M1609" s="11">
        <v>186286</v>
      </c>
      <c r="N1609" s="12"/>
      <c r="O1609" s="14"/>
      <c r="P1609" s="11"/>
      <c r="Q1609" s="11"/>
      <c r="R1609" s="11"/>
      <c r="S1609" s="12"/>
      <c r="T1609" s="14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L1609" s="12" t="s">
        <v>117</v>
      </c>
    </row>
    <row r="1610" spans="2:38" x14ac:dyDescent="0.25">
      <c r="C1610" s="13"/>
      <c r="D1610" s="12"/>
      <c r="E1610" s="12"/>
      <c r="F1610" s="12"/>
      <c r="G1610" s="12"/>
      <c r="H1610" s="12"/>
      <c r="I1610" s="12" t="s">
        <v>117</v>
      </c>
      <c r="J1610" s="12" t="s">
        <v>330</v>
      </c>
      <c r="K1610" s="14">
        <v>1000</v>
      </c>
      <c r="L1610" s="11">
        <v>73.95</v>
      </c>
      <c r="M1610" s="11">
        <v>73953.11</v>
      </c>
      <c r="N1610" s="12"/>
      <c r="O1610" s="14"/>
      <c r="P1610" s="11"/>
      <c r="Q1610" s="11"/>
      <c r="R1610" s="11"/>
      <c r="S1610" s="12"/>
      <c r="T1610" s="14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L1610" s="12" t="s">
        <v>117</v>
      </c>
    </row>
    <row r="1611" spans="2:38" x14ac:dyDescent="0.25">
      <c r="C1611" s="13"/>
      <c r="D1611" s="12"/>
      <c r="E1611" s="12"/>
      <c r="F1611" s="12"/>
      <c r="G1611" s="12"/>
      <c r="H1611" s="12"/>
      <c r="I1611" s="12" t="s">
        <v>117</v>
      </c>
      <c r="K1611" s="11">
        <v>6000</v>
      </c>
      <c r="L1611" s="11">
        <v>148.46</v>
      </c>
      <c r="M1611" s="11">
        <v>430315.53504118614</v>
      </c>
      <c r="N1611" s="12"/>
      <c r="O1611" s="14">
        <f t="shared" ref="O1611:Q1611" si="227">SUM(O1608:O1610)</f>
        <v>2000</v>
      </c>
      <c r="P1611" s="11">
        <f t="shared" si="227"/>
        <v>76.48</v>
      </c>
      <c r="Q1611" s="11">
        <f t="shared" si="227"/>
        <v>152952.79999999999</v>
      </c>
      <c r="R1611" s="11"/>
      <c r="S1611" s="14"/>
      <c r="T1611" s="11">
        <f>SUM(T1607:T1610)</f>
        <v>-2000</v>
      </c>
      <c r="U1611" s="11">
        <f>SUM(U1607:U1610)</f>
        <v>76.91</v>
      </c>
      <c r="V1611" s="11">
        <f>SUM(V1607:V1610)</f>
        <v>-153826</v>
      </c>
      <c r="W1611" s="11"/>
      <c r="X1611" s="11"/>
      <c r="Y1611" s="11">
        <f>K1611+O1611+T1611</f>
        <v>6000</v>
      </c>
      <c r="Z1611" s="11"/>
      <c r="AA1611" s="11">
        <f>SUM(AA1606:AA1610)</f>
        <v>34015.285008237239</v>
      </c>
      <c r="AB1611" s="12"/>
      <c r="AC1611" s="11">
        <f>M1606-AA1606</f>
        <v>136061.14003294896</v>
      </c>
      <c r="AD1611" s="11">
        <f>(V1611*-1)-AC1611</f>
        <v>17764.859967051045</v>
      </c>
      <c r="AE1611" s="11"/>
      <c r="AF1611" s="11"/>
      <c r="AG1611" s="11"/>
      <c r="AK1611" s="86" t="s">
        <v>387</v>
      </c>
      <c r="AL1611" s="12" t="s">
        <v>117</v>
      </c>
    </row>
    <row r="1612" spans="2:38" x14ac:dyDescent="0.25">
      <c r="C1612" s="13"/>
      <c r="D1612" s="12"/>
      <c r="E1612" s="12"/>
      <c r="F1612" s="12"/>
      <c r="G1612" s="12"/>
      <c r="H1612" s="12"/>
      <c r="I1612" s="12"/>
      <c r="K1612" s="11"/>
      <c r="L1612" s="11"/>
      <c r="M1612" s="11"/>
      <c r="N1612" s="12"/>
      <c r="O1612" s="14"/>
      <c r="P1612" s="11"/>
      <c r="Q1612" s="11"/>
      <c r="R1612" s="11"/>
      <c r="S1612" s="12"/>
      <c r="T1612" s="14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L1612" s="12"/>
    </row>
    <row r="1613" spans="2:38" x14ac:dyDescent="0.25">
      <c r="C1613" s="13"/>
      <c r="D1613" s="12"/>
      <c r="E1613" s="12"/>
      <c r="F1613" s="12"/>
      <c r="G1613" s="12"/>
      <c r="H1613" s="12"/>
      <c r="I1613" s="12"/>
      <c r="K1613" s="11"/>
      <c r="L1613" s="11"/>
      <c r="M1613" s="11"/>
      <c r="N1613" s="12"/>
      <c r="O1613" s="14"/>
      <c r="P1613" s="11"/>
      <c r="Q1613" s="11"/>
      <c r="R1613" s="11"/>
      <c r="S1613" s="12"/>
      <c r="T1613" s="14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L1613" s="12"/>
    </row>
    <row r="1614" spans="2:38" x14ac:dyDescent="0.25">
      <c r="B1614">
        <v>360</v>
      </c>
      <c r="C1614" s="13">
        <v>45925</v>
      </c>
      <c r="D1614" s="12" t="s">
        <v>372</v>
      </c>
      <c r="E1614" s="12" t="s">
        <v>23</v>
      </c>
      <c r="F1614" s="12" t="s">
        <v>23</v>
      </c>
      <c r="G1614" s="12" t="s">
        <v>21</v>
      </c>
      <c r="H1614" s="12"/>
      <c r="I1614" s="12" t="s">
        <v>348</v>
      </c>
      <c r="J1614" s="12"/>
      <c r="K1614" s="12"/>
      <c r="L1614" s="12"/>
      <c r="M1614" s="12"/>
      <c r="N1614" s="12"/>
      <c r="O1614" s="14"/>
      <c r="P1614" s="11"/>
      <c r="Q1614" s="11"/>
      <c r="R1614" s="11"/>
      <c r="S1614" s="12" t="s">
        <v>372</v>
      </c>
      <c r="T1614" s="14">
        <v>-500</v>
      </c>
      <c r="U1614" s="11">
        <v>157.06</v>
      </c>
      <c r="V1614" s="11">
        <v>-78531.399999999994</v>
      </c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86" t="str">
        <f>LEFT(S1614,2)</f>
        <v>24</v>
      </c>
      <c r="AI1614" s="86" t="str">
        <f>MID(S1614,4,2)</f>
        <v>09</v>
      </c>
      <c r="AJ1614" s="86" t="str">
        <f>RIGHT(S1614,2)</f>
        <v>25</v>
      </c>
      <c r="AK1614" s="86" t="s">
        <v>387</v>
      </c>
      <c r="AL1614" s="12" t="s">
        <v>348</v>
      </c>
    </row>
    <row r="1615" spans="2:38" x14ac:dyDescent="0.25">
      <c r="B1615">
        <v>344</v>
      </c>
      <c r="C1615" s="13">
        <v>45923</v>
      </c>
      <c r="D1615" s="12" t="s">
        <v>361</v>
      </c>
      <c r="E1615" s="12" t="s">
        <v>23</v>
      </c>
      <c r="F1615" s="12" t="s">
        <v>23</v>
      </c>
      <c r="G1615" s="12" t="s">
        <v>21</v>
      </c>
      <c r="H1615" s="12"/>
      <c r="I1615" s="12" t="s">
        <v>348</v>
      </c>
      <c r="J1615" s="12"/>
      <c r="K1615" s="12"/>
      <c r="L1615" s="12"/>
      <c r="M1615" s="12"/>
      <c r="N1615" s="12"/>
      <c r="O1615" s="14"/>
      <c r="P1615" s="11"/>
      <c r="Q1615" s="11"/>
      <c r="R1615" s="11"/>
      <c r="S1615" s="12" t="s">
        <v>361</v>
      </c>
      <c r="T1615" s="14">
        <v>-500</v>
      </c>
      <c r="U1615" s="11">
        <v>157.04</v>
      </c>
      <c r="V1615" s="11">
        <v>-78521.48</v>
      </c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86" t="str">
        <f>LEFT(S1615,2)</f>
        <v>22</v>
      </c>
      <c r="AI1615" s="86" t="str">
        <f>MID(S1615,4,2)</f>
        <v>09</v>
      </c>
      <c r="AJ1615" s="86" t="str">
        <f>RIGHT(S1615,2)</f>
        <v>25</v>
      </c>
      <c r="AK1615" s="86" t="s">
        <v>387</v>
      </c>
      <c r="AL1615" s="12" t="s">
        <v>348</v>
      </c>
    </row>
    <row r="1616" spans="2:38" x14ac:dyDescent="0.25">
      <c r="C1616" s="13"/>
      <c r="D1616" s="12"/>
      <c r="E1616" s="12"/>
      <c r="F1616" s="12"/>
      <c r="G1616" s="12"/>
      <c r="H1616" s="12"/>
      <c r="I1616" s="12" t="s">
        <v>348</v>
      </c>
      <c r="J1616" s="12" t="s">
        <v>345</v>
      </c>
      <c r="K1616" s="14">
        <v>1000</v>
      </c>
      <c r="L1616" s="11">
        <v>152.07</v>
      </c>
      <c r="M1616" s="11">
        <v>152066.59</v>
      </c>
      <c r="N1616" s="12"/>
      <c r="O1616" s="14"/>
      <c r="P1616" s="11"/>
      <c r="Q1616" s="11"/>
      <c r="R1616" s="11"/>
      <c r="S1616" s="12"/>
      <c r="T1616" s="14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L1616" s="12" t="s">
        <v>348</v>
      </c>
    </row>
    <row r="1617" spans="2:38" x14ac:dyDescent="0.25">
      <c r="C1617" s="13"/>
      <c r="D1617" s="12"/>
      <c r="E1617" s="12"/>
      <c r="F1617" s="12"/>
      <c r="G1617" s="12"/>
      <c r="H1617" s="12"/>
      <c r="I1617" s="12" t="s">
        <v>348</v>
      </c>
      <c r="J1617" s="12"/>
      <c r="K1617" s="14">
        <f t="shared" ref="K1617:M1617" si="228">SUM(K1616)</f>
        <v>1000</v>
      </c>
      <c r="L1617" s="11">
        <f t="shared" si="228"/>
        <v>152.07</v>
      </c>
      <c r="M1617" s="11">
        <f t="shared" si="228"/>
        <v>152066.59</v>
      </c>
      <c r="N1617" s="12"/>
      <c r="O1617" s="14"/>
      <c r="P1617" s="11"/>
      <c r="Q1617" s="11"/>
      <c r="R1617" s="11"/>
      <c r="S1617" s="12"/>
      <c r="T1617" s="14">
        <f t="shared" ref="T1617:V1617" si="229">SUM(T1614:T1616)</f>
        <v>-1000</v>
      </c>
      <c r="U1617" s="11">
        <f t="shared" si="229"/>
        <v>314.10000000000002</v>
      </c>
      <c r="V1617" s="11">
        <f t="shared" si="229"/>
        <v>-157052.88</v>
      </c>
      <c r="W1617" s="11"/>
      <c r="X1617" s="11"/>
      <c r="Y1617" s="11">
        <f>K1617+O1617+T1617</f>
        <v>0</v>
      </c>
      <c r="Z1617" s="11"/>
      <c r="AA1617" s="11">
        <f>M1617/K1617*Y1617</f>
        <v>0</v>
      </c>
      <c r="AB1617" s="12"/>
      <c r="AC1617" s="11">
        <f>M1617-AA1617</f>
        <v>152066.59</v>
      </c>
      <c r="AD1617" s="11">
        <f>(V1617*-1)-AC1617</f>
        <v>4986.2900000000081</v>
      </c>
      <c r="AE1617" s="11"/>
      <c r="AF1617" s="11"/>
      <c r="AG1617" s="11"/>
      <c r="AK1617" s="86" t="s">
        <v>387</v>
      </c>
      <c r="AL1617" s="12"/>
    </row>
    <row r="1618" spans="2:38" x14ac:dyDescent="0.25">
      <c r="C1618" s="13"/>
      <c r="D1618" s="12"/>
      <c r="E1618" s="12"/>
      <c r="F1618" s="12"/>
      <c r="G1618" s="12"/>
      <c r="H1618" s="12"/>
      <c r="I1618" s="12"/>
      <c r="J1618" s="12"/>
      <c r="K1618" s="14"/>
      <c r="L1618" s="11"/>
      <c r="M1618" s="11"/>
      <c r="N1618" s="12"/>
      <c r="O1618" s="14"/>
      <c r="P1618" s="11"/>
      <c r="Q1618" s="11"/>
      <c r="R1618" s="11"/>
      <c r="S1618" s="12"/>
      <c r="T1618" s="14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L1618" s="12"/>
    </row>
    <row r="1619" spans="2:38" x14ac:dyDescent="0.25">
      <c r="C1619" s="13"/>
      <c r="D1619" s="12"/>
      <c r="E1619" s="12"/>
      <c r="F1619" s="12"/>
      <c r="G1619" s="12"/>
      <c r="H1619" s="12"/>
      <c r="I1619" s="12"/>
      <c r="J1619" s="12"/>
      <c r="K1619" s="14"/>
      <c r="L1619" s="11"/>
      <c r="M1619" s="11"/>
      <c r="N1619" s="12"/>
      <c r="O1619" s="14"/>
      <c r="P1619" s="11"/>
      <c r="Q1619" s="11"/>
      <c r="R1619" s="11"/>
      <c r="S1619" s="12"/>
      <c r="T1619" s="14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L1619" s="12"/>
    </row>
    <row r="1620" spans="2:38" x14ac:dyDescent="0.25">
      <c r="C1620" s="13"/>
      <c r="D1620" s="12"/>
      <c r="E1620" s="12"/>
      <c r="F1620" s="12"/>
      <c r="G1620" s="12"/>
      <c r="H1620" s="12"/>
      <c r="I1620" s="12"/>
      <c r="J1620" s="12"/>
      <c r="K1620" s="14"/>
      <c r="L1620" s="11"/>
      <c r="M1620" s="11"/>
      <c r="N1620" s="12"/>
      <c r="O1620" s="14"/>
      <c r="P1620" s="11"/>
      <c r="Q1620" s="11"/>
      <c r="R1620" s="11"/>
      <c r="S1620" s="12"/>
      <c r="T1620" s="14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L1620" s="12"/>
    </row>
    <row r="1621" spans="2:38" x14ac:dyDescent="0.25">
      <c r="B1621">
        <v>322</v>
      </c>
      <c r="C1621" s="13">
        <v>45917</v>
      </c>
      <c r="D1621" s="12" t="s">
        <v>349</v>
      </c>
      <c r="E1621" s="12" t="s">
        <v>17</v>
      </c>
      <c r="F1621" s="12" t="s">
        <v>353</v>
      </c>
      <c r="G1621" s="12" t="s">
        <v>21</v>
      </c>
      <c r="H1621" s="12"/>
      <c r="I1621" s="12" t="s">
        <v>354</v>
      </c>
      <c r="J1621" s="12"/>
      <c r="K1621" s="12"/>
      <c r="L1621" s="12"/>
      <c r="M1621" s="12"/>
      <c r="N1621" s="12" t="s">
        <v>349</v>
      </c>
      <c r="O1621" s="14">
        <v>2500</v>
      </c>
      <c r="P1621" s="11">
        <v>60.76</v>
      </c>
      <c r="Q1621" s="11">
        <v>151901.74</v>
      </c>
      <c r="R1621" s="11"/>
      <c r="S1621" s="12"/>
      <c r="T1621" s="14"/>
      <c r="U1621" s="11"/>
      <c r="V1621" s="11"/>
      <c r="W1621" s="11"/>
      <c r="X1621" s="12" t="s">
        <v>349</v>
      </c>
      <c r="Y1621" s="14">
        <v>2500</v>
      </c>
      <c r="Z1621" s="11">
        <v>60.76</v>
      </c>
      <c r="AA1621" s="11">
        <v>151901.74</v>
      </c>
      <c r="AB1621" s="11"/>
      <c r="AC1621" s="11"/>
      <c r="AD1621" s="11"/>
      <c r="AE1621" s="11"/>
      <c r="AF1621" s="11"/>
      <c r="AG1621" s="11"/>
      <c r="AH1621" s="86" t="str">
        <f>LEFT(N1621,2)</f>
        <v>16</v>
      </c>
      <c r="AI1621" s="86" t="str">
        <f>MID(N1621,4,2)</f>
        <v>09</v>
      </c>
      <c r="AJ1621" s="86" t="str">
        <f>RIGHT(N1621,2)</f>
        <v>25</v>
      </c>
      <c r="AK1621" s="86" t="s">
        <v>387</v>
      </c>
      <c r="AL1621" s="12" t="s">
        <v>354</v>
      </c>
    </row>
    <row r="1622" spans="2:38" x14ac:dyDescent="0.25">
      <c r="C1622" s="13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4"/>
      <c r="P1622" s="11"/>
      <c r="Q1622" s="11"/>
      <c r="R1622" s="11"/>
      <c r="S1622" s="12"/>
      <c r="T1622" s="14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L1622" s="12"/>
    </row>
    <row r="1623" spans="2:38" x14ac:dyDescent="0.25">
      <c r="C1623" s="13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4"/>
      <c r="P1623" s="11"/>
      <c r="Q1623" s="11"/>
      <c r="R1623" s="11"/>
      <c r="S1623" s="12"/>
      <c r="T1623" s="14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L1623" s="12"/>
    </row>
    <row r="1624" spans="2:38" x14ac:dyDescent="0.25">
      <c r="C1624" s="13"/>
      <c r="D1624" s="12"/>
      <c r="E1624" s="12"/>
      <c r="F1624" s="12"/>
      <c r="G1624" s="12"/>
      <c r="H1624" s="12"/>
      <c r="I1624" s="31" t="s">
        <v>453</v>
      </c>
      <c r="J1624" s="11"/>
      <c r="K1624" s="32">
        <v>50</v>
      </c>
      <c r="L1624" s="32"/>
      <c r="M1624" s="33">
        <v>6764.26</v>
      </c>
      <c r="N1624" s="12"/>
      <c r="O1624" s="14"/>
      <c r="P1624" s="11"/>
      <c r="Q1624" s="11"/>
      <c r="R1624" s="11"/>
      <c r="S1624" s="12"/>
      <c r="T1624" s="14"/>
      <c r="U1624" s="11"/>
      <c r="V1624" s="11"/>
      <c r="W1624" s="11"/>
      <c r="X1624" s="11"/>
      <c r="Y1624" s="32">
        <v>50</v>
      </c>
      <c r="Z1624" s="32"/>
      <c r="AA1624" s="33">
        <v>6764.26</v>
      </c>
      <c r="AB1624" s="11"/>
      <c r="AC1624" s="11"/>
      <c r="AD1624" s="11"/>
      <c r="AE1624" s="11"/>
      <c r="AF1624" s="11"/>
      <c r="AG1624" s="11"/>
      <c r="AL1624" s="31" t="s">
        <v>453</v>
      </c>
    </row>
    <row r="1625" spans="2:38" x14ac:dyDescent="0.25">
      <c r="C1625" s="13"/>
      <c r="D1625" s="12"/>
      <c r="E1625" s="12"/>
      <c r="F1625" s="12"/>
      <c r="G1625" s="12"/>
      <c r="H1625" s="12"/>
      <c r="I1625" s="31"/>
      <c r="J1625" s="11"/>
      <c r="K1625" s="32"/>
      <c r="L1625" s="32"/>
      <c r="M1625" s="33"/>
      <c r="N1625" s="12"/>
      <c r="O1625" s="14"/>
      <c r="P1625" s="11"/>
      <c r="Q1625" s="11"/>
      <c r="R1625" s="11"/>
      <c r="S1625" s="12"/>
      <c r="T1625" s="14"/>
      <c r="U1625" s="11"/>
      <c r="V1625" s="11"/>
      <c r="W1625" s="11"/>
      <c r="X1625" s="11"/>
      <c r="Y1625" s="32"/>
      <c r="Z1625" s="32"/>
      <c r="AA1625" s="33"/>
      <c r="AB1625" s="11"/>
      <c r="AC1625" s="11"/>
      <c r="AD1625" s="11"/>
      <c r="AE1625" s="11"/>
      <c r="AF1625" s="11"/>
      <c r="AG1625" s="11"/>
      <c r="AL1625" s="31"/>
    </row>
    <row r="1626" spans="2:38" x14ac:dyDescent="0.25">
      <c r="C1626" s="13"/>
      <c r="D1626" s="12"/>
      <c r="E1626" s="12"/>
      <c r="F1626" s="12"/>
      <c r="G1626" s="12"/>
      <c r="H1626" s="12"/>
      <c r="I1626" s="31"/>
      <c r="J1626" s="11"/>
      <c r="K1626" s="32"/>
      <c r="L1626" s="32"/>
      <c r="M1626" s="33"/>
      <c r="N1626" s="12"/>
      <c r="O1626" s="14"/>
      <c r="P1626" s="11"/>
      <c r="Q1626" s="11"/>
      <c r="R1626" s="11"/>
      <c r="S1626" s="12"/>
      <c r="T1626" s="14"/>
      <c r="U1626" s="11"/>
      <c r="V1626" s="11"/>
      <c r="W1626" s="11"/>
      <c r="X1626" s="11"/>
      <c r="Y1626" s="32"/>
      <c r="Z1626" s="32"/>
      <c r="AA1626" s="33"/>
      <c r="AB1626" s="11"/>
      <c r="AC1626" s="11"/>
      <c r="AD1626" s="11"/>
      <c r="AE1626" s="11"/>
      <c r="AF1626" s="11"/>
      <c r="AG1626" s="11"/>
      <c r="AL1626" s="31"/>
    </row>
    <row r="1627" spans="2:38" x14ac:dyDescent="0.25">
      <c r="C1627" s="13"/>
      <c r="D1627" s="12"/>
      <c r="E1627" s="12"/>
      <c r="F1627" s="12"/>
      <c r="G1627" s="12"/>
      <c r="H1627" s="12"/>
      <c r="I1627" s="31" t="s">
        <v>455</v>
      </c>
      <c r="J1627" s="11"/>
      <c r="K1627" s="32">
        <v>4000</v>
      </c>
      <c r="L1627" s="32"/>
      <c r="M1627" s="33">
        <v>176008.89</v>
      </c>
      <c r="N1627" s="12"/>
      <c r="O1627" s="14"/>
      <c r="P1627" s="11"/>
      <c r="Q1627" s="11"/>
      <c r="R1627" s="11"/>
      <c r="S1627" s="12"/>
      <c r="T1627" s="14"/>
      <c r="U1627" s="11"/>
      <c r="V1627" s="11"/>
      <c r="W1627" s="11"/>
      <c r="X1627" s="11"/>
      <c r="Y1627" s="32">
        <v>4000</v>
      </c>
      <c r="Z1627" s="32"/>
      <c r="AA1627" s="33">
        <v>176008.89</v>
      </c>
      <c r="AB1627" s="11"/>
      <c r="AC1627" s="11"/>
      <c r="AD1627" s="11"/>
      <c r="AE1627" s="11"/>
      <c r="AF1627" s="11"/>
      <c r="AG1627" s="11"/>
      <c r="AL1627" s="31" t="s">
        <v>455</v>
      </c>
    </row>
    <row r="1628" spans="2:38" x14ac:dyDescent="0.25">
      <c r="C1628" s="13"/>
      <c r="D1628" s="12"/>
      <c r="E1628" s="12"/>
      <c r="F1628" s="12"/>
      <c r="G1628" s="12"/>
      <c r="H1628" s="12"/>
      <c r="I1628" s="31"/>
      <c r="J1628" s="11"/>
      <c r="K1628" s="32"/>
      <c r="L1628" s="32"/>
      <c r="M1628" s="33"/>
      <c r="N1628" s="12"/>
      <c r="O1628" s="14"/>
      <c r="P1628" s="11"/>
      <c r="Q1628" s="11"/>
      <c r="R1628" s="11"/>
      <c r="S1628" s="12"/>
      <c r="T1628" s="14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L1628" s="31"/>
    </row>
    <row r="1629" spans="2:38" x14ac:dyDescent="0.25">
      <c r="C1629" s="13"/>
      <c r="D1629" s="12"/>
      <c r="E1629" s="12"/>
      <c r="F1629" s="12"/>
      <c r="G1629" s="12"/>
      <c r="H1629" s="12"/>
      <c r="I1629" s="31"/>
      <c r="J1629" s="11"/>
      <c r="K1629" s="32"/>
      <c r="L1629" s="32"/>
      <c r="M1629" s="33"/>
      <c r="N1629" s="12"/>
      <c r="O1629" s="14"/>
      <c r="P1629" s="11"/>
      <c r="Q1629" s="11"/>
      <c r="R1629" s="11"/>
      <c r="S1629" s="12"/>
      <c r="T1629" s="14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L1629" s="31"/>
    </row>
    <row r="1630" spans="2:38" x14ac:dyDescent="0.25">
      <c r="C1630" s="13"/>
      <c r="D1630" s="12"/>
      <c r="E1630" s="12"/>
      <c r="F1630" s="12"/>
      <c r="G1630" s="12"/>
      <c r="H1630" s="12"/>
      <c r="I1630" s="31"/>
      <c r="J1630" s="11"/>
      <c r="K1630" s="32"/>
      <c r="L1630" s="32"/>
      <c r="M1630" s="33"/>
      <c r="N1630" s="12"/>
      <c r="O1630" s="14"/>
      <c r="P1630" s="11"/>
      <c r="Q1630" s="11"/>
      <c r="R1630" s="11"/>
      <c r="S1630" s="12"/>
      <c r="T1630" s="14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L1630" s="31"/>
    </row>
    <row r="1631" spans="2:38" x14ac:dyDescent="0.25">
      <c r="C1631" s="13"/>
      <c r="D1631" s="12"/>
      <c r="E1631" s="12"/>
      <c r="F1631" s="12"/>
      <c r="G1631" s="12"/>
      <c r="H1631" s="12"/>
      <c r="I1631" s="31"/>
      <c r="J1631" s="11"/>
      <c r="K1631" s="32"/>
      <c r="L1631" s="32"/>
      <c r="M1631" s="33"/>
      <c r="N1631" s="12"/>
      <c r="O1631" s="14"/>
      <c r="P1631" s="11"/>
      <c r="Q1631" s="11"/>
      <c r="R1631" s="11"/>
      <c r="S1631" s="12"/>
      <c r="T1631" s="14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L1631" s="31"/>
    </row>
    <row r="1632" spans="2:38" x14ac:dyDescent="0.25">
      <c r="C1632" s="13"/>
      <c r="D1632" s="12"/>
      <c r="E1632" s="12"/>
      <c r="F1632" s="12"/>
      <c r="G1632" s="12"/>
      <c r="H1632" s="12"/>
      <c r="I1632" s="12" t="s">
        <v>325</v>
      </c>
      <c r="J1632" s="12" t="s">
        <v>321</v>
      </c>
      <c r="K1632" s="14">
        <v>500</v>
      </c>
      <c r="L1632" s="11">
        <v>379.73</v>
      </c>
      <c r="M1632" s="11">
        <v>189864.7</v>
      </c>
      <c r="N1632" s="12"/>
      <c r="O1632" s="14"/>
      <c r="P1632" s="11"/>
      <c r="Q1632" s="11"/>
      <c r="R1632" s="11"/>
      <c r="S1632" s="12"/>
      <c r="T1632" s="14"/>
      <c r="U1632" s="11"/>
      <c r="V1632" s="11"/>
      <c r="W1632" s="11"/>
      <c r="X1632" s="12" t="s">
        <v>321</v>
      </c>
      <c r="Y1632" s="14">
        <v>500</v>
      </c>
      <c r="Z1632" s="11">
        <v>379.73</v>
      </c>
      <c r="AA1632" s="11">
        <v>189864.7</v>
      </c>
      <c r="AB1632" s="11"/>
      <c r="AC1632" s="11"/>
      <c r="AD1632" s="11"/>
      <c r="AE1632" s="11"/>
      <c r="AF1632" s="11"/>
      <c r="AG1632" s="11"/>
      <c r="AL1632" s="12" t="s">
        <v>325</v>
      </c>
    </row>
    <row r="1633" spans="2:38" x14ac:dyDescent="0.25">
      <c r="C1633" s="13"/>
      <c r="D1633" s="12"/>
      <c r="E1633" s="12"/>
      <c r="F1633" s="12"/>
      <c r="G1633" s="12"/>
      <c r="H1633" s="12"/>
      <c r="I1633" s="12" t="s">
        <v>325</v>
      </c>
      <c r="J1633" s="12" t="s">
        <v>340</v>
      </c>
      <c r="K1633" s="14">
        <v>1000</v>
      </c>
      <c r="L1633" s="11">
        <v>395.81</v>
      </c>
      <c r="M1633" s="11">
        <v>395813.92</v>
      </c>
      <c r="N1633" s="12"/>
      <c r="O1633" s="14"/>
      <c r="P1633" s="11"/>
      <c r="Q1633" s="11"/>
      <c r="R1633" s="11"/>
      <c r="S1633" s="12"/>
      <c r="T1633" s="14"/>
      <c r="U1633" s="11"/>
      <c r="V1633" s="11"/>
      <c r="W1633" s="11"/>
      <c r="X1633" s="12" t="s">
        <v>340</v>
      </c>
      <c r="Y1633" s="14">
        <v>1000</v>
      </c>
      <c r="Z1633" s="11">
        <v>395.81</v>
      </c>
      <c r="AA1633" s="11">
        <v>395813.92</v>
      </c>
      <c r="AB1633" s="11"/>
      <c r="AC1633" s="11"/>
      <c r="AD1633" s="11"/>
      <c r="AE1633" s="11"/>
      <c r="AF1633" s="11"/>
      <c r="AG1633" s="11"/>
      <c r="AL1633" s="12" t="s">
        <v>325</v>
      </c>
    </row>
    <row r="1634" spans="2:38" x14ac:dyDescent="0.25">
      <c r="C1634" s="13"/>
      <c r="D1634" s="12"/>
      <c r="E1634" s="12"/>
      <c r="F1634" s="12"/>
      <c r="G1634" s="12"/>
      <c r="H1634" s="12"/>
      <c r="I1634" s="12"/>
      <c r="J1634" s="12"/>
      <c r="K1634" s="14"/>
      <c r="L1634" s="11"/>
      <c r="M1634" s="11"/>
      <c r="N1634" s="12"/>
      <c r="O1634" s="14"/>
      <c r="P1634" s="11"/>
      <c r="Q1634" s="11"/>
      <c r="R1634" s="11"/>
      <c r="S1634" s="12"/>
      <c r="T1634" s="14"/>
      <c r="U1634" s="11"/>
      <c r="V1634" s="11"/>
      <c r="W1634" s="11"/>
      <c r="X1634" s="12"/>
      <c r="Y1634" s="14"/>
      <c r="Z1634" s="11"/>
      <c r="AA1634" s="11"/>
      <c r="AB1634" s="11"/>
      <c r="AC1634" s="11"/>
      <c r="AD1634" s="11"/>
      <c r="AE1634" s="11"/>
      <c r="AF1634" s="11"/>
      <c r="AG1634" s="11"/>
      <c r="AL1634" s="12"/>
    </row>
    <row r="1635" spans="2:38" x14ac:dyDescent="0.25">
      <c r="C1635" s="13"/>
      <c r="D1635" s="12"/>
      <c r="E1635" s="12"/>
      <c r="F1635" s="12"/>
      <c r="G1635" s="12"/>
      <c r="H1635" s="12"/>
      <c r="I1635" s="12"/>
      <c r="J1635" s="12"/>
      <c r="K1635" s="14"/>
      <c r="L1635" s="11"/>
      <c r="M1635" s="11"/>
      <c r="N1635" s="12"/>
      <c r="O1635" s="14"/>
      <c r="P1635" s="11"/>
      <c r="Q1635" s="11"/>
      <c r="R1635" s="11"/>
      <c r="S1635" s="12"/>
      <c r="T1635" s="14"/>
      <c r="U1635" s="11"/>
      <c r="V1635" s="11"/>
      <c r="W1635" s="11"/>
      <c r="X1635" s="12"/>
      <c r="Y1635" s="14"/>
      <c r="Z1635" s="11"/>
      <c r="AA1635" s="11"/>
      <c r="AB1635" s="11"/>
      <c r="AC1635" s="11"/>
      <c r="AD1635" s="11"/>
      <c r="AE1635" s="11"/>
      <c r="AF1635" s="11"/>
      <c r="AG1635" s="11"/>
      <c r="AL1635" s="12"/>
    </row>
    <row r="1636" spans="2:38" x14ac:dyDescent="0.25">
      <c r="C1636" s="13"/>
      <c r="D1636" s="12"/>
      <c r="E1636" s="12"/>
      <c r="F1636" s="12"/>
      <c r="G1636" s="12"/>
      <c r="H1636" s="12"/>
      <c r="I1636" s="12" t="s">
        <v>255</v>
      </c>
      <c r="J1636" s="12" t="s">
        <v>253</v>
      </c>
      <c r="K1636" s="14">
        <v>10000</v>
      </c>
      <c r="L1636" s="11">
        <v>15.09</v>
      </c>
      <c r="M1636" s="11">
        <v>150900</v>
      </c>
      <c r="N1636" s="12"/>
      <c r="O1636" s="14"/>
      <c r="P1636" s="11"/>
      <c r="Q1636" s="11"/>
      <c r="R1636" s="11"/>
      <c r="S1636" s="12"/>
      <c r="T1636" s="14"/>
      <c r="U1636" s="11"/>
      <c r="V1636" s="11"/>
      <c r="W1636" s="11"/>
      <c r="X1636" s="12" t="s">
        <v>253</v>
      </c>
      <c r="Y1636" s="14">
        <v>10000</v>
      </c>
      <c r="Z1636" s="11">
        <v>15.09</v>
      </c>
      <c r="AA1636" s="11">
        <v>150900</v>
      </c>
      <c r="AB1636" s="11"/>
      <c r="AC1636" s="11"/>
      <c r="AD1636" s="11"/>
      <c r="AE1636" s="11"/>
      <c r="AF1636" s="11"/>
      <c r="AG1636" s="11"/>
      <c r="AL1636" s="12" t="s">
        <v>255</v>
      </c>
    </row>
    <row r="1637" spans="2:38" x14ac:dyDescent="0.25">
      <c r="C1637" s="13"/>
      <c r="D1637" s="12"/>
      <c r="E1637" s="12"/>
      <c r="F1637" s="12"/>
      <c r="G1637" s="12"/>
      <c r="H1637" s="12"/>
      <c r="I1637" s="12"/>
      <c r="J1637" s="12"/>
      <c r="K1637" s="14"/>
      <c r="L1637" s="11"/>
      <c r="M1637" s="11"/>
      <c r="N1637" s="12"/>
      <c r="O1637" s="14"/>
      <c r="P1637" s="11"/>
      <c r="Q1637" s="11"/>
      <c r="R1637" s="11"/>
      <c r="S1637" s="12"/>
      <c r="T1637" s="14"/>
      <c r="U1637" s="11"/>
      <c r="V1637" s="11"/>
      <c r="W1637" s="11"/>
      <c r="X1637" s="12"/>
      <c r="Y1637" s="14"/>
      <c r="Z1637" s="11"/>
      <c r="AA1637" s="11"/>
      <c r="AB1637" s="11"/>
      <c r="AC1637" s="11"/>
      <c r="AD1637" s="11"/>
      <c r="AE1637" s="11"/>
      <c r="AF1637" s="11"/>
      <c r="AG1637" s="11"/>
      <c r="AL1637" s="12"/>
    </row>
    <row r="1638" spans="2:38" x14ac:dyDescent="0.25">
      <c r="C1638" s="13"/>
      <c r="D1638" s="12"/>
      <c r="E1638" s="12"/>
      <c r="F1638" s="12"/>
      <c r="G1638" s="12"/>
      <c r="H1638" s="12"/>
      <c r="I1638" s="12" t="s">
        <v>145</v>
      </c>
      <c r="J1638" s="12" t="s">
        <v>142</v>
      </c>
      <c r="K1638" s="14">
        <v>200</v>
      </c>
      <c r="L1638" s="11">
        <v>824.01</v>
      </c>
      <c r="M1638" s="11">
        <v>164802.35999999999</v>
      </c>
      <c r="N1638" s="12"/>
      <c r="O1638" s="14"/>
      <c r="P1638" s="11"/>
      <c r="Q1638" s="11"/>
      <c r="R1638" s="11"/>
      <c r="S1638" s="12"/>
      <c r="T1638" s="14"/>
      <c r="U1638" s="11"/>
      <c r="V1638" s="11"/>
      <c r="W1638" s="11"/>
      <c r="X1638" s="12" t="s">
        <v>142</v>
      </c>
      <c r="Y1638" s="14">
        <v>200</v>
      </c>
      <c r="Z1638" s="11">
        <v>824.01</v>
      </c>
      <c r="AA1638" s="11">
        <v>164802.35999999999</v>
      </c>
      <c r="AB1638" s="11"/>
      <c r="AC1638" s="11"/>
      <c r="AD1638" s="11"/>
      <c r="AE1638" s="11"/>
      <c r="AF1638" s="11"/>
      <c r="AG1638" s="11"/>
      <c r="AL1638" s="12" t="s">
        <v>145</v>
      </c>
    </row>
    <row r="1639" spans="2:38" x14ac:dyDescent="0.25">
      <c r="C1639" s="13"/>
      <c r="D1639" s="12"/>
      <c r="E1639" s="12"/>
      <c r="F1639" s="12"/>
      <c r="G1639" s="12"/>
      <c r="H1639" s="12"/>
      <c r="I1639" s="12" t="s">
        <v>145</v>
      </c>
      <c r="J1639" s="12" t="s">
        <v>294</v>
      </c>
      <c r="K1639" s="14">
        <v>100</v>
      </c>
      <c r="L1639" s="11">
        <v>484.98</v>
      </c>
      <c r="M1639" s="11">
        <v>48498.46</v>
      </c>
      <c r="N1639" s="12"/>
      <c r="O1639" s="14"/>
      <c r="P1639" s="11"/>
      <c r="Q1639" s="11"/>
      <c r="R1639" s="11"/>
      <c r="S1639" s="12"/>
      <c r="T1639" s="14"/>
      <c r="U1639" s="11"/>
      <c r="V1639" s="11"/>
      <c r="W1639" s="11"/>
      <c r="X1639" s="12" t="s">
        <v>294</v>
      </c>
      <c r="Y1639" s="14">
        <v>100</v>
      </c>
      <c r="Z1639" s="11">
        <v>484.98</v>
      </c>
      <c r="AA1639" s="11">
        <v>48498.46</v>
      </c>
      <c r="AB1639" s="11"/>
      <c r="AC1639" s="11"/>
      <c r="AD1639" s="11"/>
      <c r="AE1639" s="11"/>
      <c r="AF1639" s="11"/>
      <c r="AG1639" s="11"/>
      <c r="AL1639" s="12" t="s">
        <v>145</v>
      </c>
    </row>
    <row r="1640" spans="2:38" x14ac:dyDescent="0.25">
      <c r="C1640" s="13"/>
      <c r="D1640" s="12"/>
      <c r="E1640" s="12"/>
      <c r="F1640" s="12"/>
      <c r="G1640" s="12"/>
      <c r="H1640" s="12"/>
      <c r="I1640" s="12" t="s">
        <v>145</v>
      </c>
      <c r="J1640" s="11"/>
      <c r="K1640" s="11">
        <v>300</v>
      </c>
      <c r="L1640" s="11">
        <v>1308.99</v>
      </c>
      <c r="M1640" s="11">
        <v>213300.81999999998</v>
      </c>
      <c r="N1640" s="12"/>
      <c r="O1640" s="14"/>
      <c r="P1640" s="11"/>
      <c r="Q1640" s="11"/>
      <c r="R1640" s="11"/>
      <c r="S1640" s="12"/>
      <c r="T1640" s="14"/>
      <c r="U1640" s="11"/>
      <c r="V1640" s="11"/>
      <c r="W1640" s="11"/>
      <c r="X1640" s="11"/>
      <c r="Y1640" s="11">
        <v>300</v>
      </c>
      <c r="Z1640" s="11">
        <v>1308.99</v>
      </c>
      <c r="AA1640" s="11">
        <v>213300.81999999998</v>
      </c>
      <c r="AB1640" s="11"/>
      <c r="AC1640" s="11"/>
      <c r="AD1640" s="11"/>
      <c r="AE1640" s="11"/>
      <c r="AF1640" s="11"/>
      <c r="AG1640" s="11"/>
      <c r="AL1640" s="12" t="s">
        <v>145</v>
      </c>
    </row>
    <row r="1641" spans="2:38" x14ac:dyDescent="0.25">
      <c r="C1641" s="13"/>
      <c r="D1641" s="12"/>
      <c r="E1641" s="12"/>
      <c r="F1641" s="12"/>
      <c r="G1641" s="12"/>
      <c r="H1641" s="12"/>
      <c r="I1641" s="12"/>
      <c r="J1641" s="11"/>
      <c r="K1641" s="11"/>
      <c r="L1641" s="11"/>
      <c r="M1641" s="11"/>
      <c r="N1641" s="12"/>
      <c r="O1641" s="14"/>
      <c r="P1641" s="11"/>
      <c r="Q1641" s="11"/>
      <c r="R1641" s="11"/>
      <c r="S1641" s="12"/>
      <c r="T1641" s="14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L1641" s="12"/>
    </row>
    <row r="1642" spans="2:38" x14ac:dyDescent="0.25">
      <c r="C1642" s="13"/>
      <c r="D1642" s="12"/>
      <c r="E1642" s="12"/>
      <c r="F1642" s="12"/>
      <c r="G1642" s="12"/>
      <c r="H1642" s="12"/>
      <c r="I1642" s="12"/>
      <c r="J1642" s="11"/>
      <c r="K1642" s="11"/>
      <c r="L1642" s="11"/>
      <c r="M1642" s="11"/>
      <c r="N1642" s="12"/>
      <c r="O1642" s="14"/>
      <c r="P1642" s="11"/>
      <c r="Q1642" s="11"/>
      <c r="R1642" s="11"/>
      <c r="S1642" s="12"/>
      <c r="T1642" s="14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L1642" s="12"/>
    </row>
    <row r="1643" spans="2:38" x14ac:dyDescent="0.25">
      <c r="B1643">
        <v>345</v>
      </c>
      <c r="C1643" s="13">
        <v>45923</v>
      </c>
      <c r="D1643" s="12" t="s">
        <v>361</v>
      </c>
      <c r="E1643" s="12" t="s">
        <v>23</v>
      </c>
      <c r="F1643" s="12" t="s">
        <v>23</v>
      </c>
      <c r="G1643" s="12" t="s">
        <v>21</v>
      </c>
      <c r="H1643" s="12"/>
      <c r="I1643" s="12" t="s">
        <v>48</v>
      </c>
      <c r="J1643" s="12"/>
      <c r="K1643" s="12"/>
      <c r="L1643" s="12"/>
      <c r="M1643" s="12"/>
      <c r="N1643" s="12"/>
      <c r="O1643" s="14"/>
      <c r="P1643" s="11"/>
      <c r="Q1643" s="11"/>
      <c r="R1643" s="11"/>
      <c r="S1643" s="12" t="s">
        <v>361</v>
      </c>
      <c r="T1643" s="14">
        <v>-1000</v>
      </c>
      <c r="U1643" s="11">
        <v>112.94</v>
      </c>
      <c r="V1643" s="11">
        <v>-112936.9</v>
      </c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86" t="str">
        <f>LEFT(S1643,2)</f>
        <v>22</v>
      </c>
      <c r="AI1643" s="86" t="str">
        <f>MID(S1643,4,2)</f>
        <v>09</v>
      </c>
      <c r="AJ1643" s="86" t="str">
        <f>RIGHT(S1643,2)</f>
        <v>25</v>
      </c>
      <c r="AK1643" s="86" t="s">
        <v>387</v>
      </c>
      <c r="AL1643" s="12" t="s">
        <v>48</v>
      </c>
    </row>
    <row r="1644" spans="2:38" x14ac:dyDescent="0.25">
      <c r="C1644" s="13"/>
      <c r="D1644" s="12"/>
      <c r="E1644" s="12"/>
      <c r="F1644" s="12"/>
      <c r="G1644" s="12"/>
      <c r="H1644" s="12"/>
      <c r="I1644" s="12" t="s">
        <v>48</v>
      </c>
      <c r="J1644" s="11"/>
      <c r="K1644" s="11">
        <v>2000</v>
      </c>
      <c r="L1644" s="11"/>
      <c r="M1644" s="11">
        <v>193893.72666666665</v>
      </c>
      <c r="N1644" s="12"/>
      <c r="O1644" s="14"/>
      <c r="P1644" s="11"/>
      <c r="Q1644" s="11"/>
      <c r="R1644" s="11"/>
      <c r="S1644" s="12"/>
      <c r="T1644" s="14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L1644" s="12" t="s">
        <v>48</v>
      </c>
    </row>
    <row r="1645" spans="2:38" x14ac:dyDescent="0.25">
      <c r="C1645" s="13"/>
      <c r="D1645" s="12"/>
      <c r="E1645" s="12"/>
      <c r="F1645" s="12"/>
      <c r="G1645" s="12"/>
      <c r="H1645" s="12"/>
      <c r="I1645" s="12" t="s">
        <v>48</v>
      </c>
      <c r="J1645" s="11"/>
      <c r="K1645" s="11">
        <f t="shared" ref="K1645:M1645" si="230">SUM(K1644)</f>
        <v>2000</v>
      </c>
      <c r="L1645" s="11">
        <f t="shared" si="230"/>
        <v>0</v>
      </c>
      <c r="M1645" s="11">
        <f t="shared" si="230"/>
        <v>193893.72666666665</v>
      </c>
      <c r="N1645" s="12"/>
      <c r="O1645" s="14"/>
      <c r="P1645" s="11"/>
      <c r="Q1645" s="11"/>
      <c r="R1645" s="11"/>
      <c r="S1645" s="12"/>
      <c r="T1645" s="14">
        <f t="shared" ref="T1645:V1645" si="231">SUM(T1643:T1644)</f>
        <v>-1000</v>
      </c>
      <c r="U1645" s="11">
        <f t="shared" si="231"/>
        <v>112.94</v>
      </c>
      <c r="V1645" s="11">
        <f t="shared" si="231"/>
        <v>-112936.9</v>
      </c>
      <c r="W1645" s="11"/>
      <c r="X1645" s="11"/>
      <c r="Y1645" s="11">
        <f>K1645+O1645+T1645</f>
        <v>1000</v>
      </c>
      <c r="Z1645" s="11"/>
      <c r="AA1645" s="11">
        <f>M1645/K1645*Y1645</f>
        <v>96946.863333333327</v>
      </c>
      <c r="AB1645" s="12"/>
      <c r="AC1645" s="11">
        <f>M1645-AA1645</f>
        <v>96946.863333333327</v>
      </c>
      <c r="AD1645" s="11">
        <f>(V1645*-1)-AC1645</f>
        <v>15990.036666666667</v>
      </c>
      <c r="AE1645" s="11"/>
      <c r="AF1645" s="11"/>
      <c r="AG1645" s="11"/>
      <c r="AK1645" s="86" t="s">
        <v>387</v>
      </c>
      <c r="AL1645" s="12"/>
    </row>
    <row r="1646" spans="2:38" x14ac:dyDescent="0.25">
      <c r="C1646" s="13"/>
      <c r="D1646" s="12"/>
      <c r="E1646" s="12"/>
      <c r="F1646" s="12"/>
      <c r="G1646" s="12"/>
      <c r="H1646" s="12"/>
      <c r="I1646" s="12"/>
      <c r="J1646" s="11"/>
      <c r="K1646" s="11"/>
      <c r="L1646" s="11"/>
      <c r="M1646" s="11"/>
      <c r="N1646" s="12"/>
      <c r="O1646" s="14"/>
      <c r="P1646" s="11"/>
      <c r="Q1646" s="11"/>
      <c r="R1646" s="11"/>
      <c r="S1646" s="12"/>
      <c r="T1646" s="14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L1646" s="12"/>
    </row>
    <row r="1647" spans="2:38" x14ac:dyDescent="0.25">
      <c r="C1647" s="13"/>
      <c r="D1647" s="12"/>
      <c r="E1647" s="12"/>
      <c r="F1647" s="12"/>
      <c r="G1647" s="12"/>
      <c r="H1647" s="12"/>
      <c r="I1647" s="31" t="s">
        <v>457</v>
      </c>
      <c r="J1647" s="11"/>
      <c r="K1647" s="32">
        <v>100</v>
      </c>
      <c r="L1647" s="32"/>
      <c r="M1647" s="33">
        <v>123623.5</v>
      </c>
      <c r="N1647" s="12"/>
      <c r="O1647" s="14"/>
      <c r="P1647" s="11"/>
      <c r="Q1647" s="11"/>
      <c r="R1647" s="11"/>
      <c r="S1647" s="12"/>
      <c r="T1647" s="14"/>
      <c r="U1647" s="11"/>
      <c r="V1647" s="11"/>
      <c r="W1647" s="11"/>
      <c r="X1647" s="11"/>
      <c r="Y1647" s="32">
        <v>100</v>
      </c>
      <c r="Z1647" s="32"/>
      <c r="AA1647" s="33">
        <v>123623.5</v>
      </c>
      <c r="AB1647" s="11"/>
      <c r="AC1647" s="11"/>
      <c r="AD1647" s="11"/>
      <c r="AE1647" s="11"/>
      <c r="AF1647" s="11"/>
      <c r="AG1647" s="11"/>
      <c r="AL1647" s="31" t="s">
        <v>457</v>
      </c>
    </row>
    <row r="1648" spans="2:38" x14ac:dyDescent="0.25">
      <c r="C1648" s="13"/>
      <c r="D1648" s="12"/>
      <c r="E1648" s="12"/>
      <c r="F1648" s="12"/>
      <c r="G1648" s="12"/>
      <c r="H1648" s="12"/>
      <c r="I1648" s="31"/>
      <c r="J1648" s="11"/>
      <c r="K1648" s="32"/>
      <c r="L1648" s="32"/>
      <c r="M1648" s="33"/>
      <c r="N1648" s="12"/>
      <c r="O1648" s="14"/>
      <c r="P1648" s="11"/>
      <c r="Q1648" s="11"/>
      <c r="R1648" s="11"/>
      <c r="S1648" s="12"/>
      <c r="T1648" s="14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L1648" s="31"/>
    </row>
    <row r="1649" spans="2:38" x14ac:dyDescent="0.25">
      <c r="C1649" s="13"/>
      <c r="D1649" s="12"/>
      <c r="E1649" s="12"/>
      <c r="F1649" s="12"/>
      <c r="G1649" s="12"/>
      <c r="H1649" s="12"/>
      <c r="I1649" s="31"/>
      <c r="J1649" s="11"/>
      <c r="K1649" s="32"/>
      <c r="L1649" s="32"/>
      <c r="M1649" s="33"/>
      <c r="N1649" s="12"/>
      <c r="O1649" s="14"/>
      <c r="P1649" s="11"/>
      <c r="Q1649" s="11"/>
      <c r="R1649" s="11"/>
      <c r="S1649" s="12"/>
      <c r="T1649" s="14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L1649" s="31"/>
    </row>
    <row r="1650" spans="2:38" x14ac:dyDescent="0.25">
      <c r="C1650" s="13"/>
      <c r="D1650" s="12"/>
      <c r="E1650" s="12"/>
      <c r="F1650" s="12"/>
      <c r="G1650" s="12"/>
      <c r="H1650" s="12"/>
      <c r="I1650" s="31"/>
      <c r="J1650" s="11"/>
      <c r="K1650" s="32"/>
      <c r="L1650" s="32"/>
      <c r="M1650" s="33"/>
      <c r="N1650" s="12"/>
      <c r="O1650" s="14"/>
      <c r="P1650" s="11"/>
      <c r="Q1650" s="11"/>
      <c r="R1650" s="11"/>
      <c r="S1650" s="12"/>
      <c r="T1650" s="14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L1650" s="31"/>
    </row>
    <row r="1651" spans="2:38" x14ac:dyDescent="0.25">
      <c r="C1651" s="13"/>
      <c r="D1651" s="12"/>
      <c r="E1651" s="12"/>
      <c r="F1651" s="12"/>
      <c r="G1651" s="12"/>
      <c r="H1651" s="12"/>
      <c r="I1651" s="31"/>
      <c r="J1651" s="11"/>
      <c r="K1651" s="32"/>
      <c r="L1651" s="32"/>
      <c r="M1651" s="33"/>
      <c r="N1651" s="12"/>
      <c r="O1651" s="14"/>
      <c r="P1651" s="11"/>
      <c r="Q1651" s="11"/>
      <c r="R1651" s="11"/>
      <c r="S1651" s="12"/>
      <c r="T1651" s="14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L1651" s="31"/>
    </row>
    <row r="1652" spans="2:38" x14ac:dyDescent="0.25">
      <c r="C1652" s="13"/>
      <c r="D1652" s="12"/>
      <c r="E1652" s="12"/>
      <c r="F1652" s="12"/>
      <c r="G1652" s="12"/>
      <c r="H1652" s="12"/>
      <c r="I1652" s="31" t="s">
        <v>458</v>
      </c>
      <c r="J1652" s="11"/>
      <c r="K1652" s="32">
        <v>3000</v>
      </c>
      <c r="L1652" s="32"/>
      <c r="M1652" s="33">
        <v>441208.69</v>
      </c>
      <c r="N1652" s="12"/>
      <c r="O1652" s="14"/>
      <c r="P1652" s="11"/>
      <c r="Q1652" s="11"/>
      <c r="R1652" s="11"/>
      <c r="S1652" s="12"/>
      <c r="T1652" s="14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L1652" s="31" t="s">
        <v>458</v>
      </c>
    </row>
    <row r="1653" spans="2:38" x14ac:dyDescent="0.25">
      <c r="B1653">
        <v>346</v>
      </c>
      <c r="C1653" s="13">
        <v>45923</v>
      </c>
      <c r="D1653" s="12" t="s">
        <v>361</v>
      </c>
      <c r="E1653" s="12" t="s">
        <v>23</v>
      </c>
      <c r="F1653" s="12" t="s">
        <v>23</v>
      </c>
      <c r="G1653" s="12" t="s">
        <v>21</v>
      </c>
      <c r="H1653" s="12"/>
      <c r="I1653" s="12" t="s">
        <v>364</v>
      </c>
      <c r="J1653" s="12"/>
      <c r="K1653" s="12"/>
      <c r="L1653" s="12"/>
      <c r="M1653" s="12"/>
      <c r="N1653" s="12"/>
      <c r="O1653" s="14"/>
      <c r="P1653" s="11"/>
      <c r="Q1653" s="11"/>
      <c r="R1653" s="11"/>
      <c r="S1653" s="12" t="s">
        <v>361</v>
      </c>
      <c r="T1653" s="14">
        <v>-1000</v>
      </c>
      <c r="U1653" s="11">
        <v>165.93</v>
      </c>
      <c r="V1653" s="11">
        <v>-165933.9</v>
      </c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86" t="str">
        <f>LEFT(S1653,2)</f>
        <v>22</v>
      </c>
      <c r="AI1653" s="86" t="str">
        <f>MID(S1653,4,2)</f>
        <v>09</v>
      </c>
      <c r="AJ1653" s="86" t="str">
        <f>RIGHT(S1653,2)</f>
        <v>25</v>
      </c>
      <c r="AK1653" s="86" t="s">
        <v>387</v>
      </c>
      <c r="AL1653" s="12" t="s">
        <v>364</v>
      </c>
    </row>
    <row r="1654" spans="2:38" x14ac:dyDescent="0.25">
      <c r="C1654" s="13"/>
      <c r="D1654" s="12"/>
      <c r="E1654" s="12"/>
      <c r="F1654" s="12"/>
      <c r="G1654" s="12"/>
      <c r="H1654" s="12"/>
      <c r="I1654" s="12" t="s">
        <v>364</v>
      </c>
      <c r="J1654" s="12"/>
      <c r="K1654" s="11">
        <f>SUM(K1652:K1653)</f>
        <v>3000</v>
      </c>
      <c r="L1654" s="11"/>
      <c r="M1654" s="11">
        <f>SUM(M1652:M1653)</f>
        <v>441208.69</v>
      </c>
      <c r="N1654" s="12"/>
      <c r="O1654" s="14"/>
      <c r="P1654" s="11"/>
      <c r="Q1654" s="11"/>
      <c r="R1654" s="11"/>
      <c r="S1654" s="12"/>
      <c r="T1654" s="14">
        <f t="shared" ref="T1654:V1654" si="232">SUM(T1653)</f>
        <v>-1000</v>
      </c>
      <c r="U1654" s="11">
        <f t="shared" si="232"/>
        <v>165.93</v>
      </c>
      <c r="V1654" s="11">
        <f t="shared" si="232"/>
        <v>-165933.9</v>
      </c>
      <c r="W1654" s="11"/>
      <c r="X1654" s="11"/>
      <c r="Y1654" s="11">
        <f>K1654+O1654+T1654</f>
        <v>2000</v>
      </c>
      <c r="Z1654" s="11"/>
      <c r="AA1654" s="11">
        <f>M1654/K1654*Y1654</f>
        <v>294139.12666666665</v>
      </c>
      <c r="AB1654" s="12"/>
      <c r="AC1654" s="11">
        <f>M1654-AA1654</f>
        <v>147069.56333333335</v>
      </c>
      <c r="AD1654" s="11">
        <f>(V1654*-1)-AC1654</f>
        <v>18864.336666666641</v>
      </c>
      <c r="AE1654" s="11"/>
      <c r="AF1654" s="11"/>
      <c r="AG1654" s="11"/>
      <c r="AK1654" s="86" t="s">
        <v>387</v>
      </c>
      <c r="AL1654" s="12"/>
    </row>
    <row r="1655" spans="2:38" x14ac:dyDescent="0.25">
      <c r="C1655" s="13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4"/>
      <c r="P1655" s="11"/>
      <c r="Q1655" s="11"/>
      <c r="R1655" s="11"/>
      <c r="S1655" s="12"/>
      <c r="T1655" s="14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L1655" s="12"/>
    </row>
    <row r="1656" spans="2:38" x14ac:dyDescent="0.25">
      <c r="C1656" s="13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4"/>
      <c r="P1656" s="11"/>
      <c r="Q1656" s="11"/>
      <c r="R1656" s="11"/>
      <c r="S1656" s="12"/>
      <c r="T1656" s="14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L1656" s="12"/>
    </row>
    <row r="1657" spans="2:38" x14ac:dyDescent="0.25">
      <c r="B1657">
        <v>319</v>
      </c>
      <c r="C1657" s="13">
        <v>45917</v>
      </c>
      <c r="D1657" s="12" t="s">
        <v>349</v>
      </c>
      <c r="E1657" s="12" t="s">
        <v>23</v>
      </c>
      <c r="F1657" s="12" t="s">
        <v>23</v>
      </c>
      <c r="G1657" s="12" t="s">
        <v>21</v>
      </c>
      <c r="H1657" s="12"/>
      <c r="I1657" s="12" t="s">
        <v>339</v>
      </c>
      <c r="J1657" s="12"/>
      <c r="K1657" s="12"/>
      <c r="L1657" s="12"/>
      <c r="M1657" s="12"/>
      <c r="N1657" s="12"/>
      <c r="O1657" s="14"/>
      <c r="P1657" s="11"/>
      <c r="Q1657" s="11"/>
      <c r="R1657" s="11"/>
      <c r="S1657" s="12" t="s">
        <v>349</v>
      </c>
      <c r="T1657" s="14">
        <v>-100</v>
      </c>
      <c r="U1657" s="11">
        <v>939.06</v>
      </c>
      <c r="V1657" s="11">
        <v>-93906</v>
      </c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86" t="str">
        <f>LEFT(S1657,2)</f>
        <v>16</v>
      </c>
      <c r="AI1657" s="86" t="str">
        <f>MID(S1657,4,2)</f>
        <v>09</v>
      </c>
      <c r="AJ1657" s="86" t="str">
        <f>RIGHT(S1657,2)</f>
        <v>25</v>
      </c>
      <c r="AK1657" s="86" t="s">
        <v>387</v>
      </c>
      <c r="AL1657" s="12" t="s">
        <v>339</v>
      </c>
    </row>
    <row r="1658" spans="2:38" x14ac:dyDescent="0.25">
      <c r="C1658" s="13"/>
      <c r="D1658" s="12"/>
      <c r="E1658" s="12"/>
      <c r="F1658" s="12"/>
      <c r="G1658" s="12"/>
      <c r="H1658" s="12"/>
      <c r="I1658" s="12" t="s">
        <v>339</v>
      </c>
      <c r="J1658" s="12" t="s">
        <v>336</v>
      </c>
      <c r="K1658" s="14">
        <v>100</v>
      </c>
      <c r="L1658" s="11">
        <v>921.62</v>
      </c>
      <c r="M1658" s="11">
        <v>92162.06</v>
      </c>
      <c r="N1658" s="12"/>
      <c r="O1658" s="14"/>
      <c r="P1658" s="11"/>
      <c r="Q1658" s="11"/>
      <c r="R1658" s="11"/>
      <c r="S1658" s="12"/>
      <c r="T1658" s="14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L1658" s="12" t="s">
        <v>339</v>
      </c>
    </row>
    <row r="1659" spans="2:38" x14ac:dyDescent="0.25">
      <c r="C1659" s="13"/>
      <c r="D1659" s="12"/>
      <c r="E1659" s="12"/>
      <c r="F1659" s="12"/>
      <c r="G1659" s="12"/>
      <c r="H1659" s="12"/>
      <c r="I1659" s="12" t="s">
        <v>339</v>
      </c>
      <c r="J1659" s="12"/>
      <c r="K1659" s="14">
        <f t="shared" ref="K1659:M1659" si="233">SUM(K1658)</f>
        <v>100</v>
      </c>
      <c r="L1659" s="11">
        <f t="shared" si="233"/>
        <v>921.62</v>
      </c>
      <c r="M1659" s="11">
        <f t="shared" si="233"/>
        <v>92162.06</v>
      </c>
      <c r="N1659" s="12"/>
      <c r="O1659" s="14"/>
      <c r="P1659" s="11"/>
      <c r="Q1659" s="11"/>
      <c r="R1659" s="11"/>
      <c r="S1659" s="12"/>
      <c r="T1659" s="14">
        <f t="shared" ref="T1659:V1659" si="234">SUM(T1657:T1658)</f>
        <v>-100</v>
      </c>
      <c r="U1659" s="11">
        <f t="shared" si="234"/>
        <v>939.06</v>
      </c>
      <c r="V1659" s="11">
        <f t="shared" si="234"/>
        <v>-93906</v>
      </c>
      <c r="W1659" s="11"/>
      <c r="X1659" s="11"/>
      <c r="Y1659" s="11">
        <f>K1659+O1659+T1659</f>
        <v>0</v>
      </c>
      <c r="Z1659" s="11"/>
      <c r="AA1659" s="11">
        <f>M1659/K1659*Y1659</f>
        <v>0</v>
      </c>
      <c r="AB1659" s="12"/>
      <c r="AC1659" s="11">
        <f>M1659-AA1659</f>
        <v>92162.06</v>
      </c>
      <c r="AD1659" s="11">
        <f>(V1659*-1)-AC1659</f>
        <v>1743.9400000000023</v>
      </c>
      <c r="AE1659" s="11"/>
      <c r="AF1659" s="11"/>
      <c r="AG1659" s="11"/>
      <c r="AK1659" s="86" t="s">
        <v>387</v>
      </c>
      <c r="AL1659" s="12"/>
    </row>
    <row r="1660" spans="2:38" x14ac:dyDescent="0.25">
      <c r="C1660" s="13"/>
      <c r="D1660" s="12"/>
      <c r="E1660" s="12"/>
      <c r="F1660" s="12"/>
      <c r="G1660" s="12"/>
      <c r="H1660" s="12"/>
      <c r="I1660" s="12"/>
      <c r="J1660" s="12"/>
      <c r="K1660" s="14"/>
      <c r="L1660" s="11"/>
      <c r="M1660" s="11"/>
      <c r="N1660" s="12"/>
      <c r="O1660" s="14"/>
      <c r="P1660" s="11"/>
      <c r="Q1660" s="11"/>
      <c r="R1660" s="11"/>
      <c r="S1660" s="12"/>
      <c r="T1660" s="14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L1660" s="12"/>
    </row>
    <row r="1661" spans="2:38" x14ac:dyDescent="0.25">
      <c r="C1661" s="13"/>
      <c r="D1661" s="12"/>
      <c r="E1661" s="12"/>
      <c r="F1661" s="12"/>
      <c r="G1661" s="12"/>
      <c r="H1661" s="12"/>
      <c r="I1661" s="12" t="s">
        <v>130</v>
      </c>
      <c r="J1661" s="12" t="s">
        <v>127</v>
      </c>
      <c r="K1661" s="14">
        <v>500</v>
      </c>
      <c r="L1661" s="11">
        <v>155.31</v>
      </c>
      <c r="M1661" s="11">
        <v>77652.59</v>
      </c>
      <c r="N1661" s="12"/>
      <c r="O1661" s="14"/>
      <c r="P1661" s="11"/>
      <c r="Q1661" s="11"/>
      <c r="R1661" s="11"/>
      <c r="S1661" s="12"/>
      <c r="T1661" s="14"/>
      <c r="U1661" s="11"/>
      <c r="V1661" s="11"/>
      <c r="W1661" s="11"/>
      <c r="X1661" s="12" t="s">
        <v>127</v>
      </c>
      <c r="Y1661" s="14">
        <v>500</v>
      </c>
      <c r="Z1661" s="11">
        <v>155.31</v>
      </c>
      <c r="AA1661" s="11">
        <v>77652.59</v>
      </c>
      <c r="AB1661" s="11"/>
      <c r="AC1661" s="11"/>
      <c r="AD1661" s="11"/>
      <c r="AE1661" s="11"/>
      <c r="AF1661" s="11"/>
      <c r="AG1661" s="11"/>
      <c r="AL1661" s="12" t="s">
        <v>130</v>
      </c>
    </row>
    <row r="1662" spans="2:38" x14ac:dyDescent="0.25">
      <c r="C1662" s="13"/>
      <c r="D1662" s="12"/>
      <c r="E1662" s="12"/>
      <c r="F1662" s="12"/>
      <c r="G1662" s="12"/>
      <c r="H1662" s="12"/>
      <c r="I1662" s="12"/>
      <c r="J1662" s="12"/>
      <c r="K1662" s="14"/>
      <c r="L1662" s="11"/>
      <c r="M1662" s="11"/>
      <c r="N1662" s="12"/>
      <c r="O1662" s="14"/>
      <c r="P1662" s="11"/>
      <c r="Q1662" s="11"/>
      <c r="R1662" s="11"/>
      <c r="S1662" s="12"/>
      <c r="T1662" s="14"/>
      <c r="U1662" s="11"/>
      <c r="V1662" s="11"/>
      <c r="W1662" s="11"/>
      <c r="X1662" s="12"/>
      <c r="Y1662" s="14"/>
      <c r="Z1662" s="11"/>
      <c r="AA1662" s="11"/>
      <c r="AB1662" s="11"/>
      <c r="AC1662" s="11"/>
      <c r="AD1662" s="11"/>
      <c r="AE1662" s="11"/>
      <c r="AF1662" s="11"/>
      <c r="AG1662" s="11"/>
      <c r="AL1662" s="12"/>
    </row>
    <row r="1663" spans="2:38" x14ac:dyDescent="0.25">
      <c r="C1663" s="13"/>
      <c r="D1663" s="12"/>
      <c r="E1663" s="12"/>
      <c r="F1663" s="12"/>
      <c r="G1663" s="12"/>
      <c r="H1663" s="12"/>
      <c r="I1663" s="12" t="s">
        <v>186</v>
      </c>
      <c r="J1663" s="11"/>
      <c r="K1663" s="11">
        <v>1000</v>
      </c>
      <c r="L1663" s="11"/>
      <c r="M1663" s="11">
        <v>145607.80666666664</v>
      </c>
      <c r="N1663" s="12"/>
      <c r="O1663" s="14"/>
      <c r="P1663" s="11"/>
      <c r="Q1663" s="11"/>
      <c r="R1663" s="11"/>
      <c r="S1663" s="12"/>
      <c r="T1663" s="14"/>
      <c r="U1663" s="11"/>
      <c r="V1663" s="11"/>
      <c r="W1663" s="11"/>
      <c r="X1663" s="11"/>
      <c r="Y1663" s="11">
        <v>1000</v>
      </c>
      <c r="Z1663" s="11"/>
      <c r="AA1663" s="11">
        <v>145607.80666666664</v>
      </c>
      <c r="AB1663" s="11"/>
      <c r="AC1663" s="11"/>
      <c r="AD1663" s="11"/>
      <c r="AE1663" s="11"/>
      <c r="AF1663" s="11"/>
      <c r="AG1663" s="11"/>
      <c r="AL1663" s="12" t="s">
        <v>186</v>
      </c>
    </row>
    <row r="1664" spans="2:38" x14ac:dyDescent="0.25">
      <c r="C1664" s="13"/>
      <c r="D1664" s="12"/>
      <c r="E1664" s="12"/>
      <c r="F1664" s="12"/>
      <c r="G1664" s="12"/>
      <c r="H1664" s="12"/>
      <c r="I1664" s="12"/>
      <c r="J1664" s="11"/>
      <c r="K1664" s="11"/>
      <c r="L1664" s="11"/>
      <c r="M1664" s="11"/>
      <c r="N1664" s="12"/>
      <c r="O1664" s="14"/>
      <c r="P1664" s="11"/>
      <c r="Q1664" s="11"/>
      <c r="R1664" s="11"/>
      <c r="S1664" s="12"/>
      <c r="T1664" s="14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L1664" s="12"/>
    </row>
    <row r="1665" spans="2:38" x14ac:dyDescent="0.25">
      <c r="C1665" s="13"/>
      <c r="D1665" s="12"/>
      <c r="E1665" s="12"/>
      <c r="F1665" s="12"/>
      <c r="G1665" s="12"/>
      <c r="H1665" s="12"/>
      <c r="I1665" s="12" t="s">
        <v>119</v>
      </c>
      <c r="J1665" s="11"/>
      <c r="K1665" s="11">
        <v>450</v>
      </c>
      <c r="L1665" s="11"/>
      <c r="M1665" s="11">
        <v>579512.32941176463</v>
      </c>
      <c r="N1665" s="12"/>
      <c r="O1665" s="14"/>
      <c r="P1665" s="11"/>
      <c r="Q1665" s="11"/>
      <c r="R1665" s="11"/>
      <c r="S1665" s="12"/>
      <c r="T1665" s="14"/>
      <c r="U1665" s="11"/>
      <c r="V1665" s="11"/>
      <c r="W1665" s="11"/>
      <c r="X1665" s="11"/>
      <c r="Y1665" s="11">
        <v>450</v>
      </c>
      <c r="Z1665" s="11"/>
      <c r="AA1665" s="11">
        <v>579512.32941176463</v>
      </c>
      <c r="AB1665" s="11"/>
      <c r="AC1665" s="11"/>
      <c r="AD1665" s="11"/>
      <c r="AE1665" s="11"/>
      <c r="AF1665" s="11"/>
      <c r="AG1665" s="11"/>
      <c r="AL1665" s="12" t="s">
        <v>119</v>
      </c>
    </row>
    <row r="1666" spans="2:38" x14ac:dyDescent="0.25">
      <c r="C1666" s="13"/>
      <c r="D1666" s="12"/>
      <c r="E1666" s="12"/>
      <c r="F1666" s="12"/>
      <c r="G1666" s="12"/>
      <c r="H1666" s="12"/>
      <c r="I1666" s="12"/>
      <c r="J1666" s="11"/>
      <c r="K1666" s="11"/>
      <c r="L1666" s="11"/>
      <c r="M1666" s="11"/>
      <c r="N1666" s="12"/>
      <c r="O1666" s="14"/>
      <c r="P1666" s="11"/>
      <c r="Q1666" s="11"/>
      <c r="R1666" s="11"/>
      <c r="S1666" s="12"/>
      <c r="T1666" s="14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L1666" s="12"/>
    </row>
    <row r="1667" spans="2:38" x14ac:dyDescent="0.25">
      <c r="C1667" s="13"/>
      <c r="D1667" s="12"/>
      <c r="E1667" s="12"/>
      <c r="F1667" s="12"/>
      <c r="G1667" s="12"/>
      <c r="H1667" s="12"/>
      <c r="I1667" s="12" t="s">
        <v>76</v>
      </c>
      <c r="J1667" s="11"/>
      <c r="K1667" s="11">
        <v>1000</v>
      </c>
      <c r="L1667" s="11"/>
      <c r="M1667" s="11">
        <v>52458.552000000011</v>
      </c>
      <c r="N1667" s="12"/>
      <c r="O1667" s="14"/>
      <c r="P1667" s="11"/>
      <c r="Q1667" s="11"/>
      <c r="R1667" s="11"/>
      <c r="S1667" s="12"/>
      <c r="T1667" s="14"/>
      <c r="U1667" s="11"/>
      <c r="V1667" s="11"/>
      <c r="W1667" s="11"/>
      <c r="X1667" s="11"/>
      <c r="Y1667" s="11">
        <v>1000</v>
      </c>
      <c r="Z1667" s="11"/>
      <c r="AA1667" s="11">
        <v>52458.552000000011</v>
      </c>
      <c r="AB1667" s="11"/>
      <c r="AC1667" s="11"/>
      <c r="AD1667" s="11"/>
      <c r="AE1667" s="11"/>
      <c r="AF1667" s="11"/>
      <c r="AG1667" s="11"/>
      <c r="AL1667" s="12" t="s">
        <v>76</v>
      </c>
    </row>
    <row r="1668" spans="2:38" x14ac:dyDescent="0.25">
      <c r="C1668" s="13"/>
      <c r="D1668" s="12"/>
      <c r="E1668" s="12"/>
      <c r="F1668" s="12"/>
      <c r="G1668" s="12"/>
      <c r="H1668" s="12"/>
      <c r="I1668" s="12"/>
      <c r="J1668" s="11"/>
      <c r="K1668" s="11"/>
      <c r="L1668" s="11"/>
      <c r="M1668" s="11"/>
      <c r="N1668" s="12"/>
      <c r="O1668" s="14"/>
      <c r="P1668" s="11"/>
      <c r="Q1668" s="11"/>
      <c r="R1668" s="11"/>
      <c r="S1668" s="12"/>
      <c r="T1668" s="14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L1668" s="12"/>
    </row>
    <row r="1669" spans="2:38" x14ac:dyDescent="0.25">
      <c r="C1669" s="13"/>
      <c r="D1669" s="12"/>
      <c r="E1669" s="12"/>
      <c r="F1669" s="12"/>
      <c r="G1669" s="12"/>
      <c r="H1669" s="12"/>
      <c r="I1669" s="12" t="s">
        <v>326</v>
      </c>
      <c r="J1669" s="12" t="s">
        <v>321</v>
      </c>
      <c r="K1669" s="14">
        <v>1000</v>
      </c>
      <c r="L1669" s="11">
        <v>61.69</v>
      </c>
      <c r="M1669" s="11">
        <v>61691.6</v>
      </c>
      <c r="N1669" s="12"/>
      <c r="O1669" s="14"/>
      <c r="P1669" s="11"/>
      <c r="Q1669" s="11"/>
      <c r="R1669" s="11"/>
      <c r="S1669" s="12"/>
      <c r="T1669" s="14"/>
      <c r="U1669" s="11"/>
      <c r="V1669" s="11"/>
      <c r="W1669" s="11"/>
      <c r="X1669" s="12" t="s">
        <v>321</v>
      </c>
      <c r="Y1669" s="14">
        <v>1000</v>
      </c>
      <c r="Z1669" s="11">
        <v>61.69</v>
      </c>
      <c r="AA1669" s="11">
        <v>61691.6</v>
      </c>
      <c r="AB1669" s="11"/>
      <c r="AC1669" s="11"/>
      <c r="AD1669" s="11"/>
      <c r="AE1669" s="11"/>
      <c r="AF1669" s="11"/>
      <c r="AG1669" s="11"/>
      <c r="AL1669" s="12" t="s">
        <v>326</v>
      </c>
    </row>
    <row r="1670" spans="2:38" x14ac:dyDescent="0.25">
      <c r="C1670" s="13"/>
      <c r="D1670" s="12"/>
      <c r="E1670" s="12"/>
      <c r="F1670" s="12"/>
      <c r="G1670" s="12"/>
      <c r="H1670" s="12"/>
      <c r="I1670" s="12"/>
      <c r="J1670" s="12"/>
      <c r="K1670" s="14"/>
      <c r="L1670" s="11"/>
      <c r="M1670" s="11"/>
      <c r="N1670" s="12"/>
      <c r="O1670" s="14"/>
      <c r="P1670" s="11"/>
      <c r="Q1670" s="11"/>
      <c r="R1670" s="11"/>
      <c r="S1670" s="12"/>
      <c r="T1670" s="14"/>
      <c r="U1670" s="11"/>
      <c r="V1670" s="11"/>
      <c r="W1670" s="11"/>
      <c r="X1670" s="12"/>
      <c r="Y1670" s="14"/>
      <c r="Z1670" s="11"/>
      <c r="AA1670" s="11"/>
      <c r="AB1670" s="11"/>
      <c r="AC1670" s="11"/>
      <c r="AD1670" s="11"/>
      <c r="AE1670" s="11"/>
      <c r="AF1670" s="11"/>
      <c r="AG1670" s="11"/>
      <c r="AL1670" s="12"/>
    </row>
    <row r="1671" spans="2:38" x14ac:dyDescent="0.25">
      <c r="C1671" s="13"/>
      <c r="D1671" s="12"/>
      <c r="E1671" s="12"/>
      <c r="F1671" s="12"/>
      <c r="G1671" s="12"/>
      <c r="H1671" s="12"/>
      <c r="I1671" s="12"/>
      <c r="J1671" s="12"/>
      <c r="K1671" s="14"/>
      <c r="L1671" s="11"/>
      <c r="M1671" s="11"/>
      <c r="N1671" s="12"/>
      <c r="O1671" s="14"/>
      <c r="P1671" s="11"/>
      <c r="Q1671" s="11"/>
      <c r="R1671" s="11"/>
      <c r="S1671" s="12"/>
      <c r="T1671" s="14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L1671" s="12"/>
    </row>
    <row r="1672" spans="2:38" x14ac:dyDescent="0.25">
      <c r="C1672" s="13"/>
      <c r="D1672" s="12"/>
      <c r="E1672" s="12"/>
      <c r="F1672" s="12"/>
      <c r="G1672" s="12"/>
      <c r="H1672" s="12"/>
      <c r="I1672" s="12"/>
      <c r="J1672" s="12"/>
      <c r="K1672" s="14"/>
      <c r="L1672" s="11"/>
      <c r="M1672" s="11"/>
      <c r="N1672" s="12"/>
      <c r="O1672" s="14"/>
      <c r="P1672" s="11"/>
      <c r="Q1672" s="11"/>
      <c r="R1672" s="11"/>
      <c r="S1672" s="12"/>
      <c r="T1672" s="14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L1672" s="12"/>
    </row>
    <row r="1673" spans="2:38" x14ac:dyDescent="0.25">
      <c r="C1673" s="13"/>
      <c r="D1673" s="12"/>
      <c r="E1673" s="12"/>
      <c r="F1673" s="12"/>
      <c r="G1673" s="12"/>
      <c r="H1673" s="12"/>
      <c r="I1673" s="12"/>
      <c r="J1673" s="12"/>
      <c r="K1673" s="14"/>
      <c r="L1673" s="11"/>
      <c r="M1673" s="11"/>
      <c r="N1673" s="12"/>
      <c r="O1673" s="14"/>
      <c r="P1673" s="11"/>
      <c r="Q1673" s="11"/>
      <c r="R1673" s="11"/>
      <c r="S1673" s="12"/>
      <c r="T1673" s="14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L1673" s="12"/>
    </row>
    <row r="1674" spans="2:38" x14ac:dyDescent="0.25">
      <c r="B1674">
        <v>347</v>
      </c>
      <c r="C1674" s="13">
        <v>45923</v>
      </c>
      <c r="D1674" s="12" t="s">
        <v>361</v>
      </c>
      <c r="E1674" s="12" t="s">
        <v>23</v>
      </c>
      <c r="F1674" s="12" t="s">
        <v>23</v>
      </c>
      <c r="G1674" s="12" t="s">
        <v>21</v>
      </c>
      <c r="H1674" s="12"/>
      <c r="I1674" s="12" t="s">
        <v>131</v>
      </c>
      <c r="J1674" s="12"/>
      <c r="K1674" s="12"/>
      <c r="L1674" s="12"/>
      <c r="M1674" s="12"/>
      <c r="N1674" s="12"/>
      <c r="O1674" s="14"/>
      <c r="P1674" s="11"/>
      <c r="Q1674" s="11"/>
      <c r="R1674" s="11"/>
      <c r="S1674" s="12" t="s">
        <v>361</v>
      </c>
      <c r="T1674" s="14">
        <v>-2000</v>
      </c>
      <c r="U1674" s="11">
        <v>135.21</v>
      </c>
      <c r="V1674" s="11">
        <v>-270429.19</v>
      </c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86" t="str">
        <f>LEFT(S1674,2)</f>
        <v>22</v>
      </c>
      <c r="AI1674" s="86" t="str">
        <f>MID(S1674,4,2)</f>
        <v>09</v>
      </c>
      <c r="AJ1674" s="86" t="str">
        <f>RIGHT(S1674,2)</f>
        <v>25</v>
      </c>
      <c r="AK1674" s="86" t="s">
        <v>387</v>
      </c>
      <c r="AL1674" s="12" t="s">
        <v>131</v>
      </c>
    </row>
    <row r="1675" spans="2:38" x14ac:dyDescent="0.25">
      <c r="C1675" s="13"/>
      <c r="D1675" s="12"/>
      <c r="E1675" s="12"/>
      <c r="F1675" s="12"/>
      <c r="G1675" s="12"/>
      <c r="H1675" s="12"/>
      <c r="I1675" s="12" t="s">
        <v>131</v>
      </c>
      <c r="J1675" s="11"/>
      <c r="K1675" s="11">
        <v>27000</v>
      </c>
      <c r="L1675" s="11"/>
      <c r="M1675" s="11">
        <v>3152543.7522857143</v>
      </c>
      <c r="N1675" s="12"/>
      <c r="O1675" s="14"/>
      <c r="P1675" s="11"/>
      <c r="Q1675" s="11"/>
      <c r="R1675" s="11"/>
      <c r="S1675" s="12"/>
      <c r="T1675" s="14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L1675" s="12" t="s">
        <v>131</v>
      </c>
    </row>
    <row r="1676" spans="2:38" x14ac:dyDescent="0.25">
      <c r="C1676" s="13"/>
      <c r="D1676" s="12"/>
      <c r="E1676" s="12"/>
      <c r="F1676" s="12"/>
      <c r="G1676" s="12"/>
      <c r="H1676" s="12"/>
      <c r="I1676" s="12" t="s">
        <v>131</v>
      </c>
      <c r="J1676" s="11"/>
      <c r="K1676" s="11">
        <f t="shared" ref="K1676:M1676" si="235">SUM(K1675)</f>
        <v>27000</v>
      </c>
      <c r="L1676" s="11">
        <f t="shared" si="235"/>
        <v>0</v>
      </c>
      <c r="M1676" s="11">
        <f t="shared" si="235"/>
        <v>3152543.7522857143</v>
      </c>
      <c r="N1676" s="12"/>
      <c r="O1676" s="14"/>
      <c r="P1676" s="11"/>
      <c r="Q1676" s="11"/>
      <c r="R1676" s="11"/>
      <c r="S1676" s="12"/>
      <c r="T1676" s="14">
        <f t="shared" ref="T1676:V1676" si="236">SUM(T1674:T1675)</f>
        <v>-2000</v>
      </c>
      <c r="U1676" s="11">
        <f t="shared" si="236"/>
        <v>135.21</v>
      </c>
      <c r="V1676" s="11">
        <f t="shared" si="236"/>
        <v>-270429.19</v>
      </c>
      <c r="W1676" s="11"/>
      <c r="X1676" s="11"/>
      <c r="Y1676" s="11">
        <f>K1676+O1676+T1676</f>
        <v>25000</v>
      </c>
      <c r="Z1676" s="11"/>
      <c r="AA1676" s="11">
        <f>M1676/K1676*Y1676</f>
        <v>2919021.9928571428</v>
      </c>
      <c r="AB1676" s="12"/>
      <c r="AC1676" s="11">
        <f>M1676-AA1676</f>
        <v>233521.75942857144</v>
      </c>
      <c r="AD1676" s="11">
        <f>(V1676*-1)-AC1676</f>
        <v>36907.430571428558</v>
      </c>
      <c r="AE1676" s="11"/>
      <c r="AF1676" s="11"/>
      <c r="AG1676" s="11"/>
      <c r="AK1676" s="86" t="s">
        <v>387</v>
      </c>
      <c r="AL1676" s="12"/>
    </row>
    <row r="1677" spans="2:38" x14ac:dyDescent="0.25">
      <c r="C1677" s="13"/>
      <c r="D1677" s="12"/>
      <c r="E1677" s="12"/>
      <c r="F1677" s="12"/>
      <c r="G1677" s="12"/>
      <c r="H1677" s="12"/>
      <c r="I1677" s="12"/>
      <c r="J1677" s="11"/>
      <c r="K1677" s="11"/>
      <c r="L1677" s="11"/>
      <c r="M1677" s="11"/>
      <c r="N1677" s="12"/>
      <c r="O1677" s="14"/>
      <c r="P1677" s="11"/>
      <c r="Q1677" s="11"/>
      <c r="R1677" s="11"/>
      <c r="S1677" s="12"/>
      <c r="T1677" s="14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L1677" s="12"/>
    </row>
    <row r="1678" spans="2:38" x14ac:dyDescent="0.25">
      <c r="C1678" s="13"/>
      <c r="D1678" s="12"/>
      <c r="E1678" s="12"/>
      <c r="F1678" s="12"/>
      <c r="G1678" s="12"/>
      <c r="H1678" s="12"/>
      <c r="I1678" s="31" t="s">
        <v>469</v>
      </c>
      <c r="J1678" s="11"/>
      <c r="K1678" s="32">
        <v>500</v>
      </c>
      <c r="L1678" s="32"/>
      <c r="M1678" s="33">
        <v>58331.82</v>
      </c>
      <c r="N1678" s="12"/>
      <c r="O1678" s="14"/>
      <c r="P1678" s="11"/>
      <c r="Q1678" s="11"/>
      <c r="R1678" s="11"/>
      <c r="S1678" s="12"/>
      <c r="T1678" s="14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L1678" s="31" t="s">
        <v>469</v>
      </c>
    </row>
    <row r="1679" spans="2:38" x14ac:dyDescent="0.25">
      <c r="B1679">
        <v>348</v>
      </c>
      <c r="C1679" s="13">
        <v>45923</v>
      </c>
      <c r="D1679" s="12" t="s">
        <v>361</v>
      </c>
      <c r="E1679" s="12" t="s">
        <v>23</v>
      </c>
      <c r="F1679" s="12" t="s">
        <v>23</v>
      </c>
      <c r="G1679" s="12" t="s">
        <v>21</v>
      </c>
      <c r="H1679" s="12"/>
      <c r="I1679" s="12" t="s">
        <v>365</v>
      </c>
      <c r="J1679" s="12"/>
      <c r="K1679" s="12"/>
      <c r="L1679" s="12"/>
      <c r="M1679" s="12"/>
      <c r="N1679" s="12"/>
      <c r="O1679" s="14"/>
      <c r="P1679" s="11"/>
      <c r="Q1679" s="11"/>
      <c r="R1679" s="11"/>
      <c r="S1679" s="12" t="s">
        <v>361</v>
      </c>
      <c r="T1679" s="14">
        <v>-500</v>
      </c>
      <c r="U1679" s="11">
        <v>140.97999999999999</v>
      </c>
      <c r="V1679" s="11">
        <v>-70489.88</v>
      </c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86" t="str">
        <f>LEFT(S1679,2)</f>
        <v>22</v>
      </c>
      <c r="AI1679" s="86" t="str">
        <f>MID(S1679,4,2)</f>
        <v>09</v>
      </c>
      <c r="AJ1679" s="86" t="str">
        <f>RIGHT(S1679,2)</f>
        <v>25</v>
      </c>
      <c r="AK1679" s="86" t="s">
        <v>387</v>
      </c>
      <c r="AL1679" s="12" t="s">
        <v>365</v>
      </c>
    </row>
    <row r="1680" spans="2:38" x14ac:dyDescent="0.25">
      <c r="C1680" s="13"/>
      <c r="D1680" s="12"/>
      <c r="E1680" s="12"/>
      <c r="F1680" s="12"/>
      <c r="G1680" s="12"/>
      <c r="H1680" s="12"/>
      <c r="I1680" s="12" t="s">
        <v>365</v>
      </c>
      <c r="J1680" s="12"/>
      <c r="K1680" s="11">
        <f>SUM(K1678:K1679)</f>
        <v>500</v>
      </c>
      <c r="L1680" s="11"/>
      <c r="M1680" s="11">
        <f>SUM(M1678:M1679)</f>
        <v>58331.82</v>
      </c>
      <c r="N1680" s="12"/>
      <c r="O1680" s="14"/>
      <c r="P1680" s="11"/>
      <c r="Q1680" s="11"/>
      <c r="R1680" s="11"/>
      <c r="S1680" s="12"/>
      <c r="T1680" s="14">
        <f t="shared" ref="T1680:V1680" si="237">SUM(T1679)</f>
        <v>-500</v>
      </c>
      <c r="U1680" s="11">
        <f t="shared" si="237"/>
        <v>140.97999999999999</v>
      </c>
      <c r="V1680" s="11">
        <f t="shared" si="237"/>
        <v>-70489.88</v>
      </c>
      <c r="W1680" s="11"/>
      <c r="X1680" s="11"/>
      <c r="Y1680" s="11">
        <f>K1680+O1680+T1680</f>
        <v>0</v>
      </c>
      <c r="Z1680" s="11"/>
      <c r="AA1680" s="11">
        <f>M1680/K1680*Y1680</f>
        <v>0</v>
      </c>
      <c r="AB1680" s="12"/>
      <c r="AC1680" s="11">
        <f>M1680-AA1680</f>
        <v>58331.82</v>
      </c>
      <c r="AD1680" s="11">
        <f>(V1680*-1)-AC1680</f>
        <v>12158.060000000005</v>
      </c>
      <c r="AE1680" s="11"/>
      <c r="AF1680" s="11"/>
      <c r="AG1680" s="11"/>
      <c r="AK1680" s="86" t="s">
        <v>387</v>
      </c>
      <c r="AL1680" s="12"/>
    </row>
    <row r="1681" spans="2:38" x14ac:dyDescent="0.25">
      <c r="C1681" s="13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4"/>
      <c r="P1681" s="11"/>
      <c r="Q1681" s="11"/>
      <c r="R1681" s="11"/>
      <c r="S1681" s="12"/>
      <c r="T1681" s="14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L1681" s="12"/>
    </row>
    <row r="1682" spans="2:38" x14ac:dyDescent="0.25">
      <c r="B1682">
        <v>326</v>
      </c>
      <c r="C1682" s="13">
        <v>45918</v>
      </c>
      <c r="D1682" s="12" t="s">
        <v>355</v>
      </c>
      <c r="E1682" s="12" t="s">
        <v>23</v>
      </c>
      <c r="F1682" s="12" t="s">
        <v>23</v>
      </c>
      <c r="G1682" s="12" t="s">
        <v>21</v>
      </c>
      <c r="H1682" s="12"/>
      <c r="I1682" s="12" t="s">
        <v>352</v>
      </c>
      <c r="J1682" s="12"/>
      <c r="K1682" s="12"/>
      <c r="L1682" s="12"/>
      <c r="M1682" s="12"/>
      <c r="N1682" s="12"/>
      <c r="O1682" s="14"/>
      <c r="P1682" s="11"/>
      <c r="Q1682" s="11"/>
      <c r="R1682" s="11"/>
      <c r="S1682" s="12" t="s">
        <v>355</v>
      </c>
      <c r="T1682" s="14">
        <v>-50</v>
      </c>
      <c r="U1682" s="11">
        <v>1486.31</v>
      </c>
      <c r="V1682" s="11">
        <v>-74315.61</v>
      </c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86" t="str">
        <f>LEFT(S1682,2)</f>
        <v>17</v>
      </c>
      <c r="AI1682" s="86" t="str">
        <f>MID(S1682,4,2)</f>
        <v>09</v>
      </c>
      <c r="AJ1682" s="86" t="str">
        <f>RIGHT(S1682,2)</f>
        <v>25</v>
      </c>
      <c r="AK1682" s="86" t="s">
        <v>387</v>
      </c>
      <c r="AL1682" s="12" t="s">
        <v>352</v>
      </c>
    </row>
    <row r="1683" spans="2:38" x14ac:dyDescent="0.25">
      <c r="B1683">
        <v>320</v>
      </c>
      <c r="C1683" s="13">
        <v>45917</v>
      </c>
      <c r="D1683" s="12" t="s">
        <v>349</v>
      </c>
      <c r="E1683" s="12" t="s">
        <v>23</v>
      </c>
      <c r="F1683" s="12" t="s">
        <v>23</v>
      </c>
      <c r="G1683" s="12" t="s">
        <v>21</v>
      </c>
      <c r="H1683" s="12"/>
      <c r="I1683" s="12" t="s">
        <v>352</v>
      </c>
      <c r="J1683" s="12"/>
      <c r="K1683" s="12"/>
      <c r="L1683" s="12"/>
      <c r="M1683" s="12"/>
      <c r="N1683" s="12" t="s">
        <v>349</v>
      </c>
      <c r="O1683" s="14">
        <v>50</v>
      </c>
      <c r="P1683" s="11">
        <v>1431.41</v>
      </c>
      <c r="Q1683" s="11">
        <v>71570.5</v>
      </c>
      <c r="R1683" s="11"/>
      <c r="S1683" s="12"/>
      <c r="T1683" s="14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86" t="str">
        <f>LEFT(N1683,2)</f>
        <v>16</v>
      </c>
      <c r="AI1683" s="86" t="str">
        <f>MID(N1683,4,2)</f>
        <v>09</v>
      </c>
      <c r="AJ1683" s="86" t="str">
        <f>RIGHT(N1683,2)</f>
        <v>25</v>
      </c>
      <c r="AK1683" s="86" t="s">
        <v>387</v>
      </c>
      <c r="AL1683" s="12" t="s">
        <v>352</v>
      </c>
    </row>
    <row r="1684" spans="2:38" x14ac:dyDescent="0.25">
      <c r="C1684" s="13"/>
      <c r="D1684" s="12"/>
      <c r="E1684" s="12"/>
      <c r="F1684" s="12"/>
      <c r="G1684" s="12"/>
      <c r="H1684" s="12"/>
      <c r="I1684" s="12" t="s">
        <v>352</v>
      </c>
      <c r="J1684" s="12"/>
      <c r="K1684" s="12"/>
      <c r="L1684" s="12"/>
      <c r="M1684" s="12"/>
      <c r="N1684" s="12"/>
      <c r="O1684" s="14">
        <f t="shared" ref="O1684:Q1684" si="238">SUM(O1683)</f>
        <v>50</v>
      </c>
      <c r="P1684" s="11">
        <f t="shared" si="238"/>
        <v>1431.41</v>
      </c>
      <c r="Q1684" s="11">
        <f t="shared" si="238"/>
        <v>71570.5</v>
      </c>
      <c r="R1684" s="11"/>
      <c r="S1684" s="12"/>
      <c r="T1684" s="14">
        <f t="shared" ref="T1684:V1684" si="239">SUM(T1682:T1683)</f>
        <v>-50</v>
      </c>
      <c r="U1684" s="11">
        <f t="shared" si="239"/>
        <v>1486.31</v>
      </c>
      <c r="V1684" s="11">
        <f t="shared" si="239"/>
        <v>-74315.61</v>
      </c>
      <c r="W1684" s="11"/>
      <c r="X1684" s="11"/>
      <c r="Y1684" s="11">
        <f>K1684+O1684+T1684</f>
        <v>0</v>
      </c>
      <c r="Z1684" s="11"/>
      <c r="AA1684" s="11">
        <v>0</v>
      </c>
      <c r="AB1684" s="12"/>
      <c r="AC1684" s="11">
        <f>Q1684</f>
        <v>71570.5</v>
      </c>
      <c r="AD1684" s="11">
        <f>(V1684*-1)-AC1684</f>
        <v>2745.1100000000006</v>
      </c>
      <c r="AE1684" s="11"/>
      <c r="AF1684" s="11"/>
      <c r="AG1684" s="11"/>
      <c r="AK1684" s="86" t="s">
        <v>387</v>
      </c>
      <c r="AL1684" s="12"/>
    </row>
    <row r="1685" spans="2:38" x14ac:dyDescent="0.25">
      <c r="C1685" s="13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4"/>
      <c r="P1685" s="11"/>
      <c r="Q1685" s="11"/>
      <c r="R1685" s="11"/>
      <c r="S1685" s="12"/>
      <c r="T1685" s="14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L1685" s="12"/>
    </row>
    <row r="1686" spans="2:38" x14ac:dyDescent="0.25">
      <c r="B1686">
        <v>349</v>
      </c>
      <c r="C1686" s="13">
        <v>45923</v>
      </c>
      <c r="D1686" s="12" t="s">
        <v>361</v>
      </c>
      <c r="E1686" s="12" t="s">
        <v>23</v>
      </c>
      <c r="F1686" s="12" t="s">
        <v>23</v>
      </c>
      <c r="G1686" s="12" t="s">
        <v>21</v>
      </c>
      <c r="H1686" s="12"/>
      <c r="I1686" s="12" t="s">
        <v>301</v>
      </c>
      <c r="J1686" s="12"/>
      <c r="K1686" s="12"/>
      <c r="L1686" s="12"/>
      <c r="M1686" s="12"/>
      <c r="N1686" s="12"/>
      <c r="O1686" s="14"/>
      <c r="P1686" s="11"/>
      <c r="Q1686" s="11"/>
      <c r="R1686" s="11"/>
      <c r="S1686" s="12" t="s">
        <v>361</v>
      </c>
      <c r="T1686" s="14">
        <v>-200</v>
      </c>
      <c r="U1686" s="11">
        <v>854.55</v>
      </c>
      <c r="V1686" s="11">
        <v>-170909.37</v>
      </c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86" t="str">
        <f>LEFT(S1686,2)</f>
        <v>22</v>
      </c>
      <c r="AI1686" s="86" t="str">
        <f>MID(S1686,4,2)</f>
        <v>09</v>
      </c>
      <c r="AJ1686" s="86" t="str">
        <f>RIGHT(S1686,2)</f>
        <v>25</v>
      </c>
      <c r="AK1686" s="86" t="s">
        <v>387</v>
      </c>
      <c r="AL1686" s="12" t="s">
        <v>301</v>
      </c>
    </row>
    <row r="1687" spans="2:38" x14ac:dyDescent="0.25">
      <c r="C1687" s="13"/>
      <c r="D1687" s="12"/>
      <c r="E1687" s="12"/>
      <c r="F1687" s="12"/>
      <c r="G1687" s="12"/>
      <c r="H1687" s="12"/>
      <c r="I1687" s="12" t="s">
        <v>301</v>
      </c>
      <c r="J1687" s="11"/>
      <c r="K1687" s="11">
        <v>500</v>
      </c>
      <c r="L1687" s="11"/>
      <c r="M1687" s="11">
        <v>405716.11333333334</v>
      </c>
      <c r="N1687" s="12"/>
      <c r="O1687" s="14"/>
      <c r="P1687" s="11"/>
      <c r="Q1687" s="11"/>
      <c r="R1687" s="11"/>
      <c r="S1687" s="12"/>
      <c r="T1687" s="14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L1687" s="12" t="s">
        <v>301</v>
      </c>
    </row>
    <row r="1688" spans="2:38" x14ac:dyDescent="0.25">
      <c r="C1688" s="13"/>
      <c r="D1688" s="12"/>
      <c r="E1688" s="12"/>
      <c r="F1688" s="12"/>
      <c r="G1688" s="12"/>
      <c r="H1688" s="12"/>
      <c r="I1688" s="12" t="s">
        <v>301</v>
      </c>
      <c r="J1688" s="11"/>
      <c r="K1688" s="11">
        <f t="shared" ref="K1688:M1688" si="240">SUM(K1687)</f>
        <v>500</v>
      </c>
      <c r="L1688" s="11">
        <f t="shared" si="240"/>
        <v>0</v>
      </c>
      <c r="M1688" s="11">
        <f t="shared" si="240"/>
        <v>405716.11333333334</v>
      </c>
      <c r="N1688" s="12"/>
      <c r="O1688" s="14"/>
      <c r="P1688" s="11"/>
      <c r="Q1688" s="11"/>
      <c r="R1688" s="11"/>
      <c r="S1688" s="12"/>
      <c r="T1688" s="14">
        <f t="shared" ref="T1688:V1688" si="241">SUM(T1686:T1687)</f>
        <v>-200</v>
      </c>
      <c r="U1688" s="11">
        <f t="shared" si="241"/>
        <v>854.55</v>
      </c>
      <c r="V1688" s="11">
        <f t="shared" si="241"/>
        <v>-170909.37</v>
      </c>
      <c r="W1688" s="11"/>
      <c r="X1688" s="11"/>
      <c r="Y1688" s="11">
        <f>K1688+O1688+T1688</f>
        <v>300</v>
      </c>
      <c r="Z1688" s="11"/>
      <c r="AA1688" s="11">
        <f>M1688/K1688*Y1688</f>
        <v>243429.66800000001</v>
      </c>
      <c r="AB1688" s="12"/>
      <c r="AC1688" s="11">
        <f>M1688-AA1688</f>
        <v>162286.44533333334</v>
      </c>
      <c r="AD1688" s="11">
        <f>(V1688*-1)-AC1688</f>
        <v>8622.9246666666586</v>
      </c>
      <c r="AE1688" s="11"/>
      <c r="AF1688" s="11"/>
      <c r="AG1688" s="11"/>
      <c r="AK1688" s="86" t="s">
        <v>387</v>
      </c>
      <c r="AL1688" s="12"/>
    </row>
    <row r="1689" spans="2:38" x14ac:dyDescent="0.25">
      <c r="C1689" s="13"/>
      <c r="D1689" s="12"/>
      <c r="E1689" s="12"/>
      <c r="F1689" s="12"/>
      <c r="G1689" s="12"/>
      <c r="H1689" s="12"/>
      <c r="I1689" s="12"/>
      <c r="J1689" s="11"/>
      <c r="K1689" s="11"/>
      <c r="L1689" s="11"/>
      <c r="M1689" s="11"/>
      <c r="N1689" s="12"/>
      <c r="O1689" s="14"/>
      <c r="P1689" s="11"/>
      <c r="Q1689" s="11"/>
      <c r="R1689" s="11"/>
      <c r="S1689" s="12"/>
      <c r="T1689" s="14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L1689" s="12"/>
    </row>
    <row r="1690" spans="2:38" x14ac:dyDescent="0.25">
      <c r="C1690" s="13"/>
      <c r="D1690" s="12"/>
      <c r="E1690" s="12"/>
      <c r="F1690" s="12"/>
      <c r="G1690" s="12"/>
      <c r="H1690" s="12"/>
      <c r="I1690" s="31" t="s">
        <v>474</v>
      </c>
      <c r="J1690" s="11"/>
      <c r="K1690" s="32">
        <v>500</v>
      </c>
      <c r="L1690" s="32"/>
      <c r="M1690" s="33">
        <v>202861.97</v>
      </c>
      <c r="N1690" s="12"/>
      <c r="O1690" s="14"/>
      <c r="P1690" s="11"/>
      <c r="Q1690" s="11"/>
      <c r="R1690" s="11"/>
      <c r="S1690" s="12"/>
      <c r="T1690" s="14"/>
      <c r="U1690" s="11"/>
      <c r="V1690" s="11"/>
      <c r="W1690" s="11"/>
      <c r="X1690" s="11"/>
      <c r="Y1690" s="32">
        <v>500</v>
      </c>
      <c r="Z1690" s="32"/>
      <c r="AA1690" s="33">
        <v>202861.97</v>
      </c>
      <c r="AB1690" s="11"/>
      <c r="AC1690" s="11"/>
      <c r="AD1690" s="11"/>
      <c r="AE1690" s="11"/>
      <c r="AF1690" s="11"/>
      <c r="AG1690" s="11"/>
      <c r="AL1690" s="31" t="s">
        <v>474</v>
      </c>
    </row>
    <row r="1691" spans="2:38" x14ac:dyDescent="0.25">
      <c r="C1691" s="13"/>
      <c r="D1691" s="12"/>
      <c r="E1691" s="12"/>
      <c r="F1691" s="12"/>
      <c r="G1691" s="12"/>
      <c r="H1691" s="12"/>
      <c r="I1691" s="31"/>
      <c r="J1691" s="11"/>
      <c r="K1691" s="32"/>
      <c r="L1691" s="32"/>
      <c r="M1691" s="33"/>
      <c r="N1691" s="12"/>
      <c r="O1691" s="14"/>
      <c r="P1691" s="11"/>
      <c r="Q1691" s="11"/>
      <c r="R1691" s="11"/>
      <c r="S1691" s="12"/>
      <c r="T1691" s="14"/>
      <c r="U1691" s="11"/>
      <c r="V1691" s="11"/>
      <c r="W1691" s="11"/>
      <c r="X1691" s="11"/>
      <c r="Y1691" s="32"/>
      <c r="Z1691" s="32"/>
      <c r="AA1691" s="33"/>
      <c r="AB1691" s="11"/>
      <c r="AC1691" s="11"/>
      <c r="AD1691" s="11"/>
      <c r="AE1691" s="11"/>
      <c r="AF1691" s="11"/>
      <c r="AG1691" s="11"/>
      <c r="AL1691" s="31"/>
    </row>
    <row r="1692" spans="2:38" x14ac:dyDescent="0.25">
      <c r="C1692" s="13"/>
      <c r="D1692" s="12"/>
      <c r="E1692" s="12"/>
      <c r="F1692" s="12"/>
      <c r="G1692" s="12"/>
      <c r="H1692" s="12"/>
      <c r="I1692" s="31" t="s">
        <v>475</v>
      </c>
      <c r="J1692" s="11"/>
      <c r="K1692" s="32">
        <v>500</v>
      </c>
      <c r="L1692" s="32"/>
      <c r="M1692" s="33">
        <v>69423.759999999995</v>
      </c>
      <c r="N1692" s="12"/>
      <c r="O1692" s="14"/>
      <c r="P1692" s="11"/>
      <c r="Q1692" s="11"/>
      <c r="R1692" s="11"/>
      <c r="S1692" s="12"/>
      <c r="T1692" s="14"/>
      <c r="U1692" s="11"/>
      <c r="V1692" s="11"/>
      <c r="W1692" s="11"/>
      <c r="X1692" s="11"/>
      <c r="Y1692" s="32">
        <v>500</v>
      </c>
      <c r="Z1692" s="32"/>
      <c r="AA1692" s="33">
        <v>69423.759999999995</v>
      </c>
      <c r="AB1692" s="11"/>
      <c r="AC1692" s="11"/>
      <c r="AD1692" s="11"/>
      <c r="AE1692" s="11"/>
      <c r="AF1692" s="11"/>
      <c r="AG1692" s="11"/>
      <c r="AL1692" s="31" t="s">
        <v>475</v>
      </c>
    </row>
    <row r="1693" spans="2:38" x14ac:dyDescent="0.25">
      <c r="C1693" s="13"/>
      <c r="D1693" s="12"/>
      <c r="E1693" s="12"/>
      <c r="F1693" s="12"/>
      <c r="G1693" s="12"/>
      <c r="H1693" s="12"/>
      <c r="I1693" s="31"/>
      <c r="J1693" s="11"/>
      <c r="K1693" s="32"/>
      <c r="L1693" s="32"/>
      <c r="M1693" s="33"/>
      <c r="N1693" s="12"/>
      <c r="O1693" s="14"/>
      <c r="P1693" s="11"/>
      <c r="Q1693" s="11"/>
      <c r="R1693" s="11"/>
      <c r="S1693" s="12"/>
      <c r="T1693" s="14"/>
      <c r="U1693" s="11"/>
      <c r="V1693" s="11"/>
      <c r="W1693" s="11"/>
      <c r="X1693" s="11"/>
      <c r="Y1693" s="32"/>
      <c r="Z1693" s="32"/>
      <c r="AA1693" s="33"/>
      <c r="AB1693" s="11"/>
      <c r="AC1693" s="11"/>
      <c r="AD1693" s="11"/>
      <c r="AE1693" s="11"/>
      <c r="AF1693" s="11"/>
      <c r="AG1693" s="11"/>
      <c r="AL1693" s="31"/>
    </row>
    <row r="1694" spans="2:38" x14ac:dyDescent="0.25">
      <c r="C1694" s="13"/>
      <c r="D1694" s="12"/>
      <c r="E1694" s="12"/>
      <c r="F1694" s="12"/>
      <c r="G1694" s="12"/>
      <c r="H1694" s="12"/>
      <c r="I1694" s="12" t="s">
        <v>72</v>
      </c>
      <c r="J1694" s="12" t="s">
        <v>70</v>
      </c>
      <c r="K1694" s="14">
        <v>100</v>
      </c>
      <c r="L1694" s="11">
        <v>2889.62</v>
      </c>
      <c r="M1694" s="11">
        <v>288962.19</v>
      </c>
      <c r="N1694" s="12"/>
      <c r="O1694" s="14"/>
      <c r="P1694" s="11"/>
      <c r="Q1694" s="11"/>
      <c r="R1694" s="11"/>
      <c r="S1694" s="12"/>
      <c r="T1694" s="14"/>
      <c r="U1694" s="11"/>
      <c r="V1694" s="11"/>
      <c r="W1694" s="11"/>
      <c r="X1694" s="12" t="s">
        <v>70</v>
      </c>
      <c r="Y1694" s="14">
        <v>100</v>
      </c>
      <c r="Z1694" s="11">
        <v>2889.62</v>
      </c>
      <c r="AA1694" s="11">
        <v>288962.19</v>
      </c>
      <c r="AB1694" s="11"/>
      <c r="AC1694" s="11"/>
      <c r="AD1694" s="11"/>
      <c r="AE1694" s="11"/>
      <c r="AF1694" s="11"/>
      <c r="AG1694" s="11"/>
      <c r="AL1694" s="12" t="s">
        <v>72</v>
      </c>
    </row>
    <row r="1695" spans="2:38" x14ac:dyDescent="0.25">
      <c r="C1695" s="13"/>
      <c r="D1695" s="12"/>
      <c r="E1695" s="12"/>
      <c r="F1695" s="12"/>
      <c r="G1695" s="12"/>
      <c r="H1695" s="12"/>
      <c r="I1695" s="12"/>
      <c r="J1695" s="12"/>
      <c r="K1695" s="14"/>
      <c r="L1695" s="11"/>
      <c r="M1695" s="11"/>
      <c r="N1695" s="12"/>
      <c r="O1695" s="14"/>
      <c r="P1695" s="11"/>
      <c r="Q1695" s="11"/>
      <c r="R1695" s="11"/>
      <c r="S1695" s="12"/>
      <c r="T1695" s="14"/>
      <c r="U1695" s="11"/>
      <c r="V1695" s="11"/>
      <c r="W1695" s="11"/>
      <c r="X1695" s="12"/>
      <c r="Y1695" s="14"/>
      <c r="Z1695" s="11"/>
      <c r="AA1695" s="11"/>
      <c r="AB1695" s="11"/>
      <c r="AC1695" s="11"/>
      <c r="AD1695" s="11"/>
      <c r="AE1695" s="11"/>
      <c r="AF1695" s="11"/>
      <c r="AG1695" s="11"/>
      <c r="AL1695" s="12"/>
    </row>
    <row r="1696" spans="2:38" x14ac:dyDescent="0.25">
      <c r="C1696" s="13"/>
      <c r="D1696" s="12"/>
      <c r="E1696" s="12"/>
      <c r="F1696" s="12"/>
      <c r="G1696" s="12"/>
      <c r="H1696" s="12"/>
      <c r="I1696" s="46" t="s">
        <v>22</v>
      </c>
      <c r="J1696" s="11"/>
      <c r="K1696" s="11">
        <v>1500</v>
      </c>
      <c r="L1696" s="11"/>
      <c r="M1696" s="11">
        <v>142537.34999999998</v>
      </c>
      <c r="N1696" s="12"/>
      <c r="O1696" s="14"/>
      <c r="P1696" s="11"/>
      <c r="Q1696" s="11"/>
      <c r="R1696" s="11"/>
      <c r="S1696" s="12"/>
      <c r="T1696" s="14"/>
      <c r="U1696" s="11"/>
      <c r="V1696" s="11"/>
      <c r="W1696" s="11"/>
      <c r="X1696" s="11"/>
      <c r="Y1696" s="11">
        <v>1500</v>
      </c>
      <c r="Z1696" s="11"/>
      <c r="AA1696" s="11">
        <v>142537.34999999998</v>
      </c>
      <c r="AB1696" s="11"/>
      <c r="AC1696" s="11"/>
      <c r="AD1696" s="11"/>
      <c r="AE1696" s="11"/>
      <c r="AF1696" s="11"/>
      <c r="AG1696" s="11"/>
      <c r="AL1696" s="46" t="s">
        <v>22</v>
      </c>
    </row>
    <row r="1697" spans="2:38" x14ac:dyDescent="0.25">
      <c r="C1697" s="13"/>
      <c r="D1697" s="12"/>
      <c r="E1697" s="12"/>
      <c r="F1697" s="12"/>
      <c r="G1697" s="12"/>
      <c r="H1697" s="12"/>
      <c r="I1697" s="46"/>
      <c r="J1697" s="11"/>
      <c r="K1697" s="11"/>
      <c r="L1697" s="11"/>
      <c r="M1697" s="11"/>
      <c r="N1697" s="12"/>
      <c r="O1697" s="14"/>
      <c r="P1697" s="11"/>
      <c r="Q1697" s="11"/>
      <c r="R1697" s="11"/>
      <c r="S1697" s="12"/>
      <c r="T1697" s="14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L1697" s="46"/>
    </row>
    <row r="1698" spans="2:38" x14ac:dyDescent="0.25">
      <c r="C1698" s="13"/>
      <c r="D1698" s="12"/>
      <c r="E1698" s="12"/>
      <c r="F1698" s="12"/>
      <c r="G1698" s="12"/>
      <c r="H1698" s="12"/>
      <c r="I1698" s="12" t="s">
        <v>66</v>
      </c>
      <c r="J1698" s="12" t="s">
        <v>63</v>
      </c>
      <c r="K1698" s="14">
        <v>5000</v>
      </c>
      <c r="L1698" s="11">
        <v>59.6</v>
      </c>
      <c r="M1698" s="11">
        <v>297997.51</v>
      </c>
      <c r="N1698" s="12"/>
      <c r="O1698" s="14"/>
      <c r="P1698" s="11"/>
      <c r="Q1698" s="11"/>
      <c r="R1698" s="11"/>
      <c r="S1698" s="12"/>
      <c r="T1698" s="14"/>
      <c r="U1698" s="11"/>
      <c r="V1698" s="11"/>
      <c r="W1698" s="11"/>
      <c r="X1698" s="12" t="s">
        <v>63</v>
      </c>
      <c r="Y1698" s="14">
        <v>5000</v>
      </c>
      <c r="Z1698" s="11">
        <v>59.6</v>
      </c>
      <c r="AA1698" s="11">
        <v>297997.51</v>
      </c>
      <c r="AB1698" s="11"/>
      <c r="AC1698" s="11"/>
      <c r="AD1698" s="11"/>
      <c r="AE1698" s="11"/>
      <c r="AF1698" s="11"/>
      <c r="AG1698" s="11"/>
      <c r="AL1698" s="12" t="s">
        <v>66</v>
      </c>
    </row>
    <row r="1699" spans="2:38" x14ac:dyDescent="0.25">
      <c r="C1699" s="13"/>
      <c r="D1699" s="12"/>
      <c r="E1699" s="12"/>
      <c r="F1699" s="12"/>
      <c r="G1699" s="12"/>
      <c r="H1699" s="12"/>
      <c r="I1699" s="12"/>
      <c r="J1699" s="12"/>
      <c r="K1699" s="14"/>
      <c r="L1699" s="11"/>
      <c r="M1699" s="11"/>
      <c r="N1699" s="12"/>
      <c r="O1699" s="14"/>
      <c r="P1699" s="11"/>
      <c r="Q1699" s="11"/>
      <c r="R1699" s="11"/>
      <c r="S1699" s="12"/>
      <c r="T1699" s="14"/>
      <c r="U1699" s="11"/>
      <c r="V1699" s="11"/>
      <c r="W1699" s="11"/>
      <c r="X1699" s="12"/>
      <c r="Y1699" s="14"/>
      <c r="Z1699" s="11"/>
      <c r="AA1699" s="11"/>
      <c r="AB1699" s="11"/>
      <c r="AC1699" s="11"/>
      <c r="AD1699" s="11"/>
      <c r="AE1699" s="11"/>
      <c r="AF1699" s="11"/>
      <c r="AG1699" s="11"/>
      <c r="AL1699" s="12"/>
    </row>
    <row r="1700" spans="2:38" x14ac:dyDescent="0.25">
      <c r="C1700" s="13"/>
      <c r="D1700" s="12"/>
      <c r="E1700" s="12"/>
      <c r="F1700" s="12"/>
      <c r="G1700" s="12"/>
      <c r="H1700" s="12"/>
      <c r="I1700" s="31" t="s">
        <v>479</v>
      </c>
      <c r="J1700" s="11"/>
      <c r="K1700" s="32">
        <v>5000</v>
      </c>
      <c r="L1700" s="32"/>
      <c r="M1700" s="33">
        <v>186937</v>
      </c>
      <c r="N1700" s="12"/>
      <c r="O1700" s="14"/>
      <c r="P1700" s="11"/>
      <c r="Q1700" s="11"/>
      <c r="R1700" s="11"/>
      <c r="S1700" s="12"/>
      <c r="T1700" s="14"/>
      <c r="U1700" s="11"/>
      <c r="V1700" s="11"/>
      <c r="W1700" s="11"/>
      <c r="X1700" s="11"/>
      <c r="Y1700" s="32">
        <v>5000</v>
      </c>
      <c r="Z1700" s="32"/>
      <c r="AA1700" s="33">
        <v>186937</v>
      </c>
      <c r="AB1700" s="11"/>
      <c r="AC1700" s="11"/>
      <c r="AD1700" s="11"/>
      <c r="AE1700" s="11"/>
      <c r="AF1700" s="11"/>
      <c r="AG1700" s="11"/>
      <c r="AL1700" s="31" t="s">
        <v>479</v>
      </c>
    </row>
    <row r="1701" spans="2:38" x14ac:dyDescent="0.25">
      <c r="C1701" s="13"/>
      <c r="D1701" s="12"/>
      <c r="E1701" s="12"/>
      <c r="F1701" s="12"/>
      <c r="G1701" s="12"/>
      <c r="H1701" s="12"/>
      <c r="I1701" s="31"/>
      <c r="J1701" s="11"/>
      <c r="K1701" s="32"/>
      <c r="L1701" s="32"/>
      <c r="M1701" s="33"/>
      <c r="N1701" s="12"/>
      <c r="O1701" s="14"/>
      <c r="P1701" s="11"/>
      <c r="Q1701" s="11"/>
      <c r="R1701" s="11"/>
      <c r="S1701" s="12"/>
      <c r="T1701" s="14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L1701" s="31"/>
    </row>
    <row r="1702" spans="2:38" x14ac:dyDescent="0.25">
      <c r="C1702" s="13"/>
      <c r="D1702" s="12"/>
      <c r="E1702" s="12"/>
      <c r="F1702" s="12"/>
      <c r="G1702" s="12"/>
      <c r="H1702" s="12"/>
      <c r="I1702" s="31"/>
      <c r="J1702" s="11"/>
      <c r="K1702" s="32"/>
      <c r="L1702" s="32"/>
      <c r="M1702" s="33"/>
      <c r="N1702" s="12"/>
      <c r="O1702" s="14"/>
      <c r="P1702" s="11"/>
      <c r="Q1702" s="11"/>
      <c r="R1702" s="11"/>
      <c r="S1702" s="12"/>
      <c r="T1702" s="14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L1702" s="31"/>
    </row>
    <row r="1703" spans="2:38" x14ac:dyDescent="0.25">
      <c r="C1703" s="13"/>
      <c r="D1703" s="12"/>
      <c r="E1703" s="12"/>
      <c r="F1703" s="12"/>
      <c r="G1703" s="12"/>
      <c r="H1703" s="12"/>
      <c r="I1703" s="31"/>
      <c r="J1703" s="11"/>
      <c r="K1703" s="32"/>
      <c r="L1703" s="32"/>
      <c r="M1703" s="33"/>
      <c r="N1703" s="12"/>
      <c r="O1703" s="14"/>
      <c r="P1703" s="11"/>
      <c r="Q1703" s="11"/>
      <c r="R1703" s="11"/>
      <c r="S1703" s="12"/>
      <c r="T1703" s="14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L1703" s="31"/>
    </row>
    <row r="1704" spans="2:38" x14ac:dyDescent="0.25">
      <c r="C1704" s="13"/>
      <c r="D1704" s="12"/>
      <c r="E1704" s="12"/>
      <c r="F1704" s="12"/>
      <c r="G1704" s="12"/>
      <c r="H1704" s="12"/>
      <c r="I1704" s="31"/>
      <c r="J1704" s="11"/>
      <c r="K1704" s="32"/>
      <c r="L1704" s="32"/>
      <c r="M1704" s="33"/>
      <c r="N1704" s="12"/>
      <c r="O1704" s="14"/>
      <c r="P1704" s="11"/>
      <c r="Q1704" s="11"/>
      <c r="R1704" s="11"/>
      <c r="S1704" s="12"/>
      <c r="T1704" s="14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L1704" s="31"/>
    </row>
    <row r="1705" spans="2:38" x14ac:dyDescent="0.25">
      <c r="C1705" s="13"/>
      <c r="D1705" s="12"/>
      <c r="E1705" s="12"/>
      <c r="F1705" s="12"/>
      <c r="G1705" s="12"/>
      <c r="H1705" s="12"/>
      <c r="I1705" s="31"/>
      <c r="J1705" s="11"/>
      <c r="K1705" s="32"/>
      <c r="L1705" s="32"/>
      <c r="M1705" s="33"/>
      <c r="N1705" s="12"/>
      <c r="O1705" s="14"/>
      <c r="P1705" s="11"/>
      <c r="Q1705" s="11"/>
      <c r="R1705" s="11"/>
      <c r="S1705" s="12"/>
      <c r="T1705" s="14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L1705" s="31"/>
    </row>
    <row r="1706" spans="2:38" x14ac:dyDescent="0.25">
      <c r="C1706" s="13"/>
      <c r="D1706" s="12"/>
      <c r="E1706" s="12"/>
      <c r="F1706" s="12"/>
      <c r="G1706" s="12"/>
      <c r="H1706" s="12"/>
      <c r="I1706" s="12" t="s">
        <v>67</v>
      </c>
      <c r="J1706" s="11"/>
      <c r="K1706" s="11">
        <v>750</v>
      </c>
      <c r="L1706" s="11"/>
      <c r="M1706" s="11">
        <v>495017.37749999994</v>
      </c>
      <c r="N1706" s="12"/>
      <c r="O1706" s="14"/>
      <c r="P1706" s="11"/>
      <c r="Q1706" s="11"/>
      <c r="R1706" s="11"/>
      <c r="S1706" s="12"/>
      <c r="T1706" s="14"/>
      <c r="U1706" s="11"/>
      <c r="V1706" s="11"/>
      <c r="W1706" s="11"/>
      <c r="X1706" s="11"/>
      <c r="Y1706" s="11">
        <v>750</v>
      </c>
      <c r="Z1706" s="11"/>
      <c r="AA1706" s="11">
        <v>495017.37749999994</v>
      </c>
      <c r="AB1706" s="11"/>
      <c r="AC1706" s="11"/>
      <c r="AD1706" s="11"/>
      <c r="AE1706" s="11"/>
      <c r="AF1706" s="11"/>
      <c r="AG1706" s="11"/>
      <c r="AL1706" s="12" t="s">
        <v>67</v>
      </c>
    </row>
    <row r="1707" spans="2:38" x14ac:dyDescent="0.25">
      <c r="C1707" s="13"/>
      <c r="D1707" s="12"/>
      <c r="E1707" s="12"/>
      <c r="F1707" s="12"/>
      <c r="G1707" s="12"/>
      <c r="H1707" s="12"/>
      <c r="I1707" s="12"/>
      <c r="J1707" s="11"/>
      <c r="K1707" s="11"/>
      <c r="L1707" s="11"/>
      <c r="M1707" s="11"/>
      <c r="N1707" s="12"/>
      <c r="O1707" s="14"/>
      <c r="P1707" s="11"/>
      <c r="Q1707" s="11"/>
      <c r="R1707" s="11"/>
      <c r="S1707" s="12"/>
      <c r="T1707" s="14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L1707" s="12"/>
    </row>
    <row r="1708" spans="2:38" x14ac:dyDescent="0.25">
      <c r="C1708" s="13"/>
      <c r="D1708" s="12"/>
      <c r="E1708" s="12"/>
      <c r="F1708" s="12"/>
      <c r="G1708" s="12"/>
      <c r="H1708" s="12"/>
      <c r="I1708" s="12"/>
      <c r="J1708" s="11"/>
      <c r="K1708" s="11"/>
      <c r="L1708" s="11"/>
      <c r="M1708" s="11"/>
      <c r="N1708" s="12"/>
      <c r="O1708" s="14"/>
      <c r="P1708" s="11"/>
      <c r="Q1708" s="11"/>
      <c r="R1708" s="11"/>
      <c r="S1708" s="12"/>
      <c r="T1708" s="14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L1708" s="12"/>
    </row>
    <row r="1709" spans="2:38" x14ac:dyDescent="0.25">
      <c r="C1709" s="13"/>
      <c r="D1709" s="12"/>
      <c r="E1709" s="12"/>
      <c r="F1709" s="12"/>
      <c r="G1709" s="12"/>
      <c r="H1709" s="12"/>
      <c r="I1709" s="12"/>
      <c r="J1709" s="11"/>
      <c r="K1709" s="11"/>
      <c r="L1709" s="11"/>
      <c r="M1709" s="11"/>
      <c r="N1709" s="12"/>
      <c r="O1709" s="14"/>
      <c r="P1709" s="11"/>
      <c r="Q1709" s="11"/>
      <c r="R1709" s="11"/>
      <c r="S1709" s="12"/>
      <c r="T1709" s="14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L1709" s="12"/>
    </row>
    <row r="1710" spans="2:38" x14ac:dyDescent="0.25">
      <c r="B1710">
        <v>350</v>
      </c>
      <c r="C1710" s="13">
        <v>45923</v>
      </c>
      <c r="D1710" s="12" t="s">
        <v>361</v>
      </c>
      <c r="E1710" s="12" t="s">
        <v>23</v>
      </c>
      <c r="F1710" s="12" t="s">
        <v>23</v>
      </c>
      <c r="G1710" s="12" t="s">
        <v>21</v>
      </c>
      <c r="H1710" s="12"/>
      <c r="I1710" s="12" t="s">
        <v>132</v>
      </c>
      <c r="J1710" s="12"/>
      <c r="K1710" s="12"/>
      <c r="L1710" s="12"/>
      <c r="M1710" s="12"/>
      <c r="N1710" s="12"/>
      <c r="O1710" s="14"/>
      <c r="P1710" s="11"/>
      <c r="Q1710" s="11"/>
      <c r="R1710" s="11"/>
      <c r="S1710" s="12" t="s">
        <v>361</v>
      </c>
      <c r="T1710" s="14">
        <v>-2000</v>
      </c>
      <c r="U1710" s="11">
        <v>170.78</v>
      </c>
      <c r="V1710" s="11">
        <v>-341558</v>
      </c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86" t="str">
        <f>LEFT(S1710,2)</f>
        <v>22</v>
      </c>
      <c r="AI1710" s="86" t="str">
        <f>MID(S1710,4,2)</f>
        <v>09</v>
      </c>
      <c r="AJ1710" s="86" t="str">
        <f>RIGHT(S1710,2)</f>
        <v>25</v>
      </c>
      <c r="AK1710" s="86" t="s">
        <v>387</v>
      </c>
      <c r="AL1710" s="12" t="s">
        <v>132</v>
      </c>
    </row>
    <row r="1711" spans="2:38" x14ac:dyDescent="0.25">
      <c r="C1711" s="13"/>
      <c r="D1711" s="12"/>
      <c r="E1711" s="12"/>
      <c r="F1711" s="12"/>
      <c r="G1711" s="12"/>
      <c r="H1711" s="12"/>
      <c r="I1711" s="12" t="s">
        <v>132</v>
      </c>
      <c r="J1711" s="11"/>
      <c r="K1711" s="11">
        <v>47000</v>
      </c>
      <c r="L1711" s="11"/>
      <c r="M1711" s="11">
        <v>6265441.8118518516</v>
      </c>
      <c r="N1711" s="12"/>
      <c r="O1711" s="14"/>
      <c r="P1711" s="11"/>
      <c r="Q1711" s="11"/>
      <c r="R1711" s="11"/>
      <c r="S1711" s="12"/>
      <c r="T1711" s="14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L1711" s="12" t="s">
        <v>132</v>
      </c>
    </row>
    <row r="1712" spans="2:38" x14ac:dyDescent="0.25">
      <c r="C1712" s="13"/>
      <c r="D1712" s="12"/>
      <c r="E1712" s="12"/>
      <c r="F1712" s="12"/>
      <c r="G1712" s="12"/>
      <c r="H1712" s="12"/>
      <c r="I1712" s="12" t="s">
        <v>132</v>
      </c>
      <c r="J1712" s="11"/>
      <c r="K1712" s="11">
        <f t="shared" ref="K1712:M1712" si="242">SUM(K1711)</f>
        <v>47000</v>
      </c>
      <c r="L1712" s="11">
        <f t="shared" si="242"/>
        <v>0</v>
      </c>
      <c r="M1712" s="11">
        <f t="shared" si="242"/>
        <v>6265441.8118518516</v>
      </c>
      <c r="N1712" s="12"/>
      <c r="O1712" s="14"/>
      <c r="P1712" s="11"/>
      <c r="Q1712" s="11"/>
      <c r="R1712" s="11"/>
      <c r="S1712" s="12"/>
      <c r="T1712" s="14">
        <f t="shared" ref="T1712:V1712" si="243">SUM(T1710:T1711)</f>
        <v>-2000</v>
      </c>
      <c r="U1712" s="11">
        <f t="shared" si="243"/>
        <v>170.78</v>
      </c>
      <c r="V1712" s="11">
        <f t="shared" si="243"/>
        <v>-341558</v>
      </c>
      <c r="W1712" s="11"/>
      <c r="X1712" s="11"/>
      <c r="Y1712" s="11">
        <f>K1712+O1712+T1712</f>
        <v>45000</v>
      </c>
      <c r="Z1712" s="11"/>
      <c r="AA1712" s="11">
        <f>M1712/K1712*Y1712</f>
        <v>5998827.2666666666</v>
      </c>
      <c r="AB1712" s="12"/>
      <c r="AC1712" s="11">
        <f>M1712-AA1712</f>
        <v>266614.54518518504</v>
      </c>
      <c r="AD1712" s="11">
        <f>(V1712*-1)-AC1712</f>
        <v>74943.454814814962</v>
      </c>
      <c r="AE1712" s="11"/>
      <c r="AF1712" s="11"/>
      <c r="AG1712" s="11"/>
      <c r="AK1712" s="86" t="s">
        <v>387</v>
      </c>
      <c r="AL1712" s="12"/>
    </row>
    <row r="1713" spans="3:38" x14ac:dyDescent="0.25">
      <c r="C1713" s="13"/>
      <c r="D1713" s="12"/>
      <c r="E1713" s="12"/>
      <c r="F1713" s="12"/>
      <c r="G1713" s="12"/>
      <c r="H1713" s="12"/>
      <c r="I1713" s="12"/>
      <c r="J1713" s="11"/>
      <c r="K1713" s="11"/>
      <c r="L1713" s="11"/>
      <c r="M1713" s="11"/>
      <c r="N1713" s="12"/>
      <c r="O1713" s="14"/>
      <c r="P1713" s="11"/>
      <c r="Q1713" s="11"/>
      <c r="R1713" s="11"/>
      <c r="S1713" s="12"/>
      <c r="T1713" s="14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L1713" s="12"/>
    </row>
    <row r="1714" spans="3:38" x14ac:dyDescent="0.25">
      <c r="C1714" s="13"/>
      <c r="D1714" s="12"/>
      <c r="E1714" s="12"/>
      <c r="F1714" s="12"/>
      <c r="G1714" s="12"/>
      <c r="H1714" s="12"/>
      <c r="I1714" s="12"/>
      <c r="J1714" s="11"/>
      <c r="K1714" s="11"/>
      <c r="L1714" s="11"/>
      <c r="M1714" s="11"/>
      <c r="N1714" s="12"/>
      <c r="O1714" s="14"/>
      <c r="P1714" s="11"/>
      <c r="Q1714" s="11"/>
      <c r="R1714" s="11"/>
      <c r="S1714" s="12"/>
      <c r="T1714" s="14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L1714" s="12"/>
    </row>
    <row r="1715" spans="3:38" x14ac:dyDescent="0.25">
      <c r="C1715" s="13"/>
      <c r="D1715" s="12"/>
      <c r="E1715" s="12"/>
      <c r="F1715" s="12"/>
      <c r="G1715" s="12"/>
      <c r="H1715" s="12"/>
      <c r="I1715" s="31" t="s">
        <v>481</v>
      </c>
      <c r="J1715" s="11"/>
      <c r="K1715" s="32">
        <v>200</v>
      </c>
      <c r="L1715" s="32"/>
      <c r="M1715" s="33">
        <v>145717.43</v>
      </c>
      <c r="N1715" s="12"/>
      <c r="O1715" s="14"/>
      <c r="P1715" s="11"/>
      <c r="Q1715" s="11"/>
      <c r="R1715" s="11"/>
      <c r="S1715" s="12"/>
      <c r="T1715" s="14"/>
      <c r="U1715" s="11"/>
      <c r="V1715" s="11"/>
      <c r="W1715" s="11"/>
      <c r="X1715" s="11"/>
      <c r="Y1715" s="32">
        <v>200</v>
      </c>
      <c r="Z1715" s="32"/>
      <c r="AA1715" s="33">
        <v>145717.43</v>
      </c>
      <c r="AB1715" s="11"/>
      <c r="AC1715" s="11"/>
      <c r="AD1715" s="11"/>
      <c r="AE1715" s="11"/>
      <c r="AF1715" s="11"/>
      <c r="AG1715" s="11"/>
      <c r="AL1715" s="31" t="s">
        <v>481</v>
      </c>
    </row>
    <row r="1716" spans="3:38" x14ac:dyDescent="0.25">
      <c r="I1716" s="12" t="s">
        <v>262</v>
      </c>
      <c r="J1716" s="12" t="s">
        <v>260</v>
      </c>
      <c r="K1716" s="14">
        <v>100</v>
      </c>
      <c r="L1716" s="11">
        <v>710.56</v>
      </c>
      <c r="M1716" s="11">
        <v>71055.990000000005</v>
      </c>
      <c r="X1716" s="12" t="s">
        <v>260</v>
      </c>
      <c r="Y1716" s="14">
        <v>100</v>
      </c>
      <c r="Z1716" s="11">
        <v>710.56</v>
      </c>
      <c r="AA1716" s="11">
        <v>71055.990000000005</v>
      </c>
      <c r="AL1716" s="12" t="s">
        <v>262</v>
      </c>
    </row>
    <row r="1717" spans="3:38" x14ac:dyDescent="0.25">
      <c r="C1717" s="13"/>
      <c r="D1717" s="12"/>
      <c r="E1717" s="12"/>
      <c r="F1717" s="12"/>
      <c r="G1717" s="12"/>
      <c r="H1717" s="12"/>
      <c r="I1717" s="12" t="s">
        <v>262</v>
      </c>
      <c r="J1717" s="11"/>
      <c r="K1717" s="11">
        <v>300</v>
      </c>
      <c r="L1717" s="11">
        <v>710.56</v>
      </c>
      <c r="M1717" s="11">
        <v>216773.41999999998</v>
      </c>
      <c r="N1717" s="12"/>
      <c r="O1717" s="14"/>
      <c r="P1717" s="11"/>
      <c r="Q1717" s="11"/>
      <c r="R1717" s="11"/>
      <c r="S1717" s="12"/>
      <c r="T1717" s="14"/>
      <c r="U1717" s="11"/>
      <c r="V1717" s="11"/>
      <c r="W1717" s="11"/>
      <c r="X1717" s="11"/>
      <c r="Y1717" s="11">
        <v>300</v>
      </c>
      <c r="Z1717" s="11">
        <v>710.56</v>
      </c>
      <c r="AA1717" s="11">
        <v>216773.41999999998</v>
      </c>
      <c r="AB1717" s="11"/>
      <c r="AC1717" s="11"/>
      <c r="AD1717" s="11"/>
      <c r="AE1717" s="11"/>
      <c r="AF1717" s="11"/>
      <c r="AG1717" s="11"/>
      <c r="AL1717" s="12" t="s">
        <v>262</v>
      </c>
    </row>
    <row r="1718" spans="3:38" x14ac:dyDescent="0.25">
      <c r="C1718" s="13"/>
      <c r="D1718" s="12"/>
      <c r="E1718" s="12"/>
      <c r="F1718" s="12"/>
      <c r="G1718" s="12"/>
      <c r="H1718" s="12"/>
      <c r="I1718" s="12"/>
      <c r="J1718" s="11"/>
      <c r="K1718" s="11"/>
      <c r="L1718" s="11"/>
      <c r="M1718" s="11"/>
      <c r="N1718" s="12"/>
      <c r="O1718" s="14"/>
      <c r="P1718" s="11"/>
      <c r="Q1718" s="11"/>
      <c r="R1718" s="11"/>
      <c r="S1718" s="12"/>
      <c r="T1718" s="14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L1718" s="12"/>
    </row>
    <row r="1719" spans="3:38" x14ac:dyDescent="0.25">
      <c r="C1719" s="13"/>
      <c r="D1719" s="12"/>
      <c r="E1719" s="12"/>
      <c r="F1719" s="12"/>
      <c r="G1719" s="12"/>
      <c r="H1719" s="12"/>
      <c r="I1719" s="12"/>
      <c r="J1719" s="11"/>
      <c r="K1719" s="11"/>
      <c r="L1719" s="11"/>
      <c r="M1719" s="11"/>
      <c r="N1719" s="12"/>
      <c r="O1719" s="14"/>
      <c r="P1719" s="11"/>
      <c r="Q1719" s="11"/>
      <c r="R1719" s="11"/>
      <c r="S1719" s="12"/>
      <c r="T1719" s="14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L1719" s="12"/>
    </row>
    <row r="1720" spans="3:38" x14ac:dyDescent="0.25">
      <c r="C1720" s="13"/>
      <c r="D1720" s="12"/>
      <c r="E1720" s="12"/>
      <c r="F1720" s="12"/>
      <c r="G1720" s="12"/>
      <c r="H1720" s="12"/>
      <c r="I1720" s="12"/>
      <c r="J1720" s="11"/>
      <c r="K1720" s="11"/>
      <c r="L1720" s="11"/>
      <c r="M1720" s="11"/>
      <c r="N1720" s="12"/>
      <c r="O1720" s="14"/>
      <c r="P1720" s="11"/>
      <c r="Q1720" s="11"/>
      <c r="R1720" s="11"/>
      <c r="S1720" s="12"/>
      <c r="T1720" s="14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L1720" s="12"/>
    </row>
    <row r="1721" spans="3:38" x14ac:dyDescent="0.25">
      <c r="C1721" s="13"/>
      <c r="D1721" s="12"/>
      <c r="E1721" s="12"/>
      <c r="F1721" s="12"/>
      <c r="G1721" s="12"/>
      <c r="H1721" s="12"/>
      <c r="I1721" s="31" t="s">
        <v>482</v>
      </c>
      <c r="J1721" s="11"/>
      <c r="K1721" s="32">
        <v>410</v>
      </c>
      <c r="L1721" s="32"/>
      <c r="M1721" s="33">
        <v>1447337.7</v>
      </c>
      <c r="N1721" s="12"/>
      <c r="O1721" s="14"/>
      <c r="P1721" s="11"/>
      <c r="Q1721" s="11"/>
      <c r="R1721" s="11"/>
      <c r="S1721" s="12"/>
      <c r="T1721" s="14"/>
      <c r="U1721" s="11"/>
      <c r="V1721" s="11"/>
      <c r="W1721" s="11"/>
      <c r="X1721" s="11"/>
      <c r="Y1721" s="32">
        <v>410</v>
      </c>
      <c r="Z1721" s="32"/>
      <c r="AA1721" s="33">
        <v>1447337.7</v>
      </c>
      <c r="AB1721" s="11"/>
      <c r="AC1721" s="11"/>
      <c r="AD1721" s="11"/>
      <c r="AE1721" s="11"/>
      <c r="AF1721" s="11"/>
      <c r="AG1721" s="11"/>
      <c r="AL1721" s="31" t="s">
        <v>482</v>
      </c>
    </row>
    <row r="1722" spans="3:38" x14ac:dyDescent="0.25">
      <c r="C1722" s="13"/>
      <c r="D1722" s="12"/>
      <c r="E1722" s="12"/>
      <c r="F1722" s="12"/>
      <c r="G1722" s="12"/>
      <c r="H1722" s="12"/>
      <c r="I1722" s="31"/>
      <c r="J1722" s="11"/>
      <c r="K1722" s="32"/>
      <c r="L1722" s="32"/>
      <c r="M1722" s="33"/>
      <c r="N1722" s="12"/>
      <c r="O1722" s="14"/>
      <c r="P1722" s="11"/>
      <c r="Q1722" s="11"/>
      <c r="R1722" s="11"/>
      <c r="S1722" s="12"/>
      <c r="T1722" s="14"/>
      <c r="U1722" s="11"/>
      <c r="V1722" s="11"/>
      <c r="W1722" s="11"/>
      <c r="X1722" s="11"/>
      <c r="Y1722" s="32"/>
      <c r="Z1722" s="32"/>
      <c r="AA1722" s="33"/>
      <c r="AB1722" s="11"/>
      <c r="AC1722" s="11"/>
      <c r="AD1722" s="11"/>
      <c r="AE1722" s="11"/>
      <c r="AF1722" s="11"/>
      <c r="AG1722" s="11"/>
      <c r="AL1722" s="31"/>
    </row>
    <row r="1723" spans="3:38" x14ac:dyDescent="0.25">
      <c r="C1723" s="13"/>
      <c r="D1723" s="12"/>
      <c r="E1723" s="12"/>
      <c r="F1723" s="12"/>
      <c r="G1723" s="12"/>
      <c r="H1723" s="12"/>
      <c r="I1723" s="31"/>
      <c r="J1723" s="11"/>
      <c r="K1723" s="32"/>
      <c r="L1723" s="32"/>
      <c r="M1723" s="33"/>
      <c r="N1723" s="12"/>
      <c r="O1723" s="14"/>
      <c r="P1723" s="11"/>
      <c r="Q1723" s="11"/>
      <c r="R1723" s="11"/>
      <c r="S1723" s="12"/>
      <c r="T1723" s="14"/>
      <c r="U1723" s="11"/>
      <c r="V1723" s="11"/>
      <c r="W1723" s="11"/>
      <c r="X1723" s="11"/>
      <c r="Y1723" s="32"/>
      <c r="Z1723" s="32"/>
      <c r="AA1723" s="33"/>
      <c r="AB1723" s="11"/>
      <c r="AC1723" s="11"/>
      <c r="AD1723" s="11"/>
      <c r="AE1723" s="11"/>
      <c r="AF1723" s="11"/>
      <c r="AG1723" s="11"/>
      <c r="AL1723" s="31"/>
    </row>
    <row r="1724" spans="3:38" x14ac:dyDescent="0.25">
      <c r="C1724" s="13"/>
      <c r="D1724" s="12"/>
      <c r="E1724" s="12"/>
      <c r="F1724" s="12"/>
      <c r="G1724" s="12"/>
      <c r="H1724" s="12"/>
      <c r="I1724" s="31" t="s">
        <v>483</v>
      </c>
      <c r="J1724" s="11"/>
      <c r="K1724" s="32">
        <v>100</v>
      </c>
      <c r="L1724" s="32"/>
      <c r="M1724" s="33">
        <v>77975.55</v>
      </c>
      <c r="N1724" s="12"/>
      <c r="O1724" s="14"/>
      <c r="P1724" s="11"/>
      <c r="Q1724" s="11"/>
      <c r="R1724" s="11"/>
      <c r="S1724" s="12"/>
      <c r="T1724" s="14"/>
      <c r="U1724" s="11"/>
      <c r="V1724" s="11"/>
      <c r="W1724" s="11"/>
      <c r="X1724" s="11"/>
      <c r="Y1724" s="32">
        <v>100</v>
      </c>
      <c r="Z1724" s="32"/>
      <c r="AA1724" s="33">
        <v>77975.55</v>
      </c>
      <c r="AB1724" s="11"/>
      <c r="AC1724" s="11"/>
      <c r="AD1724" s="11"/>
      <c r="AE1724" s="11"/>
      <c r="AF1724" s="11"/>
      <c r="AG1724" s="11"/>
      <c r="AL1724" s="31" t="s">
        <v>483</v>
      </c>
    </row>
    <row r="1725" spans="3:38" x14ac:dyDescent="0.25">
      <c r="C1725" s="13"/>
      <c r="D1725" s="12"/>
      <c r="E1725" s="12"/>
      <c r="F1725" s="12"/>
      <c r="G1725" s="12"/>
      <c r="H1725" s="12"/>
      <c r="I1725" s="12" t="s">
        <v>263</v>
      </c>
      <c r="J1725" s="12" t="s">
        <v>260</v>
      </c>
      <c r="K1725" s="14">
        <v>50</v>
      </c>
      <c r="L1725" s="11">
        <v>589.48</v>
      </c>
      <c r="M1725" s="11">
        <v>29473.8</v>
      </c>
      <c r="N1725" s="12"/>
      <c r="O1725" s="14"/>
      <c r="P1725" s="11"/>
      <c r="Q1725" s="11"/>
      <c r="R1725" s="11"/>
      <c r="S1725" s="12"/>
      <c r="T1725" s="14"/>
      <c r="U1725" s="11"/>
      <c r="V1725" s="11"/>
      <c r="W1725" s="11"/>
      <c r="X1725" s="12" t="s">
        <v>260</v>
      </c>
      <c r="Y1725" s="14">
        <v>50</v>
      </c>
      <c r="Z1725" s="11">
        <v>589.48</v>
      </c>
      <c r="AA1725" s="11">
        <v>29473.8</v>
      </c>
      <c r="AB1725" s="11"/>
      <c r="AC1725" s="11"/>
      <c r="AD1725" s="11"/>
      <c r="AE1725" s="11"/>
      <c r="AF1725" s="11"/>
      <c r="AG1725" s="11"/>
      <c r="AL1725" s="12" t="s">
        <v>263</v>
      </c>
    </row>
    <row r="1726" spans="3:38" x14ac:dyDescent="0.25">
      <c r="C1726" s="13"/>
      <c r="D1726" s="12"/>
      <c r="E1726" s="12"/>
      <c r="F1726" s="12"/>
      <c r="G1726" s="12"/>
      <c r="H1726" s="12"/>
      <c r="I1726" s="12" t="s">
        <v>263</v>
      </c>
      <c r="K1726" s="54">
        <v>150</v>
      </c>
      <c r="L1726" s="54">
        <v>589.48</v>
      </c>
      <c r="M1726" s="54">
        <v>107449.35</v>
      </c>
      <c r="N1726" s="12"/>
      <c r="O1726" s="14"/>
      <c r="P1726" s="11"/>
      <c r="Q1726" s="11"/>
      <c r="R1726" s="11"/>
      <c r="S1726" s="12"/>
      <c r="T1726" s="14"/>
      <c r="U1726" s="11"/>
      <c r="V1726" s="11"/>
      <c r="W1726" s="11"/>
      <c r="Y1726" s="54">
        <v>150</v>
      </c>
      <c r="Z1726" s="54">
        <v>589.48</v>
      </c>
      <c r="AA1726" s="54">
        <v>107449.35</v>
      </c>
      <c r="AB1726" s="11"/>
      <c r="AC1726" s="11"/>
      <c r="AD1726" s="11"/>
      <c r="AE1726" s="11"/>
      <c r="AF1726" s="11"/>
      <c r="AG1726" s="11"/>
      <c r="AL1726" s="12" t="s">
        <v>263</v>
      </c>
    </row>
    <row r="1727" spans="3:38" x14ac:dyDescent="0.25">
      <c r="C1727" s="13"/>
      <c r="D1727" s="12"/>
      <c r="E1727" s="12"/>
      <c r="F1727" s="12"/>
      <c r="G1727" s="12"/>
      <c r="H1727" s="12"/>
      <c r="I1727" s="12"/>
      <c r="K1727" s="54"/>
      <c r="L1727" s="54"/>
      <c r="M1727" s="54"/>
      <c r="N1727" s="12"/>
      <c r="O1727" s="14"/>
      <c r="P1727" s="11"/>
      <c r="Q1727" s="11"/>
      <c r="R1727" s="11"/>
      <c r="S1727" s="12"/>
      <c r="T1727" s="14"/>
      <c r="U1727" s="11"/>
      <c r="V1727" s="11"/>
      <c r="W1727" s="11"/>
      <c r="Y1727" s="54"/>
      <c r="Z1727" s="54"/>
      <c r="AA1727" s="54"/>
      <c r="AB1727" s="11"/>
      <c r="AC1727" s="11"/>
      <c r="AD1727" s="11"/>
      <c r="AE1727" s="11"/>
      <c r="AF1727" s="11"/>
      <c r="AG1727" s="11"/>
      <c r="AL1727" s="12"/>
    </row>
    <row r="1728" spans="3:38" x14ac:dyDescent="0.25">
      <c r="C1728" s="13"/>
      <c r="D1728" s="12"/>
      <c r="E1728" s="12"/>
      <c r="F1728" s="12"/>
      <c r="G1728" s="12"/>
      <c r="H1728" s="12"/>
      <c r="I1728" s="12"/>
      <c r="K1728" s="54"/>
      <c r="L1728" s="54"/>
      <c r="M1728" s="54"/>
      <c r="N1728" s="12"/>
      <c r="O1728" s="14"/>
      <c r="P1728" s="11"/>
      <c r="Q1728" s="11"/>
      <c r="R1728" s="11"/>
      <c r="S1728" s="12"/>
      <c r="T1728" s="14"/>
      <c r="U1728" s="11"/>
      <c r="V1728" s="11"/>
      <c r="W1728" s="11"/>
      <c r="Y1728" s="54"/>
      <c r="Z1728" s="54"/>
      <c r="AA1728" s="54"/>
      <c r="AB1728" s="11"/>
      <c r="AC1728" s="11"/>
      <c r="AD1728" s="11"/>
      <c r="AE1728" s="11"/>
      <c r="AF1728" s="11"/>
      <c r="AG1728" s="11"/>
      <c r="AL1728" s="12"/>
    </row>
    <row r="1729" spans="2:38" x14ac:dyDescent="0.25">
      <c r="C1729" s="13"/>
      <c r="D1729" s="12"/>
      <c r="E1729" s="12"/>
      <c r="F1729" s="12"/>
      <c r="G1729" s="12"/>
      <c r="H1729" s="12"/>
      <c r="I1729" s="31" t="s">
        <v>485</v>
      </c>
      <c r="J1729" s="11"/>
      <c r="K1729" s="32">
        <v>103</v>
      </c>
      <c r="L1729" s="32"/>
      <c r="M1729" s="33">
        <v>90250.16</v>
      </c>
      <c r="N1729" s="12"/>
      <c r="O1729" s="14"/>
      <c r="P1729" s="11"/>
      <c r="Q1729" s="11"/>
      <c r="R1729" s="11"/>
      <c r="S1729" s="12"/>
      <c r="T1729" s="14"/>
      <c r="U1729" s="11"/>
      <c r="V1729" s="11"/>
      <c r="W1729" s="11"/>
      <c r="X1729" s="11"/>
      <c r="Y1729" s="32">
        <v>103</v>
      </c>
      <c r="Z1729" s="32"/>
      <c r="AA1729" s="33">
        <v>90250.16</v>
      </c>
      <c r="AB1729" s="11"/>
      <c r="AC1729" s="11"/>
      <c r="AD1729" s="11"/>
      <c r="AE1729" s="11"/>
      <c r="AF1729" s="11"/>
      <c r="AG1729" s="11"/>
      <c r="AL1729" s="31" t="s">
        <v>485</v>
      </c>
    </row>
    <row r="1730" spans="2:38" x14ac:dyDescent="0.25">
      <c r="C1730" s="13"/>
      <c r="D1730" s="12"/>
      <c r="E1730" s="12"/>
      <c r="F1730" s="12"/>
      <c r="G1730" s="12"/>
      <c r="H1730" s="12"/>
      <c r="I1730" s="31"/>
      <c r="J1730" s="11"/>
      <c r="K1730" s="32"/>
      <c r="L1730" s="32"/>
      <c r="M1730" s="33"/>
      <c r="N1730" s="12"/>
      <c r="O1730" s="14"/>
      <c r="P1730" s="11"/>
      <c r="Q1730" s="11"/>
      <c r="R1730" s="11"/>
      <c r="S1730" s="12"/>
      <c r="T1730" s="14"/>
      <c r="U1730" s="11"/>
      <c r="V1730" s="11"/>
      <c r="W1730" s="11"/>
      <c r="X1730" s="11"/>
      <c r="Y1730" s="32"/>
      <c r="Z1730" s="32"/>
      <c r="AA1730" s="33"/>
      <c r="AB1730" s="11"/>
      <c r="AC1730" s="11"/>
      <c r="AD1730" s="11"/>
      <c r="AE1730" s="11"/>
      <c r="AF1730" s="11"/>
      <c r="AG1730" s="11"/>
      <c r="AL1730" s="31"/>
    </row>
    <row r="1731" spans="2:38" x14ac:dyDescent="0.25">
      <c r="C1731" s="13"/>
      <c r="D1731" s="12"/>
      <c r="E1731" s="12"/>
      <c r="F1731" s="12"/>
      <c r="G1731" s="12"/>
      <c r="H1731" s="12"/>
      <c r="I1731" s="31"/>
      <c r="J1731" s="11"/>
      <c r="K1731" s="32"/>
      <c r="L1731" s="32"/>
      <c r="M1731" s="33"/>
      <c r="N1731" s="12"/>
      <c r="O1731" s="14"/>
      <c r="P1731" s="11"/>
      <c r="Q1731" s="11"/>
      <c r="R1731" s="11"/>
      <c r="S1731" s="12"/>
      <c r="T1731" s="14"/>
      <c r="U1731" s="11"/>
      <c r="V1731" s="11"/>
      <c r="W1731" s="11"/>
      <c r="X1731" s="11"/>
      <c r="Y1731" s="32"/>
      <c r="Z1731" s="32"/>
      <c r="AA1731" s="33"/>
      <c r="AB1731" s="11"/>
      <c r="AC1731" s="11"/>
      <c r="AD1731" s="11"/>
      <c r="AE1731" s="11"/>
      <c r="AF1731" s="11"/>
      <c r="AG1731" s="11"/>
      <c r="AL1731" s="31"/>
    </row>
    <row r="1732" spans="2:38" x14ac:dyDescent="0.25">
      <c r="C1732" s="13"/>
      <c r="D1732" s="12"/>
      <c r="E1732" s="12"/>
      <c r="F1732" s="12"/>
      <c r="G1732" s="12"/>
      <c r="H1732" s="12"/>
      <c r="I1732" s="12" t="s">
        <v>235</v>
      </c>
      <c r="J1732" s="11"/>
      <c r="K1732" s="11">
        <v>300</v>
      </c>
      <c r="L1732" s="11"/>
      <c r="M1732" s="11">
        <v>150150</v>
      </c>
      <c r="N1732" s="12"/>
      <c r="O1732" s="14"/>
      <c r="P1732" s="11"/>
      <c r="Q1732" s="11"/>
      <c r="R1732" s="11"/>
      <c r="S1732" s="12"/>
      <c r="T1732" s="14"/>
      <c r="U1732" s="11"/>
      <c r="V1732" s="11"/>
      <c r="W1732" s="11"/>
      <c r="X1732" s="11"/>
      <c r="Y1732" s="11">
        <v>300</v>
      </c>
      <c r="Z1732" s="11"/>
      <c r="AA1732" s="11">
        <v>150150</v>
      </c>
      <c r="AB1732" s="11"/>
      <c r="AC1732" s="11"/>
      <c r="AD1732" s="11"/>
      <c r="AE1732" s="11"/>
      <c r="AF1732" s="11"/>
      <c r="AG1732" s="11"/>
      <c r="AL1732" s="12" t="s">
        <v>235</v>
      </c>
    </row>
    <row r="1733" spans="2:38" x14ac:dyDescent="0.25">
      <c r="C1733" s="13"/>
      <c r="D1733" s="12"/>
      <c r="E1733" s="12"/>
      <c r="F1733" s="12"/>
      <c r="G1733" s="12"/>
      <c r="H1733" s="12"/>
      <c r="I1733" s="12"/>
      <c r="J1733" s="11"/>
      <c r="K1733" s="11"/>
      <c r="L1733" s="11"/>
      <c r="M1733" s="11"/>
      <c r="N1733" s="12"/>
      <c r="O1733" s="14"/>
      <c r="P1733" s="11"/>
      <c r="Q1733" s="11"/>
      <c r="R1733" s="11"/>
      <c r="S1733" s="12"/>
      <c r="T1733" s="14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L1733" s="12"/>
    </row>
    <row r="1734" spans="2:38" x14ac:dyDescent="0.25">
      <c r="C1734" s="13"/>
      <c r="D1734" s="12"/>
      <c r="E1734" s="12"/>
      <c r="F1734" s="12"/>
      <c r="G1734" s="12"/>
      <c r="H1734" s="12"/>
      <c r="I1734" s="12"/>
      <c r="J1734" s="11"/>
      <c r="K1734" s="11"/>
      <c r="L1734" s="11"/>
      <c r="M1734" s="11"/>
      <c r="N1734" s="12"/>
      <c r="O1734" s="14"/>
      <c r="P1734" s="11"/>
      <c r="Q1734" s="11"/>
      <c r="R1734" s="11"/>
      <c r="S1734" s="12"/>
      <c r="T1734" s="14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L1734" s="12"/>
    </row>
    <row r="1735" spans="2:38" x14ac:dyDescent="0.25">
      <c r="C1735" s="13"/>
      <c r="D1735" s="12"/>
      <c r="E1735" s="12"/>
      <c r="F1735" s="12"/>
      <c r="G1735" s="12"/>
      <c r="H1735" s="12"/>
      <c r="I1735" s="12"/>
      <c r="J1735" s="11"/>
      <c r="K1735" s="11"/>
      <c r="L1735" s="11"/>
      <c r="M1735" s="11"/>
      <c r="N1735" s="12"/>
      <c r="O1735" s="14"/>
      <c r="P1735" s="11"/>
      <c r="Q1735" s="11"/>
      <c r="R1735" s="11"/>
      <c r="S1735" s="12"/>
      <c r="T1735" s="14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L1735" s="12"/>
    </row>
    <row r="1736" spans="2:38" x14ac:dyDescent="0.25">
      <c r="B1736">
        <v>321</v>
      </c>
      <c r="C1736" s="13">
        <v>45917</v>
      </c>
      <c r="D1736" s="12" t="s">
        <v>349</v>
      </c>
      <c r="E1736" s="12" t="s">
        <v>23</v>
      </c>
      <c r="F1736" s="12" t="s">
        <v>23</v>
      </c>
      <c r="G1736" s="12" t="s">
        <v>21</v>
      </c>
      <c r="H1736" s="12"/>
      <c r="I1736" s="12" t="s">
        <v>318</v>
      </c>
      <c r="J1736" s="12"/>
      <c r="K1736" s="12"/>
      <c r="L1736" s="12"/>
      <c r="M1736" s="12"/>
      <c r="N1736" s="12"/>
      <c r="O1736" s="14"/>
      <c r="P1736" s="11"/>
      <c r="Q1736" s="11"/>
      <c r="R1736" s="11"/>
      <c r="S1736" s="12" t="s">
        <v>349</v>
      </c>
      <c r="T1736" s="14">
        <v>-500</v>
      </c>
      <c r="U1736" s="11">
        <v>198.25</v>
      </c>
      <c r="V1736" s="11">
        <v>-99125.75</v>
      </c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86" t="str">
        <f>LEFT(S1736,2)</f>
        <v>16</v>
      </c>
      <c r="AI1736" s="86" t="str">
        <f>MID(S1736,4,2)</f>
        <v>09</v>
      </c>
      <c r="AJ1736" s="86" t="str">
        <f>RIGHT(S1736,2)</f>
        <v>25</v>
      </c>
      <c r="AK1736" s="86" t="s">
        <v>387</v>
      </c>
      <c r="AL1736" s="12" t="s">
        <v>318</v>
      </c>
    </row>
    <row r="1737" spans="2:38" x14ac:dyDescent="0.25">
      <c r="B1737">
        <v>351</v>
      </c>
      <c r="C1737" s="13">
        <v>45923</v>
      </c>
      <c r="D1737" s="12" t="s">
        <v>361</v>
      </c>
      <c r="E1737" s="12" t="s">
        <v>23</v>
      </c>
      <c r="F1737" s="12" t="s">
        <v>23</v>
      </c>
      <c r="G1737" s="12" t="s">
        <v>21</v>
      </c>
      <c r="H1737" s="12"/>
      <c r="I1737" s="12" t="s">
        <v>318</v>
      </c>
      <c r="J1737" s="12"/>
      <c r="K1737" s="12"/>
      <c r="L1737" s="12"/>
      <c r="M1737" s="12"/>
      <c r="N1737" s="12"/>
      <c r="O1737" s="14"/>
      <c r="P1737" s="11"/>
      <c r="Q1737" s="11"/>
      <c r="R1737" s="11"/>
      <c r="S1737" s="12" t="s">
        <v>361</v>
      </c>
      <c r="T1737" s="14">
        <v>-500</v>
      </c>
      <c r="U1737" s="11">
        <v>191.08</v>
      </c>
      <c r="V1737" s="11">
        <v>-95539.96</v>
      </c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86" t="str">
        <f>LEFT(S1737,2)</f>
        <v>22</v>
      </c>
      <c r="AI1737" s="86" t="str">
        <f>MID(S1737,4,2)</f>
        <v>09</v>
      </c>
      <c r="AJ1737" s="86" t="str">
        <f>RIGHT(S1737,2)</f>
        <v>25</v>
      </c>
      <c r="AK1737" s="86" t="s">
        <v>387</v>
      </c>
      <c r="AL1737" s="12" t="s">
        <v>318</v>
      </c>
    </row>
    <row r="1738" spans="2:38" x14ac:dyDescent="0.25">
      <c r="C1738" s="13"/>
      <c r="D1738" s="12"/>
      <c r="E1738" s="12"/>
      <c r="F1738" s="12"/>
      <c r="G1738" s="12"/>
      <c r="H1738" s="12"/>
      <c r="I1738" s="12" t="s">
        <v>318</v>
      </c>
      <c r="J1738" s="12" t="s">
        <v>316</v>
      </c>
      <c r="K1738" s="14">
        <v>1000</v>
      </c>
      <c r="L1738" s="11">
        <v>153.25</v>
      </c>
      <c r="M1738" s="11">
        <v>153253.1</v>
      </c>
      <c r="N1738" s="12"/>
      <c r="O1738" s="14"/>
      <c r="P1738" s="11"/>
      <c r="Q1738" s="11"/>
      <c r="R1738" s="11"/>
      <c r="S1738" s="12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L1738" s="12" t="s">
        <v>318</v>
      </c>
    </row>
    <row r="1739" spans="2:38" x14ac:dyDescent="0.25">
      <c r="C1739" s="13"/>
      <c r="D1739" s="12"/>
      <c r="E1739" s="12"/>
      <c r="F1739" s="12"/>
      <c r="G1739" s="12"/>
      <c r="H1739" s="12"/>
      <c r="I1739" s="12" t="s">
        <v>318</v>
      </c>
      <c r="J1739" s="12"/>
      <c r="K1739" s="14">
        <f t="shared" ref="K1739:M1739" si="244">SUM(K1738)</f>
        <v>1000</v>
      </c>
      <c r="L1739" s="11">
        <f t="shared" si="244"/>
        <v>153.25</v>
      </c>
      <c r="M1739" s="11">
        <f t="shared" si="244"/>
        <v>153253.1</v>
      </c>
      <c r="N1739" s="12"/>
      <c r="O1739" s="14"/>
      <c r="P1739" s="11"/>
      <c r="Q1739" s="11"/>
      <c r="R1739" s="11"/>
      <c r="S1739" s="12"/>
      <c r="T1739" s="14">
        <f>SUM(T1736:T1737)</f>
        <v>-1000</v>
      </c>
      <c r="U1739" s="11">
        <f>SUM(U1736:U1737)</f>
        <v>389.33000000000004</v>
      </c>
      <c r="V1739" s="11">
        <f>SUM(V1736:V1737)</f>
        <v>-194665.71000000002</v>
      </c>
      <c r="W1739" s="11"/>
      <c r="X1739" s="11"/>
      <c r="Y1739" s="11">
        <f>K1739+O1739+T1739</f>
        <v>0</v>
      </c>
      <c r="Z1739" s="11"/>
      <c r="AA1739" s="11">
        <f>M1739/K1739*Y1739</f>
        <v>0</v>
      </c>
      <c r="AB1739" s="12"/>
      <c r="AC1739" s="11">
        <f>M1739-AA1739</f>
        <v>153253.1</v>
      </c>
      <c r="AD1739" s="11">
        <f>(V1739*-1)-AC1739</f>
        <v>41412.610000000015</v>
      </c>
      <c r="AE1739" s="11"/>
      <c r="AF1739" s="11"/>
      <c r="AG1739" s="11"/>
      <c r="AK1739" s="86" t="s">
        <v>387</v>
      </c>
      <c r="AL1739" s="12"/>
    </row>
    <row r="1740" spans="2:38" x14ac:dyDescent="0.25">
      <c r="C1740" s="13"/>
      <c r="D1740" s="12"/>
      <c r="E1740" s="12"/>
      <c r="F1740" s="12"/>
      <c r="G1740" s="12"/>
      <c r="H1740" s="12"/>
      <c r="I1740" s="12"/>
      <c r="J1740" s="12"/>
      <c r="K1740" s="14"/>
      <c r="L1740" s="11"/>
      <c r="M1740" s="11"/>
      <c r="N1740" s="12"/>
      <c r="O1740" s="14"/>
      <c r="P1740" s="11"/>
      <c r="Q1740" s="11"/>
      <c r="R1740" s="11"/>
      <c r="S1740" s="12"/>
      <c r="T1740" s="14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L1740" s="12"/>
    </row>
    <row r="1741" spans="2:38" x14ac:dyDescent="0.25">
      <c r="C1741" s="13"/>
      <c r="D1741" s="12"/>
      <c r="E1741" s="12"/>
      <c r="F1741" s="12"/>
      <c r="G1741" s="12"/>
      <c r="H1741" s="12"/>
      <c r="I1741" s="12"/>
      <c r="J1741" s="12"/>
      <c r="K1741" s="14"/>
      <c r="L1741" s="11"/>
      <c r="M1741" s="11"/>
      <c r="N1741" s="12"/>
      <c r="O1741" s="14"/>
      <c r="P1741" s="11"/>
      <c r="Q1741" s="11"/>
      <c r="R1741" s="11"/>
      <c r="S1741" s="12"/>
      <c r="T1741" s="14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L1741" s="12"/>
    </row>
    <row r="1742" spans="2:38" x14ac:dyDescent="0.25">
      <c r="C1742" s="13"/>
      <c r="D1742" s="12"/>
      <c r="E1742" s="12"/>
      <c r="F1742" s="12"/>
      <c r="G1742" s="12"/>
      <c r="H1742" s="12"/>
      <c r="I1742" s="12"/>
      <c r="J1742" s="12"/>
      <c r="K1742" s="14"/>
      <c r="L1742" s="11"/>
      <c r="M1742" s="11"/>
      <c r="N1742" s="12"/>
      <c r="O1742" s="14"/>
      <c r="P1742" s="11"/>
      <c r="Q1742" s="11"/>
      <c r="R1742" s="11"/>
      <c r="S1742" s="12"/>
      <c r="T1742" s="14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L1742" s="12"/>
    </row>
    <row r="1743" spans="2:38" x14ac:dyDescent="0.25">
      <c r="C1743" s="13"/>
      <c r="D1743" s="12"/>
      <c r="E1743" s="12"/>
      <c r="F1743" s="12"/>
      <c r="G1743" s="12"/>
      <c r="H1743" s="12"/>
      <c r="I1743" s="12"/>
      <c r="J1743" s="12"/>
      <c r="K1743" s="14"/>
      <c r="L1743" s="11"/>
      <c r="M1743" s="11"/>
      <c r="N1743" s="12"/>
      <c r="O1743" s="14"/>
      <c r="P1743" s="11"/>
      <c r="Q1743" s="11"/>
      <c r="R1743" s="11"/>
      <c r="S1743" s="12"/>
      <c r="T1743" s="14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L1743" s="12"/>
    </row>
    <row r="1744" spans="2:38" x14ac:dyDescent="0.25">
      <c r="C1744" s="13"/>
      <c r="D1744" s="12"/>
      <c r="E1744" s="12"/>
      <c r="F1744" s="12"/>
      <c r="G1744" s="12"/>
      <c r="H1744" s="12"/>
      <c r="I1744" s="12" t="s">
        <v>229</v>
      </c>
      <c r="J1744" s="11"/>
      <c r="K1744" s="11">
        <v>3000</v>
      </c>
      <c r="L1744" s="11"/>
      <c r="M1744" s="11">
        <v>104427.38400000001</v>
      </c>
      <c r="N1744" s="12"/>
      <c r="O1744" s="14"/>
      <c r="P1744" s="11"/>
      <c r="Q1744" s="11"/>
      <c r="R1744" s="11"/>
      <c r="S1744" s="12"/>
      <c r="T1744" s="14"/>
      <c r="U1744" s="11"/>
      <c r="V1744" s="11"/>
      <c r="W1744" s="11"/>
      <c r="X1744" s="11"/>
      <c r="Y1744" s="11">
        <v>3000</v>
      </c>
      <c r="Z1744" s="11"/>
      <c r="AA1744" s="11">
        <v>104427.38400000001</v>
      </c>
      <c r="AB1744" s="11"/>
      <c r="AC1744" s="11"/>
      <c r="AD1744" s="11"/>
      <c r="AE1744" s="11"/>
      <c r="AF1744" s="11"/>
      <c r="AG1744" s="11"/>
      <c r="AL1744" s="12" t="s">
        <v>229</v>
      </c>
    </row>
    <row r="1745" spans="2:38" x14ac:dyDescent="0.25">
      <c r="C1745" s="13"/>
      <c r="D1745" s="12"/>
      <c r="E1745" s="12"/>
      <c r="F1745" s="12"/>
      <c r="G1745" s="12"/>
      <c r="H1745" s="12"/>
      <c r="I1745" s="12"/>
      <c r="J1745" s="11"/>
      <c r="K1745" s="11"/>
      <c r="L1745" s="11"/>
      <c r="M1745" s="11"/>
      <c r="N1745" s="12"/>
      <c r="O1745" s="14"/>
      <c r="P1745" s="11"/>
      <c r="Q1745" s="11"/>
      <c r="R1745" s="11"/>
      <c r="S1745" s="12"/>
      <c r="T1745" s="14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L1745" s="12"/>
    </row>
    <row r="1746" spans="2:38" x14ac:dyDescent="0.25">
      <c r="C1746" s="13"/>
      <c r="D1746" s="12"/>
      <c r="E1746" s="12"/>
      <c r="F1746" s="12"/>
      <c r="G1746" s="12"/>
      <c r="H1746" s="12"/>
      <c r="I1746" s="12" t="s">
        <v>329</v>
      </c>
      <c r="J1746" s="12" t="s">
        <v>327</v>
      </c>
      <c r="K1746" s="14">
        <v>200</v>
      </c>
      <c r="L1746" s="11">
        <v>549.24</v>
      </c>
      <c r="M1746" s="11">
        <v>109848.35</v>
      </c>
      <c r="N1746" s="12"/>
      <c r="O1746" s="14"/>
      <c r="P1746" s="11"/>
      <c r="Q1746" s="11"/>
      <c r="R1746" s="11"/>
      <c r="S1746" s="12"/>
      <c r="T1746" s="14"/>
      <c r="U1746" s="11"/>
      <c r="V1746" s="11"/>
      <c r="W1746" s="11"/>
      <c r="X1746" s="12" t="s">
        <v>327</v>
      </c>
      <c r="Y1746" s="14">
        <v>200</v>
      </c>
      <c r="Z1746" s="11">
        <v>549.24</v>
      </c>
      <c r="AA1746" s="11">
        <v>109848.35</v>
      </c>
      <c r="AB1746" s="11"/>
      <c r="AC1746" s="11"/>
      <c r="AD1746" s="11"/>
      <c r="AE1746" s="11"/>
      <c r="AF1746" s="11"/>
      <c r="AG1746" s="11"/>
      <c r="AL1746" s="12" t="s">
        <v>329</v>
      </c>
    </row>
    <row r="1747" spans="2:38" x14ac:dyDescent="0.25">
      <c r="C1747" s="13"/>
      <c r="D1747" s="12"/>
      <c r="E1747" s="12"/>
      <c r="F1747" s="12"/>
      <c r="G1747" s="12"/>
      <c r="H1747" s="12"/>
      <c r="I1747" s="12"/>
      <c r="J1747" s="12"/>
      <c r="K1747" s="14"/>
      <c r="L1747" s="11"/>
      <c r="M1747" s="11"/>
      <c r="N1747" s="12"/>
      <c r="O1747" s="14"/>
      <c r="P1747" s="11"/>
      <c r="Q1747" s="11"/>
      <c r="R1747" s="11"/>
      <c r="S1747" s="12"/>
      <c r="T1747" s="14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L1747" s="12"/>
    </row>
    <row r="1748" spans="2:38" x14ac:dyDescent="0.25">
      <c r="C1748" s="13"/>
      <c r="D1748" s="12"/>
      <c r="E1748" s="12"/>
      <c r="F1748" s="12"/>
      <c r="G1748" s="12"/>
      <c r="H1748" s="12"/>
      <c r="I1748" s="12"/>
      <c r="J1748" s="12"/>
      <c r="K1748" s="14"/>
      <c r="L1748" s="11"/>
      <c r="M1748" s="11"/>
      <c r="N1748" s="12"/>
      <c r="O1748" s="14"/>
      <c r="P1748" s="11"/>
      <c r="Q1748" s="11"/>
      <c r="R1748" s="11"/>
      <c r="S1748" s="12"/>
      <c r="T1748" s="14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L1748" s="12"/>
    </row>
    <row r="1749" spans="2:38" x14ac:dyDescent="0.25">
      <c r="C1749" s="13"/>
      <c r="D1749" s="12"/>
      <c r="E1749" s="12"/>
      <c r="F1749" s="12"/>
      <c r="G1749" s="12"/>
      <c r="H1749" s="12"/>
      <c r="I1749" s="31" t="s">
        <v>489</v>
      </c>
      <c r="J1749" s="11"/>
      <c r="K1749" s="32">
        <v>1800</v>
      </c>
      <c r="L1749" s="32"/>
      <c r="M1749" s="33">
        <v>818332.54</v>
      </c>
      <c r="N1749" s="12"/>
      <c r="O1749" s="14"/>
      <c r="P1749" s="11"/>
      <c r="Q1749" s="11"/>
      <c r="R1749" s="11"/>
      <c r="S1749" s="12"/>
      <c r="T1749" s="14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L1749" s="31" t="s">
        <v>489</v>
      </c>
    </row>
    <row r="1750" spans="2:38" x14ac:dyDescent="0.25">
      <c r="B1750">
        <v>352</v>
      </c>
      <c r="C1750" s="13">
        <v>45923</v>
      </c>
      <c r="D1750" s="12" t="s">
        <v>361</v>
      </c>
      <c r="E1750" s="12" t="s">
        <v>23</v>
      </c>
      <c r="F1750" s="12" t="s">
        <v>23</v>
      </c>
      <c r="G1750" s="12" t="s">
        <v>21</v>
      </c>
      <c r="H1750" s="12"/>
      <c r="I1750" s="12" t="s">
        <v>366</v>
      </c>
      <c r="J1750" s="12"/>
      <c r="K1750" s="12"/>
      <c r="L1750" s="12"/>
      <c r="M1750" s="12"/>
      <c r="N1750" s="12"/>
      <c r="O1750" s="14"/>
      <c r="P1750" s="11"/>
      <c r="Q1750" s="11"/>
      <c r="R1750" s="11"/>
      <c r="S1750" s="12" t="s">
        <v>361</v>
      </c>
      <c r="T1750" s="14">
        <v>-300</v>
      </c>
      <c r="U1750" s="11">
        <v>457.19</v>
      </c>
      <c r="V1750" s="11">
        <v>-137157.69</v>
      </c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86" t="str">
        <f>LEFT(S1750,2)</f>
        <v>22</v>
      </c>
      <c r="AI1750" s="86" t="str">
        <f>MID(S1750,4,2)</f>
        <v>09</v>
      </c>
      <c r="AJ1750" s="86" t="str">
        <f>RIGHT(S1750,2)</f>
        <v>25</v>
      </c>
      <c r="AK1750" s="86" t="s">
        <v>387</v>
      </c>
      <c r="AL1750" s="12" t="s">
        <v>366</v>
      </c>
    </row>
    <row r="1751" spans="2:38" x14ac:dyDescent="0.25">
      <c r="C1751" s="13"/>
      <c r="D1751" s="12"/>
      <c r="E1751" s="12"/>
      <c r="F1751" s="12"/>
      <c r="G1751" s="12"/>
      <c r="H1751" s="12"/>
      <c r="I1751" s="12" t="s">
        <v>366</v>
      </c>
      <c r="J1751" s="12"/>
      <c r="K1751" s="14">
        <f>SUM(K1749:K1750)</f>
        <v>1800</v>
      </c>
      <c r="L1751" s="14">
        <f>SUM(L1749:L1750)</f>
        <v>0</v>
      </c>
      <c r="M1751" s="14">
        <f>SUM(M1749:M1750)</f>
        <v>818332.54</v>
      </c>
      <c r="N1751" s="12"/>
      <c r="O1751" s="14"/>
      <c r="P1751" s="11"/>
      <c r="Q1751" s="11"/>
      <c r="R1751" s="11"/>
      <c r="S1751" s="12"/>
      <c r="T1751" s="14">
        <f t="shared" ref="T1751:V1751" si="245">SUM(T1750)</f>
        <v>-300</v>
      </c>
      <c r="U1751" s="11">
        <f t="shared" si="245"/>
        <v>457.19</v>
      </c>
      <c r="V1751" s="11">
        <f t="shared" si="245"/>
        <v>-137157.69</v>
      </c>
      <c r="W1751" s="11"/>
      <c r="X1751" s="11"/>
      <c r="Y1751" s="11">
        <f>K1751+O1751+T1751</f>
        <v>1500</v>
      </c>
      <c r="Z1751" s="11"/>
      <c r="AA1751" s="11">
        <f>M1751/K1751*Y1751</f>
        <v>681943.78333333333</v>
      </c>
      <c r="AB1751" s="12"/>
      <c r="AC1751" s="11">
        <f>M1751-AA1751</f>
        <v>136388.75666666671</v>
      </c>
      <c r="AD1751" s="11">
        <f>(V1751*-1)-AC1751</f>
        <v>768.93333333329065</v>
      </c>
      <c r="AE1751" s="11"/>
      <c r="AF1751" s="11"/>
      <c r="AG1751" s="11"/>
      <c r="AK1751" s="86" t="s">
        <v>387</v>
      </c>
      <c r="AL1751" s="12"/>
    </row>
    <row r="1752" spans="2:38" x14ac:dyDescent="0.25">
      <c r="C1752" s="13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4"/>
      <c r="P1752" s="11"/>
      <c r="Q1752" s="11"/>
      <c r="R1752" s="11"/>
      <c r="S1752" s="12"/>
      <c r="T1752" s="14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L1752" s="12"/>
    </row>
    <row r="1753" spans="2:38" x14ac:dyDescent="0.25">
      <c r="C1753" s="13"/>
      <c r="D1753" s="12"/>
      <c r="E1753" s="12"/>
      <c r="F1753" s="12"/>
      <c r="G1753" s="12"/>
      <c r="H1753" s="12"/>
      <c r="I1753" s="31" t="s">
        <v>490</v>
      </c>
      <c r="J1753" s="11"/>
      <c r="K1753" s="32">
        <v>500</v>
      </c>
      <c r="L1753" s="32"/>
      <c r="M1753" s="33">
        <v>152075.39000000001</v>
      </c>
      <c r="N1753" s="12"/>
      <c r="O1753" s="14"/>
      <c r="P1753" s="11"/>
      <c r="Q1753" s="11"/>
      <c r="R1753" s="11"/>
      <c r="S1753" s="12"/>
      <c r="T1753" s="14"/>
      <c r="U1753" s="11"/>
      <c r="V1753" s="11"/>
      <c r="W1753" s="11"/>
      <c r="X1753" s="11"/>
      <c r="Y1753" s="32">
        <v>500</v>
      </c>
      <c r="Z1753" s="32"/>
      <c r="AA1753" s="33">
        <v>152075.39000000001</v>
      </c>
      <c r="AB1753" s="11"/>
      <c r="AC1753" s="11"/>
      <c r="AD1753" s="11"/>
      <c r="AE1753" s="11"/>
      <c r="AF1753" s="11"/>
      <c r="AG1753" s="11"/>
      <c r="AL1753" s="31" t="s">
        <v>490</v>
      </c>
    </row>
    <row r="1754" spans="2:38" x14ac:dyDescent="0.25">
      <c r="C1754" s="13"/>
      <c r="D1754" s="12"/>
      <c r="E1754" s="12"/>
      <c r="F1754" s="12"/>
      <c r="G1754" s="12"/>
      <c r="H1754" s="12"/>
      <c r="I1754" s="31"/>
      <c r="J1754" s="11"/>
      <c r="K1754" s="32"/>
      <c r="L1754" s="32"/>
      <c r="M1754" s="33"/>
      <c r="N1754" s="12"/>
      <c r="O1754" s="14"/>
      <c r="P1754" s="11"/>
      <c r="Q1754" s="11"/>
      <c r="R1754" s="11"/>
      <c r="S1754" s="12"/>
      <c r="T1754" s="14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L1754" s="31"/>
    </row>
    <row r="1755" spans="2:38" x14ac:dyDescent="0.25">
      <c r="C1755" s="13"/>
      <c r="D1755" s="12"/>
      <c r="E1755" s="12"/>
      <c r="F1755" s="12"/>
      <c r="G1755" s="12"/>
      <c r="H1755" s="12"/>
      <c r="I1755" s="31"/>
      <c r="J1755" s="11"/>
      <c r="K1755" s="32"/>
      <c r="L1755" s="32"/>
      <c r="M1755" s="33"/>
      <c r="N1755" s="12"/>
      <c r="O1755" s="14"/>
      <c r="P1755" s="11"/>
      <c r="Q1755" s="11"/>
      <c r="R1755" s="11"/>
      <c r="S1755" s="12"/>
      <c r="T1755" s="14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L1755" s="31"/>
    </row>
    <row r="1756" spans="2:38" x14ac:dyDescent="0.25">
      <c r="C1756" s="13"/>
      <c r="D1756" s="12"/>
      <c r="E1756" s="12"/>
      <c r="F1756" s="12"/>
      <c r="G1756" s="12"/>
      <c r="H1756" s="12"/>
      <c r="I1756" s="31"/>
      <c r="J1756" s="11"/>
      <c r="K1756" s="32"/>
      <c r="L1756" s="32"/>
      <c r="M1756" s="33"/>
      <c r="N1756" s="12"/>
      <c r="O1756" s="14"/>
      <c r="P1756" s="11"/>
      <c r="Q1756" s="11"/>
      <c r="R1756" s="11"/>
      <c r="S1756" s="12"/>
      <c r="T1756" s="14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L1756" s="31"/>
    </row>
    <row r="1757" spans="2:38" x14ac:dyDescent="0.25">
      <c r="C1757" s="13"/>
      <c r="D1757" s="12"/>
      <c r="E1757" s="12"/>
      <c r="F1757" s="12"/>
      <c r="G1757" s="12"/>
      <c r="H1757" s="12"/>
      <c r="I1757" s="31"/>
      <c r="J1757" s="11"/>
      <c r="K1757" s="32"/>
      <c r="L1757" s="32"/>
      <c r="M1757" s="33"/>
      <c r="N1757" s="12"/>
      <c r="O1757" s="14"/>
      <c r="P1757" s="11"/>
      <c r="Q1757" s="11"/>
      <c r="R1757" s="11"/>
      <c r="S1757" s="12"/>
      <c r="T1757" s="14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L1757" s="31"/>
    </row>
    <row r="1758" spans="2:38" x14ac:dyDescent="0.25">
      <c r="C1758" s="13"/>
      <c r="D1758" s="12"/>
      <c r="E1758" s="12"/>
      <c r="F1758" s="12"/>
      <c r="G1758" s="12"/>
      <c r="H1758" s="12"/>
      <c r="I1758" s="12" t="s">
        <v>203</v>
      </c>
      <c r="J1758" s="11"/>
      <c r="K1758" s="11">
        <v>300</v>
      </c>
      <c r="L1758" s="11"/>
      <c r="M1758" s="11">
        <v>230178.04199999999</v>
      </c>
      <c r="N1758" s="12"/>
      <c r="O1758" s="14"/>
      <c r="P1758" s="11"/>
      <c r="Q1758" s="11"/>
      <c r="R1758" s="11"/>
      <c r="S1758" s="12"/>
      <c r="T1758" s="14"/>
      <c r="U1758" s="11"/>
      <c r="V1758" s="11"/>
      <c r="W1758" s="11"/>
      <c r="X1758" s="11"/>
      <c r="Y1758" s="11">
        <v>300</v>
      </c>
      <c r="Z1758" s="11"/>
      <c r="AA1758" s="11">
        <v>230178.04199999999</v>
      </c>
      <c r="AB1758" s="11"/>
      <c r="AC1758" s="11"/>
      <c r="AD1758" s="11"/>
      <c r="AE1758" s="11"/>
      <c r="AF1758" s="11"/>
      <c r="AG1758" s="11"/>
      <c r="AL1758" s="12" t="s">
        <v>203</v>
      </c>
    </row>
    <row r="1759" spans="2:38" x14ac:dyDescent="0.25">
      <c r="C1759" s="13"/>
      <c r="D1759" s="12"/>
      <c r="E1759" s="12"/>
      <c r="F1759" s="12"/>
      <c r="G1759" s="12"/>
      <c r="H1759" s="12"/>
      <c r="I1759" s="12" t="s">
        <v>203</v>
      </c>
      <c r="J1759" s="12" t="s">
        <v>345</v>
      </c>
      <c r="K1759" s="14">
        <v>100</v>
      </c>
      <c r="L1759" s="11">
        <v>759.76</v>
      </c>
      <c r="M1759" s="11">
        <v>75975.899999999994</v>
      </c>
      <c r="N1759" s="12"/>
      <c r="O1759" s="14"/>
      <c r="P1759" s="11"/>
      <c r="Q1759" s="11"/>
      <c r="R1759" s="11"/>
      <c r="S1759" s="12"/>
      <c r="T1759" s="14"/>
      <c r="U1759" s="11"/>
      <c r="V1759" s="11"/>
      <c r="W1759" s="11"/>
      <c r="X1759" s="12" t="s">
        <v>345</v>
      </c>
      <c r="Y1759" s="14">
        <v>100</v>
      </c>
      <c r="Z1759" s="11">
        <v>759.76</v>
      </c>
      <c r="AA1759" s="11">
        <v>75975.899999999994</v>
      </c>
      <c r="AB1759" s="11"/>
      <c r="AC1759" s="11"/>
      <c r="AD1759" s="11"/>
      <c r="AE1759" s="11"/>
      <c r="AF1759" s="11"/>
      <c r="AG1759" s="11"/>
      <c r="AL1759" s="12" t="s">
        <v>203</v>
      </c>
    </row>
    <row r="1760" spans="2:38" x14ac:dyDescent="0.25">
      <c r="C1760" s="13"/>
      <c r="D1760" s="12"/>
      <c r="E1760" s="12"/>
      <c r="F1760" s="12"/>
      <c r="G1760" s="12"/>
      <c r="H1760" s="12"/>
      <c r="I1760" s="12" t="s">
        <v>203</v>
      </c>
      <c r="J1760" s="12" t="s">
        <v>287</v>
      </c>
      <c r="K1760" s="14">
        <v>250</v>
      </c>
      <c r="L1760" s="11">
        <v>738.1</v>
      </c>
      <c r="M1760" s="11">
        <v>184524.69</v>
      </c>
      <c r="N1760" s="12"/>
      <c r="O1760" s="14"/>
      <c r="P1760" s="11"/>
      <c r="Q1760" s="11"/>
      <c r="R1760" s="11"/>
      <c r="S1760" s="12"/>
      <c r="T1760" s="14"/>
      <c r="U1760" s="11"/>
      <c r="V1760" s="11"/>
      <c r="W1760" s="11"/>
      <c r="X1760" s="12" t="s">
        <v>287</v>
      </c>
      <c r="Y1760" s="14">
        <v>250</v>
      </c>
      <c r="Z1760" s="11">
        <v>738.1</v>
      </c>
      <c r="AA1760" s="11">
        <v>184524.69</v>
      </c>
      <c r="AB1760" s="11"/>
      <c r="AC1760" s="11"/>
      <c r="AD1760" s="11"/>
      <c r="AE1760" s="11"/>
      <c r="AF1760" s="11"/>
      <c r="AG1760" s="11"/>
      <c r="AL1760" s="12" t="s">
        <v>203</v>
      </c>
    </row>
    <row r="1761" spans="2:38" x14ac:dyDescent="0.25">
      <c r="C1761" s="13"/>
      <c r="D1761" s="12"/>
      <c r="E1761" s="12"/>
      <c r="F1761" s="12"/>
      <c r="G1761" s="12"/>
      <c r="H1761" s="12"/>
      <c r="I1761" s="12" t="s">
        <v>203</v>
      </c>
      <c r="K1761" s="55">
        <v>650</v>
      </c>
      <c r="L1761" s="55">
        <v>1497.8600000000001</v>
      </c>
      <c r="M1761" s="55">
        <v>490678.63199999998</v>
      </c>
      <c r="N1761" s="12"/>
      <c r="O1761" s="14"/>
      <c r="P1761" s="11"/>
      <c r="Q1761" s="11"/>
      <c r="R1761" s="11"/>
      <c r="S1761" s="12"/>
      <c r="T1761" s="14"/>
      <c r="U1761" s="11"/>
      <c r="V1761" s="11"/>
      <c r="W1761" s="11"/>
      <c r="Y1761" s="55">
        <v>650</v>
      </c>
      <c r="Z1761" s="55">
        <v>1497.8600000000001</v>
      </c>
      <c r="AA1761" s="55">
        <v>490678.63199999998</v>
      </c>
      <c r="AB1761" s="11"/>
      <c r="AC1761" s="11"/>
      <c r="AD1761" s="11"/>
      <c r="AE1761" s="11"/>
      <c r="AF1761" s="11"/>
      <c r="AG1761" s="11"/>
      <c r="AL1761" s="12" t="s">
        <v>203</v>
      </c>
    </row>
    <row r="1762" spans="2:38" x14ac:dyDescent="0.25">
      <c r="C1762" s="13"/>
      <c r="D1762" s="12"/>
      <c r="E1762" s="12"/>
      <c r="F1762" s="12"/>
      <c r="G1762" s="12"/>
      <c r="H1762" s="12"/>
      <c r="I1762" s="12"/>
      <c r="K1762" s="55"/>
      <c r="L1762" s="55"/>
      <c r="M1762" s="55"/>
      <c r="N1762" s="12"/>
      <c r="O1762" s="14"/>
      <c r="P1762" s="11"/>
      <c r="Q1762" s="11"/>
      <c r="R1762" s="11"/>
      <c r="S1762" s="12"/>
      <c r="T1762" s="14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L1762" s="12"/>
    </row>
    <row r="1763" spans="2:38" x14ac:dyDescent="0.25">
      <c r="C1763" s="13"/>
      <c r="D1763" s="12"/>
      <c r="E1763" s="12"/>
      <c r="F1763" s="12"/>
      <c r="G1763" s="12"/>
      <c r="H1763" s="12"/>
      <c r="I1763" s="12"/>
      <c r="K1763" s="55"/>
      <c r="L1763" s="55"/>
      <c r="M1763" s="55"/>
      <c r="N1763" s="12"/>
      <c r="O1763" s="14"/>
      <c r="P1763" s="11"/>
      <c r="Q1763" s="11"/>
      <c r="R1763" s="11"/>
      <c r="S1763" s="12"/>
      <c r="T1763" s="14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L1763" s="12"/>
    </row>
    <row r="1764" spans="2:38" x14ac:dyDescent="0.25">
      <c r="C1764" s="13"/>
      <c r="D1764" s="12"/>
      <c r="E1764" s="12"/>
      <c r="F1764" s="12"/>
      <c r="G1764" s="12"/>
      <c r="H1764" s="12"/>
      <c r="I1764" s="12"/>
      <c r="K1764" s="55"/>
      <c r="L1764" s="55"/>
      <c r="M1764" s="55"/>
      <c r="N1764" s="12"/>
      <c r="O1764" s="14"/>
      <c r="P1764" s="11"/>
      <c r="Q1764" s="11"/>
      <c r="R1764" s="11"/>
      <c r="S1764" s="12"/>
      <c r="T1764" s="14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L1764" s="12"/>
    </row>
    <row r="1765" spans="2:38" x14ac:dyDescent="0.25">
      <c r="C1765" s="13"/>
      <c r="D1765" s="12"/>
      <c r="E1765" s="12"/>
      <c r="F1765" s="12"/>
      <c r="G1765" s="12"/>
      <c r="H1765" s="12"/>
      <c r="I1765" s="31" t="s">
        <v>491</v>
      </c>
      <c r="J1765" s="11"/>
      <c r="K1765" s="32">
        <v>40000</v>
      </c>
      <c r="L1765" s="32"/>
      <c r="M1765" s="33">
        <v>813082</v>
      </c>
      <c r="N1765" s="12"/>
      <c r="O1765" s="14"/>
      <c r="P1765" s="11"/>
      <c r="Q1765" s="11"/>
      <c r="R1765" s="11"/>
      <c r="S1765" s="12"/>
      <c r="T1765" s="14"/>
      <c r="U1765" s="11"/>
      <c r="V1765" s="11"/>
      <c r="W1765" s="11"/>
      <c r="X1765" s="11"/>
      <c r="Y1765" s="32">
        <v>40000</v>
      </c>
      <c r="Z1765" s="32"/>
      <c r="AA1765" s="33">
        <v>813082</v>
      </c>
      <c r="AB1765" s="11"/>
      <c r="AC1765" s="11"/>
      <c r="AD1765" s="11"/>
      <c r="AE1765" s="11"/>
      <c r="AF1765" s="11"/>
      <c r="AG1765" s="11"/>
      <c r="AL1765" s="31" t="s">
        <v>491</v>
      </c>
    </row>
    <row r="1766" spans="2:38" x14ac:dyDescent="0.25">
      <c r="C1766" s="13"/>
      <c r="D1766" s="12"/>
      <c r="E1766" s="12"/>
      <c r="F1766" s="12"/>
      <c r="G1766" s="12"/>
      <c r="H1766" s="12"/>
      <c r="I1766" s="31"/>
      <c r="J1766" s="11"/>
      <c r="K1766" s="32"/>
      <c r="L1766" s="32"/>
      <c r="M1766" s="33"/>
      <c r="N1766" s="12"/>
      <c r="O1766" s="14"/>
      <c r="P1766" s="11"/>
      <c r="Q1766" s="11"/>
      <c r="R1766" s="11"/>
      <c r="S1766" s="12"/>
      <c r="T1766" s="14"/>
      <c r="U1766" s="11"/>
      <c r="V1766" s="11"/>
      <c r="W1766" s="11"/>
      <c r="X1766" s="11"/>
      <c r="Y1766" s="32"/>
      <c r="Z1766" s="32"/>
      <c r="AA1766" s="33"/>
      <c r="AB1766" s="11"/>
      <c r="AC1766" s="11"/>
      <c r="AD1766" s="11"/>
      <c r="AE1766" s="11"/>
      <c r="AF1766" s="11"/>
      <c r="AG1766" s="11"/>
      <c r="AL1766" s="31"/>
    </row>
    <row r="1767" spans="2:38" x14ac:dyDescent="0.25">
      <c r="C1767" s="13"/>
      <c r="D1767" s="12"/>
      <c r="E1767" s="12"/>
      <c r="F1767" s="12"/>
      <c r="G1767" s="12"/>
      <c r="H1767" s="12"/>
      <c r="I1767" s="31"/>
      <c r="J1767" s="11"/>
      <c r="K1767" s="32"/>
      <c r="L1767" s="32"/>
      <c r="M1767" s="33"/>
      <c r="N1767" s="12"/>
      <c r="O1767" s="14"/>
      <c r="P1767" s="11"/>
      <c r="Q1767" s="11"/>
      <c r="R1767" s="11"/>
      <c r="S1767" s="12"/>
      <c r="T1767" s="14"/>
      <c r="U1767" s="11"/>
      <c r="V1767" s="11"/>
      <c r="W1767" s="11"/>
      <c r="X1767" s="11"/>
      <c r="Y1767" s="32"/>
      <c r="Z1767" s="32"/>
      <c r="AA1767" s="33"/>
      <c r="AB1767" s="11"/>
      <c r="AC1767" s="11"/>
      <c r="AD1767" s="11"/>
      <c r="AE1767" s="11"/>
      <c r="AF1767" s="11"/>
      <c r="AG1767" s="11"/>
      <c r="AL1767" s="31"/>
    </row>
    <row r="1768" spans="2:38" x14ac:dyDescent="0.25">
      <c r="B1768">
        <v>354</v>
      </c>
      <c r="C1768" s="13">
        <v>45924</v>
      </c>
      <c r="D1768" s="12" t="s">
        <v>367</v>
      </c>
      <c r="E1768" s="12" t="s">
        <v>17</v>
      </c>
      <c r="F1768" s="12" t="s">
        <v>370</v>
      </c>
      <c r="G1768" s="12" t="s">
        <v>21</v>
      </c>
      <c r="H1768" s="12"/>
      <c r="I1768" s="12" t="s">
        <v>371</v>
      </c>
      <c r="J1768" s="12"/>
      <c r="K1768" s="12"/>
      <c r="L1768" s="12"/>
      <c r="M1768" s="12"/>
      <c r="N1768" s="12" t="s">
        <v>367</v>
      </c>
      <c r="O1768" s="14">
        <v>200</v>
      </c>
      <c r="P1768" s="11">
        <v>1609.61</v>
      </c>
      <c r="Q1768" s="11">
        <v>321921.59999999998</v>
      </c>
      <c r="R1768" s="11"/>
      <c r="S1768" s="12"/>
      <c r="T1768" s="14"/>
      <c r="U1768" s="11"/>
      <c r="V1768" s="11"/>
      <c r="W1768" s="11"/>
      <c r="X1768" s="12" t="s">
        <v>367</v>
      </c>
      <c r="Y1768" s="14">
        <v>200</v>
      </c>
      <c r="Z1768" s="11">
        <v>1609.61</v>
      </c>
      <c r="AA1768" s="11">
        <v>321921.59999999998</v>
      </c>
      <c r="AB1768" s="11"/>
      <c r="AC1768" s="11"/>
      <c r="AD1768" s="11"/>
      <c r="AE1768" s="11"/>
      <c r="AF1768" s="11"/>
      <c r="AG1768" s="11"/>
      <c r="AH1768" s="86" t="str">
        <f>LEFT(N1768,2)</f>
        <v>23</v>
      </c>
      <c r="AI1768" s="86" t="str">
        <f>MID(N1768,4,2)</f>
        <v>09</v>
      </c>
      <c r="AJ1768" s="86" t="str">
        <f>RIGHT(N1768,2)</f>
        <v>25</v>
      </c>
      <c r="AK1768" s="86" t="s">
        <v>387</v>
      </c>
      <c r="AL1768" s="12" t="s">
        <v>371</v>
      </c>
    </row>
    <row r="1769" spans="2:38" x14ac:dyDescent="0.25">
      <c r="C1769" s="13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4"/>
      <c r="P1769" s="11"/>
      <c r="Q1769" s="11"/>
      <c r="R1769" s="11"/>
      <c r="S1769" s="12"/>
      <c r="T1769" s="14"/>
      <c r="U1769" s="11"/>
      <c r="V1769" s="11"/>
      <c r="W1769" s="11"/>
      <c r="X1769" s="11"/>
      <c r="Y1769" s="12"/>
      <c r="Z1769" s="12"/>
      <c r="AA1769" s="12"/>
      <c r="AB1769" s="11"/>
      <c r="AC1769" s="11"/>
      <c r="AD1769" s="11"/>
      <c r="AE1769" s="11"/>
      <c r="AF1769" s="11"/>
      <c r="AG1769" s="11"/>
      <c r="AL1769" s="12"/>
    </row>
    <row r="1770" spans="2:38" x14ac:dyDescent="0.25">
      <c r="C1770" s="13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4"/>
      <c r="P1770" s="11"/>
      <c r="Q1770" s="11"/>
      <c r="R1770" s="11"/>
      <c r="S1770" s="12"/>
      <c r="T1770" s="14"/>
      <c r="U1770" s="11"/>
      <c r="V1770" s="11"/>
      <c r="W1770" s="11"/>
      <c r="X1770" s="11"/>
      <c r="Y1770" s="12"/>
      <c r="Z1770" s="12"/>
      <c r="AA1770" s="12"/>
      <c r="AB1770" s="11"/>
      <c r="AC1770" s="11"/>
      <c r="AD1770" s="11"/>
      <c r="AE1770" s="11"/>
      <c r="AF1770" s="11"/>
      <c r="AG1770" s="11"/>
      <c r="AL1770" s="12"/>
    </row>
    <row r="1771" spans="2:38" x14ac:dyDescent="0.25">
      <c r="C1771" s="13"/>
      <c r="D1771" s="12"/>
      <c r="E1771" s="12"/>
      <c r="F1771" s="12"/>
      <c r="G1771" s="12"/>
      <c r="H1771" s="12"/>
      <c r="I1771" s="31" t="s">
        <v>493</v>
      </c>
      <c r="J1771" s="11"/>
      <c r="K1771" s="32">
        <v>20</v>
      </c>
      <c r="L1771" s="32"/>
      <c r="M1771" s="33">
        <v>5601.6</v>
      </c>
      <c r="N1771" s="12"/>
      <c r="O1771" s="14"/>
      <c r="P1771" s="11"/>
      <c r="Q1771" s="11"/>
      <c r="R1771" s="11"/>
      <c r="S1771" s="12"/>
      <c r="T1771" s="14"/>
      <c r="U1771" s="11"/>
      <c r="V1771" s="11"/>
      <c r="W1771" s="11"/>
      <c r="X1771" s="11"/>
      <c r="Y1771" s="32">
        <v>20</v>
      </c>
      <c r="Z1771" s="32"/>
      <c r="AA1771" s="33">
        <v>5601.6</v>
      </c>
      <c r="AB1771" s="11"/>
      <c r="AC1771" s="11"/>
      <c r="AD1771" s="11"/>
      <c r="AE1771" s="11"/>
      <c r="AF1771" s="11"/>
      <c r="AG1771" s="11"/>
      <c r="AL1771" s="31" t="s">
        <v>493</v>
      </c>
    </row>
    <row r="1772" spans="2:38" x14ac:dyDescent="0.25">
      <c r="C1772" s="13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4"/>
      <c r="P1772" s="11"/>
      <c r="Q1772" s="11"/>
      <c r="R1772" s="11"/>
      <c r="S1772" s="12"/>
      <c r="T1772" s="14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</row>
    <row r="1773" spans="2:38" x14ac:dyDescent="0.25">
      <c r="C1773" s="13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4"/>
      <c r="P1773" s="11"/>
      <c r="Q1773" s="11"/>
      <c r="R1773" s="11"/>
      <c r="S1773" s="12"/>
      <c r="T1773" s="14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</row>
  </sheetData>
  <autoFilter ref="B8:AL1773" xr:uid="{D3A7D82A-4692-413E-A8D0-15F8B9E7D74B}"/>
  <mergeCells count="2">
    <mergeCell ref="I2:Q2"/>
    <mergeCell ref="I3:Q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2AA7-1E62-423E-8E6A-6FA3F68A0C68}">
  <dimension ref="B2:V512"/>
  <sheetViews>
    <sheetView workbookViewId="0">
      <selection activeCell="V9" sqref="V9"/>
    </sheetView>
  </sheetViews>
  <sheetFormatPr defaultRowHeight="15" outlineLevelCol="1" x14ac:dyDescent="0.25"/>
  <cols>
    <col min="1" max="1" width="4.28515625" customWidth="1"/>
    <col min="2" max="2" width="4" customWidth="1" outlineLevel="1"/>
    <col min="3" max="3" width="9.85546875" customWidth="1" outlineLevel="1"/>
    <col min="4" max="4" width="11.140625" bestFit="1" customWidth="1" outlineLevel="1"/>
    <col min="5" max="5" width="5" bestFit="1" customWidth="1" outlineLevel="1"/>
    <col min="6" max="6" width="11.85546875" bestFit="1" customWidth="1" outlineLevel="1"/>
    <col min="7" max="7" width="7.7109375" bestFit="1" customWidth="1" outlineLevel="1"/>
    <col min="8" max="8" width="3" customWidth="1"/>
    <col min="9" max="9" width="13.5703125" bestFit="1" customWidth="1"/>
    <col min="10" max="12" width="4.42578125" customWidth="1"/>
    <col min="13" max="13" width="8.7109375" customWidth="1"/>
    <col min="14" max="14" width="3.7109375" customWidth="1"/>
    <col min="15" max="15" width="8" customWidth="1"/>
    <col min="16" max="18" width="9.5703125" customWidth="1"/>
  </cols>
  <sheetData>
    <row r="2" spans="2:22" x14ac:dyDescent="0.25">
      <c r="H2" s="1"/>
      <c r="I2" s="77"/>
      <c r="J2" s="78"/>
      <c r="K2" s="78"/>
      <c r="L2" s="78"/>
      <c r="M2" s="78"/>
      <c r="N2" s="1"/>
      <c r="O2" s="1"/>
      <c r="P2" s="1"/>
      <c r="Q2" s="1"/>
      <c r="R2" s="1"/>
    </row>
    <row r="3" spans="2:22" ht="15.75" thickBot="1" x14ac:dyDescent="0.3">
      <c r="H3" s="1"/>
      <c r="I3" s="77" t="s">
        <v>514</v>
      </c>
      <c r="J3" s="78"/>
      <c r="K3" s="78"/>
      <c r="L3" s="78"/>
      <c r="M3" s="78"/>
      <c r="N3" s="1"/>
      <c r="O3" s="1"/>
      <c r="P3" s="1"/>
      <c r="Q3" s="1"/>
      <c r="R3" s="1"/>
    </row>
    <row r="4" spans="2:22" ht="18" x14ac:dyDescent="0.25">
      <c r="H4" s="25"/>
      <c r="I4" s="26" t="s">
        <v>513</v>
      </c>
      <c r="J4" s="25"/>
      <c r="K4" s="25"/>
      <c r="L4" s="25"/>
      <c r="M4" s="25"/>
      <c r="N4" s="25"/>
      <c r="O4" s="25"/>
      <c r="P4" s="25"/>
      <c r="Q4" s="25"/>
      <c r="R4" s="25"/>
    </row>
    <row r="5" spans="2:22" x14ac:dyDescent="0.25">
      <c r="D5" s="27"/>
      <c r="E5" s="27"/>
      <c r="F5" s="27"/>
      <c r="G5" s="27"/>
      <c r="H5" s="27"/>
      <c r="I5" s="27" t="s">
        <v>0</v>
      </c>
      <c r="J5" s="27"/>
      <c r="K5" s="27"/>
      <c r="L5" s="27"/>
      <c r="M5" s="27"/>
      <c r="N5" s="27"/>
      <c r="O5" s="27"/>
      <c r="P5" s="27"/>
      <c r="Q5" s="27"/>
      <c r="R5" s="27"/>
    </row>
    <row r="6" spans="2:22" x14ac:dyDescent="0.25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2:22" x14ac:dyDescent="0.25">
      <c r="C7" s="28" t="s">
        <v>1</v>
      </c>
      <c r="D7" s="28" t="s">
        <v>2</v>
      </c>
      <c r="E7" s="28" t="s">
        <v>3</v>
      </c>
      <c r="F7" s="28" t="s">
        <v>4</v>
      </c>
      <c r="G7" s="28" t="s">
        <v>5</v>
      </c>
      <c r="H7" s="28"/>
      <c r="I7" s="28" t="s">
        <v>379</v>
      </c>
      <c r="J7" s="28" t="s">
        <v>2</v>
      </c>
      <c r="K7" s="28"/>
      <c r="L7" s="28"/>
      <c r="M7" s="28" t="s">
        <v>380</v>
      </c>
      <c r="N7" s="28"/>
      <c r="O7" s="28" t="s">
        <v>2</v>
      </c>
      <c r="P7" s="28"/>
      <c r="Q7" s="28"/>
      <c r="R7" s="28" t="s">
        <v>381</v>
      </c>
    </row>
    <row r="8" spans="2:22" x14ac:dyDescent="0.25">
      <c r="C8" s="29"/>
      <c r="D8" s="29" t="s">
        <v>10</v>
      </c>
      <c r="E8" s="29"/>
      <c r="F8" s="29" t="s">
        <v>11</v>
      </c>
      <c r="G8" s="29" t="s">
        <v>12</v>
      </c>
      <c r="H8" s="29"/>
      <c r="I8" s="29" t="s">
        <v>13</v>
      </c>
      <c r="J8" s="29" t="s">
        <v>10</v>
      </c>
      <c r="K8" s="29" t="s">
        <v>14</v>
      </c>
      <c r="L8" s="29" t="s">
        <v>15</v>
      </c>
      <c r="M8" s="29" t="s">
        <v>16</v>
      </c>
      <c r="N8" s="29"/>
      <c r="O8" s="29" t="s">
        <v>10</v>
      </c>
      <c r="P8" s="29" t="s">
        <v>14</v>
      </c>
      <c r="Q8" s="29" t="s">
        <v>15</v>
      </c>
      <c r="R8" s="29" t="s">
        <v>16</v>
      </c>
      <c r="S8" s="28" t="s">
        <v>382</v>
      </c>
      <c r="T8" s="28" t="s">
        <v>383</v>
      </c>
      <c r="U8" s="28" t="s">
        <v>384</v>
      </c>
      <c r="V8" s="28" t="s">
        <v>385</v>
      </c>
    </row>
    <row r="9" spans="2:22" x14ac:dyDescent="0.2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2:22" x14ac:dyDescent="0.25">
      <c r="B10">
        <v>1</v>
      </c>
      <c r="C10" s="13">
        <v>45749</v>
      </c>
      <c r="D10" s="12" t="s">
        <v>19</v>
      </c>
      <c r="E10" s="12" t="s">
        <v>17</v>
      </c>
      <c r="F10" s="12" t="s">
        <v>20</v>
      </c>
      <c r="G10" s="12" t="s">
        <v>21</v>
      </c>
      <c r="H10" s="12"/>
      <c r="I10" s="12" t="s">
        <v>22</v>
      </c>
      <c r="J10" s="12" t="s">
        <v>19</v>
      </c>
      <c r="K10" s="14">
        <v>2000</v>
      </c>
      <c r="L10" s="11">
        <v>95.02</v>
      </c>
      <c r="M10" s="11">
        <v>190049.8</v>
      </c>
      <c r="N10" s="11"/>
      <c r="O10" s="12"/>
      <c r="P10" s="14"/>
      <c r="Q10" s="11"/>
      <c r="R10" s="11"/>
      <c r="S10" t="str">
        <f>LEFT(J10,2)</f>
        <v>28</v>
      </c>
      <c r="T10" t="str">
        <f>MID(J10,4,2)</f>
        <v>03</v>
      </c>
      <c r="U10" t="str">
        <f>RIGHT(J10,2)</f>
        <v>25</v>
      </c>
      <c r="V10" t="s">
        <v>386</v>
      </c>
    </row>
    <row r="11" spans="2:22" x14ac:dyDescent="0.25">
      <c r="C11" s="13"/>
      <c r="D11" s="12"/>
      <c r="E11" s="12"/>
      <c r="F11" s="12"/>
      <c r="G11" s="12"/>
      <c r="H11" s="12"/>
      <c r="I11" s="12"/>
      <c r="J11" s="12"/>
      <c r="K11" s="14"/>
      <c r="L11" s="11"/>
      <c r="M11" s="11"/>
      <c r="N11" s="11"/>
      <c r="O11" s="12"/>
      <c r="P11" s="14"/>
      <c r="Q11" s="11"/>
      <c r="R11" s="11"/>
    </row>
    <row r="12" spans="2:22" x14ac:dyDescent="0.25">
      <c r="C12" s="13"/>
      <c r="D12" s="12"/>
      <c r="E12" s="12"/>
      <c r="F12" s="12"/>
      <c r="G12" s="12"/>
      <c r="H12" s="12"/>
      <c r="I12" s="12"/>
      <c r="J12" s="12"/>
      <c r="K12" s="14"/>
      <c r="L12" s="11"/>
      <c r="M12" s="11"/>
      <c r="N12" s="11"/>
      <c r="O12" s="12"/>
      <c r="P12" s="14"/>
      <c r="Q12" s="11"/>
      <c r="R12" s="11"/>
    </row>
    <row r="13" spans="2:22" x14ac:dyDescent="0.25">
      <c r="B13">
        <v>315</v>
      </c>
      <c r="C13" s="13">
        <v>45917</v>
      </c>
      <c r="D13" s="12" t="s">
        <v>349</v>
      </c>
      <c r="E13" s="12" t="s">
        <v>17</v>
      </c>
      <c r="F13" s="12" t="s">
        <v>350</v>
      </c>
      <c r="G13" s="12" t="s">
        <v>21</v>
      </c>
      <c r="H13" s="12"/>
      <c r="I13" s="12" t="s">
        <v>351</v>
      </c>
      <c r="J13" s="12" t="s">
        <v>349</v>
      </c>
      <c r="K13" s="14">
        <v>200</v>
      </c>
      <c r="L13" s="11">
        <v>562.61</v>
      </c>
      <c r="M13" s="11">
        <v>112522.42</v>
      </c>
      <c r="N13" s="11"/>
      <c r="O13" s="12"/>
      <c r="P13" s="14"/>
      <c r="Q13" s="11"/>
      <c r="R13" s="11"/>
      <c r="S13" t="str">
        <f>LEFT(J13,2)</f>
        <v>16</v>
      </c>
      <c r="T13" t="str">
        <f>MID(J13,4,2)</f>
        <v>09</v>
      </c>
      <c r="U13" t="str">
        <f>RIGHT(J13,2)</f>
        <v>25</v>
      </c>
      <c r="V13" t="s">
        <v>387</v>
      </c>
    </row>
    <row r="14" spans="2:22" x14ac:dyDescent="0.25">
      <c r="C14" s="13"/>
      <c r="D14" s="12"/>
      <c r="E14" s="12"/>
      <c r="F14" s="12"/>
      <c r="G14" s="12"/>
      <c r="H14" s="12"/>
      <c r="I14" s="12"/>
      <c r="J14" s="12"/>
      <c r="K14" s="14"/>
      <c r="L14" s="11"/>
      <c r="M14" s="11"/>
      <c r="N14" s="11"/>
      <c r="O14" s="12"/>
      <c r="P14" s="14"/>
      <c r="Q14" s="11"/>
      <c r="R14" s="11"/>
    </row>
    <row r="15" spans="2:22" x14ac:dyDescent="0.25">
      <c r="B15">
        <v>330</v>
      </c>
      <c r="C15" s="13">
        <v>45923</v>
      </c>
      <c r="D15" s="12" t="s">
        <v>361</v>
      </c>
      <c r="E15" s="12" t="s">
        <v>17</v>
      </c>
      <c r="F15" s="12" t="s">
        <v>362</v>
      </c>
      <c r="G15" s="12" t="s">
        <v>21</v>
      </c>
      <c r="H15" s="12"/>
      <c r="I15" s="12" t="s">
        <v>209</v>
      </c>
      <c r="J15" s="12"/>
      <c r="K15" s="14"/>
      <c r="L15" s="11"/>
      <c r="M15" s="11"/>
      <c r="N15" s="11"/>
      <c r="O15" s="12" t="s">
        <v>361</v>
      </c>
      <c r="P15" s="14">
        <v>-200</v>
      </c>
      <c r="Q15" s="11">
        <v>194.03</v>
      </c>
      <c r="R15" s="11">
        <v>-38806.07</v>
      </c>
      <c r="S15" t="str">
        <f>LEFT(O15,2)</f>
        <v>22</v>
      </c>
      <c r="T15" t="str">
        <f>MID(O15,4,2)</f>
        <v>09</v>
      </c>
      <c r="U15" t="str">
        <f>RIGHT(O15,2)</f>
        <v>25</v>
      </c>
      <c r="V15" t="s">
        <v>387</v>
      </c>
    </row>
    <row r="16" spans="2:22" x14ac:dyDescent="0.25">
      <c r="B16">
        <v>246</v>
      </c>
      <c r="C16" s="13">
        <v>45887</v>
      </c>
      <c r="D16" s="12" t="s">
        <v>294</v>
      </c>
      <c r="E16" s="12" t="s">
        <v>17</v>
      </c>
      <c r="F16" s="12" t="s">
        <v>295</v>
      </c>
      <c r="G16" s="12" t="s">
        <v>21</v>
      </c>
      <c r="H16" s="12"/>
      <c r="I16" s="12" t="s">
        <v>209</v>
      </c>
      <c r="J16" s="12" t="s">
        <v>294</v>
      </c>
      <c r="K16" s="14">
        <v>200</v>
      </c>
      <c r="L16" s="11">
        <v>183.95</v>
      </c>
      <c r="M16" s="11">
        <v>36790.480000000003</v>
      </c>
      <c r="N16" s="11"/>
      <c r="O16" s="12"/>
      <c r="P16" s="14"/>
      <c r="Q16" s="11"/>
      <c r="R16" s="11"/>
      <c r="S16" t="str">
        <f t="shared" ref="S16:S17" si="0">LEFT(J16,2)</f>
        <v>14</v>
      </c>
      <c r="T16" t="str">
        <f t="shared" ref="T16:T17" si="1">MID(J16,4,2)</f>
        <v>08</v>
      </c>
      <c r="U16" t="str">
        <f t="shared" ref="U16:U17" si="2">RIGHT(J16,2)</f>
        <v>25</v>
      </c>
      <c r="V16" t="s">
        <v>388</v>
      </c>
    </row>
    <row r="17" spans="2:22" x14ac:dyDescent="0.25">
      <c r="B17">
        <v>146</v>
      </c>
      <c r="C17" s="13">
        <v>45832</v>
      </c>
      <c r="D17" s="12" t="s">
        <v>207</v>
      </c>
      <c r="E17" s="12" t="s">
        <v>17</v>
      </c>
      <c r="F17" s="12" t="s">
        <v>208</v>
      </c>
      <c r="G17" s="12" t="s">
        <v>21</v>
      </c>
      <c r="H17" s="12"/>
      <c r="I17" s="12" t="s">
        <v>209</v>
      </c>
      <c r="J17" s="12" t="s">
        <v>207</v>
      </c>
      <c r="K17" s="14">
        <v>500</v>
      </c>
      <c r="L17" s="11">
        <v>206.06</v>
      </c>
      <c r="M17" s="11">
        <v>103027.95</v>
      </c>
      <c r="N17" s="11"/>
      <c r="O17" s="12"/>
      <c r="P17" s="14"/>
      <c r="Q17" s="11"/>
      <c r="R17" s="11"/>
      <c r="S17" t="str">
        <f t="shared" si="0"/>
        <v>23</v>
      </c>
      <c r="T17" t="str">
        <f t="shared" si="1"/>
        <v>06</v>
      </c>
      <c r="U17" t="str">
        <f t="shared" si="2"/>
        <v>25</v>
      </c>
      <c r="V17" t="s">
        <v>389</v>
      </c>
    </row>
    <row r="18" spans="2:22" x14ac:dyDescent="0.25">
      <c r="C18" s="13"/>
      <c r="D18" s="12"/>
      <c r="E18" s="12"/>
      <c r="F18" s="12"/>
      <c r="G18" s="12"/>
      <c r="H18" s="12"/>
      <c r="I18" s="12"/>
      <c r="J18" s="12"/>
      <c r="K18" s="14"/>
      <c r="L18" s="11"/>
      <c r="M18" s="11"/>
      <c r="N18" s="11"/>
      <c r="O18" s="12"/>
      <c r="P18" s="14"/>
      <c r="Q18" s="11"/>
      <c r="R18" s="11"/>
    </row>
    <row r="19" spans="2:22" x14ac:dyDescent="0.25">
      <c r="B19">
        <v>331</v>
      </c>
      <c r="C19" s="13">
        <v>45923</v>
      </c>
      <c r="D19" s="12" t="s">
        <v>361</v>
      </c>
      <c r="E19" s="12" t="s">
        <v>23</v>
      </c>
      <c r="F19" s="12" t="s">
        <v>23</v>
      </c>
      <c r="G19" s="12" t="s">
        <v>21</v>
      </c>
      <c r="H19" s="12"/>
      <c r="I19" s="12" t="s">
        <v>296</v>
      </c>
      <c r="J19" s="12"/>
      <c r="K19" s="14"/>
      <c r="L19" s="11"/>
      <c r="M19" s="11"/>
      <c r="N19" s="11"/>
      <c r="O19" s="12" t="s">
        <v>361</v>
      </c>
      <c r="P19" s="14">
        <v>-300</v>
      </c>
      <c r="Q19" s="11">
        <v>458.14</v>
      </c>
      <c r="R19" s="11">
        <v>-137442.41</v>
      </c>
      <c r="S19" t="str">
        <f>LEFT(O19,2)</f>
        <v>22</v>
      </c>
      <c r="T19" t="str">
        <f>MID(O19,4,2)</f>
        <v>09</v>
      </c>
      <c r="U19" t="str">
        <f>RIGHT(O19,2)</f>
        <v>25</v>
      </c>
      <c r="V19" t="s">
        <v>387</v>
      </c>
    </row>
    <row r="20" spans="2:22" x14ac:dyDescent="0.25">
      <c r="B20">
        <v>247</v>
      </c>
      <c r="C20" s="13">
        <v>45887</v>
      </c>
      <c r="D20" s="12" t="s">
        <v>294</v>
      </c>
      <c r="E20" s="12" t="s">
        <v>23</v>
      </c>
      <c r="F20" s="12" t="s">
        <v>23</v>
      </c>
      <c r="G20" s="12" t="s">
        <v>21</v>
      </c>
      <c r="H20" s="12"/>
      <c r="I20" s="12" t="s">
        <v>296</v>
      </c>
      <c r="J20" s="12" t="s">
        <v>294</v>
      </c>
      <c r="K20" s="14">
        <v>200</v>
      </c>
      <c r="L20" s="11">
        <v>419.42</v>
      </c>
      <c r="M20" s="11">
        <v>83883.83</v>
      </c>
      <c r="N20" s="11"/>
      <c r="O20" s="12"/>
      <c r="P20" s="14"/>
      <c r="Q20" s="11"/>
      <c r="R20" s="11"/>
      <c r="S20" t="str">
        <f>LEFT(J20,2)</f>
        <v>14</v>
      </c>
      <c r="T20" t="str">
        <f>MID(J20,4,2)</f>
        <v>08</v>
      </c>
      <c r="U20" t="str">
        <f>RIGHT(J20,2)</f>
        <v>25</v>
      </c>
      <c r="V20" t="s">
        <v>388</v>
      </c>
    </row>
    <row r="21" spans="2:22" x14ac:dyDescent="0.25">
      <c r="C21" s="13"/>
      <c r="D21" s="12"/>
      <c r="E21" s="12"/>
      <c r="F21" s="12"/>
      <c r="G21" s="12"/>
      <c r="H21" s="12"/>
      <c r="I21" s="12"/>
      <c r="J21" s="12"/>
      <c r="K21" s="14"/>
      <c r="L21" s="11"/>
      <c r="M21" s="11"/>
      <c r="N21" s="11"/>
      <c r="O21" s="12"/>
      <c r="P21" s="14"/>
      <c r="Q21" s="11"/>
      <c r="R21" s="11"/>
    </row>
    <row r="22" spans="2:22" x14ac:dyDescent="0.25">
      <c r="B22">
        <v>139</v>
      </c>
      <c r="C22" s="13">
        <v>45825</v>
      </c>
      <c r="D22" s="12" t="s">
        <v>197</v>
      </c>
      <c r="E22" s="12" t="s">
        <v>17</v>
      </c>
      <c r="F22" s="12" t="s">
        <v>198</v>
      </c>
      <c r="G22" s="12" t="s">
        <v>21</v>
      </c>
      <c r="H22" s="12"/>
      <c r="I22" s="12" t="s">
        <v>199</v>
      </c>
      <c r="J22" s="12" t="s">
        <v>197</v>
      </c>
      <c r="K22" s="14">
        <v>10000</v>
      </c>
      <c r="L22" s="11">
        <v>5.68</v>
      </c>
      <c r="M22" s="11">
        <v>56770.01</v>
      </c>
      <c r="N22" s="11"/>
      <c r="O22" s="12"/>
      <c r="P22" s="14"/>
      <c r="Q22" s="11"/>
      <c r="R22" s="11"/>
      <c r="S22" t="str">
        <f t="shared" ref="S22:S23" si="3">LEFT(J22,2)</f>
        <v>16</v>
      </c>
      <c r="T22" t="str">
        <f t="shared" ref="T22:T23" si="4">MID(J22,4,2)</f>
        <v>06</v>
      </c>
      <c r="U22" t="str">
        <f t="shared" ref="U22:U23" si="5">RIGHT(J22,2)</f>
        <v>25</v>
      </c>
      <c r="V22" t="s">
        <v>389</v>
      </c>
    </row>
    <row r="23" spans="2:22" x14ac:dyDescent="0.25">
      <c r="B23">
        <v>147</v>
      </c>
      <c r="C23" s="13">
        <v>45833</v>
      </c>
      <c r="D23" s="12" t="s">
        <v>210</v>
      </c>
      <c r="E23" s="12" t="s">
        <v>17</v>
      </c>
      <c r="F23" s="12" t="s">
        <v>211</v>
      </c>
      <c r="G23" s="12" t="s">
        <v>21</v>
      </c>
      <c r="H23" s="12"/>
      <c r="I23" s="12" t="s">
        <v>199</v>
      </c>
      <c r="J23" s="12" t="s">
        <v>210</v>
      </c>
      <c r="K23" s="14">
        <v>10000</v>
      </c>
      <c r="L23" s="11">
        <v>6.12</v>
      </c>
      <c r="M23" s="11">
        <v>61200</v>
      </c>
      <c r="N23" s="11"/>
      <c r="O23" s="12"/>
      <c r="P23" s="14"/>
      <c r="Q23" s="11"/>
      <c r="R23" s="11"/>
      <c r="S23" t="str">
        <f t="shared" si="3"/>
        <v>24</v>
      </c>
      <c r="T23" t="str">
        <f t="shared" si="4"/>
        <v>06</v>
      </c>
      <c r="U23" t="str">
        <f t="shared" si="5"/>
        <v>25</v>
      </c>
      <c r="V23" t="s">
        <v>389</v>
      </c>
    </row>
    <row r="24" spans="2:22" x14ac:dyDescent="0.25">
      <c r="C24" s="13"/>
      <c r="D24" s="12"/>
      <c r="E24" s="12"/>
      <c r="F24" s="12"/>
      <c r="G24" s="12"/>
      <c r="H24" s="12"/>
      <c r="I24" s="12"/>
      <c r="J24" s="12"/>
      <c r="K24" s="14"/>
      <c r="L24" s="11"/>
      <c r="M24" s="11"/>
      <c r="N24" s="11"/>
      <c r="O24" s="12"/>
      <c r="P24" s="14"/>
      <c r="Q24" s="11"/>
      <c r="R24" s="11"/>
    </row>
    <row r="25" spans="2:22" x14ac:dyDescent="0.25">
      <c r="B25">
        <v>103</v>
      </c>
      <c r="C25" s="13">
        <v>45819</v>
      </c>
      <c r="D25" s="12" t="s">
        <v>175</v>
      </c>
      <c r="E25" s="12" t="s">
        <v>23</v>
      </c>
      <c r="F25" s="12" t="s">
        <v>23</v>
      </c>
      <c r="G25" s="12" t="s">
        <v>21</v>
      </c>
      <c r="H25" s="12"/>
      <c r="I25" s="12" t="s">
        <v>124</v>
      </c>
      <c r="J25" s="12"/>
      <c r="K25" s="14"/>
      <c r="L25" s="11"/>
      <c r="M25" s="11"/>
      <c r="N25" s="11"/>
      <c r="O25" s="12" t="s">
        <v>175</v>
      </c>
      <c r="P25" s="14">
        <v>-50</v>
      </c>
      <c r="Q25" s="11">
        <v>6537.66</v>
      </c>
      <c r="R25" s="11">
        <v>-326882.78999999998</v>
      </c>
      <c r="S25" t="str">
        <f>LEFT(O25,2)</f>
        <v>10</v>
      </c>
      <c r="T25" t="str">
        <f>MID(O25,4,2)</f>
        <v>06</v>
      </c>
      <c r="U25" t="str">
        <f>RIGHT(O25,2)</f>
        <v>25</v>
      </c>
      <c r="V25" t="s">
        <v>390</v>
      </c>
    </row>
    <row r="26" spans="2:22" x14ac:dyDescent="0.25">
      <c r="B26">
        <v>65</v>
      </c>
      <c r="C26" s="13">
        <v>45792</v>
      </c>
      <c r="D26" s="12" t="s">
        <v>121</v>
      </c>
      <c r="E26" s="12" t="s">
        <v>23</v>
      </c>
      <c r="F26" s="12" t="s">
        <v>23</v>
      </c>
      <c r="G26" s="12" t="s">
        <v>21</v>
      </c>
      <c r="H26" s="12"/>
      <c r="I26" s="12" t="s">
        <v>124</v>
      </c>
      <c r="J26" s="12" t="s">
        <v>121</v>
      </c>
      <c r="K26" s="14">
        <v>50</v>
      </c>
      <c r="L26" s="11">
        <v>6273.31</v>
      </c>
      <c r="M26" s="11">
        <v>313665.37</v>
      </c>
      <c r="N26" s="11"/>
      <c r="O26" s="12"/>
      <c r="P26" s="14"/>
      <c r="Q26" s="11"/>
      <c r="R26" s="11"/>
      <c r="S26" t="str">
        <f>LEFT(J26,2)</f>
        <v>14</v>
      </c>
      <c r="T26" t="str">
        <f>MID(J26,4,2)</f>
        <v>05</v>
      </c>
      <c r="U26" t="str">
        <f>RIGHT(J26,2)</f>
        <v>25</v>
      </c>
      <c r="V26" t="s">
        <v>390</v>
      </c>
    </row>
    <row r="27" spans="2:22" x14ac:dyDescent="0.25">
      <c r="C27" s="13"/>
      <c r="D27" s="12"/>
      <c r="E27" s="12"/>
      <c r="F27" s="12"/>
      <c r="G27" s="12"/>
      <c r="H27" s="12"/>
      <c r="I27" s="12"/>
      <c r="J27" s="12"/>
      <c r="K27" s="14"/>
      <c r="L27" s="11"/>
      <c r="M27" s="11"/>
      <c r="N27" s="11"/>
      <c r="O27" s="12"/>
      <c r="P27" s="14"/>
      <c r="Q27" s="11"/>
      <c r="R27" s="11"/>
    </row>
    <row r="28" spans="2:22" x14ac:dyDescent="0.25">
      <c r="B28">
        <v>285</v>
      </c>
      <c r="C28" s="13">
        <v>45903</v>
      </c>
      <c r="D28" s="12" t="s">
        <v>321</v>
      </c>
      <c r="E28" s="12" t="s">
        <v>17</v>
      </c>
      <c r="F28" s="12" t="s">
        <v>322</v>
      </c>
      <c r="G28" s="12" t="s">
        <v>21</v>
      </c>
      <c r="H28" s="12"/>
      <c r="I28" s="12" t="s">
        <v>323</v>
      </c>
      <c r="J28" s="12" t="s">
        <v>321</v>
      </c>
      <c r="K28" s="14">
        <v>250</v>
      </c>
      <c r="L28" s="11">
        <v>257.36</v>
      </c>
      <c r="M28" s="11">
        <v>64339.28</v>
      </c>
      <c r="N28" s="11"/>
      <c r="O28" s="12"/>
      <c r="P28" s="14"/>
      <c r="Q28" s="11"/>
      <c r="R28" s="11"/>
      <c r="S28" t="str">
        <f>LEFT(J28,2)</f>
        <v>02</v>
      </c>
      <c r="T28" t="str">
        <f>MID(J28,4,2)</f>
        <v>09</v>
      </c>
      <c r="U28" t="str">
        <f>RIGHT(J28,2)</f>
        <v>25</v>
      </c>
      <c r="V28" t="s">
        <v>388</v>
      </c>
    </row>
    <row r="29" spans="2:22" x14ac:dyDescent="0.25">
      <c r="C29" s="13"/>
      <c r="D29" s="12"/>
      <c r="E29" s="12"/>
      <c r="F29" s="12"/>
      <c r="G29" s="12"/>
      <c r="H29" s="12"/>
      <c r="I29" s="12"/>
      <c r="J29" s="12"/>
      <c r="K29" s="14"/>
      <c r="L29" s="11"/>
      <c r="M29" s="11"/>
      <c r="N29" s="11"/>
      <c r="O29" s="12"/>
      <c r="P29" s="14"/>
      <c r="Q29" s="11"/>
      <c r="R29" s="11"/>
    </row>
    <row r="30" spans="2:22" x14ac:dyDescent="0.25">
      <c r="B30">
        <v>225</v>
      </c>
      <c r="C30" s="13">
        <v>45875</v>
      </c>
      <c r="D30" s="12" t="s">
        <v>276</v>
      </c>
      <c r="E30" s="12" t="s">
        <v>17</v>
      </c>
      <c r="F30" s="12" t="s">
        <v>277</v>
      </c>
      <c r="G30" s="12" t="s">
        <v>21</v>
      </c>
      <c r="H30" s="12"/>
      <c r="I30" s="12" t="s">
        <v>158</v>
      </c>
      <c r="J30" s="12"/>
      <c r="K30" s="14"/>
      <c r="L30" s="11"/>
      <c r="M30" s="11"/>
      <c r="N30" s="11"/>
      <c r="O30" s="12" t="s">
        <v>276</v>
      </c>
      <c r="P30" s="14">
        <v>-500</v>
      </c>
      <c r="Q30" s="11">
        <v>121.88</v>
      </c>
      <c r="R30" s="11">
        <v>-60939</v>
      </c>
      <c r="S30" t="str">
        <f t="shared" ref="S30:S31" si="6">LEFT(O30,2)</f>
        <v>05</v>
      </c>
      <c r="T30" t="str">
        <f t="shared" ref="T30:T31" si="7">MID(O30,4,2)</f>
        <v>08</v>
      </c>
      <c r="U30" t="str">
        <f t="shared" ref="U30:U31" si="8">RIGHT(O30,2)</f>
        <v>25</v>
      </c>
      <c r="V30" t="s">
        <v>388</v>
      </c>
    </row>
    <row r="31" spans="2:22" x14ac:dyDescent="0.25">
      <c r="B31">
        <v>332</v>
      </c>
      <c r="C31" s="13">
        <v>45923</v>
      </c>
      <c r="D31" s="12" t="s">
        <v>361</v>
      </c>
      <c r="E31" s="12" t="s">
        <v>23</v>
      </c>
      <c r="F31" s="12" t="s">
        <v>23</v>
      </c>
      <c r="G31" s="12" t="s">
        <v>21</v>
      </c>
      <c r="H31" s="12"/>
      <c r="I31" s="12" t="s">
        <v>158</v>
      </c>
      <c r="J31" s="12"/>
      <c r="K31" s="14"/>
      <c r="L31" s="11"/>
      <c r="M31" s="11"/>
      <c r="N31" s="11"/>
      <c r="O31" s="12" t="s">
        <v>361</v>
      </c>
      <c r="P31" s="14">
        <v>-250</v>
      </c>
      <c r="Q31" s="11">
        <v>140.26</v>
      </c>
      <c r="R31" s="11">
        <v>-35064.9</v>
      </c>
      <c r="S31" t="str">
        <f t="shared" si="6"/>
        <v>22</v>
      </c>
      <c r="T31" t="str">
        <f t="shared" si="7"/>
        <v>09</v>
      </c>
      <c r="U31" t="str">
        <f t="shared" si="8"/>
        <v>25</v>
      </c>
      <c r="V31" t="s">
        <v>387</v>
      </c>
    </row>
    <row r="32" spans="2:22" x14ac:dyDescent="0.25">
      <c r="B32">
        <v>91</v>
      </c>
      <c r="C32" s="13">
        <v>45805</v>
      </c>
      <c r="D32" s="12" t="s">
        <v>156</v>
      </c>
      <c r="E32" s="12" t="s">
        <v>17</v>
      </c>
      <c r="F32" s="12" t="s">
        <v>157</v>
      </c>
      <c r="G32" s="12" t="s">
        <v>21</v>
      </c>
      <c r="H32" s="12"/>
      <c r="I32" s="12" t="s">
        <v>158</v>
      </c>
      <c r="J32" s="12" t="s">
        <v>156</v>
      </c>
      <c r="K32" s="14">
        <v>500</v>
      </c>
      <c r="L32" s="11">
        <v>238.64</v>
      </c>
      <c r="M32" s="11">
        <v>119319.2</v>
      </c>
      <c r="N32" s="11"/>
      <c r="O32" s="12"/>
      <c r="P32" s="14"/>
      <c r="Q32" s="11"/>
      <c r="R32" s="11"/>
      <c r="S32" t="str">
        <f>LEFT(J32,2)</f>
        <v>27</v>
      </c>
      <c r="T32" t="str">
        <f>MID(J32,4,2)</f>
        <v>05</v>
      </c>
      <c r="U32" t="str">
        <f>RIGHT(J32,2)</f>
        <v>25</v>
      </c>
      <c r="V32" t="s">
        <v>390</v>
      </c>
    </row>
    <row r="33" spans="2:22" x14ac:dyDescent="0.25">
      <c r="C33" s="13"/>
      <c r="D33" s="12"/>
      <c r="E33" s="12"/>
      <c r="F33" s="12"/>
      <c r="G33" s="12"/>
      <c r="H33" s="12"/>
      <c r="I33" s="12"/>
      <c r="J33" s="12"/>
      <c r="K33" s="14"/>
      <c r="L33" s="11"/>
      <c r="M33" s="11"/>
      <c r="N33" s="11"/>
      <c r="O33" s="12"/>
      <c r="P33" s="14"/>
      <c r="Q33" s="11"/>
      <c r="R33" s="11"/>
    </row>
    <row r="34" spans="2:22" x14ac:dyDescent="0.25">
      <c r="B34">
        <v>22</v>
      </c>
      <c r="C34" s="13">
        <v>45784</v>
      </c>
      <c r="D34" s="12" t="s">
        <v>77</v>
      </c>
      <c r="E34" s="12" t="s">
        <v>17</v>
      </c>
      <c r="F34" s="12" t="s">
        <v>78</v>
      </c>
      <c r="G34" s="12" t="s">
        <v>21</v>
      </c>
      <c r="H34" s="12"/>
      <c r="I34" s="12" t="s">
        <v>35</v>
      </c>
      <c r="J34" s="12"/>
      <c r="K34" s="14"/>
      <c r="L34" s="11"/>
      <c r="M34" s="11"/>
      <c r="N34" s="11"/>
      <c r="O34" s="12" t="s">
        <v>77</v>
      </c>
      <c r="P34" s="14">
        <v>-100</v>
      </c>
      <c r="Q34" s="11">
        <v>832.17</v>
      </c>
      <c r="R34" s="11">
        <v>-83216.69</v>
      </c>
      <c r="S34" t="str">
        <f t="shared" ref="S34:S35" si="9">LEFT(O34,2)</f>
        <v>06</v>
      </c>
      <c r="T34" t="str">
        <f t="shared" ref="T34:T35" si="10">MID(O34,4,2)</f>
        <v>05</v>
      </c>
      <c r="U34" t="str">
        <f t="shared" ref="U34:U35" si="11">RIGHT(O34,2)</f>
        <v>25</v>
      </c>
      <c r="V34" t="s">
        <v>390</v>
      </c>
    </row>
    <row r="35" spans="2:22" x14ac:dyDescent="0.25">
      <c r="B35">
        <v>8</v>
      </c>
      <c r="C35" s="13">
        <v>45769</v>
      </c>
      <c r="D35" s="12" t="s">
        <v>58</v>
      </c>
      <c r="E35" s="12" t="s">
        <v>17</v>
      </c>
      <c r="F35" s="12" t="s">
        <v>59</v>
      </c>
      <c r="G35" s="12" t="s">
        <v>21</v>
      </c>
      <c r="H35" s="12"/>
      <c r="I35" s="12" t="s">
        <v>35</v>
      </c>
      <c r="J35" s="12"/>
      <c r="K35" s="14"/>
      <c r="L35" s="11"/>
      <c r="M35" s="11"/>
      <c r="N35" s="11"/>
      <c r="O35" s="12" t="s">
        <v>58</v>
      </c>
      <c r="P35" s="14">
        <v>-100</v>
      </c>
      <c r="Q35" s="11">
        <v>798.9</v>
      </c>
      <c r="R35" s="11">
        <v>-79890.03</v>
      </c>
      <c r="S35" t="str">
        <f t="shared" si="9"/>
        <v>21</v>
      </c>
      <c r="T35" t="str">
        <f t="shared" si="10"/>
        <v>04</v>
      </c>
      <c r="U35" t="str">
        <f t="shared" si="11"/>
        <v>25</v>
      </c>
      <c r="V35" t="s">
        <v>390</v>
      </c>
    </row>
    <row r="36" spans="2:22" x14ac:dyDescent="0.25">
      <c r="B36">
        <v>2</v>
      </c>
      <c r="C36" s="13">
        <v>45749</v>
      </c>
      <c r="D36" s="12" t="s">
        <v>33</v>
      </c>
      <c r="E36" s="12" t="s">
        <v>17</v>
      </c>
      <c r="F36" s="12" t="s">
        <v>34</v>
      </c>
      <c r="G36" s="12" t="s">
        <v>21</v>
      </c>
      <c r="H36" s="12"/>
      <c r="I36" s="12" t="s">
        <v>35</v>
      </c>
      <c r="J36" s="12" t="s">
        <v>33</v>
      </c>
      <c r="K36" s="14">
        <v>200</v>
      </c>
      <c r="L36" s="11">
        <v>694.14</v>
      </c>
      <c r="M36" s="11">
        <v>138828.70000000001</v>
      </c>
      <c r="N36" s="11"/>
      <c r="O36" s="12"/>
      <c r="P36" s="14"/>
      <c r="Q36" s="11"/>
      <c r="R36" s="11"/>
      <c r="S36" t="str">
        <f>LEFT(J36,2)</f>
        <v>01</v>
      </c>
      <c r="T36" t="str">
        <f>MID(J36,4,2)</f>
        <v>04</v>
      </c>
      <c r="U36" t="str">
        <f>RIGHT(J36,2)</f>
        <v>25</v>
      </c>
      <c r="V36" t="s">
        <v>390</v>
      </c>
    </row>
    <row r="37" spans="2:22" x14ac:dyDescent="0.25">
      <c r="C37" s="13"/>
      <c r="D37" s="12"/>
      <c r="E37" s="12"/>
      <c r="F37" s="12"/>
      <c r="G37" s="12"/>
      <c r="H37" s="12"/>
      <c r="I37" s="12"/>
      <c r="J37" s="12"/>
      <c r="K37" s="14"/>
      <c r="L37" s="11"/>
      <c r="M37" s="11"/>
      <c r="N37" s="11"/>
      <c r="O37" s="12"/>
      <c r="P37" s="14"/>
      <c r="Q37" s="11"/>
      <c r="R37" s="11"/>
    </row>
    <row r="38" spans="2:22" x14ac:dyDescent="0.25">
      <c r="B38">
        <v>155</v>
      </c>
      <c r="C38" s="13">
        <v>45847</v>
      </c>
      <c r="D38" s="12" t="s">
        <v>230</v>
      </c>
      <c r="E38" s="12" t="s">
        <v>17</v>
      </c>
      <c r="F38" s="12" t="s">
        <v>231</v>
      </c>
      <c r="G38" s="12" t="s">
        <v>21</v>
      </c>
      <c r="H38" s="12"/>
      <c r="I38" s="12" t="s">
        <v>219</v>
      </c>
      <c r="J38" s="12"/>
      <c r="K38" s="14"/>
      <c r="L38" s="11"/>
      <c r="M38" s="11"/>
      <c r="N38" s="11"/>
      <c r="O38" s="12" t="s">
        <v>230</v>
      </c>
      <c r="P38" s="14">
        <v>-500</v>
      </c>
      <c r="Q38" s="11">
        <v>235.86</v>
      </c>
      <c r="R38" s="11">
        <v>-117927.54</v>
      </c>
      <c r="S38" t="str">
        <f t="shared" ref="S38:S39" si="12">LEFT(O38,2)</f>
        <v>08</v>
      </c>
      <c r="T38" t="str">
        <f t="shared" ref="T38:T39" si="13">MID(O38,4,2)</f>
        <v>07</v>
      </c>
      <c r="U38" t="str">
        <f t="shared" ref="U38:U39" si="14">RIGHT(O38,2)</f>
        <v>25</v>
      </c>
      <c r="V38" t="s">
        <v>389</v>
      </c>
    </row>
    <row r="39" spans="2:22" x14ac:dyDescent="0.25">
      <c r="B39">
        <v>353</v>
      </c>
      <c r="C39" s="13">
        <v>45924</v>
      </c>
      <c r="D39" s="12" t="s">
        <v>367</v>
      </c>
      <c r="E39" s="12" t="s">
        <v>17</v>
      </c>
      <c r="F39" s="12" t="s">
        <v>368</v>
      </c>
      <c r="G39" s="12" t="s">
        <v>21</v>
      </c>
      <c r="H39" s="12"/>
      <c r="I39" s="12" t="s">
        <v>219</v>
      </c>
      <c r="J39" s="12"/>
      <c r="K39" s="14"/>
      <c r="L39" s="11"/>
      <c r="M39" s="11"/>
      <c r="N39" s="11"/>
      <c r="O39" s="12" t="s">
        <v>367</v>
      </c>
      <c r="P39" s="14">
        <v>-162</v>
      </c>
      <c r="Q39" s="11">
        <v>289.70999999999998</v>
      </c>
      <c r="R39" s="11">
        <v>-46933.02</v>
      </c>
      <c r="S39" t="str">
        <f t="shared" si="12"/>
        <v>23</v>
      </c>
      <c r="T39" t="str">
        <f t="shared" si="13"/>
        <v>09</v>
      </c>
      <c r="U39" t="str">
        <f t="shared" si="14"/>
        <v>25</v>
      </c>
      <c r="V39" t="s">
        <v>387</v>
      </c>
    </row>
    <row r="40" spans="2:22" x14ac:dyDescent="0.25">
      <c r="B40">
        <v>152</v>
      </c>
      <c r="C40" s="13">
        <v>45840</v>
      </c>
      <c r="D40" s="12" t="s">
        <v>217</v>
      </c>
      <c r="E40" s="12" t="s">
        <v>17</v>
      </c>
      <c r="F40" s="12" t="s">
        <v>218</v>
      </c>
      <c r="G40" s="12" t="s">
        <v>21</v>
      </c>
      <c r="H40" s="12"/>
      <c r="I40" s="12" t="s">
        <v>219</v>
      </c>
      <c r="J40" s="12" t="s">
        <v>217</v>
      </c>
      <c r="K40" s="14">
        <v>1000</v>
      </c>
      <c r="L40" s="11">
        <v>211.8</v>
      </c>
      <c r="M40" s="11">
        <v>211803.68</v>
      </c>
      <c r="N40" s="11"/>
      <c r="O40" s="12"/>
      <c r="P40" s="14"/>
      <c r="Q40" s="11"/>
      <c r="R40" s="11"/>
      <c r="S40" t="str">
        <f>LEFT(J40,2)</f>
        <v>01</v>
      </c>
      <c r="T40" t="str">
        <f>MID(J40,4,2)</f>
        <v>07</v>
      </c>
      <c r="U40" t="str">
        <f>RIGHT(J40,2)</f>
        <v>25</v>
      </c>
      <c r="V40" t="s">
        <v>389</v>
      </c>
    </row>
    <row r="41" spans="2:22" x14ac:dyDescent="0.25">
      <c r="C41" s="13"/>
      <c r="D41" s="12"/>
      <c r="E41" s="12"/>
      <c r="F41" s="12"/>
      <c r="G41" s="12"/>
      <c r="H41" s="12"/>
      <c r="I41" s="12"/>
      <c r="J41" s="12"/>
      <c r="K41" s="14"/>
      <c r="L41" s="11"/>
      <c r="M41" s="11"/>
      <c r="N41" s="11"/>
      <c r="O41" s="12"/>
      <c r="P41" s="14"/>
      <c r="Q41" s="11"/>
      <c r="R41" s="11"/>
    </row>
    <row r="42" spans="2:22" x14ac:dyDescent="0.25">
      <c r="B42">
        <v>248</v>
      </c>
      <c r="C42" s="13">
        <v>45887</v>
      </c>
      <c r="D42" s="12" t="s">
        <v>294</v>
      </c>
      <c r="E42" s="12" t="s">
        <v>23</v>
      </c>
      <c r="F42" s="12" t="s">
        <v>23</v>
      </c>
      <c r="G42" s="12" t="s">
        <v>21</v>
      </c>
      <c r="H42" s="12"/>
      <c r="I42" s="12" t="s">
        <v>297</v>
      </c>
      <c r="J42" s="12" t="s">
        <v>294</v>
      </c>
      <c r="K42" s="14">
        <v>500</v>
      </c>
      <c r="L42" s="11">
        <v>113.26</v>
      </c>
      <c r="M42" s="11">
        <v>56631.6</v>
      </c>
      <c r="N42" s="11"/>
      <c r="O42" s="12"/>
      <c r="P42" s="14"/>
      <c r="Q42" s="11"/>
      <c r="R42" s="11"/>
      <c r="S42" t="str">
        <f>LEFT(J42,2)</f>
        <v>14</v>
      </c>
      <c r="T42" t="str">
        <f>MID(J42,4,2)</f>
        <v>08</v>
      </c>
      <c r="U42" t="str">
        <f>RIGHT(J42,2)</f>
        <v>25</v>
      </c>
      <c r="V42" t="s">
        <v>388</v>
      </c>
    </row>
    <row r="43" spans="2:22" x14ac:dyDescent="0.25">
      <c r="C43" s="13"/>
      <c r="D43" s="12"/>
      <c r="E43" s="12"/>
      <c r="F43" s="12"/>
      <c r="G43" s="12"/>
      <c r="H43" s="12"/>
      <c r="I43" s="12"/>
      <c r="J43" s="12"/>
      <c r="K43" s="14"/>
      <c r="L43" s="11"/>
      <c r="M43" s="11"/>
      <c r="N43" s="11"/>
      <c r="O43" s="12"/>
      <c r="P43" s="14"/>
      <c r="Q43" s="11"/>
      <c r="R43" s="11"/>
    </row>
    <row r="44" spans="2:22" x14ac:dyDescent="0.25">
      <c r="B44">
        <v>104</v>
      </c>
      <c r="C44" s="13">
        <v>45819</v>
      </c>
      <c r="D44" s="12" t="s">
        <v>175</v>
      </c>
      <c r="E44" s="12" t="s">
        <v>23</v>
      </c>
      <c r="F44" s="12" t="s">
        <v>23</v>
      </c>
      <c r="G44" s="12" t="s">
        <v>21</v>
      </c>
      <c r="H44" s="12"/>
      <c r="I44" s="12" t="s">
        <v>177</v>
      </c>
      <c r="J44" s="12"/>
      <c r="K44" s="14"/>
      <c r="L44" s="11"/>
      <c r="M44" s="11"/>
      <c r="N44" s="11"/>
      <c r="O44" s="12" t="s">
        <v>175</v>
      </c>
      <c r="P44" s="14">
        <v>-3500</v>
      </c>
      <c r="Q44" s="11">
        <v>25.24</v>
      </c>
      <c r="R44" s="11">
        <v>-88356.46</v>
      </c>
      <c r="S44" t="str">
        <f t="shared" ref="S44:S47" si="15">LEFT(O44,2)</f>
        <v>10</v>
      </c>
      <c r="T44" t="str">
        <f t="shared" ref="T44:T47" si="16">MID(O44,4,2)</f>
        <v>06</v>
      </c>
      <c r="U44" t="str">
        <f t="shared" ref="U44:U47" si="17">RIGHT(O44,2)</f>
        <v>25</v>
      </c>
      <c r="V44" t="s">
        <v>390</v>
      </c>
    </row>
    <row r="45" spans="2:22" x14ac:dyDescent="0.25">
      <c r="B45">
        <v>156</v>
      </c>
      <c r="C45" s="13">
        <v>45847</v>
      </c>
      <c r="D45" s="12" t="s">
        <v>230</v>
      </c>
      <c r="E45" s="12" t="s">
        <v>23</v>
      </c>
      <c r="F45" s="12" t="s">
        <v>23</v>
      </c>
      <c r="G45" s="12" t="s">
        <v>21</v>
      </c>
      <c r="H45" s="12"/>
      <c r="I45" s="12" t="s">
        <v>177</v>
      </c>
      <c r="J45" s="12"/>
      <c r="K45" s="14"/>
      <c r="L45" s="11"/>
      <c r="M45" s="11"/>
      <c r="N45" s="11"/>
      <c r="O45" s="12" t="s">
        <v>230</v>
      </c>
      <c r="P45" s="14">
        <v>-2000</v>
      </c>
      <c r="Q45" s="11">
        <v>28.78</v>
      </c>
      <c r="R45" s="11">
        <v>-57562.67</v>
      </c>
      <c r="S45" t="str">
        <f t="shared" si="15"/>
        <v>08</v>
      </c>
      <c r="T45" t="str">
        <f t="shared" si="16"/>
        <v>07</v>
      </c>
      <c r="U45" t="str">
        <f t="shared" si="17"/>
        <v>25</v>
      </c>
      <c r="V45" t="s">
        <v>389</v>
      </c>
    </row>
    <row r="46" spans="2:22" x14ac:dyDescent="0.25">
      <c r="B46">
        <v>226</v>
      </c>
      <c r="C46" s="13">
        <v>45875</v>
      </c>
      <c r="D46" s="12" t="s">
        <v>276</v>
      </c>
      <c r="E46" s="12" t="s">
        <v>23</v>
      </c>
      <c r="F46" s="12" t="s">
        <v>23</v>
      </c>
      <c r="G46" s="12" t="s">
        <v>21</v>
      </c>
      <c r="H46" s="12"/>
      <c r="I46" s="12" t="s">
        <v>177</v>
      </c>
      <c r="J46" s="12"/>
      <c r="K46" s="14"/>
      <c r="L46" s="11"/>
      <c r="M46" s="11"/>
      <c r="N46" s="11"/>
      <c r="O46" s="12" t="s">
        <v>276</v>
      </c>
      <c r="P46" s="14">
        <v>-2000</v>
      </c>
      <c r="Q46" s="11">
        <v>22.93</v>
      </c>
      <c r="R46" s="11">
        <v>-45854</v>
      </c>
      <c r="S46" t="str">
        <f t="shared" si="15"/>
        <v>05</v>
      </c>
      <c r="T46" t="str">
        <f t="shared" si="16"/>
        <v>08</v>
      </c>
      <c r="U46" t="str">
        <f t="shared" si="17"/>
        <v>25</v>
      </c>
      <c r="V46" t="s">
        <v>388</v>
      </c>
    </row>
    <row r="47" spans="2:22" x14ac:dyDescent="0.25">
      <c r="B47">
        <v>181</v>
      </c>
      <c r="C47" s="13">
        <v>45861</v>
      </c>
      <c r="D47" s="12" t="s">
        <v>247</v>
      </c>
      <c r="E47" s="12" t="s">
        <v>17</v>
      </c>
      <c r="F47" s="12" t="s">
        <v>248</v>
      </c>
      <c r="G47" s="12" t="s">
        <v>21</v>
      </c>
      <c r="H47" s="12"/>
      <c r="I47" s="12" t="s">
        <v>177</v>
      </c>
      <c r="J47" s="12"/>
      <c r="K47" s="14"/>
      <c r="L47" s="11"/>
      <c r="M47" s="11"/>
      <c r="N47" s="11"/>
      <c r="O47" s="12" t="s">
        <v>247</v>
      </c>
      <c r="P47" s="14">
        <v>-1000</v>
      </c>
      <c r="Q47" s="11">
        <v>26.04</v>
      </c>
      <c r="R47" s="11">
        <v>-26043.9</v>
      </c>
      <c r="S47" t="str">
        <f t="shared" si="15"/>
        <v>22</v>
      </c>
      <c r="T47" t="str">
        <f t="shared" si="16"/>
        <v>07</v>
      </c>
      <c r="U47" t="str">
        <f t="shared" si="17"/>
        <v>25</v>
      </c>
      <c r="V47" t="s">
        <v>389</v>
      </c>
    </row>
    <row r="48" spans="2:22" x14ac:dyDescent="0.25">
      <c r="C48" s="13"/>
      <c r="D48" s="12"/>
      <c r="E48" s="12"/>
      <c r="F48" s="12"/>
      <c r="G48" s="12"/>
      <c r="H48" s="12"/>
      <c r="I48" s="12"/>
      <c r="J48" s="12"/>
      <c r="K48" s="14"/>
      <c r="L48" s="11"/>
      <c r="M48" s="11"/>
      <c r="N48" s="11"/>
      <c r="O48" s="12"/>
      <c r="P48" s="14"/>
      <c r="Q48" s="11"/>
      <c r="R48" s="11"/>
    </row>
    <row r="49" spans="2:22" x14ac:dyDescent="0.25">
      <c r="B49">
        <v>179</v>
      </c>
      <c r="C49" s="13">
        <v>45855</v>
      </c>
      <c r="D49" s="12" t="s">
        <v>244</v>
      </c>
      <c r="E49" s="12" t="s">
        <v>17</v>
      </c>
      <c r="F49" s="12" t="s">
        <v>245</v>
      </c>
      <c r="G49" s="12" t="s">
        <v>21</v>
      </c>
      <c r="H49" s="12"/>
      <c r="I49" s="12" t="s">
        <v>246</v>
      </c>
      <c r="J49" s="12" t="s">
        <v>244</v>
      </c>
      <c r="K49" s="14">
        <v>1500</v>
      </c>
      <c r="L49" s="11">
        <v>183.85</v>
      </c>
      <c r="M49" s="11">
        <v>275773.09999999998</v>
      </c>
      <c r="N49" s="11"/>
      <c r="O49" s="12"/>
      <c r="P49" s="14"/>
      <c r="Q49" s="11"/>
      <c r="R49" s="11"/>
      <c r="S49" t="str">
        <f>LEFT(J49,2)</f>
        <v>16</v>
      </c>
      <c r="T49" t="str">
        <f>MID(J49,4,2)</f>
        <v>07</v>
      </c>
      <c r="U49" t="str">
        <f>RIGHT(J49,2)</f>
        <v>25</v>
      </c>
      <c r="V49" t="s">
        <v>389</v>
      </c>
    </row>
    <row r="50" spans="2:22" x14ac:dyDescent="0.25">
      <c r="C50" s="13"/>
      <c r="D50" s="12"/>
      <c r="E50" s="12"/>
      <c r="F50" s="12"/>
      <c r="G50" s="12"/>
      <c r="H50" s="12"/>
      <c r="I50" s="12"/>
      <c r="J50" s="12"/>
      <c r="K50" s="14"/>
      <c r="L50" s="11"/>
      <c r="M50" s="11"/>
      <c r="N50" s="11"/>
      <c r="O50" s="12"/>
      <c r="P50" s="14"/>
      <c r="Q50" s="11"/>
      <c r="R50" s="11"/>
    </row>
    <row r="51" spans="2:22" x14ac:dyDescent="0.25">
      <c r="B51">
        <v>23</v>
      </c>
      <c r="C51" s="13">
        <v>45784</v>
      </c>
      <c r="D51" s="12" t="s">
        <v>77</v>
      </c>
      <c r="E51" s="12" t="s">
        <v>23</v>
      </c>
      <c r="F51" s="12" t="s">
        <v>23</v>
      </c>
      <c r="G51" s="12" t="s">
        <v>21</v>
      </c>
      <c r="H51" s="12"/>
      <c r="I51" s="12" t="s">
        <v>79</v>
      </c>
      <c r="J51" s="12"/>
      <c r="K51" s="14"/>
      <c r="L51" s="11"/>
      <c r="M51" s="11"/>
      <c r="N51" s="11"/>
      <c r="O51" s="12" t="s">
        <v>77</v>
      </c>
      <c r="P51" s="14">
        <v>-100</v>
      </c>
      <c r="Q51" s="11">
        <v>1529.07</v>
      </c>
      <c r="R51" s="11">
        <v>-152907.04</v>
      </c>
      <c r="S51" t="str">
        <f>LEFT(O51,2)</f>
        <v>06</v>
      </c>
      <c r="T51" t="str">
        <f>MID(O51,4,2)</f>
        <v>05</v>
      </c>
      <c r="U51" t="str">
        <f>RIGHT(O51,2)</f>
        <v>25</v>
      </c>
      <c r="V51" t="s">
        <v>390</v>
      </c>
    </row>
    <row r="52" spans="2:22" x14ac:dyDescent="0.25">
      <c r="C52" s="13"/>
      <c r="D52" s="12"/>
      <c r="E52" s="12"/>
      <c r="F52" s="12"/>
      <c r="G52" s="12"/>
      <c r="H52" s="12"/>
      <c r="I52" s="12"/>
      <c r="J52" s="12"/>
      <c r="K52" s="14"/>
      <c r="L52" s="11"/>
      <c r="M52" s="11"/>
      <c r="N52" s="11"/>
      <c r="O52" s="12"/>
      <c r="P52" s="14"/>
      <c r="Q52" s="11"/>
      <c r="R52" s="11"/>
    </row>
    <row r="53" spans="2:22" x14ac:dyDescent="0.25">
      <c r="B53">
        <v>355</v>
      </c>
      <c r="C53" s="13">
        <v>45925</v>
      </c>
      <c r="D53" s="12" t="s">
        <v>372</v>
      </c>
      <c r="E53" s="12" t="s">
        <v>17</v>
      </c>
      <c r="F53" s="12" t="s">
        <v>373</v>
      </c>
      <c r="G53" s="12" t="s">
        <v>21</v>
      </c>
      <c r="H53" s="12"/>
      <c r="I53" s="12" t="s">
        <v>374</v>
      </c>
      <c r="J53" s="12" t="s">
        <v>372</v>
      </c>
      <c r="K53" s="14">
        <v>1500</v>
      </c>
      <c r="L53" s="11">
        <v>162.97999999999999</v>
      </c>
      <c r="M53" s="11">
        <v>244473.93</v>
      </c>
      <c r="N53" s="11"/>
      <c r="O53" s="12"/>
      <c r="P53" s="14"/>
      <c r="Q53" s="11"/>
      <c r="R53" s="11"/>
      <c r="S53" t="str">
        <f>LEFT(J53,2)</f>
        <v>24</v>
      </c>
      <c r="T53" t="str">
        <f>MID(J53,4,2)</f>
        <v>09</v>
      </c>
      <c r="U53" t="str">
        <f>RIGHT(J53,2)</f>
        <v>25</v>
      </c>
      <c r="V53" t="s">
        <v>387</v>
      </c>
    </row>
    <row r="54" spans="2:22" x14ac:dyDescent="0.25">
      <c r="C54" s="13"/>
      <c r="D54" s="12"/>
      <c r="E54" s="12"/>
      <c r="F54" s="12"/>
      <c r="G54" s="12"/>
      <c r="H54" s="12"/>
      <c r="I54" s="12"/>
      <c r="J54" s="12"/>
      <c r="K54" s="14"/>
      <c r="L54" s="11"/>
      <c r="M54" s="11"/>
      <c r="N54" s="11"/>
      <c r="O54" s="12"/>
      <c r="P54" s="14"/>
      <c r="Q54" s="11"/>
      <c r="R54" s="11"/>
    </row>
    <row r="55" spans="2:22" x14ac:dyDescent="0.25">
      <c r="B55">
        <v>333</v>
      </c>
      <c r="C55" s="13">
        <v>45923</v>
      </c>
      <c r="D55" s="12" t="s">
        <v>361</v>
      </c>
      <c r="E55" s="12" t="s">
        <v>23</v>
      </c>
      <c r="F55" s="12" t="s">
        <v>23</v>
      </c>
      <c r="G55" s="12" t="s">
        <v>21</v>
      </c>
      <c r="H55" s="12"/>
      <c r="I55" s="12" t="s">
        <v>342</v>
      </c>
      <c r="J55" s="12"/>
      <c r="K55" s="14"/>
      <c r="L55" s="11"/>
      <c r="M55" s="11"/>
      <c r="N55" s="11"/>
      <c r="O55" s="12" t="s">
        <v>361</v>
      </c>
      <c r="P55" s="14">
        <v>-50</v>
      </c>
      <c r="Q55" s="11">
        <v>4402.4399999999996</v>
      </c>
      <c r="R55" s="11">
        <v>-220122.16</v>
      </c>
      <c r="S55" t="str">
        <f t="shared" ref="S55:S57" si="18">LEFT(O55,2)</f>
        <v>22</v>
      </c>
      <c r="T55" t="str">
        <f t="shared" ref="T55:T57" si="19">MID(O55,4,2)</f>
        <v>09</v>
      </c>
      <c r="U55" t="str">
        <f t="shared" ref="U55:U57" si="20">RIGHT(O55,2)</f>
        <v>25</v>
      </c>
      <c r="V55" t="s">
        <v>387</v>
      </c>
    </row>
    <row r="56" spans="2:22" x14ac:dyDescent="0.25">
      <c r="B56">
        <v>306</v>
      </c>
      <c r="C56" s="13">
        <v>45916</v>
      </c>
      <c r="D56" s="12" t="s">
        <v>345</v>
      </c>
      <c r="E56" s="12" t="s">
        <v>17</v>
      </c>
      <c r="F56" s="12" t="s">
        <v>346</v>
      </c>
      <c r="G56" s="12" t="s">
        <v>21</v>
      </c>
      <c r="H56" s="12"/>
      <c r="I56" s="12" t="s">
        <v>342</v>
      </c>
      <c r="J56" s="12"/>
      <c r="K56" s="14"/>
      <c r="L56" s="11"/>
      <c r="M56" s="11"/>
      <c r="N56" s="11"/>
      <c r="O56" s="12" t="s">
        <v>345</v>
      </c>
      <c r="P56" s="14">
        <v>-25</v>
      </c>
      <c r="Q56" s="11">
        <v>4380.8100000000004</v>
      </c>
      <c r="R56" s="11">
        <v>-109520.37</v>
      </c>
      <c r="S56" t="str">
        <f t="shared" si="18"/>
        <v>15</v>
      </c>
      <c r="T56" t="str">
        <f t="shared" si="19"/>
        <v>09</v>
      </c>
      <c r="U56" t="str">
        <f t="shared" si="20"/>
        <v>25</v>
      </c>
      <c r="V56" t="s">
        <v>388</v>
      </c>
    </row>
    <row r="57" spans="2:22" x14ac:dyDescent="0.25">
      <c r="B57">
        <v>305</v>
      </c>
      <c r="C57" s="13">
        <v>45915</v>
      </c>
      <c r="D57" s="12" t="s">
        <v>343</v>
      </c>
      <c r="E57" s="12" t="s">
        <v>17</v>
      </c>
      <c r="F57" s="12" t="s">
        <v>344</v>
      </c>
      <c r="G57" s="12" t="s">
        <v>21</v>
      </c>
      <c r="H57" s="12"/>
      <c r="I57" s="12" t="s">
        <v>342</v>
      </c>
      <c r="J57" s="12"/>
      <c r="K57" s="14"/>
      <c r="L57" s="11"/>
      <c r="M57" s="11"/>
      <c r="N57" s="11"/>
      <c r="O57" s="12" t="s">
        <v>343</v>
      </c>
      <c r="P57" s="14">
        <v>-25</v>
      </c>
      <c r="Q57" s="11">
        <v>4357.05</v>
      </c>
      <c r="R57" s="11">
        <v>-108926.27</v>
      </c>
      <c r="S57" t="str">
        <f t="shared" si="18"/>
        <v>12</v>
      </c>
      <c r="T57" t="str">
        <f t="shared" si="19"/>
        <v>09</v>
      </c>
      <c r="U57" t="str">
        <f t="shared" si="20"/>
        <v>25</v>
      </c>
      <c r="V57" t="s">
        <v>388</v>
      </c>
    </row>
    <row r="58" spans="2:22" x14ac:dyDescent="0.25">
      <c r="B58">
        <v>302</v>
      </c>
      <c r="C58" s="13">
        <v>45912</v>
      </c>
      <c r="D58" s="12" t="s">
        <v>340</v>
      </c>
      <c r="E58" s="12" t="s">
        <v>17</v>
      </c>
      <c r="F58" s="12" t="s">
        <v>341</v>
      </c>
      <c r="G58" s="12" t="s">
        <v>21</v>
      </c>
      <c r="H58" s="12"/>
      <c r="I58" s="12" t="s">
        <v>342</v>
      </c>
      <c r="J58" s="12" t="s">
        <v>340</v>
      </c>
      <c r="K58" s="14">
        <v>100</v>
      </c>
      <c r="L58" s="11">
        <v>4129.55</v>
      </c>
      <c r="M58" s="11">
        <v>412954.56</v>
      </c>
      <c r="N58" s="11"/>
      <c r="O58" s="12"/>
      <c r="P58" s="14"/>
      <c r="Q58" s="11"/>
      <c r="R58" s="11"/>
      <c r="S58" t="str">
        <f>LEFT(J58,2)</f>
        <v>11</v>
      </c>
      <c r="T58" t="str">
        <f>MID(J58,4,2)</f>
        <v>09</v>
      </c>
      <c r="U58" t="str">
        <f>RIGHT(J58,2)</f>
        <v>25</v>
      </c>
      <c r="V58" t="s">
        <v>388</v>
      </c>
    </row>
    <row r="59" spans="2:22" x14ac:dyDescent="0.25">
      <c r="C59" s="13"/>
      <c r="D59" s="12"/>
      <c r="E59" s="12"/>
      <c r="F59" s="12"/>
      <c r="G59" s="12"/>
      <c r="H59" s="12"/>
      <c r="I59" s="12"/>
      <c r="J59" s="12"/>
      <c r="K59" s="14"/>
      <c r="L59" s="11"/>
      <c r="M59" s="11"/>
      <c r="N59" s="11"/>
      <c r="O59" s="12"/>
      <c r="P59" s="14"/>
      <c r="Q59" s="11"/>
      <c r="R59" s="11"/>
    </row>
    <row r="60" spans="2:22" x14ac:dyDescent="0.25">
      <c r="B60">
        <v>24</v>
      </c>
      <c r="C60" s="13">
        <v>45784</v>
      </c>
      <c r="D60" s="12" t="s">
        <v>77</v>
      </c>
      <c r="E60" s="12" t="s">
        <v>23</v>
      </c>
      <c r="F60" s="12" t="s">
        <v>23</v>
      </c>
      <c r="G60" s="12" t="s">
        <v>21</v>
      </c>
      <c r="H60" s="12"/>
      <c r="I60" s="12" t="s">
        <v>47</v>
      </c>
      <c r="J60" s="12"/>
      <c r="K60" s="14"/>
      <c r="L60" s="11"/>
      <c r="M60" s="11"/>
      <c r="N60" s="11"/>
      <c r="O60" s="12" t="s">
        <v>77</v>
      </c>
      <c r="P60" s="14">
        <v>-1500</v>
      </c>
      <c r="Q60" s="11">
        <v>93.97</v>
      </c>
      <c r="R60" s="11">
        <v>-140952.97</v>
      </c>
      <c r="S60" t="str">
        <f t="shared" ref="S60:S63" si="21">LEFT(O60,2)</f>
        <v>06</v>
      </c>
      <c r="T60" t="str">
        <f t="shared" ref="T60:T63" si="22">MID(O60,4,2)</f>
        <v>05</v>
      </c>
      <c r="U60" t="str">
        <f t="shared" ref="U60:U63" si="23">RIGHT(O60,2)</f>
        <v>25</v>
      </c>
      <c r="V60" t="s">
        <v>390</v>
      </c>
    </row>
    <row r="61" spans="2:22" x14ac:dyDescent="0.25">
      <c r="B61">
        <v>105</v>
      </c>
      <c r="C61" s="13">
        <v>45819</v>
      </c>
      <c r="D61" s="12" t="s">
        <v>175</v>
      </c>
      <c r="E61" s="12" t="s">
        <v>23</v>
      </c>
      <c r="F61" s="12" t="s">
        <v>23</v>
      </c>
      <c r="G61" s="12" t="s">
        <v>21</v>
      </c>
      <c r="H61" s="12"/>
      <c r="I61" s="12" t="s">
        <v>47</v>
      </c>
      <c r="J61" s="12"/>
      <c r="K61" s="14"/>
      <c r="L61" s="11"/>
      <c r="M61" s="11"/>
      <c r="N61" s="11"/>
      <c r="O61" s="12" t="s">
        <v>175</v>
      </c>
      <c r="P61" s="14">
        <v>-1000</v>
      </c>
      <c r="Q61" s="11">
        <v>117.58</v>
      </c>
      <c r="R61" s="11">
        <v>-117582.3</v>
      </c>
      <c r="S61" t="str">
        <f t="shared" si="21"/>
        <v>10</v>
      </c>
      <c r="T61" t="str">
        <f t="shared" si="22"/>
        <v>06</v>
      </c>
      <c r="U61" t="str">
        <f t="shared" si="23"/>
        <v>25</v>
      </c>
      <c r="V61" t="s">
        <v>390</v>
      </c>
    </row>
    <row r="62" spans="2:22" x14ac:dyDescent="0.25">
      <c r="B62">
        <v>227</v>
      </c>
      <c r="C62" s="13">
        <v>45875</v>
      </c>
      <c r="D62" s="12" t="s">
        <v>276</v>
      </c>
      <c r="E62" s="12" t="s">
        <v>23</v>
      </c>
      <c r="F62" s="12" t="s">
        <v>23</v>
      </c>
      <c r="G62" s="12" t="s">
        <v>21</v>
      </c>
      <c r="H62" s="12"/>
      <c r="I62" s="12" t="s">
        <v>47</v>
      </c>
      <c r="J62" s="12"/>
      <c r="K62" s="14"/>
      <c r="L62" s="11"/>
      <c r="M62" s="11"/>
      <c r="N62" s="11"/>
      <c r="O62" s="12" t="s">
        <v>276</v>
      </c>
      <c r="P62" s="14">
        <v>-1000</v>
      </c>
      <c r="Q62" s="11">
        <v>107.71</v>
      </c>
      <c r="R62" s="11">
        <v>-107712.2</v>
      </c>
      <c r="S62" t="str">
        <f t="shared" si="21"/>
        <v>05</v>
      </c>
      <c r="T62" t="str">
        <f t="shared" si="22"/>
        <v>08</v>
      </c>
      <c r="U62" t="str">
        <f t="shared" si="23"/>
        <v>25</v>
      </c>
      <c r="V62" t="s">
        <v>388</v>
      </c>
    </row>
    <row r="63" spans="2:22" x14ac:dyDescent="0.25">
      <c r="B63">
        <v>9</v>
      </c>
      <c r="C63" s="13">
        <v>45769</v>
      </c>
      <c r="D63" s="12" t="s">
        <v>58</v>
      </c>
      <c r="E63" s="12" t="s">
        <v>23</v>
      </c>
      <c r="F63" s="12" t="s">
        <v>23</v>
      </c>
      <c r="G63" s="12" t="s">
        <v>21</v>
      </c>
      <c r="H63" s="12"/>
      <c r="I63" s="12" t="s">
        <v>47</v>
      </c>
      <c r="J63" s="12"/>
      <c r="K63" s="14"/>
      <c r="L63" s="11"/>
      <c r="M63" s="11"/>
      <c r="N63" s="11"/>
      <c r="O63" s="12" t="s">
        <v>58</v>
      </c>
      <c r="P63" s="14">
        <v>-1000</v>
      </c>
      <c r="Q63" s="11">
        <v>99.24</v>
      </c>
      <c r="R63" s="11">
        <v>-99240.69</v>
      </c>
      <c r="S63" t="str">
        <f t="shared" si="21"/>
        <v>21</v>
      </c>
      <c r="T63" t="str">
        <f t="shared" si="22"/>
        <v>04</v>
      </c>
      <c r="U63" t="str">
        <f t="shared" si="23"/>
        <v>25</v>
      </c>
      <c r="V63" t="s">
        <v>390</v>
      </c>
    </row>
    <row r="64" spans="2:22" x14ac:dyDescent="0.25">
      <c r="B64">
        <v>3</v>
      </c>
      <c r="C64" s="13">
        <v>45758</v>
      </c>
      <c r="D64" s="12" t="s">
        <v>45</v>
      </c>
      <c r="E64" s="12" t="s">
        <v>17</v>
      </c>
      <c r="F64" s="12" t="s">
        <v>46</v>
      </c>
      <c r="G64" s="12" t="s">
        <v>21</v>
      </c>
      <c r="H64" s="12"/>
      <c r="I64" s="12" t="s">
        <v>47</v>
      </c>
      <c r="J64" s="12" t="s">
        <v>45</v>
      </c>
      <c r="K64" s="14">
        <v>2500</v>
      </c>
      <c r="L64" s="11">
        <v>88.21</v>
      </c>
      <c r="M64" s="11">
        <v>220517.9</v>
      </c>
      <c r="N64" s="11"/>
      <c r="O64" s="12"/>
      <c r="P64" s="14"/>
      <c r="Q64" s="11"/>
      <c r="R64" s="11"/>
      <c r="S64" t="str">
        <f>LEFT(J64,2)</f>
        <v>09</v>
      </c>
      <c r="T64" t="str">
        <f>MID(J64,4,2)</f>
        <v>04</v>
      </c>
      <c r="U64" t="str">
        <f>RIGHT(J64,2)</f>
        <v>25</v>
      </c>
      <c r="V64" t="s">
        <v>390</v>
      </c>
    </row>
    <row r="65" spans="2:22" x14ac:dyDescent="0.25">
      <c r="C65" s="13"/>
      <c r="D65" s="12"/>
      <c r="E65" s="12"/>
      <c r="F65" s="12"/>
      <c r="G65" s="12"/>
      <c r="H65" s="12"/>
      <c r="I65" s="12"/>
      <c r="J65" s="12"/>
      <c r="K65" s="14"/>
      <c r="L65" s="11"/>
      <c r="M65" s="11"/>
      <c r="N65" s="11"/>
      <c r="O65" s="12"/>
      <c r="P65" s="14"/>
      <c r="Q65" s="11"/>
      <c r="R65" s="11"/>
    </row>
    <row r="66" spans="2:22" x14ac:dyDescent="0.25">
      <c r="B66">
        <v>334</v>
      </c>
      <c r="C66" s="13">
        <v>45923</v>
      </c>
      <c r="D66" s="12" t="s">
        <v>361</v>
      </c>
      <c r="E66" s="12" t="s">
        <v>23</v>
      </c>
      <c r="F66" s="12" t="s">
        <v>23</v>
      </c>
      <c r="G66" s="12" t="s">
        <v>21</v>
      </c>
      <c r="H66" s="12"/>
      <c r="I66" s="12" t="s">
        <v>286</v>
      </c>
      <c r="J66" s="12"/>
      <c r="K66" s="14"/>
      <c r="L66" s="11"/>
      <c r="M66" s="11"/>
      <c r="N66" s="11"/>
      <c r="O66" s="12" t="s">
        <v>361</v>
      </c>
      <c r="P66" s="14">
        <v>-150</v>
      </c>
      <c r="Q66" s="11">
        <v>466.57</v>
      </c>
      <c r="R66" s="11">
        <v>-69984.94</v>
      </c>
      <c r="S66" t="str">
        <f>LEFT(O66,2)</f>
        <v>22</v>
      </c>
      <c r="T66" t="str">
        <f>MID(O66,4,2)</f>
        <v>09</v>
      </c>
      <c r="U66" t="str">
        <f>RIGHT(O66,2)</f>
        <v>25</v>
      </c>
      <c r="V66" t="s">
        <v>387</v>
      </c>
    </row>
    <row r="67" spans="2:22" x14ac:dyDescent="0.25">
      <c r="B67">
        <v>239</v>
      </c>
      <c r="C67" s="13">
        <v>45880</v>
      </c>
      <c r="D67" s="12" t="s">
        <v>284</v>
      </c>
      <c r="E67" s="12" t="s">
        <v>17</v>
      </c>
      <c r="F67" s="12" t="s">
        <v>285</v>
      </c>
      <c r="G67" s="12" t="s">
        <v>21</v>
      </c>
      <c r="H67" s="12"/>
      <c r="I67" s="12" t="s">
        <v>286</v>
      </c>
      <c r="J67" s="12" t="s">
        <v>284</v>
      </c>
      <c r="K67" s="14">
        <v>200</v>
      </c>
      <c r="L67" s="11">
        <v>429.43</v>
      </c>
      <c r="M67" s="11">
        <v>85885.8</v>
      </c>
      <c r="N67" s="11"/>
      <c r="O67" s="12"/>
      <c r="P67" s="14"/>
      <c r="Q67" s="11"/>
      <c r="R67" s="11"/>
      <c r="S67" t="str">
        <f t="shared" ref="S67:S68" si="24">LEFT(J67,2)</f>
        <v>08</v>
      </c>
      <c r="T67" t="str">
        <f t="shared" ref="T67:T68" si="25">MID(J67,4,2)</f>
        <v>08</v>
      </c>
      <c r="U67" t="str">
        <f t="shared" ref="U67:U68" si="26">RIGHT(J67,2)</f>
        <v>25</v>
      </c>
      <c r="V67" t="s">
        <v>388</v>
      </c>
    </row>
    <row r="68" spans="2:22" x14ac:dyDescent="0.25">
      <c r="B68">
        <v>276</v>
      </c>
      <c r="C68" s="13">
        <v>45897</v>
      </c>
      <c r="D68" s="12" t="s">
        <v>308</v>
      </c>
      <c r="E68" s="12" t="s">
        <v>17</v>
      </c>
      <c r="F68" s="12" t="s">
        <v>309</v>
      </c>
      <c r="G68" s="12" t="s">
        <v>21</v>
      </c>
      <c r="H68" s="12"/>
      <c r="I68" s="12" t="s">
        <v>286</v>
      </c>
      <c r="J68" s="12" t="s">
        <v>308</v>
      </c>
      <c r="K68" s="14">
        <v>450</v>
      </c>
      <c r="L68" s="11">
        <v>435.47</v>
      </c>
      <c r="M68" s="11">
        <v>195963.17</v>
      </c>
      <c r="N68" s="11"/>
      <c r="O68" s="12"/>
      <c r="P68" s="14"/>
      <c r="Q68" s="11"/>
      <c r="R68" s="11"/>
      <c r="S68" t="str">
        <f t="shared" si="24"/>
        <v>26</v>
      </c>
      <c r="T68" t="str">
        <f t="shared" si="25"/>
        <v>08</v>
      </c>
      <c r="U68" t="str">
        <f t="shared" si="26"/>
        <v>25</v>
      </c>
      <c r="V68" t="s">
        <v>388</v>
      </c>
    </row>
    <row r="69" spans="2:22" x14ac:dyDescent="0.25">
      <c r="C69" s="13"/>
      <c r="D69" s="12"/>
      <c r="E69" s="12"/>
      <c r="F69" s="12"/>
      <c r="G69" s="12"/>
      <c r="H69" s="12"/>
      <c r="I69" s="12"/>
      <c r="J69" s="12"/>
      <c r="K69" s="14"/>
      <c r="L69" s="11"/>
      <c r="M69" s="11"/>
      <c r="N69" s="11"/>
      <c r="O69" s="12"/>
      <c r="P69" s="14"/>
      <c r="Q69" s="11"/>
      <c r="R69" s="11"/>
    </row>
    <row r="70" spans="2:22" x14ac:dyDescent="0.25">
      <c r="B70">
        <v>157</v>
      </c>
      <c r="C70" s="13">
        <v>45847</v>
      </c>
      <c r="D70" s="12" t="s">
        <v>230</v>
      </c>
      <c r="E70" s="12" t="s">
        <v>23</v>
      </c>
      <c r="F70" s="12" t="s">
        <v>23</v>
      </c>
      <c r="G70" s="12" t="s">
        <v>21</v>
      </c>
      <c r="H70" s="12"/>
      <c r="I70" s="12" t="s">
        <v>80</v>
      </c>
      <c r="J70" s="12"/>
      <c r="K70" s="14"/>
      <c r="L70" s="11"/>
      <c r="M70" s="11"/>
      <c r="N70" s="11"/>
      <c r="O70" s="12" t="s">
        <v>230</v>
      </c>
      <c r="P70" s="14">
        <v>-250</v>
      </c>
      <c r="Q70" s="11">
        <v>270.33</v>
      </c>
      <c r="R70" s="11">
        <v>-67582.36</v>
      </c>
      <c r="S70" t="str">
        <f t="shared" ref="S70:S71" si="27">LEFT(O70,2)</f>
        <v>08</v>
      </c>
      <c r="T70" t="str">
        <f t="shared" ref="T70:T71" si="28">MID(O70,4,2)</f>
        <v>07</v>
      </c>
      <c r="U70" t="str">
        <f t="shared" ref="U70:U71" si="29">RIGHT(O70,2)</f>
        <v>25</v>
      </c>
      <c r="V70" t="s">
        <v>389</v>
      </c>
    </row>
    <row r="71" spans="2:22" x14ac:dyDescent="0.25">
      <c r="B71">
        <v>25</v>
      </c>
      <c r="C71" s="13">
        <v>45784</v>
      </c>
      <c r="D71" s="12" t="s">
        <v>77</v>
      </c>
      <c r="E71" s="12" t="s">
        <v>23</v>
      </c>
      <c r="F71" s="12" t="s">
        <v>23</v>
      </c>
      <c r="G71" s="12" t="s">
        <v>21</v>
      </c>
      <c r="H71" s="12"/>
      <c r="I71" s="12" t="s">
        <v>80</v>
      </c>
      <c r="J71" s="12"/>
      <c r="K71" s="14"/>
      <c r="L71" s="11"/>
      <c r="M71" s="11"/>
      <c r="N71" s="11"/>
      <c r="O71" s="12" t="s">
        <v>77</v>
      </c>
      <c r="P71" s="14">
        <v>-250</v>
      </c>
      <c r="Q71" s="11">
        <v>263.77999999999997</v>
      </c>
      <c r="R71" s="11">
        <v>-65945.53</v>
      </c>
      <c r="S71" t="str">
        <f t="shared" si="27"/>
        <v>06</v>
      </c>
      <c r="T71" t="str">
        <f t="shared" si="28"/>
        <v>05</v>
      </c>
      <c r="U71" t="str">
        <f t="shared" si="29"/>
        <v>25</v>
      </c>
      <c r="V71" t="s">
        <v>390</v>
      </c>
    </row>
    <row r="72" spans="2:22" x14ac:dyDescent="0.25">
      <c r="C72" s="13"/>
      <c r="D72" s="12"/>
      <c r="E72" s="12"/>
      <c r="F72" s="12"/>
      <c r="G72" s="12"/>
      <c r="H72" s="12"/>
      <c r="I72" s="12"/>
      <c r="J72" s="12"/>
      <c r="K72" s="14"/>
      <c r="L72" s="11"/>
      <c r="M72" s="11"/>
      <c r="N72" s="11"/>
      <c r="O72" s="12"/>
      <c r="P72" s="14"/>
      <c r="Q72" s="11"/>
      <c r="R72" s="11"/>
    </row>
    <row r="73" spans="2:22" x14ac:dyDescent="0.25">
      <c r="B73">
        <v>182</v>
      </c>
      <c r="C73" s="13">
        <v>45861</v>
      </c>
      <c r="D73" s="12" t="s">
        <v>247</v>
      </c>
      <c r="E73" s="12" t="s">
        <v>23</v>
      </c>
      <c r="F73" s="12" t="s">
        <v>23</v>
      </c>
      <c r="G73" s="12" t="s">
        <v>21</v>
      </c>
      <c r="H73" s="12"/>
      <c r="I73" s="12" t="s">
        <v>81</v>
      </c>
      <c r="J73" s="12"/>
      <c r="K73" s="14"/>
      <c r="L73" s="11"/>
      <c r="M73" s="11"/>
      <c r="N73" s="11"/>
      <c r="O73" s="12" t="s">
        <v>247</v>
      </c>
      <c r="P73" s="14">
        <v>-500</v>
      </c>
      <c r="Q73" s="11">
        <v>389.71</v>
      </c>
      <c r="R73" s="11">
        <v>-194854.96</v>
      </c>
      <c r="S73" t="str">
        <f t="shared" ref="S73:S74" si="30">LEFT(O73,2)</f>
        <v>22</v>
      </c>
      <c r="T73" t="str">
        <f t="shared" ref="T73:T74" si="31">MID(O73,4,2)</f>
        <v>07</v>
      </c>
      <c r="U73" t="str">
        <f t="shared" ref="U73:U74" si="32">RIGHT(O73,2)</f>
        <v>25</v>
      </c>
      <c r="V73" t="s">
        <v>389</v>
      </c>
    </row>
    <row r="74" spans="2:22" x14ac:dyDescent="0.25">
      <c r="B74">
        <v>26</v>
      </c>
      <c r="C74" s="13">
        <v>45784</v>
      </c>
      <c r="D74" s="12" t="s">
        <v>77</v>
      </c>
      <c r="E74" s="12" t="s">
        <v>23</v>
      </c>
      <c r="F74" s="12" t="s">
        <v>23</v>
      </c>
      <c r="G74" s="12" t="s">
        <v>21</v>
      </c>
      <c r="H74" s="12"/>
      <c r="I74" s="12" t="s">
        <v>81</v>
      </c>
      <c r="J74" s="12"/>
      <c r="K74" s="14"/>
      <c r="L74" s="11"/>
      <c r="M74" s="11"/>
      <c r="N74" s="11"/>
      <c r="O74" s="12" t="s">
        <v>77</v>
      </c>
      <c r="P74" s="14">
        <v>-500</v>
      </c>
      <c r="Q74" s="11">
        <v>378.62</v>
      </c>
      <c r="R74" s="11">
        <v>-189310.5</v>
      </c>
      <c r="S74" t="str">
        <f t="shared" si="30"/>
        <v>06</v>
      </c>
      <c r="T74" t="str">
        <f t="shared" si="31"/>
        <v>05</v>
      </c>
      <c r="U74" t="str">
        <f t="shared" si="32"/>
        <v>25</v>
      </c>
      <c r="V74" t="s">
        <v>390</v>
      </c>
    </row>
    <row r="75" spans="2:22" x14ac:dyDescent="0.25">
      <c r="C75" s="13"/>
      <c r="D75" s="12"/>
      <c r="E75" s="12"/>
      <c r="F75" s="12"/>
      <c r="G75" s="12"/>
      <c r="H75" s="12"/>
      <c r="I75" s="12"/>
      <c r="J75" s="12"/>
      <c r="K75" s="14"/>
      <c r="L75" s="11"/>
      <c r="M75" s="11"/>
      <c r="N75" s="11"/>
      <c r="O75" s="12"/>
      <c r="P75" s="14"/>
      <c r="Q75" s="11"/>
      <c r="R75" s="11"/>
    </row>
    <row r="76" spans="2:22" x14ac:dyDescent="0.25">
      <c r="B76">
        <v>335</v>
      </c>
      <c r="C76" s="13">
        <v>45923</v>
      </c>
      <c r="D76" s="12" t="s">
        <v>361</v>
      </c>
      <c r="E76" s="12" t="s">
        <v>23</v>
      </c>
      <c r="F76" s="12" t="s">
        <v>23</v>
      </c>
      <c r="G76" s="12" t="s">
        <v>21</v>
      </c>
      <c r="H76" s="12"/>
      <c r="I76" s="12" t="s">
        <v>238</v>
      </c>
      <c r="J76" s="12"/>
      <c r="K76" s="14"/>
      <c r="L76" s="11"/>
      <c r="M76" s="11"/>
      <c r="N76" s="11"/>
      <c r="O76" s="12" t="s">
        <v>361</v>
      </c>
      <c r="P76" s="14">
        <v>-100</v>
      </c>
      <c r="Q76" s="11">
        <v>1923.47</v>
      </c>
      <c r="R76" s="11">
        <v>-192346.65</v>
      </c>
      <c r="S76" t="str">
        <f>LEFT(O76,2)</f>
        <v>22</v>
      </c>
      <c r="T76" t="str">
        <f>MID(O76,4,2)</f>
        <v>09</v>
      </c>
      <c r="U76" t="str">
        <f>RIGHT(O76,2)</f>
        <v>25</v>
      </c>
      <c r="V76" t="s">
        <v>387</v>
      </c>
    </row>
    <row r="77" spans="2:22" x14ac:dyDescent="0.25">
      <c r="B77">
        <v>249</v>
      </c>
      <c r="C77" s="13">
        <v>45887</v>
      </c>
      <c r="D77" s="12" t="s">
        <v>294</v>
      </c>
      <c r="E77" s="12" t="s">
        <v>23</v>
      </c>
      <c r="F77" s="12" t="s">
        <v>23</v>
      </c>
      <c r="G77" s="12" t="s">
        <v>21</v>
      </c>
      <c r="H77" s="12"/>
      <c r="I77" s="12" t="s">
        <v>238</v>
      </c>
      <c r="J77" s="12" t="s">
        <v>294</v>
      </c>
      <c r="K77" s="14">
        <v>100</v>
      </c>
      <c r="L77" s="11">
        <v>1666.26</v>
      </c>
      <c r="M77" s="11">
        <v>166626.48000000001</v>
      </c>
      <c r="N77" s="11"/>
      <c r="O77" s="12"/>
      <c r="P77" s="14"/>
      <c r="Q77" s="11"/>
      <c r="R77" s="11"/>
      <c r="S77" t="str">
        <f t="shared" ref="S77:S78" si="33">LEFT(J77,2)</f>
        <v>14</v>
      </c>
      <c r="T77" t="str">
        <f t="shared" ref="T77:T78" si="34">MID(J77,4,2)</f>
        <v>08</v>
      </c>
      <c r="U77" t="str">
        <f t="shared" ref="U77:U78" si="35">RIGHT(J77,2)</f>
        <v>25</v>
      </c>
      <c r="V77" t="s">
        <v>388</v>
      </c>
    </row>
    <row r="78" spans="2:22" x14ac:dyDescent="0.25">
      <c r="B78">
        <v>174</v>
      </c>
      <c r="C78" s="13">
        <v>45848</v>
      </c>
      <c r="D78" s="12" t="s">
        <v>236</v>
      </c>
      <c r="E78" s="12" t="s">
        <v>17</v>
      </c>
      <c r="F78" s="12" t="s">
        <v>237</v>
      </c>
      <c r="G78" s="12" t="s">
        <v>21</v>
      </c>
      <c r="H78" s="12"/>
      <c r="I78" s="12" t="s">
        <v>238</v>
      </c>
      <c r="J78" s="12" t="s">
        <v>236</v>
      </c>
      <c r="K78" s="14">
        <v>200</v>
      </c>
      <c r="L78" s="11">
        <v>2053.65</v>
      </c>
      <c r="M78" s="11">
        <v>410730.32</v>
      </c>
      <c r="N78" s="11"/>
      <c r="O78" s="12"/>
      <c r="P78" s="14"/>
      <c r="Q78" s="11"/>
      <c r="R78" s="11"/>
      <c r="S78" t="str">
        <f t="shared" si="33"/>
        <v>09</v>
      </c>
      <c r="T78" t="str">
        <f t="shared" si="34"/>
        <v>07</v>
      </c>
      <c r="U78" t="str">
        <f t="shared" si="35"/>
        <v>25</v>
      </c>
      <c r="V78" t="s">
        <v>389</v>
      </c>
    </row>
    <row r="79" spans="2:22" x14ac:dyDescent="0.25">
      <c r="C79" s="13"/>
      <c r="D79" s="12"/>
      <c r="E79" s="12"/>
      <c r="F79" s="12"/>
      <c r="G79" s="12"/>
      <c r="H79" s="12"/>
      <c r="I79" s="12"/>
      <c r="J79" s="12"/>
      <c r="K79" s="14"/>
      <c r="L79" s="11"/>
      <c r="M79" s="11"/>
      <c r="N79" s="11"/>
      <c r="O79" s="12"/>
      <c r="P79" s="14"/>
      <c r="Q79" s="11"/>
      <c r="R79" s="11"/>
    </row>
    <row r="80" spans="2:22" x14ac:dyDescent="0.25">
      <c r="B80">
        <v>27</v>
      </c>
      <c r="C80" s="13">
        <v>45784</v>
      </c>
      <c r="D80" s="12" t="s">
        <v>77</v>
      </c>
      <c r="E80" s="12" t="s">
        <v>23</v>
      </c>
      <c r="F80" s="12" t="s">
        <v>23</v>
      </c>
      <c r="G80" s="12" t="s">
        <v>21</v>
      </c>
      <c r="H80" s="12"/>
      <c r="I80" s="12" t="s">
        <v>82</v>
      </c>
      <c r="J80" s="12"/>
      <c r="K80" s="14"/>
      <c r="L80" s="11"/>
      <c r="M80" s="11"/>
      <c r="N80" s="11"/>
      <c r="O80" s="12" t="s">
        <v>77</v>
      </c>
      <c r="P80" s="14">
        <v>-100</v>
      </c>
      <c r="Q80" s="11">
        <v>1118.8800000000001</v>
      </c>
      <c r="R80" s="11">
        <v>-111888</v>
      </c>
      <c r="S80" t="str">
        <f>LEFT(O80,2)</f>
        <v>06</v>
      </c>
      <c r="T80" t="str">
        <f>MID(O80,4,2)</f>
        <v>05</v>
      </c>
      <c r="U80" t="str">
        <f>RIGHT(O80,2)</f>
        <v>25</v>
      </c>
      <c r="V80" t="s">
        <v>390</v>
      </c>
    </row>
    <row r="81" spans="2:22" x14ac:dyDescent="0.25">
      <c r="C81" s="13"/>
      <c r="D81" s="12"/>
      <c r="E81" s="12"/>
      <c r="F81" s="12"/>
      <c r="G81" s="12"/>
      <c r="H81" s="12"/>
      <c r="I81" s="12"/>
      <c r="J81" s="12"/>
      <c r="K81" s="14"/>
      <c r="L81" s="11"/>
      <c r="M81" s="11"/>
      <c r="N81" s="11"/>
      <c r="O81" s="12"/>
      <c r="P81" s="14"/>
      <c r="Q81" s="11"/>
      <c r="R81" s="11"/>
    </row>
    <row r="82" spans="2:22" x14ac:dyDescent="0.25">
      <c r="B82">
        <v>98</v>
      </c>
      <c r="C82" s="13">
        <v>45811</v>
      </c>
      <c r="D82" s="12" t="s">
        <v>167</v>
      </c>
      <c r="E82" s="12" t="s">
        <v>17</v>
      </c>
      <c r="F82" s="12" t="s">
        <v>168</v>
      </c>
      <c r="G82" s="12" t="s">
        <v>21</v>
      </c>
      <c r="H82" s="12"/>
      <c r="I82" s="12" t="s">
        <v>148</v>
      </c>
      <c r="J82" s="12"/>
      <c r="K82" s="14"/>
      <c r="L82" s="11"/>
      <c r="M82" s="11"/>
      <c r="N82" s="11"/>
      <c r="O82" s="12" t="s">
        <v>167</v>
      </c>
      <c r="P82" s="14">
        <v>-50</v>
      </c>
      <c r="Q82" s="11">
        <v>2942.35</v>
      </c>
      <c r="R82" s="11">
        <v>-147117.53</v>
      </c>
      <c r="S82" t="str">
        <f>LEFT(O82,2)</f>
        <v>02</v>
      </c>
      <c r="T82" t="str">
        <f>MID(O82,4,2)</f>
        <v>06</v>
      </c>
      <c r="U82" t="str">
        <f>RIGHT(O82,2)</f>
        <v>25</v>
      </c>
      <c r="V82" t="s">
        <v>390</v>
      </c>
    </row>
    <row r="83" spans="2:22" x14ac:dyDescent="0.25">
      <c r="B83">
        <v>83</v>
      </c>
      <c r="C83" s="13">
        <v>45799</v>
      </c>
      <c r="D83" s="12" t="s">
        <v>146</v>
      </c>
      <c r="E83" s="12" t="s">
        <v>23</v>
      </c>
      <c r="F83" s="12" t="s">
        <v>23</v>
      </c>
      <c r="G83" s="12" t="s">
        <v>21</v>
      </c>
      <c r="H83" s="12"/>
      <c r="I83" s="12" t="s">
        <v>148</v>
      </c>
      <c r="J83" s="12" t="s">
        <v>146</v>
      </c>
      <c r="K83" s="14">
        <v>50</v>
      </c>
      <c r="L83" s="11">
        <v>2757.97</v>
      </c>
      <c r="M83" s="11">
        <v>137898.26</v>
      </c>
      <c r="N83" s="11"/>
      <c r="O83" s="12"/>
      <c r="P83" s="14"/>
      <c r="Q83" s="11"/>
      <c r="R83" s="11"/>
      <c r="S83" t="str">
        <f>LEFT(J83,2)</f>
        <v>21</v>
      </c>
      <c r="T83" t="str">
        <f>MID(J83,4,2)</f>
        <v>05</v>
      </c>
      <c r="U83" t="str">
        <f>RIGHT(J83,2)</f>
        <v>25</v>
      </c>
      <c r="V83" t="s">
        <v>390</v>
      </c>
    </row>
    <row r="84" spans="2:22" x14ac:dyDescent="0.25">
      <c r="C84" s="13"/>
      <c r="D84" s="12"/>
      <c r="E84" s="12"/>
      <c r="F84" s="12"/>
      <c r="G84" s="12"/>
      <c r="H84" s="12"/>
      <c r="I84" s="12"/>
      <c r="J84" s="12"/>
      <c r="K84" s="14"/>
      <c r="L84" s="11"/>
      <c r="M84" s="11"/>
      <c r="N84" s="11"/>
      <c r="O84" s="12"/>
      <c r="P84" s="14"/>
      <c r="Q84" s="11"/>
      <c r="R84" s="11"/>
    </row>
    <row r="85" spans="2:22" x14ac:dyDescent="0.25">
      <c r="B85">
        <v>151</v>
      </c>
      <c r="C85" s="13">
        <v>45839</v>
      </c>
      <c r="D85" s="12" t="s">
        <v>214</v>
      </c>
      <c r="E85" s="12" t="s">
        <v>17</v>
      </c>
      <c r="F85" s="12" t="s">
        <v>215</v>
      </c>
      <c r="G85" s="12" t="s">
        <v>21</v>
      </c>
      <c r="H85" s="12"/>
      <c r="I85" s="12" t="s">
        <v>216</v>
      </c>
      <c r="J85" s="12" t="s">
        <v>214</v>
      </c>
      <c r="K85" s="14">
        <v>500</v>
      </c>
      <c r="L85" s="11">
        <v>84.3</v>
      </c>
      <c r="M85" s="11">
        <v>42149.71</v>
      </c>
      <c r="N85" s="11"/>
      <c r="O85" s="12"/>
      <c r="P85" s="14"/>
      <c r="Q85" s="11"/>
      <c r="R85" s="11"/>
      <c r="S85" t="str">
        <f>LEFT(J85,2)</f>
        <v>30</v>
      </c>
      <c r="T85" t="str">
        <f>MID(J85,4,2)</f>
        <v>06</v>
      </c>
      <c r="U85" t="str">
        <f>RIGHT(J85,2)</f>
        <v>25</v>
      </c>
      <c r="V85" t="s">
        <v>389</v>
      </c>
    </row>
    <row r="86" spans="2:22" x14ac:dyDescent="0.25">
      <c r="C86" s="13"/>
      <c r="D86" s="12"/>
      <c r="E86" s="12"/>
      <c r="F86" s="12"/>
      <c r="G86" s="12"/>
      <c r="H86" s="12"/>
      <c r="I86" s="12"/>
      <c r="J86" s="12"/>
      <c r="K86" s="14"/>
      <c r="L86" s="11"/>
      <c r="M86" s="11"/>
      <c r="N86" s="11"/>
      <c r="O86" s="12"/>
      <c r="P86" s="14"/>
      <c r="Q86" s="11"/>
      <c r="R86" s="11"/>
    </row>
    <row r="87" spans="2:22" x14ac:dyDescent="0.25">
      <c r="B87">
        <v>70</v>
      </c>
      <c r="C87" s="13">
        <v>45793</v>
      </c>
      <c r="D87" s="12" t="s">
        <v>127</v>
      </c>
      <c r="E87" s="12" t="s">
        <v>17</v>
      </c>
      <c r="F87" s="12" t="s">
        <v>128</v>
      </c>
      <c r="G87" s="12" t="s">
        <v>21</v>
      </c>
      <c r="H87" s="12"/>
      <c r="I87" s="12" t="s">
        <v>129</v>
      </c>
      <c r="J87" s="12" t="s">
        <v>127</v>
      </c>
      <c r="K87" s="14">
        <v>500</v>
      </c>
      <c r="L87" s="11">
        <v>331.93</v>
      </c>
      <c r="M87" s="11">
        <v>165965.79999999999</v>
      </c>
      <c r="N87" s="11"/>
      <c r="O87" s="12"/>
      <c r="P87" s="14"/>
      <c r="Q87" s="11"/>
      <c r="R87" s="11"/>
      <c r="S87" t="str">
        <f>LEFT(J87,2)</f>
        <v>15</v>
      </c>
      <c r="T87" t="str">
        <f>MID(J87,4,2)</f>
        <v>05</v>
      </c>
      <c r="U87" t="str">
        <f>RIGHT(J87,2)</f>
        <v>25</v>
      </c>
      <c r="V87" t="s">
        <v>390</v>
      </c>
    </row>
    <row r="88" spans="2:22" x14ac:dyDescent="0.25">
      <c r="C88" s="13"/>
      <c r="D88" s="12"/>
      <c r="E88" s="12"/>
      <c r="F88" s="12"/>
      <c r="G88" s="12"/>
      <c r="H88" s="12"/>
      <c r="I88" s="12"/>
      <c r="J88" s="12"/>
      <c r="K88" s="14"/>
      <c r="L88" s="11"/>
      <c r="M88" s="11"/>
      <c r="N88" s="11"/>
      <c r="O88" s="12"/>
      <c r="P88" s="14"/>
      <c r="Q88" s="11"/>
      <c r="R88" s="11"/>
    </row>
    <row r="89" spans="2:22" x14ac:dyDescent="0.25">
      <c r="B89">
        <v>228</v>
      </c>
      <c r="C89" s="13">
        <v>45875</v>
      </c>
      <c r="D89" s="12" t="s">
        <v>276</v>
      </c>
      <c r="E89" s="12" t="s">
        <v>23</v>
      </c>
      <c r="F89" s="12" t="s">
        <v>23</v>
      </c>
      <c r="G89" s="12" t="s">
        <v>21</v>
      </c>
      <c r="H89" s="12"/>
      <c r="I89" s="12" t="s">
        <v>83</v>
      </c>
      <c r="J89" s="12"/>
      <c r="K89" s="14"/>
      <c r="L89" s="11"/>
      <c r="M89" s="11"/>
      <c r="N89" s="11"/>
      <c r="O89" s="12" t="s">
        <v>276</v>
      </c>
      <c r="P89" s="14">
        <v>-2000</v>
      </c>
      <c r="Q89" s="11">
        <v>110.24</v>
      </c>
      <c r="R89" s="11">
        <v>-220487.81</v>
      </c>
      <c r="S89" t="str">
        <f t="shared" ref="S89:S91" si="36">LEFT(O89,2)</f>
        <v>05</v>
      </c>
      <c r="T89" t="str">
        <f t="shared" ref="T89:T91" si="37">MID(O89,4,2)</f>
        <v>08</v>
      </c>
      <c r="U89" t="str">
        <f t="shared" ref="U89:U91" si="38">RIGHT(O89,2)</f>
        <v>25</v>
      </c>
      <c r="V89" t="s">
        <v>388</v>
      </c>
    </row>
    <row r="90" spans="2:22" x14ac:dyDescent="0.25">
      <c r="B90">
        <v>28</v>
      </c>
      <c r="C90" s="13">
        <v>45784</v>
      </c>
      <c r="D90" s="12" t="s">
        <v>77</v>
      </c>
      <c r="E90" s="12" t="s">
        <v>23</v>
      </c>
      <c r="F90" s="12" t="s">
        <v>23</v>
      </c>
      <c r="G90" s="12" t="s">
        <v>21</v>
      </c>
      <c r="H90" s="12"/>
      <c r="I90" s="12" t="s">
        <v>83</v>
      </c>
      <c r="J90" s="12"/>
      <c r="K90" s="14"/>
      <c r="L90" s="11"/>
      <c r="M90" s="11"/>
      <c r="N90" s="11"/>
      <c r="O90" s="12" t="s">
        <v>77</v>
      </c>
      <c r="P90" s="14">
        <v>-1500</v>
      </c>
      <c r="Q90" s="11">
        <v>92.71</v>
      </c>
      <c r="R90" s="11">
        <v>-139060.81</v>
      </c>
      <c r="S90" t="str">
        <f t="shared" si="36"/>
        <v>06</v>
      </c>
      <c r="T90" t="str">
        <f t="shared" si="37"/>
        <v>05</v>
      </c>
      <c r="U90" t="str">
        <f t="shared" si="38"/>
        <v>25</v>
      </c>
      <c r="V90" t="s">
        <v>390</v>
      </c>
    </row>
    <row r="91" spans="2:22" x14ac:dyDescent="0.25">
      <c r="B91">
        <v>158</v>
      </c>
      <c r="C91" s="13">
        <v>45847</v>
      </c>
      <c r="D91" s="12" t="s">
        <v>230</v>
      </c>
      <c r="E91" s="12" t="s">
        <v>23</v>
      </c>
      <c r="F91" s="12" t="s">
        <v>23</v>
      </c>
      <c r="G91" s="12" t="s">
        <v>21</v>
      </c>
      <c r="H91" s="12"/>
      <c r="I91" s="12" t="s">
        <v>83</v>
      </c>
      <c r="J91" s="12"/>
      <c r="K91" s="14"/>
      <c r="L91" s="11"/>
      <c r="M91" s="11"/>
      <c r="N91" s="11"/>
      <c r="O91" s="12" t="s">
        <v>230</v>
      </c>
      <c r="P91" s="14">
        <v>-1000</v>
      </c>
      <c r="Q91" s="11">
        <v>123.84</v>
      </c>
      <c r="R91" s="11">
        <v>-123836</v>
      </c>
      <c r="S91" t="str">
        <f t="shared" si="36"/>
        <v>08</v>
      </c>
      <c r="T91" t="str">
        <f t="shared" si="37"/>
        <v>07</v>
      </c>
      <c r="U91" t="str">
        <f t="shared" si="38"/>
        <v>25</v>
      </c>
      <c r="V91" t="s">
        <v>389</v>
      </c>
    </row>
    <row r="92" spans="2:22" x14ac:dyDescent="0.25">
      <c r="C92" s="13"/>
      <c r="D92" s="12"/>
      <c r="E92" s="12"/>
      <c r="F92" s="12"/>
      <c r="G92" s="12"/>
      <c r="H92" s="12"/>
      <c r="I92" s="12"/>
      <c r="J92" s="12"/>
      <c r="K92" s="14"/>
      <c r="L92" s="11"/>
      <c r="M92" s="11"/>
      <c r="N92" s="11"/>
      <c r="O92" s="12"/>
      <c r="P92" s="14"/>
      <c r="Q92" s="11"/>
      <c r="R92" s="11"/>
    </row>
    <row r="93" spans="2:22" x14ac:dyDescent="0.25">
      <c r="B93">
        <v>29</v>
      </c>
      <c r="C93" s="13">
        <v>45784</v>
      </c>
      <c r="D93" s="12" t="s">
        <v>77</v>
      </c>
      <c r="E93" s="12" t="s">
        <v>23</v>
      </c>
      <c r="F93" s="12" t="s">
        <v>23</v>
      </c>
      <c r="G93" s="12" t="s">
        <v>21</v>
      </c>
      <c r="H93" s="12"/>
      <c r="I93" s="12" t="s">
        <v>84</v>
      </c>
      <c r="J93" s="12"/>
      <c r="K93" s="14"/>
      <c r="L93" s="11"/>
      <c r="M93" s="11"/>
      <c r="N93" s="11"/>
      <c r="O93" s="12" t="s">
        <v>77</v>
      </c>
      <c r="P93" s="14">
        <v>-1000</v>
      </c>
      <c r="Q93" s="11">
        <v>176.47</v>
      </c>
      <c r="R93" s="11">
        <v>-176468</v>
      </c>
      <c r="S93" t="str">
        <f>LEFT(O93,2)</f>
        <v>06</v>
      </c>
      <c r="T93" t="str">
        <f>MID(O93,4,2)</f>
        <v>05</v>
      </c>
      <c r="U93" t="str">
        <f>RIGHT(O93,2)</f>
        <v>25</v>
      </c>
      <c r="V93" t="s">
        <v>390</v>
      </c>
    </row>
    <row r="94" spans="2:22" x14ac:dyDescent="0.25">
      <c r="C94" s="13"/>
      <c r="D94" s="12"/>
      <c r="E94" s="12"/>
      <c r="F94" s="12"/>
      <c r="G94" s="12"/>
      <c r="H94" s="12"/>
      <c r="I94" s="12"/>
      <c r="J94" s="12"/>
      <c r="K94" s="14"/>
      <c r="L94" s="11"/>
      <c r="M94" s="11"/>
      <c r="N94" s="11"/>
      <c r="O94" s="12"/>
      <c r="P94" s="14"/>
      <c r="Q94" s="11"/>
      <c r="R94" s="11"/>
    </row>
    <row r="95" spans="2:22" x14ac:dyDescent="0.25">
      <c r="B95">
        <v>356</v>
      </c>
      <c r="C95" s="13">
        <v>45925</v>
      </c>
      <c r="D95" s="12" t="s">
        <v>372</v>
      </c>
      <c r="E95" s="12" t="s">
        <v>23</v>
      </c>
      <c r="F95" s="12" t="s">
        <v>23</v>
      </c>
      <c r="G95" s="12" t="s">
        <v>21</v>
      </c>
      <c r="H95" s="12"/>
      <c r="I95" s="12" t="s">
        <v>206</v>
      </c>
      <c r="J95" s="12"/>
      <c r="K95" s="14"/>
      <c r="L95" s="11"/>
      <c r="M95" s="11"/>
      <c r="N95" s="11"/>
      <c r="O95" s="12" t="s">
        <v>372</v>
      </c>
      <c r="P95" s="14">
        <v>-200</v>
      </c>
      <c r="Q95" s="11">
        <v>3479.1</v>
      </c>
      <c r="R95" s="11">
        <v>-695820.46</v>
      </c>
      <c r="S95" t="str">
        <f>LEFT(O95,2)</f>
        <v>24</v>
      </c>
      <c r="T95" t="str">
        <f>MID(O95,4,2)</f>
        <v>09</v>
      </c>
      <c r="U95" t="str">
        <f>RIGHT(O95,2)</f>
        <v>25</v>
      </c>
      <c r="V95" t="s">
        <v>387</v>
      </c>
    </row>
    <row r="96" spans="2:22" x14ac:dyDescent="0.25">
      <c r="B96">
        <v>269</v>
      </c>
      <c r="C96" s="13">
        <v>45890</v>
      </c>
      <c r="D96" s="12" t="s">
        <v>306</v>
      </c>
      <c r="E96" s="12" t="s">
        <v>17</v>
      </c>
      <c r="F96" s="12" t="s">
        <v>307</v>
      </c>
      <c r="G96" s="12" t="s">
        <v>21</v>
      </c>
      <c r="H96" s="12"/>
      <c r="I96" s="12" t="s">
        <v>206</v>
      </c>
      <c r="J96" s="12" t="s">
        <v>306</v>
      </c>
      <c r="K96" s="14">
        <v>40</v>
      </c>
      <c r="L96" s="11">
        <v>3307.6</v>
      </c>
      <c r="M96" s="11">
        <v>132304.17000000001</v>
      </c>
      <c r="N96" s="11"/>
      <c r="O96" s="12"/>
      <c r="P96" s="14"/>
      <c r="Q96" s="11"/>
      <c r="R96" s="11"/>
      <c r="S96" t="str">
        <f t="shared" ref="S96:S98" si="39">LEFT(J96,2)</f>
        <v>20</v>
      </c>
      <c r="T96" t="str">
        <f t="shared" ref="T96:T98" si="40">MID(J96,4,2)</f>
        <v>08</v>
      </c>
      <c r="U96" t="str">
        <f t="shared" ref="U96:U98" si="41">RIGHT(J96,2)</f>
        <v>25</v>
      </c>
      <c r="V96" t="s">
        <v>388</v>
      </c>
    </row>
    <row r="97" spans="2:22" x14ac:dyDescent="0.25">
      <c r="B97">
        <v>145</v>
      </c>
      <c r="C97" s="13">
        <v>45828</v>
      </c>
      <c r="D97" s="12" t="s">
        <v>204</v>
      </c>
      <c r="E97" s="12" t="s">
        <v>17</v>
      </c>
      <c r="F97" s="12" t="s">
        <v>205</v>
      </c>
      <c r="G97" s="12" t="s">
        <v>21</v>
      </c>
      <c r="H97" s="12"/>
      <c r="I97" s="12" t="s">
        <v>206</v>
      </c>
      <c r="J97" s="12" t="s">
        <v>204</v>
      </c>
      <c r="K97" s="14">
        <v>60</v>
      </c>
      <c r="L97" s="11">
        <v>2794.54</v>
      </c>
      <c r="M97" s="11">
        <v>167672.51</v>
      </c>
      <c r="N97" s="11"/>
      <c r="O97" s="12"/>
      <c r="P97" s="14"/>
      <c r="Q97" s="11"/>
      <c r="R97" s="11"/>
      <c r="S97" t="str">
        <f t="shared" si="39"/>
        <v>19</v>
      </c>
      <c r="T97" t="str">
        <f t="shared" si="40"/>
        <v>06</v>
      </c>
      <c r="U97" t="str">
        <f t="shared" si="41"/>
        <v>25</v>
      </c>
      <c r="V97" t="s">
        <v>389</v>
      </c>
    </row>
    <row r="98" spans="2:22" x14ac:dyDescent="0.25">
      <c r="B98">
        <v>281</v>
      </c>
      <c r="C98" s="13">
        <v>45902</v>
      </c>
      <c r="D98" s="12" t="s">
        <v>316</v>
      </c>
      <c r="E98" s="12" t="s">
        <v>17</v>
      </c>
      <c r="F98" s="12" t="s">
        <v>317</v>
      </c>
      <c r="G98" s="12" t="s">
        <v>21</v>
      </c>
      <c r="H98" s="12"/>
      <c r="I98" s="12" t="s">
        <v>206</v>
      </c>
      <c r="J98" s="12" t="s">
        <v>316</v>
      </c>
      <c r="K98" s="14">
        <v>100</v>
      </c>
      <c r="L98" s="11">
        <v>3494.69</v>
      </c>
      <c r="M98" s="11">
        <v>349468.64</v>
      </c>
      <c r="N98" s="11"/>
      <c r="O98" s="12"/>
      <c r="P98" s="14"/>
      <c r="Q98" s="11"/>
      <c r="R98" s="11"/>
      <c r="S98" t="str">
        <f t="shared" si="39"/>
        <v>01</v>
      </c>
      <c r="T98" t="str">
        <f t="shared" si="40"/>
        <v>09</v>
      </c>
      <c r="U98" t="str">
        <f t="shared" si="41"/>
        <v>25</v>
      </c>
      <c r="V98" t="s">
        <v>388</v>
      </c>
    </row>
    <row r="99" spans="2:22" x14ac:dyDescent="0.25">
      <c r="C99" s="13"/>
      <c r="D99" s="12"/>
      <c r="E99" s="12"/>
      <c r="F99" s="12"/>
      <c r="G99" s="12"/>
      <c r="H99" s="12"/>
      <c r="I99" s="12"/>
      <c r="J99" s="12"/>
      <c r="K99" s="14"/>
      <c r="L99" s="11"/>
      <c r="M99" s="11"/>
      <c r="N99" s="11"/>
      <c r="O99" s="12"/>
      <c r="P99" s="14"/>
      <c r="Q99" s="11"/>
      <c r="R99" s="11"/>
    </row>
    <row r="100" spans="2:22" x14ac:dyDescent="0.25">
      <c r="B100">
        <v>30</v>
      </c>
      <c r="C100" s="13">
        <v>45784</v>
      </c>
      <c r="D100" s="12" t="s">
        <v>77</v>
      </c>
      <c r="E100" s="12" t="s">
        <v>23</v>
      </c>
      <c r="F100" s="12" t="s">
        <v>23</v>
      </c>
      <c r="G100" s="12" t="s">
        <v>21</v>
      </c>
      <c r="H100" s="12"/>
      <c r="I100" s="12" t="s">
        <v>85</v>
      </c>
      <c r="J100" s="12"/>
      <c r="K100" s="14"/>
      <c r="L100" s="11"/>
      <c r="M100" s="11"/>
      <c r="N100" s="11"/>
      <c r="O100" s="12" t="s">
        <v>77</v>
      </c>
      <c r="P100" s="14">
        <v>-15000</v>
      </c>
      <c r="Q100" s="11">
        <v>2.16</v>
      </c>
      <c r="R100" s="11">
        <v>-32400</v>
      </c>
      <c r="S100" t="str">
        <f>LEFT(O100,2)</f>
        <v>06</v>
      </c>
      <c r="T100" t="str">
        <f>MID(O100,4,2)</f>
        <v>05</v>
      </c>
      <c r="U100" t="str">
        <f>RIGHT(O100,2)</f>
        <v>25</v>
      </c>
      <c r="V100" t="s">
        <v>390</v>
      </c>
    </row>
    <row r="101" spans="2:22" x14ac:dyDescent="0.25">
      <c r="C101" s="13"/>
      <c r="D101" s="12"/>
      <c r="E101" s="12"/>
      <c r="F101" s="12"/>
      <c r="G101" s="12"/>
      <c r="H101" s="12"/>
      <c r="I101" s="12"/>
      <c r="J101" s="12"/>
      <c r="K101" s="14"/>
      <c r="L101" s="11"/>
      <c r="M101" s="11"/>
      <c r="N101" s="11"/>
      <c r="O101" s="12"/>
      <c r="P101" s="14"/>
      <c r="Q101" s="11"/>
      <c r="R101" s="11"/>
    </row>
    <row r="102" spans="2:22" x14ac:dyDescent="0.25">
      <c r="B102">
        <v>286</v>
      </c>
      <c r="C102" s="13">
        <v>45903</v>
      </c>
      <c r="D102" s="12" t="s">
        <v>321</v>
      </c>
      <c r="E102" s="12" t="s">
        <v>23</v>
      </c>
      <c r="F102" s="12" t="s">
        <v>23</v>
      </c>
      <c r="G102" s="12" t="s">
        <v>21</v>
      </c>
      <c r="H102" s="12"/>
      <c r="I102" s="12" t="s">
        <v>324</v>
      </c>
      <c r="J102" s="12"/>
      <c r="K102" s="14"/>
      <c r="L102" s="11"/>
      <c r="M102" s="11"/>
      <c r="N102" s="11"/>
      <c r="O102" s="12" t="s">
        <v>321</v>
      </c>
      <c r="P102" s="14">
        <v>-10000</v>
      </c>
      <c r="Q102" s="11">
        <v>0.51</v>
      </c>
      <c r="R102" s="11">
        <v>-5100</v>
      </c>
      <c r="S102" t="str">
        <f t="shared" ref="S102:S103" si="42">LEFT(O102,2)</f>
        <v>02</v>
      </c>
      <c r="T102" t="str">
        <f t="shared" ref="T102:T103" si="43">MID(O102,4,2)</f>
        <v>09</v>
      </c>
      <c r="U102" t="str">
        <f t="shared" ref="U102:U103" si="44">RIGHT(O102,2)</f>
        <v>25</v>
      </c>
      <c r="V102" t="s">
        <v>388</v>
      </c>
    </row>
    <row r="103" spans="2:22" x14ac:dyDescent="0.25">
      <c r="B103">
        <v>307</v>
      </c>
      <c r="C103" s="13">
        <v>45916</v>
      </c>
      <c r="D103" s="12" t="s">
        <v>345</v>
      </c>
      <c r="E103" s="12" t="s">
        <v>23</v>
      </c>
      <c r="F103" s="12" t="s">
        <v>23</v>
      </c>
      <c r="G103" s="12" t="s">
        <v>21</v>
      </c>
      <c r="H103" s="12"/>
      <c r="I103" s="12" t="s">
        <v>324</v>
      </c>
      <c r="J103" s="12"/>
      <c r="K103" s="14"/>
      <c r="L103" s="11"/>
      <c r="M103" s="11"/>
      <c r="N103" s="11"/>
      <c r="O103" s="12" t="s">
        <v>345</v>
      </c>
      <c r="P103" s="14">
        <v>-5000</v>
      </c>
      <c r="Q103" s="11">
        <v>0.56000000000000005</v>
      </c>
      <c r="R103" s="11">
        <v>-2800</v>
      </c>
      <c r="S103" t="str">
        <f t="shared" si="42"/>
        <v>15</v>
      </c>
      <c r="T103" t="str">
        <f t="shared" si="43"/>
        <v>09</v>
      </c>
      <c r="U103" t="str">
        <f t="shared" si="44"/>
        <v>25</v>
      </c>
      <c r="V103" t="s">
        <v>388</v>
      </c>
    </row>
    <row r="104" spans="2:22" x14ac:dyDescent="0.25">
      <c r="C104" s="13"/>
      <c r="D104" s="12"/>
      <c r="E104" s="12"/>
      <c r="F104" s="12"/>
      <c r="G104" s="12"/>
      <c r="H104" s="12"/>
      <c r="I104" s="12"/>
      <c r="J104" s="12"/>
      <c r="K104" s="14"/>
      <c r="L104" s="11"/>
      <c r="M104" s="11"/>
      <c r="N104" s="11"/>
      <c r="O104" s="12"/>
      <c r="P104" s="14"/>
      <c r="Q104" s="11"/>
      <c r="R104" s="11"/>
    </row>
    <row r="105" spans="2:22" x14ac:dyDescent="0.25">
      <c r="B105">
        <v>31</v>
      </c>
      <c r="C105" s="13">
        <v>45784</v>
      </c>
      <c r="D105" s="12" t="s">
        <v>77</v>
      </c>
      <c r="E105" s="12" t="s">
        <v>23</v>
      </c>
      <c r="F105" s="12" t="s">
        <v>23</v>
      </c>
      <c r="G105" s="12" t="s">
        <v>21</v>
      </c>
      <c r="H105" s="12"/>
      <c r="I105" s="12" t="s">
        <v>86</v>
      </c>
      <c r="J105" s="12"/>
      <c r="K105" s="14"/>
      <c r="L105" s="11"/>
      <c r="M105" s="11"/>
      <c r="N105" s="11"/>
      <c r="O105" s="12" t="s">
        <v>77</v>
      </c>
      <c r="P105" s="14">
        <v>-500</v>
      </c>
      <c r="Q105" s="11">
        <v>186.02</v>
      </c>
      <c r="R105" s="11">
        <v>-93011.9</v>
      </c>
      <c r="S105" t="str">
        <f>LEFT(O105,2)</f>
        <v>06</v>
      </c>
      <c r="T105" t="str">
        <f>MID(O105,4,2)</f>
        <v>05</v>
      </c>
      <c r="U105" t="str">
        <f>RIGHT(O105,2)</f>
        <v>25</v>
      </c>
      <c r="V105" t="s">
        <v>390</v>
      </c>
    </row>
    <row r="106" spans="2:22" x14ac:dyDescent="0.25">
      <c r="C106" s="13"/>
      <c r="D106" s="12"/>
      <c r="E106" s="12"/>
      <c r="F106" s="12"/>
      <c r="G106" s="12"/>
      <c r="H106" s="12"/>
      <c r="I106" s="12"/>
      <c r="J106" s="12"/>
      <c r="K106" s="14"/>
      <c r="L106" s="11"/>
      <c r="M106" s="11"/>
      <c r="N106" s="11"/>
      <c r="O106" s="12"/>
      <c r="P106" s="14"/>
      <c r="Q106" s="11"/>
      <c r="R106" s="11"/>
    </row>
    <row r="107" spans="2:22" x14ac:dyDescent="0.25">
      <c r="B107">
        <v>241</v>
      </c>
      <c r="C107" s="13">
        <v>45881</v>
      </c>
      <c r="D107" s="12" t="s">
        <v>287</v>
      </c>
      <c r="E107" s="12" t="s">
        <v>23</v>
      </c>
      <c r="F107" s="12" t="s">
        <v>23</v>
      </c>
      <c r="G107" s="12" t="s">
        <v>21</v>
      </c>
      <c r="H107" s="12"/>
      <c r="I107" s="12" t="s">
        <v>267</v>
      </c>
      <c r="J107" s="12"/>
      <c r="K107" s="14"/>
      <c r="L107" s="11"/>
      <c r="M107" s="11"/>
      <c r="N107" s="11"/>
      <c r="O107" s="12" t="s">
        <v>287</v>
      </c>
      <c r="P107" s="14">
        <v>-100</v>
      </c>
      <c r="Q107" s="11">
        <v>357.89</v>
      </c>
      <c r="R107" s="11">
        <v>-35789.17</v>
      </c>
      <c r="S107" t="str">
        <f>LEFT(O107,2)</f>
        <v>11</v>
      </c>
      <c r="T107" t="str">
        <f>MID(O107,4,2)</f>
        <v>08</v>
      </c>
      <c r="U107" t="str">
        <f>RIGHT(O107,2)</f>
        <v>25</v>
      </c>
      <c r="V107" t="s">
        <v>388</v>
      </c>
    </row>
    <row r="108" spans="2:22" x14ac:dyDescent="0.25">
      <c r="B108">
        <v>250</v>
      </c>
      <c r="C108" s="13">
        <v>45887</v>
      </c>
      <c r="D108" s="12" t="s">
        <v>294</v>
      </c>
      <c r="E108" s="12" t="s">
        <v>23</v>
      </c>
      <c r="F108" s="12" t="s">
        <v>23</v>
      </c>
      <c r="G108" s="12" t="s">
        <v>21</v>
      </c>
      <c r="H108" s="12"/>
      <c r="I108" s="12" t="s">
        <v>267</v>
      </c>
      <c r="J108" s="12" t="s">
        <v>294</v>
      </c>
      <c r="K108" s="14">
        <v>150</v>
      </c>
      <c r="L108" s="11">
        <v>341.19</v>
      </c>
      <c r="M108" s="11">
        <v>51178.62</v>
      </c>
      <c r="N108" s="11"/>
      <c r="O108" s="12"/>
      <c r="P108" s="14"/>
      <c r="Q108" s="11"/>
      <c r="R108" s="11"/>
      <c r="S108" t="str">
        <f t="shared" ref="S108:S109" si="45">LEFT(J108,2)</f>
        <v>14</v>
      </c>
      <c r="T108" t="str">
        <f t="shared" ref="T108:T109" si="46">MID(J108,4,2)</f>
        <v>08</v>
      </c>
      <c r="U108" t="str">
        <f t="shared" ref="U108:U109" si="47">RIGHT(J108,2)</f>
        <v>25</v>
      </c>
      <c r="V108" t="s">
        <v>388</v>
      </c>
    </row>
    <row r="109" spans="2:22" x14ac:dyDescent="0.25">
      <c r="B109">
        <v>215</v>
      </c>
      <c r="C109" s="13">
        <v>45870</v>
      </c>
      <c r="D109" s="12" t="s">
        <v>264</v>
      </c>
      <c r="E109" s="12" t="s">
        <v>23</v>
      </c>
      <c r="F109" s="12" t="s">
        <v>23</v>
      </c>
      <c r="G109" s="12" t="s">
        <v>21</v>
      </c>
      <c r="H109" s="12"/>
      <c r="I109" s="12" t="s">
        <v>267</v>
      </c>
      <c r="J109" s="12" t="s">
        <v>264</v>
      </c>
      <c r="K109" s="14">
        <v>250</v>
      </c>
      <c r="L109" s="11">
        <v>309.81</v>
      </c>
      <c r="M109" s="11">
        <v>77452.33</v>
      </c>
      <c r="N109" s="11"/>
      <c r="O109" s="12"/>
      <c r="P109" s="14"/>
      <c r="Q109" s="11"/>
      <c r="R109" s="11"/>
      <c r="S109" t="str">
        <f t="shared" si="45"/>
        <v>31</v>
      </c>
      <c r="T109" t="str">
        <f t="shared" si="46"/>
        <v>07</v>
      </c>
      <c r="U109" t="str">
        <f t="shared" si="47"/>
        <v>25</v>
      </c>
      <c r="V109" t="s">
        <v>388</v>
      </c>
    </row>
    <row r="110" spans="2:22" x14ac:dyDescent="0.25">
      <c r="C110" s="13"/>
      <c r="D110" s="12"/>
      <c r="E110" s="12"/>
      <c r="F110" s="12"/>
      <c r="G110" s="12"/>
      <c r="H110" s="12"/>
      <c r="I110" s="12"/>
      <c r="J110" s="12"/>
      <c r="K110" s="14"/>
      <c r="L110" s="11"/>
      <c r="M110" s="11"/>
      <c r="N110" s="11"/>
      <c r="O110" s="12"/>
      <c r="P110" s="14"/>
      <c r="Q110" s="11"/>
      <c r="R110" s="11"/>
    </row>
    <row r="111" spans="2:22" x14ac:dyDescent="0.25">
      <c r="B111">
        <v>92</v>
      </c>
      <c r="C111" s="13">
        <v>45805</v>
      </c>
      <c r="D111" s="12" t="s">
        <v>156</v>
      </c>
      <c r="E111" s="12" t="s">
        <v>23</v>
      </c>
      <c r="F111" s="12" t="s">
        <v>23</v>
      </c>
      <c r="G111" s="12" t="s">
        <v>21</v>
      </c>
      <c r="H111" s="12"/>
      <c r="I111" s="12" t="s">
        <v>155</v>
      </c>
      <c r="J111" s="12" t="s">
        <v>156</v>
      </c>
      <c r="K111" s="14">
        <v>250</v>
      </c>
      <c r="L111" s="11">
        <v>925.46</v>
      </c>
      <c r="M111" s="11">
        <v>231364.54</v>
      </c>
      <c r="N111" s="11"/>
      <c r="O111" s="12"/>
      <c r="P111" s="14"/>
      <c r="Q111" s="11"/>
      <c r="R111" s="11"/>
      <c r="S111" t="str">
        <f t="shared" ref="S111:S112" si="48">LEFT(J111,2)</f>
        <v>27</v>
      </c>
      <c r="T111" t="str">
        <f t="shared" ref="T111:T112" si="49">MID(J111,4,2)</f>
        <v>05</v>
      </c>
      <c r="U111" t="str">
        <f t="shared" ref="U111:U112" si="50">RIGHT(J111,2)</f>
        <v>25</v>
      </c>
      <c r="V111" t="s">
        <v>390</v>
      </c>
    </row>
    <row r="112" spans="2:22" x14ac:dyDescent="0.25">
      <c r="B112">
        <v>89</v>
      </c>
      <c r="C112" s="13">
        <v>45804</v>
      </c>
      <c r="D112" s="12" t="s">
        <v>153</v>
      </c>
      <c r="E112" s="12" t="s">
        <v>17</v>
      </c>
      <c r="F112" s="12" t="s">
        <v>154</v>
      </c>
      <c r="G112" s="12" t="s">
        <v>21</v>
      </c>
      <c r="H112" s="12"/>
      <c r="I112" s="12" t="s">
        <v>155</v>
      </c>
      <c r="J112" s="12" t="s">
        <v>153</v>
      </c>
      <c r="K112" s="14">
        <v>250</v>
      </c>
      <c r="L112" s="11">
        <v>941.94</v>
      </c>
      <c r="M112" s="11">
        <v>235484.85</v>
      </c>
      <c r="N112" s="11"/>
      <c r="O112" s="12"/>
      <c r="P112" s="14"/>
      <c r="Q112" s="11"/>
      <c r="R112" s="11"/>
      <c r="S112" t="str">
        <f t="shared" si="48"/>
        <v>26</v>
      </c>
      <c r="T112" t="str">
        <f t="shared" si="49"/>
        <v>05</v>
      </c>
      <c r="U112" t="str">
        <f t="shared" si="50"/>
        <v>25</v>
      </c>
      <c r="V112" t="s">
        <v>390</v>
      </c>
    </row>
    <row r="113" spans="2:22" x14ac:dyDescent="0.25">
      <c r="C113" s="13"/>
      <c r="D113" s="12"/>
      <c r="E113" s="12"/>
      <c r="F113" s="12"/>
      <c r="G113" s="12"/>
      <c r="H113" s="12"/>
      <c r="I113" s="12"/>
      <c r="J113" s="12"/>
      <c r="K113" s="14"/>
      <c r="L113" s="11"/>
      <c r="M113" s="11"/>
      <c r="N113" s="11"/>
      <c r="O113" s="12"/>
      <c r="P113" s="14"/>
      <c r="Q113" s="11"/>
      <c r="R113" s="11"/>
    </row>
    <row r="114" spans="2:22" x14ac:dyDescent="0.25">
      <c r="B114">
        <v>251</v>
      </c>
      <c r="C114" s="13">
        <v>45887</v>
      </c>
      <c r="D114" s="12" t="s">
        <v>294</v>
      </c>
      <c r="E114" s="12" t="s">
        <v>23</v>
      </c>
      <c r="F114" s="12" t="s">
        <v>23</v>
      </c>
      <c r="G114" s="12" t="s">
        <v>21</v>
      </c>
      <c r="H114" s="12"/>
      <c r="I114" s="12" t="s">
        <v>268</v>
      </c>
      <c r="J114" s="12" t="s">
        <v>294</v>
      </c>
      <c r="K114" s="14">
        <v>50</v>
      </c>
      <c r="L114" s="11">
        <v>2705.2</v>
      </c>
      <c r="M114" s="11">
        <v>135260.12</v>
      </c>
      <c r="N114" s="11"/>
      <c r="O114" s="12"/>
      <c r="P114" s="14"/>
      <c r="Q114" s="11"/>
      <c r="R114" s="11"/>
      <c r="S114" t="str">
        <f t="shared" ref="S114:S115" si="51">LEFT(J114,2)</f>
        <v>14</v>
      </c>
      <c r="T114" t="str">
        <f t="shared" ref="T114:T115" si="52">MID(J114,4,2)</f>
        <v>08</v>
      </c>
      <c r="U114" t="str">
        <f t="shared" ref="U114:U115" si="53">RIGHT(J114,2)</f>
        <v>25</v>
      </c>
      <c r="V114" t="s">
        <v>388</v>
      </c>
    </row>
    <row r="115" spans="2:22" x14ac:dyDescent="0.25">
      <c r="B115">
        <v>216</v>
      </c>
      <c r="C115" s="13">
        <v>45870</v>
      </c>
      <c r="D115" s="12" t="s">
        <v>264</v>
      </c>
      <c r="E115" s="12" t="s">
        <v>23</v>
      </c>
      <c r="F115" s="12" t="s">
        <v>23</v>
      </c>
      <c r="G115" s="12" t="s">
        <v>21</v>
      </c>
      <c r="H115" s="12"/>
      <c r="I115" s="12" t="s">
        <v>268</v>
      </c>
      <c r="J115" s="12" t="s">
        <v>264</v>
      </c>
      <c r="K115" s="14">
        <v>100</v>
      </c>
      <c r="L115" s="11">
        <v>3178.18</v>
      </c>
      <c r="M115" s="11">
        <v>317817.5</v>
      </c>
      <c r="N115" s="11"/>
      <c r="O115" s="12"/>
      <c r="P115" s="14"/>
      <c r="Q115" s="11"/>
      <c r="R115" s="11"/>
      <c r="S115" t="str">
        <f t="shared" si="51"/>
        <v>31</v>
      </c>
      <c r="T115" t="str">
        <f t="shared" si="52"/>
        <v>07</v>
      </c>
      <c r="U115" t="str">
        <f t="shared" si="53"/>
        <v>25</v>
      </c>
      <c r="V115" t="s">
        <v>388</v>
      </c>
    </row>
    <row r="116" spans="2:22" x14ac:dyDescent="0.25">
      <c r="C116" s="13"/>
      <c r="D116" s="12"/>
      <c r="E116" s="12"/>
      <c r="F116" s="12"/>
      <c r="G116" s="12"/>
      <c r="H116" s="12"/>
      <c r="I116" s="12"/>
      <c r="J116" s="12"/>
      <c r="K116" s="14"/>
      <c r="L116" s="11"/>
      <c r="M116" s="11"/>
      <c r="N116" s="11"/>
      <c r="O116" s="12"/>
      <c r="P116" s="14"/>
      <c r="Q116" s="11"/>
      <c r="R116" s="11"/>
    </row>
    <row r="117" spans="2:22" x14ac:dyDescent="0.25">
      <c r="B117">
        <v>183</v>
      </c>
      <c r="C117" s="13">
        <v>45861</v>
      </c>
      <c r="D117" s="12" t="s">
        <v>247</v>
      </c>
      <c r="E117" s="12" t="s">
        <v>23</v>
      </c>
      <c r="F117" s="12" t="s">
        <v>23</v>
      </c>
      <c r="G117" s="12" t="s">
        <v>21</v>
      </c>
      <c r="H117" s="12"/>
      <c r="I117" s="12" t="s">
        <v>194</v>
      </c>
      <c r="J117" s="12"/>
      <c r="K117" s="14"/>
      <c r="L117" s="11"/>
      <c r="M117" s="11"/>
      <c r="N117" s="11"/>
      <c r="O117" s="12" t="s">
        <v>247</v>
      </c>
      <c r="P117" s="14">
        <v>-250</v>
      </c>
      <c r="Q117" s="11">
        <v>396.6</v>
      </c>
      <c r="R117" s="11">
        <v>-99150.73</v>
      </c>
      <c r="S117" t="str">
        <f>LEFT(O117,2)</f>
        <v>22</v>
      </c>
      <c r="T117" t="str">
        <f>MID(O117,4,2)</f>
        <v>07</v>
      </c>
      <c r="U117" t="str">
        <f>RIGHT(O117,2)</f>
        <v>25</v>
      </c>
      <c r="V117" t="s">
        <v>389</v>
      </c>
    </row>
    <row r="118" spans="2:22" x14ac:dyDescent="0.25">
      <c r="B118">
        <v>136</v>
      </c>
      <c r="C118" s="13">
        <v>45820</v>
      </c>
      <c r="D118" s="12" t="s">
        <v>192</v>
      </c>
      <c r="E118" s="12" t="s">
        <v>17</v>
      </c>
      <c r="F118" s="12" t="s">
        <v>193</v>
      </c>
      <c r="G118" s="12" t="s">
        <v>21</v>
      </c>
      <c r="H118" s="12"/>
      <c r="I118" s="12" t="s">
        <v>194</v>
      </c>
      <c r="J118" s="12" t="s">
        <v>192</v>
      </c>
      <c r="K118" s="14">
        <v>500</v>
      </c>
      <c r="L118" s="11">
        <v>386.57</v>
      </c>
      <c r="M118" s="11">
        <v>193283.09</v>
      </c>
      <c r="N118" s="11"/>
      <c r="O118" s="12"/>
      <c r="P118" s="14"/>
      <c r="Q118" s="11"/>
      <c r="R118" s="11"/>
      <c r="S118" t="str">
        <f>LEFT(J118,2)</f>
        <v>11</v>
      </c>
      <c r="T118" t="str">
        <f>MID(J118,4,2)</f>
        <v>06</v>
      </c>
      <c r="U118" t="str">
        <f>RIGHT(J118,2)</f>
        <v>25</v>
      </c>
      <c r="V118" t="s">
        <v>390</v>
      </c>
    </row>
    <row r="119" spans="2:22" x14ac:dyDescent="0.25">
      <c r="C119" s="13"/>
      <c r="D119" s="12"/>
      <c r="E119" s="12"/>
      <c r="F119" s="12"/>
      <c r="G119" s="12"/>
      <c r="H119" s="12"/>
      <c r="I119" s="12"/>
      <c r="J119" s="12"/>
      <c r="K119" s="14"/>
      <c r="L119" s="11"/>
      <c r="M119" s="11"/>
      <c r="N119" s="11"/>
      <c r="O119" s="12"/>
      <c r="P119" s="14"/>
      <c r="Q119" s="11"/>
      <c r="R119" s="11"/>
    </row>
    <row r="120" spans="2:22" x14ac:dyDescent="0.25">
      <c r="B120">
        <v>5</v>
      </c>
      <c r="C120" s="13">
        <v>45762</v>
      </c>
      <c r="D120" s="12" t="s">
        <v>49</v>
      </c>
      <c r="E120" s="12" t="s">
        <v>17</v>
      </c>
      <c r="F120" s="12" t="s">
        <v>50</v>
      </c>
      <c r="G120" s="12" t="s">
        <v>21</v>
      </c>
      <c r="H120" s="12"/>
      <c r="I120" s="12" t="s">
        <v>51</v>
      </c>
      <c r="J120" s="12"/>
      <c r="K120" s="14"/>
      <c r="L120" s="11"/>
      <c r="M120" s="11"/>
      <c r="N120" s="11"/>
      <c r="O120" s="12" t="s">
        <v>49</v>
      </c>
      <c r="P120" s="14">
        <v>-10000</v>
      </c>
      <c r="Q120" s="11">
        <v>77.84</v>
      </c>
      <c r="R120" s="11">
        <v>-778371</v>
      </c>
      <c r="S120" t="str">
        <f t="shared" ref="S120:S137" si="54">LEFT(O120,2)</f>
        <v>11</v>
      </c>
      <c r="T120" t="str">
        <f t="shared" ref="T120:T137" si="55">MID(O120,4,2)</f>
        <v>04</v>
      </c>
      <c r="U120" t="str">
        <f t="shared" ref="U120:U137" si="56">RIGHT(O120,2)</f>
        <v>25</v>
      </c>
      <c r="V120" t="s">
        <v>390</v>
      </c>
    </row>
    <row r="121" spans="2:22" x14ac:dyDescent="0.25">
      <c r="B121">
        <v>6</v>
      </c>
      <c r="C121" s="13">
        <v>45764</v>
      </c>
      <c r="D121" s="12" t="s">
        <v>53</v>
      </c>
      <c r="E121" s="12" t="s">
        <v>17</v>
      </c>
      <c r="F121" s="12" t="s">
        <v>54</v>
      </c>
      <c r="G121" s="12" t="s">
        <v>21</v>
      </c>
      <c r="H121" s="12"/>
      <c r="I121" s="12" t="s">
        <v>51</v>
      </c>
      <c r="J121" s="12"/>
      <c r="K121" s="14"/>
      <c r="L121" s="11"/>
      <c r="M121" s="11"/>
      <c r="N121" s="11"/>
      <c r="O121" s="12" t="s">
        <v>53</v>
      </c>
      <c r="P121" s="14">
        <v>-5000</v>
      </c>
      <c r="Q121" s="11">
        <v>78.709999999999994</v>
      </c>
      <c r="R121" s="11">
        <v>-393555.99</v>
      </c>
      <c r="S121" t="str">
        <f t="shared" si="54"/>
        <v>16</v>
      </c>
      <c r="T121" t="str">
        <f t="shared" si="55"/>
        <v>04</v>
      </c>
      <c r="U121" t="str">
        <f t="shared" si="56"/>
        <v>25</v>
      </c>
      <c r="V121" t="s">
        <v>390</v>
      </c>
    </row>
    <row r="122" spans="2:22" x14ac:dyDescent="0.25">
      <c r="B122">
        <v>287</v>
      </c>
      <c r="C122" s="13">
        <v>45903</v>
      </c>
      <c r="D122" s="12" t="s">
        <v>321</v>
      </c>
      <c r="E122" s="12" t="s">
        <v>23</v>
      </c>
      <c r="F122" s="12" t="s">
        <v>23</v>
      </c>
      <c r="G122" s="12" t="s">
        <v>21</v>
      </c>
      <c r="H122" s="12"/>
      <c r="I122" s="12" t="s">
        <v>51</v>
      </c>
      <c r="J122" s="12"/>
      <c r="K122" s="14"/>
      <c r="L122" s="11"/>
      <c r="M122" s="11"/>
      <c r="N122" s="11"/>
      <c r="O122" s="12" t="s">
        <v>321</v>
      </c>
      <c r="P122" s="14">
        <v>-2000</v>
      </c>
      <c r="Q122" s="11">
        <v>86.99</v>
      </c>
      <c r="R122" s="11">
        <v>-173985.8</v>
      </c>
      <c r="S122" t="str">
        <f t="shared" si="54"/>
        <v>02</v>
      </c>
      <c r="T122" t="str">
        <f t="shared" si="55"/>
        <v>09</v>
      </c>
      <c r="U122" t="str">
        <f t="shared" si="56"/>
        <v>25</v>
      </c>
      <c r="V122" t="s">
        <v>388</v>
      </c>
    </row>
    <row r="123" spans="2:22" x14ac:dyDescent="0.25">
      <c r="B123">
        <v>282</v>
      </c>
      <c r="C123" s="13">
        <v>45902</v>
      </c>
      <c r="D123" s="12" t="s">
        <v>316</v>
      </c>
      <c r="E123" s="12" t="s">
        <v>23</v>
      </c>
      <c r="F123" s="12" t="s">
        <v>23</v>
      </c>
      <c r="G123" s="12" t="s">
        <v>21</v>
      </c>
      <c r="H123" s="12"/>
      <c r="I123" s="12" t="s">
        <v>51</v>
      </c>
      <c r="J123" s="12"/>
      <c r="K123" s="14"/>
      <c r="L123" s="11"/>
      <c r="M123" s="11"/>
      <c r="N123" s="11"/>
      <c r="O123" s="12" t="s">
        <v>316</v>
      </c>
      <c r="P123" s="14">
        <v>-2000</v>
      </c>
      <c r="Q123" s="11">
        <v>86.68</v>
      </c>
      <c r="R123" s="11">
        <v>-173366.39</v>
      </c>
      <c r="S123" t="str">
        <f t="shared" si="54"/>
        <v>01</v>
      </c>
      <c r="T123" t="str">
        <f t="shared" si="55"/>
        <v>09</v>
      </c>
      <c r="U123" t="str">
        <f t="shared" si="56"/>
        <v>25</v>
      </c>
      <c r="V123" t="s">
        <v>388</v>
      </c>
    </row>
    <row r="124" spans="2:22" x14ac:dyDescent="0.25">
      <c r="B124">
        <v>279</v>
      </c>
      <c r="C124" s="13">
        <v>45901</v>
      </c>
      <c r="D124" s="12" t="s">
        <v>312</v>
      </c>
      <c r="E124" s="12" t="s">
        <v>17</v>
      </c>
      <c r="F124" s="12" t="s">
        <v>313</v>
      </c>
      <c r="G124" s="12" t="s">
        <v>21</v>
      </c>
      <c r="H124" s="12"/>
      <c r="I124" s="12" t="s">
        <v>51</v>
      </c>
      <c r="J124" s="12"/>
      <c r="K124" s="14"/>
      <c r="L124" s="11"/>
      <c r="M124" s="11"/>
      <c r="N124" s="11"/>
      <c r="O124" s="12" t="s">
        <v>312</v>
      </c>
      <c r="P124" s="14">
        <v>-2000</v>
      </c>
      <c r="Q124" s="11">
        <v>84.8</v>
      </c>
      <c r="R124" s="11">
        <v>-169590.2</v>
      </c>
      <c r="S124" t="str">
        <f t="shared" si="54"/>
        <v>29</v>
      </c>
      <c r="T124" t="str">
        <f t="shared" si="55"/>
        <v>08</v>
      </c>
      <c r="U124" t="str">
        <f t="shared" si="56"/>
        <v>25</v>
      </c>
      <c r="V124" t="s">
        <v>388</v>
      </c>
    </row>
    <row r="125" spans="2:22" x14ac:dyDescent="0.25">
      <c r="B125">
        <v>277</v>
      </c>
      <c r="C125" s="13">
        <v>45898</v>
      </c>
      <c r="D125" s="12" t="s">
        <v>310</v>
      </c>
      <c r="E125" s="12" t="s">
        <v>17</v>
      </c>
      <c r="F125" s="12" t="s">
        <v>311</v>
      </c>
      <c r="G125" s="12" t="s">
        <v>21</v>
      </c>
      <c r="H125" s="12"/>
      <c r="I125" s="12" t="s">
        <v>51</v>
      </c>
      <c r="J125" s="12"/>
      <c r="K125" s="14"/>
      <c r="L125" s="11"/>
      <c r="M125" s="11"/>
      <c r="N125" s="11"/>
      <c r="O125" s="12" t="s">
        <v>310</v>
      </c>
      <c r="P125" s="14">
        <v>-2000</v>
      </c>
      <c r="Q125" s="11">
        <v>84.09</v>
      </c>
      <c r="R125" s="11">
        <v>-168171.58</v>
      </c>
      <c r="S125" t="str">
        <f t="shared" si="54"/>
        <v>28</v>
      </c>
      <c r="T125" t="str">
        <f t="shared" si="55"/>
        <v>08</v>
      </c>
      <c r="U125" t="str">
        <f t="shared" si="56"/>
        <v>25</v>
      </c>
      <c r="V125" t="s">
        <v>388</v>
      </c>
    </row>
    <row r="126" spans="2:22" x14ac:dyDescent="0.25">
      <c r="B126">
        <v>237</v>
      </c>
      <c r="C126" s="13">
        <v>45877</v>
      </c>
      <c r="D126" s="12" t="s">
        <v>282</v>
      </c>
      <c r="E126" s="12" t="s">
        <v>23</v>
      </c>
      <c r="F126" s="12" t="s">
        <v>23</v>
      </c>
      <c r="G126" s="12" t="s">
        <v>21</v>
      </c>
      <c r="H126" s="12"/>
      <c r="I126" s="12" t="s">
        <v>51</v>
      </c>
      <c r="J126" s="12"/>
      <c r="K126" s="14"/>
      <c r="L126" s="11"/>
      <c r="M126" s="11"/>
      <c r="N126" s="11"/>
      <c r="O126" s="12" t="s">
        <v>282</v>
      </c>
      <c r="P126" s="14">
        <v>-2000</v>
      </c>
      <c r="Q126" s="11">
        <v>83.92</v>
      </c>
      <c r="R126" s="11">
        <v>-167832</v>
      </c>
      <c r="S126" t="str">
        <f t="shared" si="54"/>
        <v>07</v>
      </c>
      <c r="T126" t="str">
        <f t="shared" si="55"/>
        <v>08</v>
      </c>
      <c r="U126" t="str">
        <f t="shared" si="56"/>
        <v>25</v>
      </c>
      <c r="V126" t="s">
        <v>388</v>
      </c>
    </row>
    <row r="127" spans="2:22" x14ac:dyDescent="0.25">
      <c r="B127">
        <v>12</v>
      </c>
      <c r="C127" s="13">
        <v>45770</v>
      </c>
      <c r="D127" s="12" t="s">
        <v>60</v>
      </c>
      <c r="E127" s="12" t="s">
        <v>17</v>
      </c>
      <c r="F127" s="12" t="s">
        <v>61</v>
      </c>
      <c r="G127" s="12" t="s">
        <v>21</v>
      </c>
      <c r="H127" s="12"/>
      <c r="I127" s="12" t="s">
        <v>51</v>
      </c>
      <c r="J127" s="12"/>
      <c r="K127" s="14"/>
      <c r="L127" s="11"/>
      <c r="M127" s="11"/>
      <c r="N127" s="11"/>
      <c r="O127" s="12" t="s">
        <v>60</v>
      </c>
      <c r="P127" s="14">
        <v>-2000</v>
      </c>
      <c r="Q127" s="11">
        <v>83.26</v>
      </c>
      <c r="R127" s="11">
        <v>-166513.4</v>
      </c>
      <c r="S127" t="str">
        <f t="shared" si="54"/>
        <v>22</v>
      </c>
      <c r="T127" t="str">
        <f t="shared" si="55"/>
        <v>04</v>
      </c>
      <c r="U127" t="str">
        <f t="shared" si="56"/>
        <v>25</v>
      </c>
      <c r="V127" t="s">
        <v>390</v>
      </c>
    </row>
    <row r="128" spans="2:22" x14ac:dyDescent="0.25">
      <c r="B128">
        <v>252</v>
      </c>
      <c r="C128" s="13">
        <v>45887</v>
      </c>
      <c r="D128" s="12" t="s">
        <v>294</v>
      </c>
      <c r="E128" s="12" t="s">
        <v>23</v>
      </c>
      <c r="F128" s="12" t="s">
        <v>23</v>
      </c>
      <c r="G128" s="12" t="s">
        <v>21</v>
      </c>
      <c r="H128" s="12"/>
      <c r="I128" s="12" t="s">
        <v>51</v>
      </c>
      <c r="J128" s="12"/>
      <c r="K128" s="14"/>
      <c r="L128" s="11"/>
      <c r="M128" s="11"/>
      <c r="N128" s="11"/>
      <c r="O128" s="12" t="s">
        <v>294</v>
      </c>
      <c r="P128" s="14">
        <v>-2000</v>
      </c>
      <c r="Q128" s="11">
        <v>83.05</v>
      </c>
      <c r="R128" s="11">
        <v>-166093.79999999999</v>
      </c>
      <c r="S128" t="str">
        <f t="shared" si="54"/>
        <v>14</v>
      </c>
      <c r="T128" t="str">
        <f t="shared" si="55"/>
        <v>08</v>
      </c>
      <c r="U128" t="str">
        <f t="shared" si="56"/>
        <v>25</v>
      </c>
      <c r="V128" t="s">
        <v>388</v>
      </c>
    </row>
    <row r="129" spans="2:22" x14ac:dyDescent="0.25">
      <c r="B129">
        <v>184</v>
      </c>
      <c r="C129" s="13">
        <v>45861</v>
      </c>
      <c r="D129" s="12" t="s">
        <v>247</v>
      </c>
      <c r="E129" s="12" t="s">
        <v>23</v>
      </c>
      <c r="F129" s="12" t="s">
        <v>23</v>
      </c>
      <c r="G129" s="12" t="s">
        <v>21</v>
      </c>
      <c r="H129" s="12"/>
      <c r="I129" s="12" t="s">
        <v>51</v>
      </c>
      <c r="J129" s="12"/>
      <c r="K129" s="14"/>
      <c r="L129" s="11"/>
      <c r="M129" s="11"/>
      <c r="N129" s="11"/>
      <c r="O129" s="12" t="s">
        <v>247</v>
      </c>
      <c r="P129" s="14">
        <v>-2000</v>
      </c>
      <c r="Q129" s="11">
        <v>82.68</v>
      </c>
      <c r="R129" s="11">
        <v>-165354.39000000001</v>
      </c>
      <c r="S129" t="str">
        <f t="shared" si="54"/>
        <v>22</v>
      </c>
      <c r="T129" t="str">
        <f t="shared" si="55"/>
        <v>07</v>
      </c>
      <c r="U129" t="str">
        <f t="shared" si="56"/>
        <v>25</v>
      </c>
      <c r="V129" t="s">
        <v>389</v>
      </c>
    </row>
    <row r="130" spans="2:22" x14ac:dyDescent="0.25">
      <c r="B130">
        <v>217</v>
      </c>
      <c r="C130" s="13">
        <v>45870</v>
      </c>
      <c r="D130" s="12" t="s">
        <v>264</v>
      </c>
      <c r="E130" s="12" t="s">
        <v>23</v>
      </c>
      <c r="F130" s="12" t="s">
        <v>23</v>
      </c>
      <c r="G130" s="12" t="s">
        <v>21</v>
      </c>
      <c r="H130" s="12"/>
      <c r="I130" s="12" t="s">
        <v>51</v>
      </c>
      <c r="J130" s="12"/>
      <c r="K130" s="14"/>
      <c r="L130" s="11"/>
      <c r="M130" s="11"/>
      <c r="N130" s="11"/>
      <c r="O130" s="12" t="s">
        <v>264</v>
      </c>
      <c r="P130" s="14">
        <v>-2000</v>
      </c>
      <c r="Q130" s="11">
        <v>81.88</v>
      </c>
      <c r="R130" s="11">
        <v>-163766.1</v>
      </c>
      <c r="S130" t="str">
        <f t="shared" si="54"/>
        <v>31</v>
      </c>
      <c r="T130" t="str">
        <f t="shared" si="55"/>
        <v>07</v>
      </c>
      <c r="U130" t="str">
        <f t="shared" si="56"/>
        <v>25</v>
      </c>
      <c r="V130" t="s">
        <v>388</v>
      </c>
    </row>
    <row r="131" spans="2:22" x14ac:dyDescent="0.25">
      <c r="B131">
        <v>220</v>
      </c>
      <c r="C131" s="13">
        <v>45873</v>
      </c>
      <c r="D131" s="12" t="s">
        <v>269</v>
      </c>
      <c r="E131" s="12" t="s">
        <v>17</v>
      </c>
      <c r="F131" s="12" t="s">
        <v>270</v>
      </c>
      <c r="G131" s="12" t="s">
        <v>21</v>
      </c>
      <c r="H131" s="12"/>
      <c r="I131" s="12" t="s">
        <v>51</v>
      </c>
      <c r="J131" s="12"/>
      <c r="K131" s="14"/>
      <c r="L131" s="11"/>
      <c r="M131" s="11"/>
      <c r="N131" s="11"/>
      <c r="O131" s="12" t="s">
        <v>269</v>
      </c>
      <c r="P131" s="14">
        <v>-2000</v>
      </c>
      <c r="Q131" s="11">
        <v>81.56</v>
      </c>
      <c r="R131" s="11">
        <v>-163116.79999999999</v>
      </c>
      <c r="S131" t="str">
        <f t="shared" si="54"/>
        <v>01</v>
      </c>
      <c r="T131" t="str">
        <f t="shared" si="55"/>
        <v>08</v>
      </c>
      <c r="U131" t="str">
        <f t="shared" si="56"/>
        <v>25</v>
      </c>
      <c r="V131" t="s">
        <v>388</v>
      </c>
    </row>
    <row r="132" spans="2:22" x14ac:dyDescent="0.25">
      <c r="B132">
        <v>10</v>
      </c>
      <c r="C132" s="13">
        <v>45769</v>
      </c>
      <c r="D132" s="12" t="s">
        <v>58</v>
      </c>
      <c r="E132" s="12" t="s">
        <v>23</v>
      </c>
      <c r="F132" s="12" t="s">
        <v>23</v>
      </c>
      <c r="G132" s="12" t="s">
        <v>21</v>
      </c>
      <c r="H132" s="12"/>
      <c r="I132" s="12" t="s">
        <v>51</v>
      </c>
      <c r="J132" s="12"/>
      <c r="K132" s="14"/>
      <c r="L132" s="11"/>
      <c r="M132" s="11"/>
      <c r="N132" s="11"/>
      <c r="O132" s="12" t="s">
        <v>58</v>
      </c>
      <c r="P132" s="14">
        <v>-2000</v>
      </c>
      <c r="Q132" s="11">
        <v>80.78</v>
      </c>
      <c r="R132" s="11">
        <v>-161558.22</v>
      </c>
      <c r="S132" t="str">
        <f t="shared" si="54"/>
        <v>21</v>
      </c>
      <c r="T132" t="str">
        <f t="shared" si="55"/>
        <v>04</v>
      </c>
      <c r="U132" t="str">
        <f t="shared" si="56"/>
        <v>25</v>
      </c>
      <c r="V132" t="s">
        <v>390</v>
      </c>
    </row>
    <row r="133" spans="2:22" x14ac:dyDescent="0.25">
      <c r="B133">
        <v>87</v>
      </c>
      <c r="C133" s="13">
        <v>45800</v>
      </c>
      <c r="D133" s="12" t="s">
        <v>150</v>
      </c>
      <c r="E133" s="12" t="s">
        <v>17</v>
      </c>
      <c r="F133" s="12" t="s">
        <v>151</v>
      </c>
      <c r="G133" s="12" t="s">
        <v>21</v>
      </c>
      <c r="H133" s="12"/>
      <c r="I133" s="12" t="s">
        <v>51</v>
      </c>
      <c r="J133" s="12"/>
      <c r="K133" s="14"/>
      <c r="L133" s="11"/>
      <c r="M133" s="11"/>
      <c r="N133" s="11"/>
      <c r="O133" s="12" t="s">
        <v>150</v>
      </c>
      <c r="P133" s="14">
        <v>-2000</v>
      </c>
      <c r="Q133" s="11">
        <v>79.959999999999994</v>
      </c>
      <c r="R133" s="11">
        <v>-159920</v>
      </c>
      <c r="S133" t="str">
        <f t="shared" si="54"/>
        <v>22</v>
      </c>
      <c r="T133" t="str">
        <f t="shared" si="55"/>
        <v>05</v>
      </c>
      <c r="U133" t="str">
        <f t="shared" si="56"/>
        <v>25</v>
      </c>
      <c r="V133" t="s">
        <v>390</v>
      </c>
    </row>
    <row r="134" spans="2:22" x14ac:dyDescent="0.25">
      <c r="B134">
        <v>316</v>
      </c>
      <c r="C134" s="13">
        <v>45917</v>
      </c>
      <c r="D134" s="12" t="s">
        <v>349</v>
      </c>
      <c r="E134" s="12" t="s">
        <v>23</v>
      </c>
      <c r="F134" s="12" t="s">
        <v>23</v>
      </c>
      <c r="G134" s="12" t="s">
        <v>21</v>
      </c>
      <c r="H134" s="12"/>
      <c r="I134" s="12" t="s">
        <v>51</v>
      </c>
      <c r="J134" s="12"/>
      <c r="K134" s="14"/>
      <c r="L134" s="11"/>
      <c r="M134" s="11"/>
      <c r="N134" s="11"/>
      <c r="O134" s="12" t="s">
        <v>349</v>
      </c>
      <c r="P134" s="14">
        <v>-1000</v>
      </c>
      <c r="Q134" s="11">
        <v>91.77</v>
      </c>
      <c r="R134" s="11">
        <v>-91768.09</v>
      </c>
      <c r="S134" t="str">
        <f t="shared" si="54"/>
        <v>16</v>
      </c>
      <c r="T134" t="str">
        <f t="shared" si="55"/>
        <v>09</v>
      </c>
      <c r="U134" t="str">
        <f t="shared" si="56"/>
        <v>25</v>
      </c>
      <c r="V134" t="s">
        <v>387</v>
      </c>
    </row>
    <row r="135" spans="2:22" x14ac:dyDescent="0.25">
      <c r="B135">
        <v>138</v>
      </c>
      <c r="C135" s="13">
        <v>45824</v>
      </c>
      <c r="D135" s="12" t="s">
        <v>195</v>
      </c>
      <c r="E135" s="12" t="s">
        <v>17</v>
      </c>
      <c r="F135" s="12" t="s">
        <v>196</v>
      </c>
      <c r="G135" s="12" t="s">
        <v>21</v>
      </c>
      <c r="H135" s="12"/>
      <c r="I135" s="12" t="s">
        <v>51</v>
      </c>
      <c r="J135" s="12"/>
      <c r="K135" s="14"/>
      <c r="L135" s="11"/>
      <c r="M135" s="11"/>
      <c r="N135" s="11"/>
      <c r="O135" s="12" t="s">
        <v>195</v>
      </c>
      <c r="P135" s="14">
        <v>-1000</v>
      </c>
      <c r="Q135" s="11">
        <v>83.02</v>
      </c>
      <c r="R135" s="11">
        <v>-83016.899999999994</v>
      </c>
      <c r="S135" t="str">
        <f t="shared" si="54"/>
        <v>13</v>
      </c>
      <c r="T135" t="str">
        <f t="shared" si="55"/>
        <v>06</v>
      </c>
      <c r="U135" t="str">
        <f t="shared" si="56"/>
        <v>25</v>
      </c>
      <c r="V135" t="s">
        <v>390</v>
      </c>
    </row>
    <row r="136" spans="2:22" x14ac:dyDescent="0.25">
      <c r="B136">
        <v>140</v>
      </c>
      <c r="C136" s="13">
        <v>45827</v>
      </c>
      <c r="D136" s="12" t="s">
        <v>200</v>
      </c>
      <c r="E136" s="12" t="s">
        <v>17</v>
      </c>
      <c r="F136" s="12" t="s">
        <v>201</v>
      </c>
      <c r="G136" s="12" t="s">
        <v>21</v>
      </c>
      <c r="H136" s="12"/>
      <c r="I136" s="12" t="s">
        <v>51</v>
      </c>
      <c r="J136" s="12"/>
      <c r="K136" s="14"/>
      <c r="L136" s="11"/>
      <c r="M136" s="11"/>
      <c r="N136" s="11"/>
      <c r="O136" s="12" t="s">
        <v>200</v>
      </c>
      <c r="P136" s="14">
        <v>-1000</v>
      </c>
      <c r="Q136" s="11">
        <v>82.82</v>
      </c>
      <c r="R136" s="11">
        <v>-82817.100000000006</v>
      </c>
      <c r="S136" t="str">
        <f t="shared" si="54"/>
        <v>18</v>
      </c>
      <c r="T136" t="str">
        <f t="shared" si="55"/>
        <v>06</v>
      </c>
      <c r="U136" t="str">
        <f t="shared" si="56"/>
        <v>25</v>
      </c>
      <c r="V136" t="s">
        <v>389</v>
      </c>
    </row>
    <row r="137" spans="2:22" x14ac:dyDescent="0.25">
      <c r="B137">
        <v>175</v>
      </c>
      <c r="C137" s="13">
        <v>45852</v>
      </c>
      <c r="D137" s="12" t="s">
        <v>239</v>
      </c>
      <c r="E137" s="12" t="s">
        <v>17</v>
      </c>
      <c r="F137" s="12" t="s">
        <v>240</v>
      </c>
      <c r="G137" s="12" t="s">
        <v>21</v>
      </c>
      <c r="H137" s="12"/>
      <c r="I137" s="12" t="s">
        <v>51</v>
      </c>
      <c r="J137" s="12"/>
      <c r="K137" s="14"/>
      <c r="L137" s="11"/>
      <c r="M137" s="11"/>
      <c r="N137" s="11"/>
      <c r="O137" s="12" t="s">
        <v>239</v>
      </c>
      <c r="P137" s="14">
        <v>-1000</v>
      </c>
      <c r="Q137" s="11">
        <v>81</v>
      </c>
      <c r="R137" s="11">
        <v>-80998.899999999994</v>
      </c>
      <c r="S137" t="str">
        <f t="shared" si="54"/>
        <v>11</v>
      </c>
      <c r="T137" t="str">
        <f t="shared" si="55"/>
        <v>07</v>
      </c>
      <c r="U137" t="str">
        <f t="shared" si="56"/>
        <v>25</v>
      </c>
      <c r="V137" t="s">
        <v>389</v>
      </c>
    </row>
    <row r="138" spans="2:22" x14ac:dyDescent="0.25">
      <c r="B138">
        <v>327</v>
      </c>
      <c r="C138" s="13">
        <v>45919</v>
      </c>
      <c r="D138" s="12" t="s">
        <v>357</v>
      </c>
      <c r="E138" s="12" t="s">
        <v>17</v>
      </c>
      <c r="F138" s="12" t="s">
        <v>358</v>
      </c>
      <c r="G138" s="12" t="s">
        <v>21</v>
      </c>
      <c r="H138" s="12"/>
      <c r="I138" s="12" t="s">
        <v>51</v>
      </c>
      <c r="J138" s="12" t="s">
        <v>357</v>
      </c>
      <c r="K138" s="14">
        <v>1000</v>
      </c>
      <c r="L138" s="11">
        <v>91.2</v>
      </c>
      <c r="M138" s="11">
        <v>91201.1</v>
      </c>
      <c r="N138" s="11"/>
      <c r="O138" s="12"/>
      <c r="P138" s="14"/>
      <c r="Q138" s="11"/>
      <c r="R138" s="11"/>
      <c r="S138" t="str">
        <f t="shared" ref="S138:S143" si="57">LEFT(J138,2)</f>
        <v>18</v>
      </c>
      <c r="T138" t="str">
        <f t="shared" ref="T138:T143" si="58">MID(J138,4,2)</f>
        <v>09</v>
      </c>
      <c r="U138" t="str">
        <f t="shared" ref="U138:U143" si="59">RIGHT(J138,2)</f>
        <v>25</v>
      </c>
      <c r="V138" t="s">
        <v>387</v>
      </c>
    </row>
    <row r="139" spans="2:22" x14ac:dyDescent="0.25">
      <c r="B139">
        <v>71</v>
      </c>
      <c r="C139" s="13">
        <v>45793</v>
      </c>
      <c r="D139" s="12" t="s">
        <v>127</v>
      </c>
      <c r="E139" s="12" t="s">
        <v>23</v>
      </c>
      <c r="F139" s="12" t="s">
        <v>23</v>
      </c>
      <c r="G139" s="12" t="s">
        <v>21</v>
      </c>
      <c r="H139" s="12"/>
      <c r="I139" s="12" t="s">
        <v>51</v>
      </c>
      <c r="J139" s="12" t="s">
        <v>127</v>
      </c>
      <c r="K139" s="14">
        <v>2000</v>
      </c>
      <c r="L139" s="11">
        <v>76.709999999999994</v>
      </c>
      <c r="M139" s="11">
        <v>153423.29999999999</v>
      </c>
      <c r="N139" s="11"/>
      <c r="O139" s="12"/>
      <c r="P139" s="14"/>
      <c r="Q139" s="11"/>
      <c r="R139" s="11"/>
      <c r="S139" t="str">
        <f t="shared" si="57"/>
        <v>15</v>
      </c>
      <c r="T139" t="str">
        <f t="shared" si="58"/>
        <v>05</v>
      </c>
      <c r="U139" t="str">
        <f t="shared" si="59"/>
        <v>25</v>
      </c>
      <c r="V139" t="s">
        <v>390</v>
      </c>
    </row>
    <row r="140" spans="2:22" x14ac:dyDescent="0.25">
      <c r="B140">
        <v>66</v>
      </c>
      <c r="C140" s="13">
        <v>45792</v>
      </c>
      <c r="D140" s="12" t="s">
        <v>121</v>
      </c>
      <c r="E140" s="12" t="s">
        <v>23</v>
      </c>
      <c r="F140" s="12" t="s">
        <v>23</v>
      </c>
      <c r="G140" s="12" t="s">
        <v>21</v>
      </c>
      <c r="H140" s="12"/>
      <c r="I140" s="12" t="s">
        <v>51</v>
      </c>
      <c r="J140" s="12" t="s">
        <v>121</v>
      </c>
      <c r="K140" s="14">
        <v>2000</v>
      </c>
      <c r="L140" s="11">
        <v>78.34</v>
      </c>
      <c r="M140" s="11">
        <v>156676.6</v>
      </c>
      <c r="N140" s="11"/>
      <c r="O140" s="12"/>
      <c r="P140" s="14"/>
      <c r="Q140" s="11"/>
      <c r="R140" s="11"/>
      <c r="S140" t="str">
        <f t="shared" si="57"/>
        <v>14</v>
      </c>
      <c r="T140" t="str">
        <f t="shared" si="58"/>
        <v>05</v>
      </c>
      <c r="U140" t="str">
        <f t="shared" si="59"/>
        <v>25</v>
      </c>
      <c r="V140" t="s">
        <v>390</v>
      </c>
    </row>
    <row r="141" spans="2:22" x14ac:dyDescent="0.25">
      <c r="B141">
        <v>336</v>
      </c>
      <c r="C141" s="13">
        <v>45923</v>
      </c>
      <c r="D141" s="12" t="s">
        <v>361</v>
      </c>
      <c r="E141" s="12" t="s">
        <v>23</v>
      </c>
      <c r="F141" s="12" t="s">
        <v>23</v>
      </c>
      <c r="G141" s="12" t="s">
        <v>21</v>
      </c>
      <c r="H141" s="12"/>
      <c r="I141" s="12" t="s">
        <v>51</v>
      </c>
      <c r="J141" s="12" t="s">
        <v>361</v>
      </c>
      <c r="K141" s="14">
        <v>2000</v>
      </c>
      <c r="L141" s="11">
        <v>92.38</v>
      </c>
      <c r="M141" s="11">
        <v>184764.6</v>
      </c>
      <c r="N141" s="11"/>
      <c r="O141" s="12"/>
      <c r="P141" s="14"/>
      <c r="Q141" s="11"/>
      <c r="R141" s="11"/>
      <c r="S141" t="str">
        <f t="shared" si="57"/>
        <v>22</v>
      </c>
      <c r="T141" t="str">
        <f t="shared" si="58"/>
        <v>09</v>
      </c>
      <c r="U141" t="str">
        <f t="shared" si="59"/>
        <v>25</v>
      </c>
      <c r="V141" t="s">
        <v>387</v>
      </c>
    </row>
    <row r="142" spans="2:22" x14ac:dyDescent="0.25">
      <c r="B142">
        <v>17</v>
      </c>
      <c r="C142" s="13">
        <v>45776</v>
      </c>
      <c r="D142" s="12" t="s">
        <v>68</v>
      </c>
      <c r="E142" s="12" t="s">
        <v>17</v>
      </c>
      <c r="F142" s="12" t="s">
        <v>69</v>
      </c>
      <c r="G142" s="12" t="s">
        <v>21</v>
      </c>
      <c r="H142" s="12"/>
      <c r="I142" s="12" t="s">
        <v>51</v>
      </c>
      <c r="J142" s="12" t="s">
        <v>68</v>
      </c>
      <c r="K142" s="14">
        <v>4000</v>
      </c>
      <c r="L142" s="11">
        <v>79.540000000000006</v>
      </c>
      <c r="M142" s="11">
        <v>318158</v>
      </c>
      <c r="N142" s="11"/>
      <c r="O142" s="12"/>
      <c r="P142" s="14"/>
      <c r="Q142" s="11"/>
      <c r="R142" s="11"/>
      <c r="S142" t="str">
        <f t="shared" si="57"/>
        <v>28</v>
      </c>
      <c r="T142" t="str">
        <f t="shared" si="58"/>
        <v>04</v>
      </c>
      <c r="U142" t="str">
        <f t="shared" si="59"/>
        <v>25</v>
      </c>
      <c r="V142" t="s">
        <v>390</v>
      </c>
    </row>
    <row r="143" spans="2:22" x14ac:dyDescent="0.25">
      <c r="B143">
        <v>32</v>
      </c>
      <c r="C143" s="13">
        <v>45784</v>
      </c>
      <c r="D143" s="12" t="s">
        <v>77</v>
      </c>
      <c r="E143" s="12" t="s">
        <v>23</v>
      </c>
      <c r="F143" s="12" t="s">
        <v>23</v>
      </c>
      <c r="G143" s="12" t="s">
        <v>21</v>
      </c>
      <c r="H143" s="12"/>
      <c r="I143" s="12" t="s">
        <v>51</v>
      </c>
      <c r="J143" s="12" t="s">
        <v>77</v>
      </c>
      <c r="K143" s="14">
        <v>49000</v>
      </c>
      <c r="L143" s="11">
        <v>81.819999999999993</v>
      </c>
      <c r="M143" s="11">
        <v>4009334.32</v>
      </c>
      <c r="N143" s="11"/>
      <c r="O143" s="12"/>
      <c r="P143" s="14"/>
      <c r="Q143" s="11"/>
      <c r="R143" s="11"/>
      <c r="S143" t="str">
        <f t="shared" si="57"/>
        <v>06</v>
      </c>
      <c r="T143" t="str">
        <f t="shared" si="58"/>
        <v>05</v>
      </c>
      <c r="U143" t="str">
        <f t="shared" si="59"/>
        <v>25</v>
      </c>
      <c r="V143" t="s">
        <v>390</v>
      </c>
    </row>
    <row r="144" spans="2:22" x14ac:dyDescent="0.25">
      <c r="C144" s="13"/>
      <c r="D144" s="12"/>
      <c r="E144" s="12"/>
      <c r="F144" s="12"/>
      <c r="G144" s="12"/>
      <c r="H144" s="12"/>
      <c r="I144" s="12"/>
      <c r="J144" s="12"/>
      <c r="K144" s="14"/>
      <c r="L144" s="11"/>
      <c r="M144" s="11"/>
      <c r="N144" s="11"/>
      <c r="O144" s="12"/>
      <c r="P144" s="14"/>
      <c r="Q144" s="11"/>
      <c r="R144" s="11"/>
    </row>
    <row r="145" spans="2:22" x14ac:dyDescent="0.25">
      <c r="B145">
        <v>159</v>
      </c>
      <c r="C145" s="13">
        <v>45847</v>
      </c>
      <c r="D145" s="12" t="s">
        <v>230</v>
      </c>
      <c r="E145" s="12" t="s">
        <v>23</v>
      </c>
      <c r="F145" s="12" t="s">
        <v>23</v>
      </c>
      <c r="G145" s="12" t="s">
        <v>21</v>
      </c>
      <c r="H145" s="12"/>
      <c r="I145" s="12" t="s">
        <v>87</v>
      </c>
      <c r="J145" s="12"/>
      <c r="K145" s="14"/>
      <c r="L145" s="11"/>
      <c r="M145" s="11"/>
      <c r="N145" s="11"/>
      <c r="O145" s="12" t="s">
        <v>230</v>
      </c>
      <c r="P145" s="14">
        <v>-500</v>
      </c>
      <c r="Q145" s="11">
        <v>206.59</v>
      </c>
      <c r="R145" s="11">
        <v>-103296.61</v>
      </c>
      <c r="S145" t="str">
        <f t="shared" ref="S145:S147" si="60">LEFT(O145,2)</f>
        <v>08</v>
      </c>
      <c r="T145" t="str">
        <f t="shared" ref="T145:T147" si="61">MID(O145,4,2)</f>
        <v>07</v>
      </c>
      <c r="U145" t="str">
        <f t="shared" ref="U145:U147" si="62">RIGHT(O145,2)</f>
        <v>25</v>
      </c>
      <c r="V145" t="s">
        <v>389</v>
      </c>
    </row>
    <row r="146" spans="2:22" x14ac:dyDescent="0.25">
      <c r="B146">
        <v>229</v>
      </c>
      <c r="C146" s="13">
        <v>45875</v>
      </c>
      <c r="D146" s="12" t="s">
        <v>276</v>
      </c>
      <c r="E146" s="12" t="s">
        <v>23</v>
      </c>
      <c r="F146" s="12" t="s">
        <v>23</v>
      </c>
      <c r="G146" s="12" t="s">
        <v>21</v>
      </c>
      <c r="H146" s="12"/>
      <c r="I146" s="12" t="s">
        <v>87</v>
      </c>
      <c r="J146" s="12"/>
      <c r="K146" s="14"/>
      <c r="L146" s="11"/>
      <c r="M146" s="11"/>
      <c r="N146" s="11"/>
      <c r="O146" s="12" t="s">
        <v>276</v>
      </c>
      <c r="P146" s="14">
        <v>-500</v>
      </c>
      <c r="Q146" s="11">
        <v>204.21</v>
      </c>
      <c r="R146" s="11">
        <v>-102104.3</v>
      </c>
      <c r="S146" t="str">
        <f t="shared" si="60"/>
        <v>05</v>
      </c>
      <c r="T146" t="str">
        <f t="shared" si="61"/>
        <v>08</v>
      </c>
      <c r="U146" t="str">
        <f t="shared" si="62"/>
        <v>25</v>
      </c>
      <c r="V146" t="s">
        <v>388</v>
      </c>
    </row>
    <row r="147" spans="2:22" x14ac:dyDescent="0.25">
      <c r="B147">
        <v>33</v>
      </c>
      <c r="C147" s="13">
        <v>45784</v>
      </c>
      <c r="D147" s="12" t="s">
        <v>77</v>
      </c>
      <c r="E147" s="12" t="s">
        <v>23</v>
      </c>
      <c r="F147" s="12" t="s">
        <v>23</v>
      </c>
      <c r="G147" s="12" t="s">
        <v>21</v>
      </c>
      <c r="H147" s="12"/>
      <c r="I147" s="12" t="s">
        <v>87</v>
      </c>
      <c r="J147" s="12"/>
      <c r="K147" s="14"/>
      <c r="L147" s="11"/>
      <c r="M147" s="11"/>
      <c r="N147" s="11"/>
      <c r="O147" s="12" t="s">
        <v>77</v>
      </c>
      <c r="P147" s="14">
        <v>-500</v>
      </c>
      <c r="Q147" s="11">
        <v>188.31</v>
      </c>
      <c r="R147" s="11">
        <v>-94155.74</v>
      </c>
      <c r="S147" t="str">
        <f t="shared" si="60"/>
        <v>06</v>
      </c>
      <c r="T147" t="str">
        <f t="shared" si="61"/>
        <v>05</v>
      </c>
      <c r="U147" t="str">
        <f t="shared" si="62"/>
        <v>25</v>
      </c>
      <c r="V147" t="s">
        <v>390</v>
      </c>
    </row>
    <row r="148" spans="2:22" x14ac:dyDescent="0.25">
      <c r="C148" s="13"/>
      <c r="D148" s="12"/>
      <c r="E148" s="12"/>
      <c r="F148" s="12"/>
      <c r="G148" s="12"/>
      <c r="H148" s="12"/>
      <c r="I148" s="12"/>
      <c r="J148" s="12"/>
      <c r="K148" s="14"/>
      <c r="L148" s="11"/>
      <c r="M148" s="11"/>
      <c r="N148" s="11"/>
      <c r="O148" s="12"/>
      <c r="P148" s="14"/>
      <c r="Q148" s="11"/>
      <c r="R148" s="11"/>
    </row>
    <row r="149" spans="2:22" x14ac:dyDescent="0.25">
      <c r="B149">
        <v>253</v>
      </c>
      <c r="C149" s="13">
        <v>45887</v>
      </c>
      <c r="D149" s="12" t="s">
        <v>294</v>
      </c>
      <c r="E149" s="12" t="s">
        <v>23</v>
      </c>
      <c r="F149" s="12" t="s">
        <v>23</v>
      </c>
      <c r="G149" s="12" t="s">
        <v>21</v>
      </c>
      <c r="H149" s="12"/>
      <c r="I149" s="12" t="s">
        <v>298</v>
      </c>
      <c r="J149" s="12" t="s">
        <v>294</v>
      </c>
      <c r="K149" s="14">
        <v>100</v>
      </c>
      <c r="L149" s="11">
        <v>423.27</v>
      </c>
      <c r="M149" s="11">
        <v>42327.29</v>
      </c>
      <c r="N149" s="11"/>
      <c r="O149" s="12"/>
      <c r="P149" s="14"/>
      <c r="Q149" s="11"/>
      <c r="R149" s="11"/>
      <c r="S149" t="str">
        <f>LEFT(J149,2)</f>
        <v>14</v>
      </c>
      <c r="T149" t="str">
        <f>MID(J149,4,2)</f>
        <v>08</v>
      </c>
      <c r="U149" t="str">
        <f>RIGHT(J149,2)</f>
        <v>25</v>
      </c>
      <c r="V149" t="s">
        <v>388</v>
      </c>
    </row>
    <row r="150" spans="2:22" x14ac:dyDescent="0.25">
      <c r="C150" s="13"/>
      <c r="D150" s="12"/>
      <c r="E150" s="12"/>
      <c r="F150" s="12"/>
      <c r="G150" s="12"/>
      <c r="H150" s="12"/>
      <c r="I150" s="12"/>
      <c r="J150" s="12"/>
      <c r="K150" s="14"/>
      <c r="L150" s="11"/>
      <c r="M150" s="11"/>
      <c r="N150" s="11"/>
      <c r="O150" s="12"/>
      <c r="P150" s="14"/>
      <c r="Q150" s="11"/>
      <c r="R150" s="11"/>
    </row>
    <row r="151" spans="2:22" x14ac:dyDescent="0.25">
      <c r="B151">
        <v>317</v>
      </c>
      <c r="C151" s="13">
        <v>45917</v>
      </c>
      <c r="D151" s="12" t="s">
        <v>349</v>
      </c>
      <c r="E151" s="12" t="s">
        <v>23</v>
      </c>
      <c r="F151" s="12" t="s">
        <v>23</v>
      </c>
      <c r="G151" s="12" t="s">
        <v>21</v>
      </c>
      <c r="H151" s="12"/>
      <c r="I151" s="12" t="s">
        <v>75</v>
      </c>
      <c r="J151" s="12"/>
      <c r="K151" s="14"/>
      <c r="L151" s="11"/>
      <c r="M151" s="11"/>
      <c r="N151" s="11"/>
      <c r="O151" s="12" t="s">
        <v>349</v>
      </c>
      <c r="P151" s="14">
        <v>-2000</v>
      </c>
      <c r="Q151" s="11">
        <v>124.33</v>
      </c>
      <c r="R151" s="11">
        <v>-248650.99</v>
      </c>
      <c r="S151" t="str">
        <f t="shared" ref="S151:S161" si="63">LEFT(O151,2)</f>
        <v>16</v>
      </c>
      <c r="T151" t="str">
        <f t="shared" ref="T151:T161" si="64">MID(O151,4,2)</f>
        <v>09</v>
      </c>
      <c r="U151" t="str">
        <f t="shared" ref="U151:U161" si="65">RIGHT(O151,2)</f>
        <v>25</v>
      </c>
      <c r="V151" t="s">
        <v>387</v>
      </c>
    </row>
    <row r="152" spans="2:22" x14ac:dyDescent="0.25">
      <c r="B152">
        <v>328</v>
      </c>
      <c r="C152" s="13">
        <v>45922</v>
      </c>
      <c r="D152" s="12" t="s">
        <v>359</v>
      </c>
      <c r="E152" s="12" t="s">
        <v>23</v>
      </c>
      <c r="F152" s="12" t="s">
        <v>23</v>
      </c>
      <c r="G152" s="12" t="s">
        <v>21</v>
      </c>
      <c r="H152" s="12"/>
      <c r="I152" s="12" t="s">
        <v>75</v>
      </c>
      <c r="J152" s="12"/>
      <c r="K152" s="14"/>
      <c r="L152" s="11"/>
      <c r="M152" s="11"/>
      <c r="N152" s="11"/>
      <c r="O152" s="12" t="s">
        <v>359</v>
      </c>
      <c r="P152" s="14">
        <v>-2000</v>
      </c>
      <c r="Q152" s="11">
        <v>124.03</v>
      </c>
      <c r="R152" s="11">
        <v>-248051.6</v>
      </c>
      <c r="S152" t="str">
        <f t="shared" si="63"/>
        <v>19</v>
      </c>
      <c r="T152" t="str">
        <f t="shared" si="64"/>
        <v>09</v>
      </c>
      <c r="U152" t="str">
        <f t="shared" si="65"/>
        <v>25</v>
      </c>
      <c r="V152" t="s">
        <v>387</v>
      </c>
    </row>
    <row r="153" spans="2:22" x14ac:dyDescent="0.25">
      <c r="B153">
        <v>283</v>
      </c>
      <c r="C153" s="13">
        <v>45902</v>
      </c>
      <c r="D153" s="12" t="s">
        <v>316</v>
      </c>
      <c r="E153" s="12" t="s">
        <v>23</v>
      </c>
      <c r="F153" s="12" t="s">
        <v>23</v>
      </c>
      <c r="G153" s="12" t="s">
        <v>21</v>
      </c>
      <c r="H153" s="12"/>
      <c r="I153" s="12" t="s">
        <v>75</v>
      </c>
      <c r="J153" s="12"/>
      <c r="K153" s="14"/>
      <c r="L153" s="11"/>
      <c r="M153" s="11"/>
      <c r="N153" s="11"/>
      <c r="O153" s="12" t="s">
        <v>316</v>
      </c>
      <c r="P153" s="14">
        <v>-2000</v>
      </c>
      <c r="Q153" s="11">
        <v>119.08</v>
      </c>
      <c r="R153" s="11">
        <v>-238161.6</v>
      </c>
      <c r="S153" t="str">
        <f t="shared" si="63"/>
        <v>01</v>
      </c>
      <c r="T153" t="str">
        <f t="shared" si="64"/>
        <v>09</v>
      </c>
      <c r="U153" t="str">
        <f t="shared" si="65"/>
        <v>25</v>
      </c>
      <c r="V153" t="s">
        <v>388</v>
      </c>
    </row>
    <row r="154" spans="2:22" x14ac:dyDescent="0.25">
      <c r="B154">
        <v>238</v>
      </c>
      <c r="C154" s="13">
        <v>45877</v>
      </c>
      <c r="D154" s="12" t="s">
        <v>282</v>
      </c>
      <c r="E154" s="12" t="s">
        <v>23</v>
      </c>
      <c r="F154" s="12" t="s">
        <v>23</v>
      </c>
      <c r="G154" s="12" t="s">
        <v>21</v>
      </c>
      <c r="H154" s="12"/>
      <c r="I154" s="12" t="s">
        <v>75</v>
      </c>
      <c r="J154" s="12"/>
      <c r="K154" s="14"/>
      <c r="L154" s="11"/>
      <c r="M154" s="11"/>
      <c r="N154" s="11"/>
      <c r="O154" s="12" t="s">
        <v>282</v>
      </c>
      <c r="P154" s="14">
        <v>-2000</v>
      </c>
      <c r="Q154" s="11">
        <v>110.88</v>
      </c>
      <c r="R154" s="11">
        <v>-221757.99</v>
      </c>
      <c r="S154" t="str">
        <f t="shared" si="63"/>
        <v>07</v>
      </c>
      <c r="T154" t="str">
        <f t="shared" si="64"/>
        <v>08</v>
      </c>
      <c r="U154" t="str">
        <f t="shared" si="65"/>
        <v>25</v>
      </c>
      <c r="V154" t="s">
        <v>388</v>
      </c>
    </row>
    <row r="155" spans="2:22" x14ac:dyDescent="0.25">
      <c r="B155">
        <v>185</v>
      </c>
      <c r="C155" s="13">
        <v>45861</v>
      </c>
      <c r="D155" s="12" t="s">
        <v>247</v>
      </c>
      <c r="E155" s="12" t="s">
        <v>23</v>
      </c>
      <c r="F155" s="12" t="s">
        <v>23</v>
      </c>
      <c r="G155" s="12" t="s">
        <v>21</v>
      </c>
      <c r="H155" s="12"/>
      <c r="I155" s="12" t="s">
        <v>75</v>
      </c>
      <c r="J155" s="12"/>
      <c r="K155" s="14"/>
      <c r="L155" s="11"/>
      <c r="M155" s="11"/>
      <c r="N155" s="11"/>
      <c r="O155" s="12" t="s">
        <v>247</v>
      </c>
      <c r="P155" s="14">
        <v>-2000</v>
      </c>
      <c r="Q155" s="11">
        <v>110.64</v>
      </c>
      <c r="R155" s="11">
        <v>-221278.4</v>
      </c>
      <c r="S155" t="str">
        <f t="shared" si="63"/>
        <v>22</v>
      </c>
      <c r="T155" t="str">
        <f t="shared" si="64"/>
        <v>07</v>
      </c>
      <c r="U155" t="str">
        <f t="shared" si="65"/>
        <v>25</v>
      </c>
      <c r="V155" t="s">
        <v>389</v>
      </c>
    </row>
    <row r="156" spans="2:22" x14ac:dyDescent="0.25">
      <c r="B156">
        <v>176</v>
      </c>
      <c r="C156" s="13">
        <v>45852</v>
      </c>
      <c r="D156" s="12" t="s">
        <v>239</v>
      </c>
      <c r="E156" s="12" t="s">
        <v>23</v>
      </c>
      <c r="F156" s="12" t="s">
        <v>23</v>
      </c>
      <c r="G156" s="12" t="s">
        <v>21</v>
      </c>
      <c r="H156" s="12"/>
      <c r="I156" s="12" t="s">
        <v>75</v>
      </c>
      <c r="J156" s="12"/>
      <c r="K156" s="14"/>
      <c r="L156" s="11"/>
      <c r="M156" s="11"/>
      <c r="N156" s="11"/>
      <c r="O156" s="12" t="s">
        <v>239</v>
      </c>
      <c r="P156" s="14">
        <v>-2000</v>
      </c>
      <c r="Q156" s="11">
        <v>105.96</v>
      </c>
      <c r="R156" s="11">
        <v>-211927.8</v>
      </c>
      <c r="S156" t="str">
        <f t="shared" si="63"/>
        <v>11</v>
      </c>
      <c r="T156" t="str">
        <f t="shared" si="64"/>
        <v>07</v>
      </c>
      <c r="U156" t="str">
        <f t="shared" si="65"/>
        <v>25</v>
      </c>
      <c r="V156" t="s">
        <v>389</v>
      </c>
    </row>
    <row r="157" spans="2:22" x14ac:dyDescent="0.25">
      <c r="B157">
        <v>106</v>
      </c>
      <c r="C157" s="13">
        <v>45819</v>
      </c>
      <c r="D157" s="12" t="s">
        <v>175</v>
      </c>
      <c r="E157" s="12" t="s">
        <v>23</v>
      </c>
      <c r="F157" s="12" t="s">
        <v>23</v>
      </c>
      <c r="G157" s="12" t="s">
        <v>21</v>
      </c>
      <c r="H157" s="12"/>
      <c r="I157" s="12" t="s">
        <v>75</v>
      </c>
      <c r="J157" s="12"/>
      <c r="K157" s="14"/>
      <c r="L157" s="11"/>
      <c r="M157" s="11"/>
      <c r="N157" s="11"/>
      <c r="O157" s="12" t="s">
        <v>175</v>
      </c>
      <c r="P157" s="14">
        <v>-2000</v>
      </c>
      <c r="Q157" s="11">
        <v>103.48</v>
      </c>
      <c r="R157" s="11">
        <v>-206952.77</v>
      </c>
      <c r="S157" t="str">
        <f t="shared" si="63"/>
        <v>10</v>
      </c>
      <c r="T157" t="str">
        <f t="shared" si="64"/>
        <v>06</v>
      </c>
      <c r="U157" t="str">
        <f t="shared" si="65"/>
        <v>25</v>
      </c>
      <c r="V157" t="s">
        <v>390</v>
      </c>
    </row>
    <row r="158" spans="2:22" x14ac:dyDescent="0.25">
      <c r="B158">
        <v>209</v>
      </c>
      <c r="C158" s="13">
        <v>45862</v>
      </c>
      <c r="D158" s="12" t="s">
        <v>253</v>
      </c>
      <c r="E158" s="12" t="s">
        <v>17</v>
      </c>
      <c r="F158" s="12" t="s">
        <v>254</v>
      </c>
      <c r="G158" s="12" t="s">
        <v>21</v>
      </c>
      <c r="H158" s="12"/>
      <c r="I158" s="12" t="s">
        <v>75</v>
      </c>
      <c r="J158" s="12"/>
      <c r="K158" s="14"/>
      <c r="L158" s="11"/>
      <c r="M158" s="11"/>
      <c r="N158" s="11"/>
      <c r="O158" s="12" t="s">
        <v>253</v>
      </c>
      <c r="P158" s="14">
        <v>-1000</v>
      </c>
      <c r="Q158" s="11">
        <v>111.79</v>
      </c>
      <c r="R158" s="11">
        <v>-111788.09</v>
      </c>
      <c r="S158" t="str">
        <f t="shared" si="63"/>
        <v>23</v>
      </c>
      <c r="T158" t="str">
        <f t="shared" si="64"/>
        <v>07</v>
      </c>
      <c r="U158" t="str">
        <f t="shared" si="65"/>
        <v>25</v>
      </c>
      <c r="V158" t="s">
        <v>388</v>
      </c>
    </row>
    <row r="159" spans="2:22" x14ac:dyDescent="0.25">
      <c r="B159">
        <v>177</v>
      </c>
      <c r="C159" s="13">
        <v>45853</v>
      </c>
      <c r="D159" s="12" t="s">
        <v>241</v>
      </c>
      <c r="E159" s="12" t="s">
        <v>17</v>
      </c>
      <c r="F159" s="12" t="s">
        <v>242</v>
      </c>
      <c r="G159" s="12" t="s">
        <v>21</v>
      </c>
      <c r="H159" s="12"/>
      <c r="I159" s="12" t="s">
        <v>75</v>
      </c>
      <c r="J159" s="12"/>
      <c r="K159" s="14"/>
      <c r="L159" s="11"/>
      <c r="M159" s="11"/>
      <c r="N159" s="11"/>
      <c r="O159" s="12" t="s">
        <v>241</v>
      </c>
      <c r="P159" s="14">
        <v>-1000</v>
      </c>
      <c r="Q159" s="11">
        <v>109.94</v>
      </c>
      <c r="R159" s="11">
        <v>-109939.9</v>
      </c>
      <c r="S159" t="str">
        <f t="shared" si="63"/>
        <v>14</v>
      </c>
      <c r="T159" t="str">
        <f t="shared" si="64"/>
        <v>07</v>
      </c>
      <c r="U159" t="str">
        <f t="shared" si="65"/>
        <v>25</v>
      </c>
      <c r="V159" t="s">
        <v>389</v>
      </c>
    </row>
    <row r="160" spans="2:22" x14ac:dyDescent="0.25">
      <c r="B160">
        <v>141</v>
      </c>
      <c r="C160" s="13">
        <v>45827</v>
      </c>
      <c r="D160" s="12" t="s">
        <v>200</v>
      </c>
      <c r="E160" s="12" t="s">
        <v>23</v>
      </c>
      <c r="F160" s="12" t="s">
        <v>23</v>
      </c>
      <c r="G160" s="12" t="s">
        <v>21</v>
      </c>
      <c r="H160" s="12"/>
      <c r="I160" s="12" t="s">
        <v>75</v>
      </c>
      <c r="J160" s="12"/>
      <c r="K160" s="14"/>
      <c r="L160" s="11"/>
      <c r="M160" s="11"/>
      <c r="N160" s="11"/>
      <c r="O160" s="12" t="s">
        <v>200</v>
      </c>
      <c r="P160" s="14">
        <v>-1000</v>
      </c>
      <c r="Q160" s="11">
        <v>106.39</v>
      </c>
      <c r="R160" s="11">
        <v>-106393.5</v>
      </c>
      <c r="S160" t="str">
        <f t="shared" si="63"/>
        <v>18</v>
      </c>
      <c r="T160" t="str">
        <f t="shared" si="64"/>
        <v>06</v>
      </c>
      <c r="U160" t="str">
        <f t="shared" si="65"/>
        <v>25</v>
      </c>
      <c r="V160" t="s">
        <v>389</v>
      </c>
    </row>
    <row r="161" spans="2:22" x14ac:dyDescent="0.25">
      <c r="B161">
        <v>99</v>
      </c>
      <c r="C161" s="13">
        <v>45818</v>
      </c>
      <c r="D161" s="12" t="s">
        <v>171</v>
      </c>
      <c r="E161" s="12" t="s">
        <v>17</v>
      </c>
      <c r="F161" s="12" t="s">
        <v>172</v>
      </c>
      <c r="G161" s="12" t="s">
        <v>21</v>
      </c>
      <c r="H161" s="12"/>
      <c r="I161" s="12" t="s">
        <v>75</v>
      </c>
      <c r="J161" s="12"/>
      <c r="K161" s="14"/>
      <c r="L161" s="11"/>
      <c r="M161" s="11"/>
      <c r="N161" s="11"/>
      <c r="O161" s="12" t="s">
        <v>171</v>
      </c>
      <c r="P161" s="14">
        <v>-1000</v>
      </c>
      <c r="Q161" s="11">
        <v>103.31</v>
      </c>
      <c r="R161" s="11">
        <v>-103306.6</v>
      </c>
      <c r="S161" t="str">
        <f t="shared" si="63"/>
        <v>09</v>
      </c>
      <c r="T161" t="str">
        <f t="shared" si="64"/>
        <v>06</v>
      </c>
      <c r="U161" t="str">
        <f t="shared" si="65"/>
        <v>25</v>
      </c>
      <c r="V161" t="s">
        <v>390</v>
      </c>
    </row>
    <row r="162" spans="2:22" x14ac:dyDescent="0.25">
      <c r="B162">
        <v>72</v>
      </c>
      <c r="C162" s="13">
        <v>45793</v>
      </c>
      <c r="D162" s="12" t="s">
        <v>127</v>
      </c>
      <c r="E162" s="12" t="s">
        <v>23</v>
      </c>
      <c r="F162" s="12" t="s">
        <v>23</v>
      </c>
      <c r="G162" s="12" t="s">
        <v>21</v>
      </c>
      <c r="H162" s="12"/>
      <c r="I162" s="12" t="s">
        <v>75</v>
      </c>
      <c r="J162" s="12" t="s">
        <v>127</v>
      </c>
      <c r="K162" s="14">
        <v>1000</v>
      </c>
      <c r="L162" s="11">
        <v>91.59</v>
      </c>
      <c r="M162" s="11">
        <v>91591.5</v>
      </c>
      <c r="N162" s="11"/>
      <c r="O162" s="12"/>
      <c r="P162" s="14"/>
      <c r="Q162" s="11"/>
      <c r="R162" s="11"/>
      <c r="S162" t="str">
        <f t="shared" ref="S162:S171" si="66">LEFT(J162,2)</f>
        <v>15</v>
      </c>
      <c r="T162" t="str">
        <f t="shared" ref="T162:T171" si="67">MID(J162,4,2)</f>
        <v>05</v>
      </c>
      <c r="U162" t="str">
        <f t="shared" ref="U162:U171" si="68">RIGHT(J162,2)</f>
        <v>25</v>
      </c>
      <c r="V162" t="s">
        <v>390</v>
      </c>
    </row>
    <row r="163" spans="2:22" x14ac:dyDescent="0.25">
      <c r="B163">
        <v>20</v>
      </c>
      <c r="C163" s="13">
        <v>45782</v>
      </c>
      <c r="D163" s="12" t="s">
        <v>73</v>
      </c>
      <c r="E163" s="12" t="s">
        <v>17</v>
      </c>
      <c r="F163" s="12" t="s">
        <v>74</v>
      </c>
      <c r="G163" s="12" t="s">
        <v>21</v>
      </c>
      <c r="H163" s="12"/>
      <c r="I163" s="12" t="s">
        <v>75</v>
      </c>
      <c r="J163" s="12" t="s">
        <v>73</v>
      </c>
      <c r="K163" s="14">
        <v>1000</v>
      </c>
      <c r="L163" s="11">
        <v>91.89</v>
      </c>
      <c r="M163" s="11">
        <v>91891.8</v>
      </c>
      <c r="N163" s="11"/>
      <c r="O163" s="12"/>
      <c r="P163" s="14"/>
      <c r="Q163" s="11"/>
      <c r="R163" s="11"/>
      <c r="S163" t="str">
        <f t="shared" si="66"/>
        <v>02</v>
      </c>
      <c r="T163" t="str">
        <f t="shared" si="67"/>
        <v>05</v>
      </c>
      <c r="U163" t="str">
        <f t="shared" si="68"/>
        <v>25</v>
      </c>
      <c r="V163" t="s">
        <v>390</v>
      </c>
    </row>
    <row r="164" spans="2:22" x14ac:dyDescent="0.25">
      <c r="B164">
        <v>221</v>
      </c>
      <c r="C164" s="13">
        <v>45873</v>
      </c>
      <c r="D164" s="12" t="s">
        <v>269</v>
      </c>
      <c r="E164" s="12" t="s">
        <v>23</v>
      </c>
      <c r="F164" s="12" t="s">
        <v>23</v>
      </c>
      <c r="G164" s="12" t="s">
        <v>21</v>
      </c>
      <c r="H164" s="12"/>
      <c r="I164" s="12" t="s">
        <v>75</v>
      </c>
      <c r="J164" s="12" t="s">
        <v>269</v>
      </c>
      <c r="K164" s="14">
        <v>1000</v>
      </c>
      <c r="L164" s="11">
        <v>106.4</v>
      </c>
      <c r="M164" s="11">
        <v>106396.28</v>
      </c>
      <c r="N164" s="11"/>
      <c r="O164" s="12"/>
      <c r="P164" s="14"/>
      <c r="Q164" s="11"/>
      <c r="R164" s="11"/>
      <c r="S164" t="str">
        <f t="shared" si="66"/>
        <v>01</v>
      </c>
      <c r="T164" t="str">
        <f t="shared" si="67"/>
        <v>08</v>
      </c>
      <c r="U164" t="str">
        <f t="shared" si="68"/>
        <v>25</v>
      </c>
      <c r="V164" t="s">
        <v>388</v>
      </c>
    </row>
    <row r="165" spans="2:22" x14ac:dyDescent="0.25">
      <c r="B165">
        <v>357</v>
      </c>
      <c r="C165" s="13">
        <v>45925</v>
      </c>
      <c r="D165" s="12" t="s">
        <v>372</v>
      </c>
      <c r="E165" s="12" t="s">
        <v>23</v>
      </c>
      <c r="F165" s="12" t="s">
        <v>23</v>
      </c>
      <c r="G165" s="12" t="s">
        <v>21</v>
      </c>
      <c r="H165" s="12"/>
      <c r="I165" s="12" t="s">
        <v>75</v>
      </c>
      <c r="J165" s="12" t="s">
        <v>372</v>
      </c>
      <c r="K165" s="14">
        <v>1000</v>
      </c>
      <c r="L165" s="11">
        <v>130.13</v>
      </c>
      <c r="M165" s="11">
        <v>130130</v>
      </c>
      <c r="N165" s="11"/>
      <c r="O165" s="12"/>
      <c r="P165" s="14"/>
      <c r="Q165" s="11"/>
      <c r="R165" s="11"/>
      <c r="S165" t="str">
        <f t="shared" si="66"/>
        <v>24</v>
      </c>
      <c r="T165" t="str">
        <f t="shared" si="67"/>
        <v>09</v>
      </c>
      <c r="U165" t="str">
        <f t="shared" si="68"/>
        <v>25</v>
      </c>
      <c r="V165" t="s">
        <v>387</v>
      </c>
    </row>
    <row r="166" spans="2:22" x14ac:dyDescent="0.25">
      <c r="B166">
        <v>230</v>
      </c>
      <c r="C166" s="13">
        <v>45875</v>
      </c>
      <c r="D166" s="12" t="s">
        <v>276</v>
      </c>
      <c r="E166" s="12" t="s">
        <v>23</v>
      </c>
      <c r="F166" s="12" t="s">
        <v>23</v>
      </c>
      <c r="G166" s="12" t="s">
        <v>21</v>
      </c>
      <c r="H166" s="12"/>
      <c r="I166" s="12" t="s">
        <v>75</v>
      </c>
      <c r="J166" s="12" t="s">
        <v>276</v>
      </c>
      <c r="K166" s="14">
        <v>2000</v>
      </c>
      <c r="L166" s="11">
        <v>108.91</v>
      </c>
      <c r="M166" s="11">
        <v>217817.60000000001</v>
      </c>
      <c r="N166" s="11"/>
      <c r="O166" s="12"/>
      <c r="P166" s="14"/>
      <c r="Q166" s="11"/>
      <c r="R166" s="11"/>
      <c r="S166" t="str">
        <f t="shared" si="66"/>
        <v>05</v>
      </c>
      <c r="T166" t="str">
        <f t="shared" si="67"/>
        <v>08</v>
      </c>
      <c r="U166" t="str">
        <f t="shared" si="68"/>
        <v>25</v>
      </c>
      <c r="V166" t="s">
        <v>388</v>
      </c>
    </row>
    <row r="167" spans="2:22" x14ac:dyDescent="0.25">
      <c r="B167">
        <v>323</v>
      </c>
      <c r="C167" s="13">
        <v>45918</v>
      </c>
      <c r="D167" s="12" t="s">
        <v>355</v>
      </c>
      <c r="E167" s="12" t="s">
        <v>17</v>
      </c>
      <c r="F167" s="12" t="s">
        <v>356</v>
      </c>
      <c r="G167" s="12" t="s">
        <v>21</v>
      </c>
      <c r="H167" s="12"/>
      <c r="I167" s="12" t="s">
        <v>75</v>
      </c>
      <c r="J167" s="12" t="s">
        <v>355</v>
      </c>
      <c r="K167" s="14">
        <v>2000</v>
      </c>
      <c r="L167" s="11">
        <v>122.32</v>
      </c>
      <c r="M167" s="11">
        <v>244630.69</v>
      </c>
      <c r="N167" s="11"/>
      <c r="O167" s="12"/>
      <c r="P167" s="14"/>
      <c r="Q167" s="11"/>
      <c r="R167" s="11"/>
      <c r="S167" t="str">
        <f t="shared" si="66"/>
        <v>17</v>
      </c>
      <c r="T167" t="str">
        <f t="shared" si="67"/>
        <v>09</v>
      </c>
      <c r="U167" t="str">
        <f t="shared" si="68"/>
        <v>25</v>
      </c>
      <c r="V167" t="s">
        <v>387</v>
      </c>
    </row>
    <row r="168" spans="2:22" x14ac:dyDescent="0.25">
      <c r="B168">
        <v>270</v>
      </c>
      <c r="C168" s="13">
        <v>45890</v>
      </c>
      <c r="D168" s="12" t="s">
        <v>306</v>
      </c>
      <c r="E168" s="12" t="s">
        <v>23</v>
      </c>
      <c r="F168" s="12" t="s">
        <v>23</v>
      </c>
      <c r="G168" s="12" t="s">
        <v>21</v>
      </c>
      <c r="H168" s="12"/>
      <c r="I168" s="12" t="s">
        <v>75</v>
      </c>
      <c r="J168" s="12" t="s">
        <v>306</v>
      </c>
      <c r="K168" s="14">
        <v>2500</v>
      </c>
      <c r="L168" s="11">
        <v>107.31</v>
      </c>
      <c r="M168" s="11">
        <v>268268</v>
      </c>
      <c r="N168" s="11"/>
      <c r="O168" s="12"/>
      <c r="P168" s="14"/>
      <c r="Q168" s="11"/>
      <c r="R168" s="11"/>
      <c r="S168" t="str">
        <f t="shared" si="66"/>
        <v>20</v>
      </c>
      <c r="T168" t="str">
        <f t="shared" si="67"/>
        <v>08</v>
      </c>
      <c r="U168" t="str">
        <f t="shared" si="68"/>
        <v>25</v>
      </c>
      <c r="V168" t="s">
        <v>388</v>
      </c>
    </row>
    <row r="169" spans="2:22" x14ac:dyDescent="0.25">
      <c r="B169">
        <v>218</v>
      </c>
      <c r="C169" s="13">
        <v>45870</v>
      </c>
      <c r="D169" s="12" t="s">
        <v>264</v>
      </c>
      <c r="E169" s="12" t="s">
        <v>23</v>
      </c>
      <c r="F169" s="12" t="s">
        <v>23</v>
      </c>
      <c r="G169" s="12" t="s">
        <v>21</v>
      </c>
      <c r="H169" s="12"/>
      <c r="I169" s="12" t="s">
        <v>75</v>
      </c>
      <c r="J169" s="12" t="s">
        <v>264</v>
      </c>
      <c r="K169" s="14">
        <v>4000</v>
      </c>
      <c r="L169" s="11">
        <v>107.87</v>
      </c>
      <c r="M169" s="11">
        <v>431471.1</v>
      </c>
      <c r="N169" s="11"/>
      <c r="O169" s="12"/>
      <c r="P169" s="14"/>
      <c r="Q169" s="11"/>
      <c r="R169" s="11"/>
      <c r="S169" t="str">
        <f t="shared" si="66"/>
        <v>31</v>
      </c>
      <c r="T169" t="str">
        <f t="shared" si="67"/>
        <v>07</v>
      </c>
      <c r="U169" t="str">
        <f t="shared" si="68"/>
        <v>25</v>
      </c>
      <c r="V169" t="s">
        <v>388</v>
      </c>
    </row>
    <row r="170" spans="2:22" x14ac:dyDescent="0.25">
      <c r="B170">
        <v>337</v>
      </c>
      <c r="C170" s="13">
        <v>45923</v>
      </c>
      <c r="D170" s="12" t="s">
        <v>361</v>
      </c>
      <c r="E170" s="12" t="s">
        <v>23</v>
      </c>
      <c r="F170" s="12" t="s">
        <v>23</v>
      </c>
      <c r="G170" s="12" t="s">
        <v>21</v>
      </c>
      <c r="H170" s="12"/>
      <c r="I170" s="12" t="s">
        <v>75</v>
      </c>
      <c r="J170" s="12" t="s">
        <v>361</v>
      </c>
      <c r="K170" s="14">
        <v>4000</v>
      </c>
      <c r="L170" s="11">
        <v>127.8</v>
      </c>
      <c r="M170" s="11">
        <v>511185.88</v>
      </c>
      <c r="N170" s="11"/>
      <c r="O170" s="12"/>
      <c r="P170" s="14"/>
      <c r="Q170" s="11"/>
      <c r="R170" s="11"/>
      <c r="S170" t="str">
        <f t="shared" si="66"/>
        <v>22</v>
      </c>
      <c r="T170" t="str">
        <f t="shared" si="67"/>
        <v>09</v>
      </c>
      <c r="U170" t="str">
        <f t="shared" si="68"/>
        <v>25</v>
      </c>
      <c r="V170" t="s">
        <v>387</v>
      </c>
    </row>
    <row r="171" spans="2:22" x14ac:dyDescent="0.25">
      <c r="B171">
        <v>298</v>
      </c>
      <c r="C171" s="13">
        <v>45910</v>
      </c>
      <c r="D171" s="12" t="s">
        <v>334</v>
      </c>
      <c r="E171" s="12" t="s">
        <v>17</v>
      </c>
      <c r="F171" s="12" t="s">
        <v>335</v>
      </c>
      <c r="G171" s="12" t="s">
        <v>21</v>
      </c>
      <c r="H171" s="12"/>
      <c r="I171" s="12" t="s">
        <v>75</v>
      </c>
      <c r="J171" s="12" t="s">
        <v>334</v>
      </c>
      <c r="K171" s="14">
        <v>25000</v>
      </c>
      <c r="L171" s="11">
        <v>119.26</v>
      </c>
      <c r="M171" s="11">
        <v>2981455.8</v>
      </c>
      <c r="N171" s="11"/>
      <c r="O171" s="12"/>
      <c r="P171" s="14"/>
      <c r="Q171" s="11"/>
      <c r="R171" s="11"/>
      <c r="S171" t="str">
        <f t="shared" si="66"/>
        <v>08</v>
      </c>
      <c r="T171" t="str">
        <f t="shared" si="67"/>
        <v>09</v>
      </c>
      <c r="U171" t="str">
        <f t="shared" si="68"/>
        <v>25</v>
      </c>
      <c r="V171" t="s">
        <v>388</v>
      </c>
    </row>
    <row r="172" spans="2:22" x14ac:dyDescent="0.25">
      <c r="C172" s="13"/>
      <c r="D172" s="12"/>
      <c r="E172" s="12"/>
      <c r="F172" s="12"/>
      <c r="G172" s="12"/>
      <c r="H172" s="12"/>
      <c r="I172" s="12"/>
      <c r="J172" s="12"/>
      <c r="K172" s="14"/>
      <c r="L172" s="11"/>
      <c r="M172" s="11"/>
      <c r="N172" s="11"/>
      <c r="O172" s="12"/>
      <c r="P172" s="14"/>
      <c r="Q172" s="11"/>
      <c r="R172" s="11"/>
    </row>
    <row r="173" spans="2:22" x14ac:dyDescent="0.25">
      <c r="B173">
        <v>231</v>
      </c>
      <c r="C173" s="13">
        <v>45875</v>
      </c>
      <c r="D173" s="12" t="s">
        <v>276</v>
      </c>
      <c r="E173" s="12" t="s">
        <v>23</v>
      </c>
      <c r="F173" s="12" t="s">
        <v>23</v>
      </c>
      <c r="G173" s="12" t="s">
        <v>21</v>
      </c>
      <c r="H173" s="12"/>
      <c r="I173" s="12" t="s">
        <v>88</v>
      </c>
      <c r="J173" s="12"/>
      <c r="K173" s="14"/>
      <c r="L173" s="11"/>
      <c r="M173" s="11"/>
      <c r="N173" s="11"/>
      <c r="O173" s="12" t="s">
        <v>276</v>
      </c>
      <c r="P173" s="14">
        <v>-400</v>
      </c>
      <c r="Q173" s="11">
        <v>524.17999999999995</v>
      </c>
      <c r="R173" s="11">
        <v>-209670.13</v>
      </c>
      <c r="S173" t="str">
        <f t="shared" ref="S173:S175" si="69">LEFT(O173,2)</f>
        <v>05</v>
      </c>
      <c r="T173" t="str">
        <f t="shared" ref="T173:T175" si="70">MID(O173,4,2)</f>
        <v>08</v>
      </c>
      <c r="U173" t="str">
        <f t="shared" ref="U173:U175" si="71">RIGHT(O173,2)</f>
        <v>25</v>
      </c>
      <c r="V173" t="s">
        <v>388</v>
      </c>
    </row>
    <row r="174" spans="2:22" x14ac:dyDescent="0.25">
      <c r="B174">
        <v>219</v>
      </c>
      <c r="C174" s="13">
        <v>45870</v>
      </c>
      <c r="D174" s="12" t="s">
        <v>264</v>
      </c>
      <c r="E174" s="12" t="s">
        <v>23</v>
      </c>
      <c r="F174" s="12" t="s">
        <v>23</v>
      </c>
      <c r="G174" s="12" t="s">
        <v>21</v>
      </c>
      <c r="H174" s="12"/>
      <c r="I174" s="12" t="s">
        <v>88</v>
      </c>
      <c r="J174" s="12"/>
      <c r="K174" s="14"/>
      <c r="L174" s="11"/>
      <c r="M174" s="11"/>
      <c r="N174" s="11"/>
      <c r="O174" s="12" t="s">
        <v>264</v>
      </c>
      <c r="P174" s="14">
        <v>-100</v>
      </c>
      <c r="Q174" s="11">
        <v>588.61</v>
      </c>
      <c r="R174" s="11">
        <v>-58861.08</v>
      </c>
      <c r="S174" t="str">
        <f t="shared" si="69"/>
        <v>31</v>
      </c>
      <c r="T174" t="str">
        <f t="shared" si="70"/>
        <v>07</v>
      </c>
      <c r="U174" t="str">
        <f t="shared" si="71"/>
        <v>25</v>
      </c>
      <c r="V174" t="s">
        <v>388</v>
      </c>
    </row>
    <row r="175" spans="2:22" x14ac:dyDescent="0.25">
      <c r="B175">
        <v>34</v>
      </c>
      <c r="C175" s="13">
        <v>45784</v>
      </c>
      <c r="D175" s="12" t="s">
        <v>77</v>
      </c>
      <c r="E175" s="12" t="s">
        <v>23</v>
      </c>
      <c r="F175" s="12" t="s">
        <v>23</v>
      </c>
      <c r="G175" s="12" t="s">
        <v>21</v>
      </c>
      <c r="H175" s="12"/>
      <c r="I175" s="12" t="s">
        <v>88</v>
      </c>
      <c r="J175" s="12"/>
      <c r="K175" s="14"/>
      <c r="L175" s="11"/>
      <c r="M175" s="11"/>
      <c r="N175" s="11"/>
      <c r="O175" s="12" t="s">
        <v>77</v>
      </c>
      <c r="P175" s="14">
        <v>-100</v>
      </c>
      <c r="Q175" s="11">
        <v>448.86</v>
      </c>
      <c r="R175" s="11">
        <v>-44886.42</v>
      </c>
      <c r="S175" t="str">
        <f t="shared" si="69"/>
        <v>06</v>
      </c>
      <c r="T175" t="str">
        <f t="shared" si="70"/>
        <v>05</v>
      </c>
      <c r="U175" t="str">
        <f t="shared" si="71"/>
        <v>25</v>
      </c>
      <c r="V175" t="s">
        <v>390</v>
      </c>
    </row>
    <row r="176" spans="2:22" x14ac:dyDescent="0.25">
      <c r="C176" s="13"/>
      <c r="D176" s="12"/>
      <c r="E176" s="12"/>
      <c r="F176" s="12"/>
      <c r="G176" s="12"/>
      <c r="H176" s="12"/>
      <c r="I176" s="12"/>
      <c r="J176" s="12"/>
      <c r="K176" s="14"/>
      <c r="L176" s="11"/>
      <c r="M176" s="11"/>
      <c r="N176" s="11"/>
      <c r="O176" s="12"/>
      <c r="P176" s="14"/>
      <c r="Q176" s="11"/>
      <c r="R176" s="11"/>
    </row>
    <row r="177" spans="2:22" x14ac:dyDescent="0.25">
      <c r="B177">
        <v>107</v>
      </c>
      <c r="C177" s="13">
        <v>45819</v>
      </c>
      <c r="D177" s="12" t="s">
        <v>175</v>
      </c>
      <c r="E177" s="12" t="s">
        <v>23</v>
      </c>
      <c r="F177" s="12" t="s">
        <v>23</v>
      </c>
      <c r="G177" s="12" t="s">
        <v>21</v>
      </c>
      <c r="H177" s="12"/>
      <c r="I177" s="12" t="s">
        <v>178</v>
      </c>
      <c r="J177" s="12"/>
      <c r="K177" s="14"/>
      <c r="L177" s="11"/>
      <c r="M177" s="11"/>
      <c r="N177" s="11"/>
      <c r="O177" s="12" t="s">
        <v>175</v>
      </c>
      <c r="P177" s="14">
        <v>-500</v>
      </c>
      <c r="Q177" s="11">
        <v>91.99</v>
      </c>
      <c r="R177" s="11">
        <v>-45993.95</v>
      </c>
      <c r="S177" t="str">
        <f>LEFT(O177,2)</f>
        <v>10</v>
      </c>
      <c r="T177" t="str">
        <f>MID(O177,4,2)</f>
        <v>06</v>
      </c>
      <c r="U177" t="str">
        <f>RIGHT(O177,2)</f>
        <v>25</v>
      </c>
      <c r="V177" t="s">
        <v>390</v>
      </c>
    </row>
    <row r="178" spans="2:22" x14ac:dyDescent="0.25">
      <c r="C178" s="13"/>
      <c r="D178" s="12"/>
      <c r="E178" s="12"/>
      <c r="F178" s="12"/>
      <c r="G178" s="12"/>
      <c r="H178" s="12"/>
      <c r="I178" s="12"/>
      <c r="J178" s="12"/>
      <c r="K178" s="14"/>
      <c r="L178" s="11"/>
      <c r="M178" s="11"/>
      <c r="N178" s="11"/>
      <c r="O178" s="12"/>
      <c r="P178" s="14"/>
      <c r="Q178" s="11"/>
      <c r="R178" s="11"/>
    </row>
    <row r="179" spans="2:22" x14ac:dyDescent="0.25">
      <c r="B179">
        <v>108</v>
      </c>
      <c r="C179" s="13">
        <v>45819</v>
      </c>
      <c r="D179" s="12" t="s">
        <v>175</v>
      </c>
      <c r="E179" s="12" t="s">
        <v>23</v>
      </c>
      <c r="F179" s="12" t="s">
        <v>23</v>
      </c>
      <c r="G179" s="12" t="s">
        <v>21</v>
      </c>
      <c r="H179" s="12"/>
      <c r="I179" s="12" t="s">
        <v>179</v>
      </c>
      <c r="J179" s="12"/>
      <c r="K179" s="14"/>
      <c r="L179" s="11"/>
      <c r="M179" s="11"/>
      <c r="N179" s="11"/>
      <c r="O179" s="12" t="s">
        <v>175</v>
      </c>
      <c r="P179" s="14">
        <v>-250</v>
      </c>
      <c r="Q179" s="11">
        <v>534.87</v>
      </c>
      <c r="R179" s="11">
        <v>-133718.64000000001</v>
      </c>
      <c r="S179" t="str">
        <f t="shared" ref="S179:S180" si="72">LEFT(O179,2)</f>
        <v>10</v>
      </c>
      <c r="T179" t="str">
        <f t="shared" ref="T179:T180" si="73">MID(O179,4,2)</f>
        <v>06</v>
      </c>
      <c r="U179" t="str">
        <f t="shared" ref="U179:U180" si="74">RIGHT(O179,2)</f>
        <v>25</v>
      </c>
      <c r="V179" t="s">
        <v>390</v>
      </c>
    </row>
    <row r="180" spans="2:22" x14ac:dyDescent="0.25">
      <c r="B180">
        <v>338</v>
      </c>
      <c r="C180" s="13">
        <v>45923</v>
      </c>
      <c r="D180" s="12" t="s">
        <v>361</v>
      </c>
      <c r="E180" s="12" t="s">
        <v>23</v>
      </c>
      <c r="F180" s="12" t="s">
        <v>23</v>
      </c>
      <c r="G180" s="12" t="s">
        <v>21</v>
      </c>
      <c r="H180" s="12"/>
      <c r="I180" s="12" t="s">
        <v>179</v>
      </c>
      <c r="J180" s="12"/>
      <c r="K180" s="14"/>
      <c r="L180" s="11"/>
      <c r="M180" s="11"/>
      <c r="N180" s="11"/>
      <c r="O180" s="12" t="s">
        <v>361</v>
      </c>
      <c r="P180" s="14">
        <v>-250</v>
      </c>
      <c r="Q180" s="11">
        <v>460.09</v>
      </c>
      <c r="R180" s="11">
        <v>-115022.36</v>
      </c>
      <c r="S180" t="str">
        <f t="shared" si="72"/>
        <v>22</v>
      </c>
      <c r="T180" t="str">
        <f t="shared" si="73"/>
        <v>09</v>
      </c>
      <c r="U180" t="str">
        <f t="shared" si="74"/>
        <v>25</v>
      </c>
      <c r="V180" t="s">
        <v>387</v>
      </c>
    </row>
    <row r="181" spans="2:22" x14ac:dyDescent="0.25">
      <c r="C181" s="13"/>
      <c r="D181" s="12"/>
      <c r="E181" s="12"/>
      <c r="F181" s="12"/>
      <c r="G181" s="12"/>
      <c r="H181" s="12"/>
      <c r="I181" s="12"/>
      <c r="J181" s="12"/>
      <c r="K181" s="14"/>
      <c r="L181" s="11"/>
      <c r="M181" s="11"/>
      <c r="N181" s="11"/>
      <c r="O181" s="12"/>
      <c r="P181" s="14"/>
      <c r="Q181" s="11"/>
      <c r="R181" s="11"/>
    </row>
    <row r="182" spans="2:22" x14ac:dyDescent="0.25">
      <c r="B182">
        <v>35</v>
      </c>
      <c r="C182" s="13">
        <v>45784</v>
      </c>
      <c r="D182" s="12" t="s">
        <v>77</v>
      </c>
      <c r="E182" s="12" t="s">
        <v>23</v>
      </c>
      <c r="F182" s="12" t="s">
        <v>23</v>
      </c>
      <c r="G182" s="12" t="s">
        <v>21</v>
      </c>
      <c r="H182" s="12"/>
      <c r="I182" s="12" t="s">
        <v>89</v>
      </c>
      <c r="J182" s="12"/>
      <c r="K182" s="14"/>
      <c r="L182" s="11"/>
      <c r="M182" s="11"/>
      <c r="N182" s="11"/>
      <c r="O182" s="12" t="s">
        <v>77</v>
      </c>
      <c r="P182" s="14">
        <v>-100</v>
      </c>
      <c r="Q182" s="11">
        <v>1742.4</v>
      </c>
      <c r="R182" s="11">
        <v>-174239.89</v>
      </c>
      <c r="S182" t="str">
        <f>LEFT(O182,2)</f>
        <v>06</v>
      </c>
      <c r="T182" t="str">
        <f>MID(O182,4,2)</f>
        <v>05</v>
      </c>
      <c r="U182" t="str">
        <f>RIGHT(O182,2)</f>
        <v>25</v>
      </c>
      <c r="V182" t="s">
        <v>390</v>
      </c>
    </row>
    <row r="183" spans="2:22" x14ac:dyDescent="0.25">
      <c r="C183" s="13"/>
      <c r="D183" s="12"/>
      <c r="E183" s="12"/>
      <c r="F183" s="12"/>
      <c r="G183" s="12"/>
      <c r="H183" s="12"/>
      <c r="I183" s="12"/>
      <c r="J183" s="12"/>
      <c r="K183" s="14"/>
      <c r="L183" s="11"/>
      <c r="M183" s="11"/>
      <c r="N183" s="11"/>
      <c r="O183" s="12"/>
      <c r="P183" s="14"/>
      <c r="Q183" s="11"/>
      <c r="R183" s="11"/>
    </row>
    <row r="184" spans="2:22" x14ac:dyDescent="0.25">
      <c r="B184">
        <v>254</v>
      </c>
      <c r="C184" s="13">
        <v>45887</v>
      </c>
      <c r="D184" s="12" t="s">
        <v>294</v>
      </c>
      <c r="E184" s="12" t="s">
        <v>23</v>
      </c>
      <c r="F184" s="12" t="s">
        <v>23</v>
      </c>
      <c r="G184" s="12" t="s">
        <v>21</v>
      </c>
      <c r="H184" s="12"/>
      <c r="I184" s="12" t="s">
        <v>173</v>
      </c>
      <c r="J184" s="12" t="s">
        <v>294</v>
      </c>
      <c r="K184" s="14">
        <v>500</v>
      </c>
      <c r="L184" s="11">
        <v>53.22</v>
      </c>
      <c r="M184" s="11">
        <v>26611.61</v>
      </c>
      <c r="N184" s="11"/>
      <c r="O184" s="12"/>
      <c r="P184" s="14"/>
      <c r="Q184" s="11"/>
      <c r="R184" s="11"/>
      <c r="S184" t="str">
        <f t="shared" ref="S184:S185" si="75">LEFT(J184,2)</f>
        <v>14</v>
      </c>
      <c r="T184" t="str">
        <f t="shared" ref="T184:T185" si="76">MID(J184,4,2)</f>
        <v>08</v>
      </c>
      <c r="U184" t="str">
        <f t="shared" ref="U184:U185" si="77">RIGHT(J184,2)</f>
        <v>25</v>
      </c>
      <c r="V184" t="s">
        <v>388</v>
      </c>
    </row>
    <row r="185" spans="2:22" x14ac:dyDescent="0.25">
      <c r="B185">
        <v>100</v>
      </c>
      <c r="C185" s="13">
        <v>45818</v>
      </c>
      <c r="D185" s="12" t="s">
        <v>171</v>
      </c>
      <c r="E185" s="12" t="s">
        <v>23</v>
      </c>
      <c r="F185" s="12" t="s">
        <v>23</v>
      </c>
      <c r="G185" s="12" t="s">
        <v>21</v>
      </c>
      <c r="H185" s="12"/>
      <c r="I185" s="12" t="s">
        <v>173</v>
      </c>
      <c r="J185" s="12" t="s">
        <v>171</v>
      </c>
      <c r="K185" s="14">
        <v>1500</v>
      </c>
      <c r="L185" s="11">
        <v>67.64</v>
      </c>
      <c r="M185" s="11">
        <v>101456.4</v>
      </c>
      <c r="N185" s="11"/>
      <c r="O185" s="12"/>
      <c r="P185" s="14"/>
      <c r="Q185" s="11"/>
      <c r="R185" s="11"/>
      <c r="S185" t="str">
        <f t="shared" si="75"/>
        <v>09</v>
      </c>
      <c r="T185" t="str">
        <f t="shared" si="76"/>
        <v>06</v>
      </c>
      <c r="U185" t="str">
        <f t="shared" si="77"/>
        <v>25</v>
      </c>
      <c r="V185" t="s">
        <v>390</v>
      </c>
    </row>
    <row r="186" spans="2:22" x14ac:dyDescent="0.25">
      <c r="C186" s="13"/>
      <c r="D186" s="12"/>
      <c r="E186" s="12"/>
      <c r="F186" s="12"/>
      <c r="G186" s="12"/>
      <c r="H186" s="12"/>
      <c r="I186" s="12"/>
      <c r="J186" s="12"/>
      <c r="K186" s="14"/>
      <c r="L186" s="11"/>
      <c r="M186" s="11"/>
      <c r="N186" s="11"/>
      <c r="O186" s="12"/>
      <c r="P186" s="14"/>
      <c r="Q186" s="11"/>
      <c r="R186" s="11"/>
    </row>
    <row r="187" spans="2:22" x14ac:dyDescent="0.25">
      <c r="B187">
        <v>160</v>
      </c>
      <c r="C187" s="13">
        <v>45847</v>
      </c>
      <c r="D187" s="12" t="s">
        <v>230</v>
      </c>
      <c r="E187" s="12" t="s">
        <v>23</v>
      </c>
      <c r="F187" s="12" t="s">
        <v>23</v>
      </c>
      <c r="G187" s="12" t="s">
        <v>21</v>
      </c>
      <c r="H187" s="12"/>
      <c r="I187" s="12" t="s">
        <v>232</v>
      </c>
      <c r="J187" s="12"/>
      <c r="K187" s="14"/>
      <c r="L187" s="11"/>
      <c r="M187" s="11"/>
      <c r="N187" s="11"/>
      <c r="O187" s="12" t="s">
        <v>230</v>
      </c>
      <c r="P187" s="14">
        <v>-250</v>
      </c>
      <c r="Q187" s="11">
        <v>321.77</v>
      </c>
      <c r="R187" s="11">
        <v>-80441.97</v>
      </c>
      <c r="S187" t="str">
        <f>LEFT(O187,2)</f>
        <v>08</v>
      </c>
      <c r="T187" t="str">
        <f>MID(O187,4,2)</f>
        <v>07</v>
      </c>
      <c r="U187" t="str">
        <f>RIGHT(O187,2)</f>
        <v>25</v>
      </c>
      <c r="V187" t="s">
        <v>389</v>
      </c>
    </row>
    <row r="188" spans="2:22" x14ac:dyDescent="0.25">
      <c r="C188" s="13"/>
      <c r="D188" s="12"/>
      <c r="E188" s="12"/>
      <c r="F188" s="12"/>
      <c r="G188" s="12"/>
      <c r="H188" s="12"/>
      <c r="I188" s="12"/>
      <c r="J188" s="12"/>
      <c r="K188" s="14"/>
      <c r="L188" s="11"/>
      <c r="M188" s="11"/>
      <c r="N188" s="11"/>
      <c r="O188" s="12"/>
      <c r="P188" s="14"/>
      <c r="Q188" s="11"/>
      <c r="R188" s="11"/>
    </row>
    <row r="189" spans="2:22" x14ac:dyDescent="0.25">
      <c r="B189">
        <v>232</v>
      </c>
      <c r="C189" s="13">
        <v>45875</v>
      </c>
      <c r="D189" s="12" t="s">
        <v>276</v>
      </c>
      <c r="E189" s="12" t="s">
        <v>23</v>
      </c>
      <c r="F189" s="12" t="s">
        <v>23</v>
      </c>
      <c r="G189" s="12" t="s">
        <v>21</v>
      </c>
      <c r="H189" s="12"/>
      <c r="I189" s="12" t="s">
        <v>137</v>
      </c>
      <c r="J189" s="12"/>
      <c r="K189" s="14"/>
      <c r="L189" s="11"/>
      <c r="M189" s="11"/>
      <c r="N189" s="11"/>
      <c r="O189" s="12" t="s">
        <v>276</v>
      </c>
      <c r="P189" s="14">
        <v>-500</v>
      </c>
      <c r="Q189" s="11">
        <v>804.2</v>
      </c>
      <c r="R189" s="11">
        <v>-402100.04</v>
      </c>
      <c r="S189" t="str">
        <f>LEFT(O189,2)</f>
        <v>05</v>
      </c>
      <c r="T189" t="str">
        <f>MID(O189,4,2)</f>
        <v>08</v>
      </c>
      <c r="U189" t="str">
        <f>RIGHT(O189,2)</f>
        <v>25</v>
      </c>
      <c r="V189" t="s">
        <v>388</v>
      </c>
    </row>
    <row r="190" spans="2:22" x14ac:dyDescent="0.25">
      <c r="B190">
        <v>292</v>
      </c>
      <c r="C190" s="13">
        <v>45904</v>
      </c>
      <c r="D190" s="12" t="s">
        <v>327</v>
      </c>
      <c r="E190" s="12" t="s">
        <v>17</v>
      </c>
      <c r="F190" s="12" t="s">
        <v>328</v>
      </c>
      <c r="G190" s="12" t="s">
        <v>21</v>
      </c>
      <c r="H190" s="12"/>
      <c r="I190" s="12" t="s">
        <v>137</v>
      </c>
      <c r="J190" s="12" t="s">
        <v>327</v>
      </c>
      <c r="K190" s="14">
        <v>200</v>
      </c>
      <c r="L190" s="11">
        <v>845.98</v>
      </c>
      <c r="M190" s="11">
        <v>169195.43</v>
      </c>
      <c r="N190" s="11"/>
      <c r="O190" s="12"/>
      <c r="P190" s="14"/>
      <c r="Q190" s="11"/>
      <c r="R190" s="11"/>
      <c r="S190" t="str">
        <f t="shared" ref="S190:S193" si="78">LEFT(J190,2)</f>
        <v>03</v>
      </c>
      <c r="T190" t="str">
        <f t="shared" ref="T190:T193" si="79">MID(J190,4,2)</f>
        <v>09</v>
      </c>
      <c r="U190" t="str">
        <f t="shared" ref="U190:U193" si="80">RIGHT(J190,2)</f>
        <v>25</v>
      </c>
      <c r="V190" t="s">
        <v>388</v>
      </c>
    </row>
    <row r="191" spans="2:22" x14ac:dyDescent="0.25">
      <c r="B191">
        <v>296</v>
      </c>
      <c r="C191" s="13">
        <v>45909</v>
      </c>
      <c r="D191" s="12" t="s">
        <v>332</v>
      </c>
      <c r="E191" s="12" t="s">
        <v>17</v>
      </c>
      <c r="F191" s="12" t="s">
        <v>333</v>
      </c>
      <c r="G191" s="12" t="s">
        <v>21</v>
      </c>
      <c r="H191" s="12"/>
      <c r="I191" s="12" t="s">
        <v>137</v>
      </c>
      <c r="J191" s="12" t="s">
        <v>332</v>
      </c>
      <c r="K191" s="14">
        <v>200</v>
      </c>
      <c r="L191" s="11">
        <v>879.38</v>
      </c>
      <c r="M191" s="11">
        <v>175875.72</v>
      </c>
      <c r="N191" s="11"/>
      <c r="O191" s="12"/>
      <c r="P191" s="14"/>
      <c r="Q191" s="11"/>
      <c r="R191" s="11"/>
      <c r="S191" t="str">
        <f t="shared" si="78"/>
        <v>05</v>
      </c>
      <c r="T191" t="str">
        <f t="shared" si="79"/>
        <v>09</v>
      </c>
      <c r="U191" t="str">
        <f t="shared" si="80"/>
        <v>25</v>
      </c>
      <c r="V191" t="s">
        <v>388</v>
      </c>
    </row>
    <row r="192" spans="2:22" x14ac:dyDescent="0.25">
      <c r="B192">
        <v>77</v>
      </c>
      <c r="C192" s="13">
        <v>45797</v>
      </c>
      <c r="D192" s="12" t="s">
        <v>135</v>
      </c>
      <c r="E192" s="12" t="s">
        <v>17</v>
      </c>
      <c r="F192" s="12" t="s">
        <v>136</v>
      </c>
      <c r="G192" s="12" t="s">
        <v>21</v>
      </c>
      <c r="H192" s="12"/>
      <c r="I192" s="12" t="s">
        <v>137</v>
      </c>
      <c r="J192" s="12" t="s">
        <v>135</v>
      </c>
      <c r="K192" s="14">
        <v>500</v>
      </c>
      <c r="L192" s="11">
        <v>680.68</v>
      </c>
      <c r="M192" s="11">
        <v>340340</v>
      </c>
      <c r="N192" s="11"/>
      <c r="O192" s="12"/>
      <c r="P192" s="14"/>
      <c r="Q192" s="11"/>
      <c r="R192" s="11"/>
      <c r="S192" t="str">
        <f t="shared" si="78"/>
        <v>19</v>
      </c>
      <c r="T192" t="str">
        <f t="shared" si="79"/>
        <v>05</v>
      </c>
      <c r="U192" t="str">
        <f t="shared" si="80"/>
        <v>25</v>
      </c>
      <c r="V192" t="s">
        <v>390</v>
      </c>
    </row>
    <row r="193" spans="2:22" x14ac:dyDescent="0.25">
      <c r="B193">
        <v>142</v>
      </c>
      <c r="C193" s="13">
        <v>45827</v>
      </c>
      <c r="D193" s="12" t="s">
        <v>200</v>
      </c>
      <c r="E193" s="12" t="s">
        <v>23</v>
      </c>
      <c r="F193" s="12" t="s">
        <v>23</v>
      </c>
      <c r="G193" s="12" t="s">
        <v>21</v>
      </c>
      <c r="H193" s="12"/>
      <c r="I193" s="12" t="s">
        <v>137</v>
      </c>
      <c r="J193" s="12" t="s">
        <v>200</v>
      </c>
      <c r="K193" s="14">
        <v>500</v>
      </c>
      <c r="L193" s="11">
        <v>720.71</v>
      </c>
      <c r="M193" s="11">
        <v>360355.55</v>
      </c>
      <c r="N193" s="11"/>
      <c r="O193" s="12"/>
      <c r="P193" s="14"/>
      <c r="Q193" s="11"/>
      <c r="R193" s="11"/>
      <c r="S193" t="str">
        <f t="shared" si="78"/>
        <v>18</v>
      </c>
      <c r="T193" t="str">
        <f t="shared" si="79"/>
        <v>06</v>
      </c>
      <c r="U193" t="str">
        <f t="shared" si="80"/>
        <v>25</v>
      </c>
      <c r="V193" t="s">
        <v>389</v>
      </c>
    </row>
    <row r="194" spans="2:22" x14ac:dyDescent="0.25">
      <c r="C194" s="13"/>
      <c r="D194" s="12"/>
      <c r="E194" s="12"/>
      <c r="F194" s="12"/>
      <c r="G194" s="12"/>
      <c r="H194" s="12"/>
      <c r="I194" s="12"/>
      <c r="J194" s="12"/>
      <c r="K194" s="14"/>
      <c r="L194" s="11"/>
      <c r="M194" s="11"/>
      <c r="N194" s="11"/>
      <c r="O194" s="12"/>
      <c r="P194" s="14"/>
      <c r="Q194" s="11"/>
      <c r="R194" s="11"/>
    </row>
    <row r="195" spans="2:22" x14ac:dyDescent="0.25">
      <c r="B195">
        <v>288</v>
      </c>
      <c r="C195" s="13">
        <v>45903</v>
      </c>
      <c r="D195" s="12" t="s">
        <v>321</v>
      </c>
      <c r="E195" s="12" t="s">
        <v>23</v>
      </c>
      <c r="F195" s="12" t="s">
        <v>23</v>
      </c>
      <c r="G195" s="12" t="s">
        <v>21</v>
      </c>
      <c r="H195" s="12"/>
      <c r="I195" s="12" t="s">
        <v>271</v>
      </c>
      <c r="J195" s="12"/>
      <c r="K195" s="14"/>
      <c r="L195" s="11"/>
      <c r="M195" s="11"/>
      <c r="N195" s="11"/>
      <c r="O195" s="12" t="s">
        <v>321</v>
      </c>
      <c r="P195" s="14">
        <v>-250</v>
      </c>
      <c r="Q195" s="11">
        <v>237.31</v>
      </c>
      <c r="R195" s="11">
        <v>-59326.49</v>
      </c>
      <c r="S195" t="str">
        <f>LEFT(O195,2)</f>
        <v>02</v>
      </c>
      <c r="T195" t="str">
        <f>MID(O195,4,2)</f>
        <v>09</v>
      </c>
      <c r="U195" t="str">
        <f>RIGHT(O195,2)</f>
        <v>25</v>
      </c>
      <c r="V195" t="s">
        <v>388</v>
      </c>
    </row>
    <row r="196" spans="2:22" x14ac:dyDescent="0.25">
      <c r="B196">
        <v>222</v>
      </c>
      <c r="C196" s="13">
        <v>45873</v>
      </c>
      <c r="D196" s="12" t="s">
        <v>269</v>
      </c>
      <c r="E196" s="12" t="s">
        <v>23</v>
      </c>
      <c r="F196" s="12" t="s">
        <v>23</v>
      </c>
      <c r="G196" s="12" t="s">
        <v>21</v>
      </c>
      <c r="H196" s="12"/>
      <c r="I196" s="12" t="s">
        <v>271</v>
      </c>
      <c r="J196" s="12" t="s">
        <v>269</v>
      </c>
      <c r="K196" s="14">
        <v>250</v>
      </c>
      <c r="L196" s="11">
        <v>202.71</v>
      </c>
      <c r="M196" s="11">
        <v>50678.12</v>
      </c>
      <c r="N196" s="11"/>
      <c r="O196" s="12"/>
      <c r="P196" s="14"/>
      <c r="Q196" s="11"/>
      <c r="R196" s="11"/>
      <c r="S196" t="str">
        <f>LEFT(J196,2)</f>
        <v>01</v>
      </c>
      <c r="T196" t="str">
        <f>MID(J196,4,2)</f>
        <v>08</v>
      </c>
      <c r="U196" t="str">
        <f>RIGHT(J196,2)</f>
        <v>25</v>
      </c>
      <c r="V196" t="s">
        <v>388</v>
      </c>
    </row>
    <row r="197" spans="2:22" x14ac:dyDescent="0.25">
      <c r="C197" s="13"/>
      <c r="D197" s="12"/>
      <c r="E197" s="12"/>
      <c r="F197" s="12"/>
      <c r="G197" s="12"/>
      <c r="H197" s="12"/>
      <c r="I197" s="12"/>
      <c r="J197" s="12"/>
      <c r="K197" s="14"/>
      <c r="L197" s="11"/>
      <c r="M197" s="11"/>
      <c r="N197" s="11"/>
      <c r="O197" s="12"/>
      <c r="P197" s="14"/>
      <c r="Q197" s="11"/>
      <c r="R197" s="11"/>
    </row>
    <row r="198" spans="2:22" x14ac:dyDescent="0.25">
      <c r="B198">
        <v>36</v>
      </c>
      <c r="C198" s="13">
        <v>45784</v>
      </c>
      <c r="D198" s="12" t="s">
        <v>77</v>
      </c>
      <c r="E198" s="12" t="s">
        <v>23</v>
      </c>
      <c r="F198" s="12" t="s">
        <v>23</v>
      </c>
      <c r="G198" s="12" t="s">
        <v>21</v>
      </c>
      <c r="H198" s="12"/>
      <c r="I198" s="12" t="s">
        <v>90</v>
      </c>
      <c r="J198" s="12"/>
      <c r="K198" s="14"/>
      <c r="L198" s="11"/>
      <c r="M198" s="11"/>
      <c r="N198" s="11"/>
      <c r="O198" s="12" t="s">
        <v>77</v>
      </c>
      <c r="P198" s="14">
        <v>-2500</v>
      </c>
      <c r="Q198" s="11">
        <v>16.62</v>
      </c>
      <c r="R198" s="11">
        <v>-41550</v>
      </c>
      <c r="S198" t="str">
        <f>LEFT(O198,2)</f>
        <v>06</v>
      </c>
      <c r="T198" t="str">
        <f>MID(O198,4,2)</f>
        <v>05</v>
      </c>
      <c r="U198" t="str">
        <f>RIGHT(O198,2)</f>
        <v>25</v>
      </c>
      <c r="V198" t="s">
        <v>390</v>
      </c>
    </row>
    <row r="199" spans="2:22" x14ac:dyDescent="0.25">
      <c r="C199" s="13"/>
      <c r="D199" s="12"/>
      <c r="E199" s="12"/>
      <c r="F199" s="12"/>
      <c r="G199" s="12"/>
      <c r="H199" s="12"/>
      <c r="I199" s="12"/>
      <c r="J199" s="12"/>
      <c r="K199" s="14"/>
      <c r="L199" s="11"/>
      <c r="M199" s="11"/>
      <c r="N199" s="11"/>
      <c r="O199" s="12"/>
      <c r="P199" s="14"/>
      <c r="Q199" s="11"/>
      <c r="R199" s="11"/>
    </row>
    <row r="200" spans="2:22" x14ac:dyDescent="0.25">
      <c r="B200">
        <v>37</v>
      </c>
      <c r="C200" s="13">
        <v>45784</v>
      </c>
      <c r="D200" s="12" t="s">
        <v>77</v>
      </c>
      <c r="E200" s="12" t="s">
        <v>23</v>
      </c>
      <c r="F200" s="12" t="s">
        <v>23</v>
      </c>
      <c r="G200" s="12" t="s">
        <v>21</v>
      </c>
      <c r="H200" s="12"/>
      <c r="I200" s="12" t="s">
        <v>91</v>
      </c>
      <c r="J200" s="12"/>
      <c r="K200" s="14"/>
      <c r="L200" s="11"/>
      <c r="M200" s="11"/>
      <c r="N200" s="11"/>
      <c r="O200" s="12" t="s">
        <v>77</v>
      </c>
      <c r="P200" s="14">
        <v>-100</v>
      </c>
      <c r="Q200" s="11">
        <v>1625.17</v>
      </c>
      <c r="R200" s="11">
        <v>-162517.19</v>
      </c>
      <c r="S200" t="str">
        <f>LEFT(O200,2)</f>
        <v>06</v>
      </c>
      <c r="T200" t="str">
        <f>MID(O200,4,2)</f>
        <v>05</v>
      </c>
      <c r="U200" t="str">
        <f>RIGHT(O200,2)</f>
        <v>25</v>
      </c>
      <c r="V200" t="s">
        <v>390</v>
      </c>
    </row>
    <row r="201" spans="2:22" x14ac:dyDescent="0.25">
      <c r="C201" s="13"/>
      <c r="D201" s="12"/>
      <c r="E201" s="12"/>
      <c r="F201" s="12"/>
      <c r="G201" s="12"/>
      <c r="H201" s="12"/>
      <c r="I201" s="12"/>
      <c r="J201" s="12"/>
      <c r="K201" s="14"/>
      <c r="L201" s="11"/>
      <c r="M201" s="11"/>
      <c r="N201" s="11"/>
      <c r="O201" s="12"/>
      <c r="P201" s="14"/>
      <c r="Q201" s="11"/>
      <c r="R201" s="11"/>
    </row>
    <row r="202" spans="2:22" x14ac:dyDescent="0.25">
      <c r="B202">
        <v>255</v>
      </c>
      <c r="C202" s="13">
        <v>45887</v>
      </c>
      <c r="D202" s="12" t="s">
        <v>294</v>
      </c>
      <c r="E202" s="12" t="s">
        <v>23</v>
      </c>
      <c r="F202" s="12" t="s">
        <v>23</v>
      </c>
      <c r="G202" s="12" t="s">
        <v>21</v>
      </c>
      <c r="H202" s="12"/>
      <c r="I202" s="12" t="s">
        <v>138</v>
      </c>
      <c r="J202" s="12"/>
      <c r="K202" s="14"/>
      <c r="L202" s="11"/>
      <c r="M202" s="11"/>
      <c r="N202" s="11"/>
      <c r="O202" s="12" t="s">
        <v>294</v>
      </c>
      <c r="P202" s="14">
        <v>-500</v>
      </c>
      <c r="Q202" s="11">
        <v>87.92</v>
      </c>
      <c r="R202" s="11">
        <v>-43957.919999999998</v>
      </c>
      <c r="S202" t="str">
        <f t="shared" ref="S202:S203" si="81">LEFT(O202,2)</f>
        <v>14</v>
      </c>
      <c r="T202" t="str">
        <f t="shared" ref="T202:T203" si="82">MID(O202,4,2)</f>
        <v>08</v>
      </c>
      <c r="U202" t="str">
        <f t="shared" ref="U202:U203" si="83">RIGHT(O202,2)</f>
        <v>25</v>
      </c>
      <c r="V202" t="s">
        <v>388</v>
      </c>
    </row>
    <row r="203" spans="2:22" x14ac:dyDescent="0.25">
      <c r="B203">
        <v>233</v>
      </c>
      <c r="C203" s="13">
        <v>45875</v>
      </c>
      <c r="D203" s="12" t="s">
        <v>276</v>
      </c>
      <c r="E203" s="12" t="s">
        <v>23</v>
      </c>
      <c r="F203" s="12" t="s">
        <v>23</v>
      </c>
      <c r="G203" s="12" t="s">
        <v>21</v>
      </c>
      <c r="H203" s="12"/>
      <c r="I203" s="12" t="s">
        <v>138</v>
      </c>
      <c r="J203" s="12"/>
      <c r="K203" s="14"/>
      <c r="L203" s="11"/>
      <c r="M203" s="11"/>
      <c r="N203" s="11"/>
      <c r="O203" s="12" t="s">
        <v>276</v>
      </c>
      <c r="P203" s="14">
        <v>-500</v>
      </c>
      <c r="Q203" s="11">
        <v>87.18</v>
      </c>
      <c r="R203" s="11">
        <v>-43588.74</v>
      </c>
      <c r="S203" t="str">
        <f t="shared" si="81"/>
        <v>05</v>
      </c>
      <c r="T203" t="str">
        <f t="shared" si="82"/>
        <v>08</v>
      </c>
      <c r="U203" t="str">
        <f t="shared" si="83"/>
        <v>25</v>
      </c>
      <c r="V203" t="s">
        <v>388</v>
      </c>
    </row>
    <row r="204" spans="2:22" x14ac:dyDescent="0.25">
      <c r="B204">
        <v>78</v>
      </c>
      <c r="C204" s="13">
        <v>45797</v>
      </c>
      <c r="D204" s="12" t="s">
        <v>135</v>
      </c>
      <c r="E204" s="12" t="s">
        <v>23</v>
      </c>
      <c r="F204" s="12" t="s">
        <v>23</v>
      </c>
      <c r="G204" s="12" t="s">
        <v>21</v>
      </c>
      <c r="H204" s="12"/>
      <c r="I204" s="12" t="s">
        <v>138</v>
      </c>
      <c r="J204" s="12" t="s">
        <v>135</v>
      </c>
      <c r="K204" s="14">
        <v>1000</v>
      </c>
      <c r="L204" s="11">
        <v>84.93</v>
      </c>
      <c r="M204" s="11">
        <v>84929.84</v>
      </c>
      <c r="N204" s="11"/>
      <c r="O204" s="12"/>
      <c r="P204" s="14"/>
      <c r="Q204" s="11"/>
      <c r="R204" s="11"/>
      <c r="S204" t="str">
        <f>LEFT(J204,2)</f>
        <v>19</v>
      </c>
      <c r="T204" t="str">
        <f>MID(J204,4,2)</f>
        <v>05</v>
      </c>
      <c r="U204" t="str">
        <f>RIGHT(J204,2)</f>
        <v>25</v>
      </c>
      <c r="V204" t="s">
        <v>390</v>
      </c>
    </row>
    <row r="205" spans="2:22" x14ac:dyDescent="0.25">
      <c r="C205" s="13"/>
      <c r="D205" s="12"/>
      <c r="E205" s="12"/>
      <c r="F205" s="12"/>
      <c r="G205" s="12"/>
      <c r="H205" s="12"/>
      <c r="I205" s="12"/>
      <c r="J205" s="12"/>
      <c r="K205" s="14"/>
      <c r="L205" s="11"/>
      <c r="M205" s="11"/>
      <c r="N205" s="11"/>
      <c r="O205" s="12"/>
      <c r="P205" s="14"/>
      <c r="Q205" s="11"/>
      <c r="R205" s="11"/>
    </row>
    <row r="206" spans="2:22" x14ac:dyDescent="0.25">
      <c r="B206">
        <v>38</v>
      </c>
      <c r="C206" s="13">
        <v>45784</v>
      </c>
      <c r="D206" s="12" t="s">
        <v>77</v>
      </c>
      <c r="E206" s="12" t="s">
        <v>23</v>
      </c>
      <c r="F206" s="12" t="s">
        <v>23</v>
      </c>
      <c r="G206" s="12" t="s">
        <v>21</v>
      </c>
      <c r="H206" s="12"/>
      <c r="I206" s="12" t="s">
        <v>92</v>
      </c>
      <c r="J206" s="12"/>
      <c r="K206" s="14"/>
      <c r="L206" s="11"/>
      <c r="M206" s="11"/>
      <c r="N206" s="11"/>
      <c r="O206" s="12" t="s">
        <v>77</v>
      </c>
      <c r="P206" s="14">
        <v>-4000</v>
      </c>
      <c r="Q206" s="11">
        <v>144.31</v>
      </c>
      <c r="R206" s="11">
        <v>-577239.98</v>
      </c>
      <c r="S206" t="str">
        <f t="shared" ref="S206:S207" si="84">LEFT(O206,2)</f>
        <v>06</v>
      </c>
      <c r="T206" t="str">
        <f t="shared" ref="T206:T207" si="85">MID(O206,4,2)</f>
        <v>05</v>
      </c>
      <c r="U206" t="str">
        <f t="shared" ref="U206:U207" si="86">RIGHT(O206,2)</f>
        <v>25</v>
      </c>
      <c r="V206" t="s">
        <v>390</v>
      </c>
    </row>
    <row r="207" spans="2:22" x14ac:dyDescent="0.25">
      <c r="B207">
        <v>234</v>
      </c>
      <c r="C207" s="13">
        <v>45875</v>
      </c>
      <c r="D207" s="12" t="s">
        <v>276</v>
      </c>
      <c r="E207" s="12" t="s">
        <v>23</v>
      </c>
      <c r="F207" s="12" t="s">
        <v>23</v>
      </c>
      <c r="G207" s="12" t="s">
        <v>21</v>
      </c>
      <c r="H207" s="12"/>
      <c r="I207" s="12" t="s">
        <v>92</v>
      </c>
      <c r="J207" s="12"/>
      <c r="K207" s="14"/>
      <c r="L207" s="11"/>
      <c r="M207" s="11"/>
      <c r="N207" s="11"/>
      <c r="O207" s="12" t="s">
        <v>276</v>
      </c>
      <c r="P207" s="14">
        <v>-2000</v>
      </c>
      <c r="Q207" s="11">
        <v>140.97</v>
      </c>
      <c r="R207" s="11">
        <v>-281937.78999999998</v>
      </c>
      <c r="S207" t="str">
        <f t="shared" si="84"/>
        <v>05</v>
      </c>
      <c r="T207" t="str">
        <f t="shared" si="85"/>
        <v>08</v>
      </c>
      <c r="U207" t="str">
        <f t="shared" si="86"/>
        <v>25</v>
      </c>
      <c r="V207" t="s">
        <v>388</v>
      </c>
    </row>
    <row r="208" spans="2:22" x14ac:dyDescent="0.25">
      <c r="C208" s="13"/>
      <c r="D208" s="12"/>
      <c r="E208" s="12"/>
      <c r="F208" s="12"/>
      <c r="G208" s="12"/>
      <c r="H208" s="12"/>
      <c r="I208" s="12"/>
      <c r="J208" s="12"/>
      <c r="K208" s="14"/>
      <c r="L208" s="11"/>
      <c r="M208" s="11"/>
      <c r="N208" s="11"/>
      <c r="O208" s="12"/>
      <c r="P208" s="14"/>
      <c r="Q208" s="11"/>
      <c r="R208" s="11"/>
    </row>
    <row r="209" spans="2:22" x14ac:dyDescent="0.25">
      <c r="B209">
        <v>256</v>
      </c>
      <c r="C209" s="13">
        <v>45887</v>
      </c>
      <c r="D209" s="12" t="s">
        <v>294</v>
      </c>
      <c r="E209" s="12" t="s">
        <v>23</v>
      </c>
      <c r="F209" s="12" t="s">
        <v>23</v>
      </c>
      <c r="G209" s="12" t="s">
        <v>21</v>
      </c>
      <c r="H209" s="12"/>
      <c r="I209" s="12" t="s">
        <v>139</v>
      </c>
      <c r="J209" s="12" t="s">
        <v>294</v>
      </c>
      <c r="K209" s="14">
        <v>250</v>
      </c>
      <c r="L209" s="11">
        <v>166.52</v>
      </c>
      <c r="M209" s="11">
        <v>41629.089999999997</v>
      </c>
      <c r="N209" s="11"/>
      <c r="O209" s="12"/>
      <c r="P209" s="14"/>
      <c r="Q209" s="11"/>
      <c r="R209" s="11"/>
      <c r="S209" t="str">
        <f t="shared" ref="S209:S210" si="87">LEFT(J209,2)</f>
        <v>14</v>
      </c>
      <c r="T209" t="str">
        <f t="shared" ref="T209:T210" si="88">MID(J209,4,2)</f>
        <v>08</v>
      </c>
      <c r="U209" t="str">
        <f t="shared" ref="U209:U210" si="89">RIGHT(J209,2)</f>
        <v>25</v>
      </c>
      <c r="V209" t="s">
        <v>388</v>
      </c>
    </row>
    <row r="210" spans="2:22" x14ac:dyDescent="0.25">
      <c r="B210">
        <v>79</v>
      </c>
      <c r="C210" s="13">
        <v>45797</v>
      </c>
      <c r="D210" s="12" t="s">
        <v>135</v>
      </c>
      <c r="E210" s="12" t="s">
        <v>23</v>
      </c>
      <c r="F210" s="12" t="s">
        <v>23</v>
      </c>
      <c r="G210" s="12" t="s">
        <v>21</v>
      </c>
      <c r="H210" s="12"/>
      <c r="I210" s="12" t="s">
        <v>139</v>
      </c>
      <c r="J210" s="12" t="s">
        <v>135</v>
      </c>
      <c r="K210" s="14">
        <v>500</v>
      </c>
      <c r="L210" s="11">
        <v>197.19</v>
      </c>
      <c r="M210" s="11">
        <v>98593.03</v>
      </c>
      <c r="N210" s="11"/>
      <c r="O210" s="12"/>
      <c r="P210" s="14"/>
      <c r="Q210" s="11"/>
      <c r="R210" s="11"/>
      <c r="S210" t="str">
        <f t="shared" si="87"/>
        <v>19</v>
      </c>
      <c r="T210" t="str">
        <f t="shared" si="88"/>
        <v>05</v>
      </c>
      <c r="U210" t="str">
        <f t="shared" si="89"/>
        <v>25</v>
      </c>
      <c r="V210" t="s">
        <v>390</v>
      </c>
    </row>
    <row r="211" spans="2:22" x14ac:dyDescent="0.25">
      <c r="C211" s="13"/>
      <c r="D211" s="12"/>
      <c r="E211" s="12"/>
      <c r="F211" s="12"/>
      <c r="G211" s="12"/>
      <c r="H211" s="12"/>
      <c r="I211" s="12"/>
      <c r="J211" s="12"/>
      <c r="K211" s="14"/>
      <c r="L211" s="11"/>
      <c r="M211" s="11"/>
      <c r="N211" s="11"/>
      <c r="O211" s="12"/>
      <c r="P211" s="14"/>
      <c r="Q211" s="11"/>
      <c r="R211" s="11"/>
    </row>
    <row r="212" spans="2:22" x14ac:dyDescent="0.25">
      <c r="B212">
        <v>257</v>
      </c>
      <c r="C212" s="13">
        <v>45887</v>
      </c>
      <c r="D212" s="12" t="s">
        <v>294</v>
      </c>
      <c r="E212" s="12" t="s">
        <v>23</v>
      </c>
      <c r="F212" s="12" t="s">
        <v>23</v>
      </c>
      <c r="G212" s="12" t="s">
        <v>21</v>
      </c>
      <c r="H212" s="12"/>
      <c r="I212" s="12" t="s">
        <v>140</v>
      </c>
      <c r="J212" s="12" t="s">
        <v>294</v>
      </c>
      <c r="K212" s="14">
        <v>500</v>
      </c>
      <c r="L212" s="11">
        <v>125.15</v>
      </c>
      <c r="M212" s="11">
        <v>62572.51</v>
      </c>
      <c r="N212" s="11"/>
      <c r="O212" s="12"/>
      <c r="P212" s="14"/>
      <c r="Q212" s="11"/>
      <c r="R212" s="11"/>
      <c r="S212" t="str">
        <f t="shared" ref="S212:S213" si="90">LEFT(J212,2)</f>
        <v>14</v>
      </c>
      <c r="T212" t="str">
        <f t="shared" ref="T212:T213" si="91">MID(J212,4,2)</f>
        <v>08</v>
      </c>
      <c r="U212" t="str">
        <f t="shared" ref="U212:U213" si="92">RIGHT(J212,2)</f>
        <v>25</v>
      </c>
      <c r="V212" t="s">
        <v>388</v>
      </c>
    </row>
    <row r="213" spans="2:22" x14ac:dyDescent="0.25">
      <c r="B213">
        <v>80</v>
      </c>
      <c r="C213" s="13">
        <v>45797</v>
      </c>
      <c r="D213" s="12" t="s">
        <v>135</v>
      </c>
      <c r="E213" s="12" t="s">
        <v>23</v>
      </c>
      <c r="F213" s="12" t="s">
        <v>23</v>
      </c>
      <c r="G213" s="12" t="s">
        <v>21</v>
      </c>
      <c r="H213" s="12"/>
      <c r="I213" s="12" t="s">
        <v>140</v>
      </c>
      <c r="J213" s="12" t="s">
        <v>135</v>
      </c>
      <c r="K213" s="14">
        <v>2000</v>
      </c>
      <c r="L213" s="11">
        <v>141.44</v>
      </c>
      <c r="M213" s="11">
        <v>282882.7</v>
      </c>
      <c r="N213" s="11"/>
      <c r="O213" s="12"/>
      <c r="P213" s="14"/>
      <c r="Q213" s="11"/>
      <c r="R213" s="11"/>
      <c r="S213" t="str">
        <f t="shared" si="90"/>
        <v>19</v>
      </c>
      <c r="T213" t="str">
        <f t="shared" si="91"/>
        <v>05</v>
      </c>
      <c r="U213" t="str">
        <f t="shared" si="92"/>
        <v>25</v>
      </c>
      <c r="V213" t="s">
        <v>390</v>
      </c>
    </row>
    <row r="214" spans="2:22" x14ac:dyDescent="0.25">
      <c r="C214" s="13"/>
      <c r="D214" s="12"/>
      <c r="E214" s="12"/>
      <c r="F214" s="12"/>
      <c r="G214" s="12"/>
      <c r="H214" s="12"/>
      <c r="I214" s="12"/>
      <c r="J214" s="12"/>
      <c r="K214" s="14"/>
      <c r="L214" s="11"/>
      <c r="M214" s="11"/>
      <c r="N214" s="11"/>
      <c r="O214" s="12"/>
      <c r="P214" s="14"/>
      <c r="Q214" s="11"/>
      <c r="R214" s="11"/>
    </row>
    <row r="215" spans="2:22" x14ac:dyDescent="0.25">
      <c r="B215">
        <v>109</v>
      </c>
      <c r="C215" s="13">
        <v>45819</v>
      </c>
      <c r="D215" s="12" t="s">
        <v>175</v>
      </c>
      <c r="E215" s="12" t="s">
        <v>23</v>
      </c>
      <c r="F215" s="12" t="s">
        <v>23</v>
      </c>
      <c r="G215" s="12" t="s">
        <v>21</v>
      </c>
      <c r="H215" s="12"/>
      <c r="I215" s="12" t="s">
        <v>180</v>
      </c>
      <c r="J215" s="12"/>
      <c r="K215" s="14"/>
      <c r="L215" s="11"/>
      <c r="M215" s="11"/>
      <c r="N215" s="11"/>
      <c r="O215" s="12" t="s">
        <v>175</v>
      </c>
      <c r="P215" s="14">
        <v>-1000</v>
      </c>
      <c r="Q215" s="11">
        <v>108.97</v>
      </c>
      <c r="R215" s="11">
        <v>-108970.9</v>
      </c>
      <c r="S215" t="str">
        <f>LEFT(O215,2)</f>
        <v>10</v>
      </c>
      <c r="T215" t="str">
        <f>MID(O215,4,2)</f>
        <v>06</v>
      </c>
      <c r="U215" t="str">
        <f>RIGHT(O215,2)</f>
        <v>25</v>
      </c>
      <c r="V215" t="s">
        <v>390</v>
      </c>
    </row>
    <row r="216" spans="2:22" x14ac:dyDescent="0.25">
      <c r="C216" s="13"/>
      <c r="D216" s="12"/>
      <c r="E216" s="12"/>
      <c r="F216" s="12"/>
      <c r="G216" s="12"/>
      <c r="H216" s="12"/>
      <c r="I216" s="12"/>
      <c r="J216" s="12"/>
      <c r="K216" s="14"/>
      <c r="L216" s="11"/>
      <c r="M216" s="11"/>
      <c r="N216" s="11"/>
      <c r="O216" s="12"/>
      <c r="P216" s="14"/>
      <c r="Q216" s="11"/>
      <c r="R216" s="11"/>
    </row>
    <row r="217" spans="2:22" x14ac:dyDescent="0.25">
      <c r="B217">
        <v>39</v>
      </c>
      <c r="C217" s="13">
        <v>45784</v>
      </c>
      <c r="D217" s="12" t="s">
        <v>77</v>
      </c>
      <c r="E217" s="12" t="s">
        <v>23</v>
      </c>
      <c r="F217" s="12" t="s">
        <v>23</v>
      </c>
      <c r="G217" s="12" t="s">
        <v>21</v>
      </c>
      <c r="H217" s="12"/>
      <c r="I217" s="12" t="s">
        <v>93</v>
      </c>
      <c r="J217" s="12"/>
      <c r="K217" s="14"/>
      <c r="L217" s="11"/>
      <c r="M217" s="11"/>
      <c r="N217" s="11"/>
      <c r="O217" s="12" t="s">
        <v>77</v>
      </c>
      <c r="P217" s="14">
        <v>-1000</v>
      </c>
      <c r="Q217" s="11">
        <v>70.959999999999994</v>
      </c>
      <c r="R217" s="11">
        <v>-70958.929999999993</v>
      </c>
      <c r="S217" t="str">
        <f>LEFT(O217,2)</f>
        <v>06</v>
      </c>
      <c r="T217" t="str">
        <f>MID(O217,4,2)</f>
        <v>05</v>
      </c>
      <c r="U217" t="str">
        <f>RIGHT(O217,2)</f>
        <v>25</v>
      </c>
      <c r="V217" t="s">
        <v>390</v>
      </c>
    </row>
    <row r="218" spans="2:22" x14ac:dyDescent="0.25">
      <c r="B218">
        <v>258</v>
      </c>
      <c r="C218" s="13">
        <v>45887</v>
      </c>
      <c r="D218" s="12" t="s">
        <v>294</v>
      </c>
      <c r="E218" s="12" t="s">
        <v>23</v>
      </c>
      <c r="F218" s="12" t="s">
        <v>23</v>
      </c>
      <c r="G218" s="12" t="s">
        <v>21</v>
      </c>
      <c r="H218" s="12"/>
      <c r="I218" s="12" t="s">
        <v>93</v>
      </c>
      <c r="J218" s="12" t="s">
        <v>294</v>
      </c>
      <c r="K218" s="14">
        <v>2500</v>
      </c>
      <c r="L218" s="11">
        <v>72.27</v>
      </c>
      <c r="M218" s="11">
        <v>180680.54</v>
      </c>
      <c r="N218" s="11"/>
      <c r="O218" s="12"/>
      <c r="P218" s="14"/>
      <c r="Q218" s="11"/>
      <c r="R218" s="11"/>
      <c r="S218" t="str">
        <f>LEFT(J218,2)</f>
        <v>14</v>
      </c>
      <c r="T218" t="str">
        <f>MID(J218,4,2)</f>
        <v>08</v>
      </c>
      <c r="U218" t="str">
        <f>RIGHT(J218,2)</f>
        <v>25</v>
      </c>
      <c r="V218" t="s">
        <v>388</v>
      </c>
    </row>
    <row r="219" spans="2:22" x14ac:dyDescent="0.25">
      <c r="C219" s="13"/>
      <c r="D219" s="12"/>
      <c r="E219" s="12"/>
      <c r="F219" s="12"/>
      <c r="G219" s="12"/>
      <c r="H219" s="12"/>
      <c r="I219" s="12"/>
      <c r="J219" s="12"/>
      <c r="K219" s="14"/>
      <c r="L219" s="11"/>
      <c r="M219" s="11"/>
      <c r="N219" s="11"/>
      <c r="O219" s="12"/>
      <c r="P219" s="14"/>
      <c r="Q219" s="11"/>
      <c r="R219" s="11"/>
    </row>
    <row r="220" spans="2:22" x14ac:dyDescent="0.25">
      <c r="B220">
        <v>110</v>
      </c>
      <c r="C220" s="13">
        <v>45819</v>
      </c>
      <c r="D220" s="12" t="s">
        <v>175</v>
      </c>
      <c r="E220" s="12" t="s">
        <v>23</v>
      </c>
      <c r="F220" s="12" t="s">
        <v>23</v>
      </c>
      <c r="G220" s="12" t="s">
        <v>21</v>
      </c>
      <c r="H220" s="12"/>
      <c r="I220" s="12" t="s">
        <v>181</v>
      </c>
      <c r="J220" s="12"/>
      <c r="K220" s="14"/>
      <c r="L220" s="11"/>
      <c r="M220" s="11"/>
      <c r="N220" s="11"/>
      <c r="O220" s="12" t="s">
        <v>175</v>
      </c>
      <c r="P220" s="14">
        <v>-1000</v>
      </c>
      <c r="Q220" s="11">
        <v>118.63</v>
      </c>
      <c r="R220" s="11">
        <v>-118631.22</v>
      </c>
      <c r="S220" t="str">
        <f t="shared" ref="S220:S223" si="93">LEFT(O220,2)</f>
        <v>10</v>
      </c>
      <c r="T220" t="str">
        <f t="shared" ref="T220:T223" si="94">MID(O220,4,2)</f>
        <v>06</v>
      </c>
      <c r="U220" t="str">
        <f t="shared" ref="U220:U223" si="95">RIGHT(O220,2)</f>
        <v>25</v>
      </c>
      <c r="V220" t="s">
        <v>390</v>
      </c>
    </row>
    <row r="221" spans="2:22" x14ac:dyDescent="0.25">
      <c r="B221">
        <v>186</v>
      </c>
      <c r="C221" s="13">
        <v>45861</v>
      </c>
      <c r="D221" s="12" t="s">
        <v>247</v>
      </c>
      <c r="E221" s="12" t="s">
        <v>23</v>
      </c>
      <c r="F221" s="12" t="s">
        <v>23</v>
      </c>
      <c r="G221" s="12" t="s">
        <v>21</v>
      </c>
      <c r="H221" s="12"/>
      <c r="I221" s="12" t="s">
        <v>181</v>
      </c>
      <c r="J221" s="12"/>
      <c r="K221" s="14"/>
      <c r="L221" s="11"/>
      <c r="M221" s="11"/>
      <c r="N221" s="11"/>
      <c r="O221" s="12" t="s">
        <v>247</v>
      </c>
      <c r="P221" s="14">
        <v>-500</v>
      </c>
      <c r="Q221" s="11">
        <v>114.49</v>
      </c>
      <c r="R221" s="11">
        <v>-57247.45</v>
      </c>
      <c r="S221" t="str">
        <f t="shared" si="93"/>
        <v>22</v>
      </c>
      <c r="T221" t="str">
        <f t="shared" si="94"/>
        <v>07</v>
      </c>
      <c r="U221" t="str">
        <f t="shared" si="95"/>
        <v>25</v>
      </c>
      <c r="V221" t="s">
        <v>389</v>
      </c>
    </row>
    <row r="222" spans="2:22" x14ac:dyDescent="0.25">
      <c r="B222">
        <v>161</v>
      </c>
      <c r="C222" s="13">
        <v>45847</v>
      </c>
      <c r="D222" s="12" t="s">
        <v>230</v>
      </c>
      <c r="E222" s="12" t="s">
        <v>23</v>
      </c>
      <c r="F222" s="12" t="s">
        <v>23</v>
      </c>
      <c r="G222" s="12" t="s">
        <v>21</v>
      </c>
      <c r="H222" s="12"/>
      <c r="I222" s="12" t="s">
        <v>181</v>
      </c>
      <c r="J222" s="12"/>
      <c r="K222" s="14"/>
      <c r="L222" s="11"/>
      <c r="M222" s="11"/>
      <c r="N222" s="11"/>
      <c r="O222" s="12" t="s">
        <v>230</v>
      </c>
      <c r="P222" s="14">
        <v>-500</v>
      </c>
      <c r="Q222" s="11">
        <v>112.49</v>
      </c>
      <c r="R222" s="11">
        <v>-56243.7</v>
      </c>
      <c r="S222" t="str">
        <f t="shared" si="93"/>
        <v>08</v>
      </c>
      <c r="T222" t="str">
        <f t="shared" si="94"/>
        <v>07</v>
      </c>
      <c r="U222" t="str">
        <f t="shared" si="95"/>
        <v>25</v>
      </c>
      <c r="V222" t="s">
        <v>389</v>
      </c>
    </row>
    <row r="223" spans="2:22" x14ac:dyDescent="0.25">
      <c r="B223">
        <v>148</v>
      </c>
      <c r="C223" s="13">
        <v>45834</v>
      </c>
      <c r="D223" s="12" t="s">
        <v>212</v>
      </c>
      <c r="E223" s="12" t="s">
        <v>17</v>
      </c>
      <c r="F223" s="12" t="s">
        <v>213</v>
      </c>
      <c r="G223" s="12" t="s">
        <v>21</v>
      </c>
      <c r="H223" s="12"/>
      <c r="I223" s="12" t="s">
        <v>181</v>
      </c>
      <c r="J223" s="12"/>
      <c r="K223" s="14"/>
      <c r="L223" s="11"/>
      <c r="M223" s="11"/>
      <c r="N223" s="11"/>
      <c r="O223" s="12" t="s">
        <v>212</v>
      </c>
      <c r="P223" s="14">
        <v>-500</v>
      </c>
      <c r="Q223" s="11">
        <v>108.72</v>
      </c>
      <c r="R223" s="11">
        <v>-54360.68</v>
      </c>
      <c r="S223" t="str">
        <f t="shared" si="93"/>
        <v>25</v>
      </c>
      <c r="T223" t="str">
        <f t="shared" si="94"/>
        <v>06</v>
      </c>
      <c r="U223" t="str">
        <f t="shared" si="95"/>
        <v>25</v>
      </c>
      <c r="V223" t="s">
        <v>389</v>
      </c>
    </row>
    <row r="224" spans="2:22" x14ac:dyDescent="0.25">
      <c r="C224" s="13"/>
      <c r="D224" s="12"/>
      <c r="E224" s="12"/>
      <c r="F224" s="12"/>
      <c r="G224" s="12"/>
      <c r="H224" s="12"/>
      <c r="I224" s="12"/>
      <c r="J224" s="12"/>
      <c r="K224" s="14"/>
      <c r="L224" s="11"/>
      <c r="M224" s="11"/>
      <c r="N224" s="11"/>
      <c r="O224" s="12"/>
      <c r="P224" s="14"/>
      <c r="Q224" s="11"/>
      <c r="R224" s="11"/>
    </row>
    <row r="225" spans="2:22" x14ac:dyDescent="0.25">
      <c r="B225">
        <v>40</v>
      </c>
      <c r="C225" s="13">
        <v>45784</v>
      </c>
      <c r="D225" s="12" t="s">
        <v>77</v>
      </c>
      <c r="E225" s="12" t="s">
        <v>23</v>
      </c>
      <c r="F225" s="12" t="s">
        <v>23</v>
      </c>
      <c r="G225" s="12" t="s">
        <v>21</v>
      </c>
      <c r="H225" s="12"/>
      <c r="I225" s="12" t="s">
        <v>94</v>
      </c>
      <c r="J225" s="12"/>
      <c r="K225" s="14"/>
      <c r="L225" s="11"/>
      <c r="M225" s="11"/>
      <c r="N225" s="11"/>
      <c r="O225" s="12" t="s">
        <v>77</v>
      </c>
      <c r="P225" s="14">
        <v>-500</v>
      </c>
      <c r="Q225" s="11">
        <v>99.05</v>
      </c>
      <c r="R225" s="11">
        <v>-49525.4</v>
      </c>
      <c r="S225" t="str">
        <f>LEFT(O225,2)</f>
        <v>06</v>
      </c>
      <c r="T225" t="str">
        <f>MID(O225,4,2)</f>
        <v>05</v>
      </c>
      <c r="U225" t="str">
        <f>RIGHT(O225,2)</f>
        <v>25</v>
      </c>
      <c r="V225" t="s">
        <v>390</v>
      </c>
    </row>
    <row r="226" spans="2:22" x14ac:dyDescent="0.25">
      <c r="C226" s="13"/>
      <c r="D226" s="12"/>
      <c r="E226" s="12"/>
      <c r="F226" s="12"/>
      <c r="G226" s="12"/>
      <c r="H226" s="12"/>
      <c r="I226" s="12"/>
      <c r="J226" s="12"/>
      <c r="K226" s="14"/>
      <c r="L226" s="11"/>
      <c r="M226" s="11"/>
      <c r="N226" s="11"/>
      <c r="O226" s="12"/>
      <c r="P226" s="14"/>
      <c r="Q226" s="11"/>
      <c r="R226" s="11"/>
    </row>
    <row r="227" spans="2:22" x14ac:dyDescent="0.25">
      <c r="B227">
        <v>358</v>
      </c>
      <c r="C227" s="13">
        <v>45925</v>
      </c>
      <c r="D227" s="12" t="s">
        <v>372</v>
      </c>
      <c r="E227" s="12" t="s">
        <v>23</v>
      </c>
      <c r="F227" s="12" t="s">
        <v>23</v>
      </c>
      <c r="G227" s="12" t="s">
        <v>21</v>
      </c>
      <c r="H227" s="12"/>
      <c r="I227" s="12" t="s">
        <v>347</v>
      </c>
      <c r="J227" s="12" t="s">
        <v>372</v>
      </c>
      <c r="K227" s="14">
        <v>500</v>
      </c>
      <c r="L227" s="11">
        <v>147.30000000000001</v>
      </c>
      <c r="M227" s="11">
        <v>73648.58</v>
      </c>
      <c r="N227" s="11"/>
      <c r="O227" s="12"/>
      <c r="P227" s="14"/>
      <c r="Q227" s="11"/>
      <c r="R227" s="11"/>
      <c r="S227" t="str">
        <f t="shared" ref="S227:S228" si="96">LEFT(J227,2)</f>
        <v>24</v>
      </c>
      <c r="T227" t="str">
        <f t="shared" ref="T227:T228" si="97">MID(J227,4,2)</f>
        <v>09</v>
      </c>
      <c r="U227" t="str">
        <f t="shared" ref="U227:U228" si="98">RIGHT(J227,2)</f>
        <v>25</v>
      </c>
      <c r="V227" t="s">
        <v>387</v>
      </c>
    </row>
    <row r="228" spans="2:22" x14ac:dyDescent="0.25">
      <c r="B228">
        <v>308</v>
      </c>
      <c r="C228" s="13">
        <v>45916</v>
      </c>
      <c r="D228" s="12" t="s">
        <v>345</v>
      </c>
      <c r="E228" s="12" t="s">
        <v>23</v>
      </c>
      <c r="F228" s="12" t="s">
        <v>23</v>
      </c>
      <c r="G228" s="12" t="s">
        <v>21</v>
      </c>
      <c r="H228" s="12"/>
      <c r="I228" s="12" t="s">
        <v>347</v>
      </c>
      <c r="J228" s="12" t="s">
        <v>345</v>
      </c>
      <c r="K228" s="14">
        <v>500</v>
      </c>
      <c r="L228" s="11">
        <v>150.55000000000001</v>
      </c>
      <c r="M228" s="11">
        <v>75275.19</v>
      </c>
      <c r="N228" s="11"/>
      <c r="O228" s="12"/>
      <c r="P228" s="14"/>
      <c r="Q228" s="11"/>
      <c r="R228" s="11"/>
      <c r="S228" t="str">
        <f t="shared" si="96"/>
        <v>15</v>
      </c>
      <c r="T228" t="str">
        <f t="shared" si="97"/>
        <v>09</v>
      </c>
      <c r="U228" t="str">
        <f t="shared" si="98"/>
        <v>25</v>
      </c>
      <c r="V228" t="s">
        <v>388</v>
      </c>
    </row>
    <row r="229" spans="2:22" x14ac:dyDescent="0.25">
      <c r="C229" s="13"/>
      <c r="D229" s="12"/>
      <c r="E229" s="12"/>
      <c r="F229" s="12"/>
      <c r="G229" s="12"/>
      <c r="H229" s="12"/>
      <c r="I229" s="12"/>
      <c r="J229" s="12"/>
      <c r="K229" s="14"/>
      <c r="L229" s="11"/>
      <c r="M229" s="11"/>
      <c r="N229" s="11"/>
      <c r="O229" s="12"/>
      <c r="P229" s="14"/>
      <c r="Q229" s="11"/>
      <c r="R229" s="11"/>
    </row>
    <row r="230" spans="2:22" x14ac:dyDescent="0.25">
      <c r="B230">
        <v>149</v>
      </c>
      <c r="C230" s="13">
        <v>45834</v>
      </c>
      <c r="D230" s="12" t="s">
        <v>212</v>
      </c>
      <c r="E230" s="12" t="s">
        <v>23</v>
      </c>
      <c r="F230" s="12" t="s">
        <v>23</v>
      </c>
      <c r="G230" s="12" t="s">
        <v>21</v>
      </c>
      <c r="H230" s="12"/>
      <c r="I230" s="12" t="s">
        <v>113</v>
      </c>
      <c r="J230" s="12"/>
      <c r="K230" s="14"/>
      <c r="L230" s="11"/>
      <c r="M230" s="11"/>
      <c r="N230" s="11"/>
      <c r="O230" s="12" t="s">
        <v>212</v>
      </c>
      <c r="P230" s="14">
        <v>-500</v>
      </c>
      <c r="Q230" s="11">
        <v>1023.08</v>
      </c>
      <c r="R230" s="11">
        <v>-511537.94</v>
      </c>
      <c r="S230" t="str">
        <f t="shared" ref="S230:S232" si="99">LEFT(O230,2)</f>
        <v>25</v>
      </c>
      <c r="T230" t="str">
        <f t="shared" ref="T230:T232" si="100">MID(O230,4,2)</f>
        <v>06</v>
      </c>
      <c r="U230" t="str">
        <f t="shared" ref="U230:U232" si="101">RIGHT(O230,2)</f>
        <v>25</v>
      </c>
      <c r="V230" t="s">
        <v>389</v>
      </c>
    </row>
    <row r="231" spans="2:22" x14ac:dyDescent="0.25">
      <c r="B231">
        <v>111</v>
      </c>
      <c r="C231" s="13">
        <v>45819</v>
      </c>
      <c r="D231" s="12" t="s">
        <v>175</v>
      </c>
      <c r="E231" s="12" t="s">
        <v>23</v>
      </c>
      <c r="F231" s="12" t="s">
        <v>23</v>
      </c>
      <c r="G231" s="12" t="s">
        <v>21</v>
      </c>
      <c r="H231" s="12"/>
      <c r="I231" s="12" t="s">
        <v>113</v>
      </c>
      <c r="J231" s="12"/>
      <c r="K231" s="14"/>
      <c r="L231" s="11"/>
      <c r="M231" s="11"/>
      <c r="N231" s="11"/>
      <c r="O231" s="12" t="s">
        <v>175</v>
      </c>
      <c r="P231" s="14">
        <v>-500</v>
      </c>
      <c r="Q231" s="11">
        <v>1004.39</v>
      </c>
      <c r="R231" s="11">
        <v>-502197.49</v>
      </c>
      <c r="S231" t="str">
        <f t="shared" si="99"/>
        <v>10</v>
      </c>
      <c r="T231" t="str">
        <f t="shared" si="100"/>
        <v>06</v>
      </c>
      <c r="U231" t="str">
        <f t="shared" si="101"/>
        <v>25</v>
      </c>
      <c r="V231" t="s">
        <v>390</v>
      </c>
    </row>
    <row r="232" spans="2:22" x14ac:dyDescent="0.25">
      <c r="B232">
        <v>53</v>
      </c>
      <c r="C232" s="13">
        <v>45790</v>
      </c>
      <c r="D232" s="12" t="s">
        <v>111</v>
      </c>
      <c r="E232" s="12" t="s">
        <v>17</v>
      </c>
      <c r="F232" s="12" t="s">
        <v>112</v>
      </c>
      <c r="G232" s="12" t="s">
        <v>21</v>
      </c>
      <c r="H232" s="12"/>
      <c r="I232" s="12" t="s">
        <v>113</v>
      </c>
      <c r="J232" s="12"/>
      <c r="K232" s="14"/>
      <c r="L232" s="11"/>
      <c r="M232" s="11"/>
      <c r="N232" s="11"/>
      <c r="O232" s="12" t="s">
        <v>111</v>
      </c>
      <c r="P232" s="14">
        <v>-500</v>
      </c>
      <c r="Q232" s="11">
        <v>997.2</v>
      </c>
      <c r="R232" s="11">
        <v>-498600.9</v>
      </c>
      <c r="S232" t="str">
        <f t="shared" si="99"/>
        <v>12</v>
      </c>
      <c r="T232" t="str">
        <f t="shared" si="100"/>
        <v>05</v>
      </c>
      <c r="U232" t="str">
        <f t="shared" si="101"/>
        <v>25</v>
      </c>
      <c r="V232" t="s">
        <v>390</v>
      </c>
    </row>
    <row r="233" spans="2:22" x14ac:dyDescent="0.25">
      <c r="C233" s="13"/>
      <c r="D233" s="12"/>
      <c r="E233" s="12"/>
      <c r="F233" s="12"/>
      <c r="G233" s="12"/>
      <c r="H233" s="12"/>
      <c r="I233" s="12"/>
      <c r="J233" s="12"/>
      <c r="K233" s="14"/>
      <c r="L233" s="11"/>
      <c r="M233" s="11"/>
      <c r="N233" s="11"/>
      <c r="O233" s="12"/>
      <c r="P233" s="14"/>
      <c r="Q233" s="11"/>
      <c r="R233" s="11"/>
    </row>
    <row r="234" spans="2:22" x14ac:dyDescent="0.25">
      <c r="B234">
        <v>112</v>
      </c>
      <c r="C234" s="13">
        <v>45819</v>
      </c>
      <c r="D234" s="12" t="s">
        <v>175</v>
      </c>
      <c r="E234" s="12" t="s">
        <v>23</v>
      </c>
      <c r="F234" s="12" t="s">
        <v>23</v>
      </c>
      <c r="G234" s="12" t="s">
        <v>21</v>
      </c>
      <c r="H234" s="12"/>
      <c r="I234" s="12" t="s">
        <v>182</v>
      </c>
      <c r="J234" s="12"/>
      <c r="K234" s="14"/>
      <c r="L234" s="11"/>
      <c r="M234" s="11"/>
      <c r="N234" s="11"/>
      <c r="O234" s="12" t="s">
        <v>175</v>
      </c>
      <c r="P234" s="14">
        <v>-4000</v>
      </c>
      <c r="Q234" s="11">
        <v>19.2</v>
      </c>
      <c r="R234" s="11">
        <v>-76800</v>
      </c>
      <c r="S234" t="str">
        <f>LEFT(O234,2)</f>
        <v>10</v>
      </c>
      <c r="T234" t="str">
        <f>MID(O234,4,2)</f>
        <v>06</v>
      </c>
      <c r="U234" t="str">
        <f>RIGHT(O234,2)</f>
        <v>25</v>
      </c>
      <c r="V234" t="s">
        <v>390</v>
      </c>
    </row>
    <row r="235" spans="2:22" x14ac:dyDescent="0.25">
      <c r="C235" s="13"/>
      <c r="D235" s="12"/>
      <c r="E235" s="12"/>
      <c r="F235" s="12"/>
      <c r="G235" s="12"/>
      <c r="H235" s="12"/>
      <c r="I235" s="12"/>
      <c r="J235" s="12"/>
      <c r="K235" s="14"/>
      <c r="L235" s="11"/>
      <c r="M235" s="11"/>
      <c r="N235" s="11"/>
      <c r="O235" s="12"/>
      <c r="P235" s="14"/>
      <c r="Q235" s="11"/>
      <c r="R235" s="11"/>
    </row>
    <row r="236" spans="2:22" x14ac:dyDescent="0.25">
      <c r="B236">
        <v>52</v>
      </c>
      <c r="C236" s="13">
        <v>45784</v>
      </c>
      <c r="D236" s="12" t="s">
        <v>77</v>
      </c>
      <c r="E236" s="12" t="s">
        <v>17</v>
      </c>
      <c r="F236" s="12" t="s">
        <v>106</v>
      </c>
      <c r="G236" s="12" t="s">
        <v>21</v>
      </c>
      <c r="H236" s="12"/>
      <c r="I236" s="12" t="s">
        <v>107</v>
      </c>
      <c r="J236" s="12"/>
      <c r="K236" s="14"/>
      <c r="L236" s="11"/>
      <c r="M236" s="11"/>
      <c r="N236" s="11"/>
      <c r="O236" s="12" t="s">
        <v>77</v>
      </c>
      <c r="P236" s="14">
        <v>-2000</v>
      </c>
      <c r="Q236" s="11">
        <v>10.71</v>
      </c>
      <c r="R236" s="11">
        <v>-21420</v>
      </c>
      <c r="S236" t="str">
        <f>LEFT(O236,2)</f>
        <v>06</v>
      </c>
      <c r="T236" t="str">
        <f>MID(O236,4,2)</f>
        <v>05</v>
      </c>
      <c r="U236" t="str">
        <f>RIGHT(O236,2)</f>
        <v>25</v>
      </c>
      <c r="V236" t="s">
        <v>390</v>
      </c>
    </row>
    <row r="237" spans="2:22" x14ac:dyDescent="0.25">
      <c r="C237" s="13"/>
      <c r="D237" s="12"/>
      <c r="E237" s="12"/>
      <c r="F237" s="12"/>
      <c r="G237" s="12"/>
      <c r="H237" s="12"/>
      <c r="I237" s="12"/>
      <c r="J237" s="12"/>
      <c r="K237" s="14"/>
      <c r="L237" s="11"/>
      <c r="M237" s="11"/>
      <c r="N237" s="11"/>
      <c r="O237" s="12"/>
      <c r="P237" s="14"/>
      <c r="Q237" s="11"/>
      <c r="R237" s="11"/>
    </row>
    <row r="238" spans="2:22" x14ac:dyDescent="0.25">
      <c r="B238">
        <v>187</v>
      </c>
      <c r="C238" s="13">
        <v>45861</v>
      </c>
      <c r="D238" s="12" t="s">
        <v>247</v>
      </c>
      <c r="E238" s="12" t="s">
        <v>23</v>
      </c>
      <c r="F238" s="12" t="s">
        <v>23</v>
      </c>
      <c r="G238" s="12" t="s">
        <v>21</v>
      </c>
      <c r="H238" s="12"/>
      <c r="I238" s="12" t="s">
        <v>62</v>
      </c>
      <c r="J238" s="12"/>
      <c r="K238" s="14"/>
      <c r="L238" s="11"/>
      <c r="M238" s="11"/>
      <c r="N238" s="11"/>
      <c r="O238" s="12" t="s">
        <v>247</v>
      </c>
      <c r="P238" s="14">
        <v>-1000</v>
      </c>
      <c r="Q238" s="11">
        <v>224.28</v>
      </c>
      <c r="R238" s="11">
        <v>-224275.5</v>
      </c>
      <c r="S238" t="str">
        <f>LEFT(O238,2)</f>
        <v>22</v>
      </c>
      <c r="T238" t="str">
        <f>MID(O238,4,2)</f>
        <v>07</v>
      </c>
      <c r="U238" t="str">
        <f>RIGHT(O238,2)</f>
        <v>25</v>
      </c>
      <c r="V238" t="s">
        <v>389</v>
      </c>
    </row>
    <row r="239" spans="2:22" x14ac:dyDescent="0.25">
      <c r="B239">
        <v>13</v>
      </c>
      <c r="C239" s="13">
        <v>45770</v>
      </c>
      <c r="D239" s="12" t="s">
        <v>60</v>
      </c>
      <c r="E239" s="12" t="s">
        <v>23</v>
      </c>
      <c r="F239" s="12" t="s">
        <v>23</v>
      </c>
      <c r="G239" s="12" t="s">
        <v>21</v>
      </c>
      <c r="H239" s="12"/>
      <c r="I239" s="12" t="s">
        <v>62</v>
      </c>
      <c r="J239" s="12" t="s">
        <v>60</v>
      </c>
      <c r="K239" s="14">
        <v>4000</v>
      </c>
      <c r="L239" s="11">
        <v>214.91</v>
      </c>
      <c r="M239" s="11">
        <v>859651.26</v>
      </c>
      <c r="N239" s="11"/>
      <c r="O239" s="12"/>
      <c r="P239" s="14"/>
      <c r="Q239" s="11"/>
      <c r="R239" s="11"/>
      <c r="S239" t="str">
        <f>LEFT(J239,2)</f>
        <v>22</v>
      </c>
      <c r="T239" t="str">
        <f>MID(J239,4,2)</f>
        <v>04</v>
      </c>
      <c r="U239" t="str">
        <f>RIGHT(J239,2)</f>
        <v>25</v>
      </c>
      <c r="V239" t="s">
        <v>390</v>
      </c>
    </row>
    <row r="240" spans="2:22" x14ac:dyDescent="0.25">
      <c r="C240" s="13"/>
      <c r="D240" s="12"/>
      <c r="E240" s="12"/>
      <c r="F240" s="12"/>
      <c r="G240" s="12"/>
      <c r="H240" s="12"/>
      <c r="I240" s="12"/>
      <c r="J240" s="12"/>
      <c r="K240" s="14"/>
      <c r="L240" s="11"/>
      <c r="M240" s="11"/>
      <c r="N240" s="11"/>
      <c r="O240" s="12"/>
      <c r="P240" s="14"/>
      <c r="Q240" s="11"/>
      <c r="R240" s="11"/>
    </row>
    <row r="241" spans="2:22" x14ac:dyDescent="0.25">
      <c r="B241">
        <v>41</v>
      </c>
      <c r="C241" s="13">
        <v>45784</v>
      </c>
      <c r="D241" s="12" t="s">
        <v>77</v>
      </c>
      <c r="E241" s="12" t="s">
        <v>23</v>
      </c>
      <c r="F241" s="12" t="s">
        <v>23</v>
      </c>
      <c r="G241" s="12" t="s">
        <v>21</v>
      </c>
      <c r="H241" s="12"/>
      <c r="I241" s="12" t="s">
        <v>95</v>
      </c>
      <c r="J241" s="12"/>
      <c r="K241" s="14"/>
      <c r="L241" s="11"/>
      <c r="M241" s="11"/>
      <c r="N241" s="11"/>
      <c r="O241" s="12" t="s">
        <v>77</v>
      </c>
      <c r="P241" s="14">
        <v>-100</v>
      </c>
      <c r="Q241" s="11">
        <v>1040.6600000000001</v>
      </c>
      <c r="R241" s="11">
        <v>-104065.83</v>
      </c>
      <c r="S241" t="str">
        <f>LEFT(O241,2)</f>
        <v>06</v>
      </c>
      <c r="T241" t="str">
        <f>MID(O241,4,2)</f>
        <v>05</v>
      </c>
      <c r="U241" t="str">
        <f>RIGHT(O241,2)</f>
        <v>25</v>
      </c>
      <c r="V241" t="s">
        <v>390</v>
      </c>
    </row>
    <row r="242" spans="2:22" x14ac:dyDescent="0.25">
      <c r="C242" s="13"/>
      <c r="D242" s="12"/>
      <c r="E242" s="12"/>
      <c r="F242" s="12"/>
      <c r="G242" s="12"/>
      <c r="H242" s="12"/>
      <c r="I242" s="12"/>
      <c r="J242" s="12"/>
      <c r="K242" s="14"/>
      <c r="L242" s="11"/>
      <c r="M242" s="11"/>
      <c r="N242" s="11"/>
      <c r="O242" s="12"/>
      <c r="P242" s="14"/>
      <c r="Q242" s="11"/>
      <c r="R242" s="11"/>
    </row>
    <row r="243" spans="2:22" x14ac:dyDescent="0.25">
      <c r="B243">
        <v>96</v>
      </c>
      <c r="C243" s="13">
        <v>45810</v>
      </c>
      <c r="D243" s="12" t="s">
        <v>165</v>
      </c>
      <c r="E243" s="12" t="s">
        <v>17</v>
      </c>
      <c r="F243" s="12" t="s">
        <v>166</v>
      </c>
      <c r="G243" s="12" t="s">
        <v>21</v>
      </c>
      <c r="H243" s="12"/>
      <c r="I243" s="12" t="s">
        <v>161</v>
      </c>
      <c r="J243" s="12"/>
      <c r="K243" s="14"/>
      <c r="L243" s="11"/>
      <c r="M243" s="11"/>
      <c r="N243" s="11"/>
      <c r="O243" s="12" t="s">
        <v>165</v>
      </c>
      <c r="P243" s="14">
        <v>-100</v>
      </c>
      <c r="Q243" s="11">
        <v>907.09</v>
      </c>
      <c r="R243" s="11">
        <v>-90709.2</v>
      </c>
      <c r="S243" t="str">
        <f t="shared" ref="S243:S244" si="102">LEFT(O243,2)</f>
        <v>30</v>
      </c>
      <c r="T243" t="str">
        <f t="shared" ref="T243:T244" si="103">MID(O243,4,2)</f>
        <v>05</v>
      </c>
      <c r="U243" t="str">
        <f t="shared" ref="U243:U244" si="104">RIGHT(O243,2)</f>
        <v>25</v>
      </c>
      <c r="V243" t="s">
        <v>390</v>
      </c>
    </row>
    <row r="244" spans="2:22" x14ac:dyDescent="0.25">
      <c r="B244">
        <v>113</v>
      </c>
      <c r="C244" s="13">
        <v>45819</v>
      </c>
      <c r="D244" s="12" t="s">
        <v>175</v>
      </c>
      <c r="E244" s="12" t="s">
        <v>23</v>
      </c>
      <c r="F244" s="12" t="s">
        <v>23</v>
      </c>
      <c r="G244" s="12" t="s">
        <v>21</v>
      </c>
      <c r="H244" s="12"/>
      <c r="I244" s="12" t="s">
        <v>161</v>
      </c>
      <c r="J244" s="12"/>
      <c r="K244" s="14"/>
      <c r="L244" s="11"/>
      <c r="M244" s="11"/>
      <c r="N244" s="11"/>
      <c r="O244" s="12" t="s">
        <v>175</v>
      </c>
      <c r="P244" s="14">
        <v>-100</v>
      </c>
      <c r="Q244" s="11">
        <v>901.1</v>
      </c>
      <c r="R244" s="11">
        <v>-90109.81</v>
      </c>
      <c r="S244" t="str">
        <f t="shared" si="102"/>
        <v>10</v>
      </c>
      <c r="T244" t="str">
        <f t="shared" si="103"/>
        <v>06</v>
      </c>
      <c r="U244" t="str">
        <f t="shared" si="104"/>
        <v>25</v>
      </c>
      <c r="V244" t="s">
        <v>390</v>
      </c>
    </row>
    <row r="245" spans="2:22" x14ac:dyDescent="0.25">
      <c r="B245">
        <v>94</v>
      </c>
      <c r="C245" s="13">
        <v>45806</v>
      </c>
      <c r="D245" s="12" t="s">
        <v>159</v>
      </c>
      <c r="E245" s="12" t="s">
        <v>17</v>
      </c>
      <c r="F245" s="12" t="s">
        <v>160</v>
      </c>
      <c r="G245" s="12" t="s">
        <v>21</v>
      </c>
      <c r="H245" s="12"/>
      <c r="I245" s="12" t="s">
        <v>161</v>
      </c>
      <c r="J245" s="12" t="s">
        <v>159</v>
      </c>
      <c r="K245" s="14">
        <v>200</v>
      </c>
      <c r="L245" s="11">
        <v>864.26</v>
      </c>
      <c r="M245" s="11">
        <v>172852.66</v>
      </c>
      <c r="N245" s="11"/>
      <c r="O245" s="12"/>
      <c r="P245" s="14"/>
      <c r="Q245" s="11"/>
      <c r="R245" s="11"/>
      <c r="S245" t="str">
        <f>LEFT(J245,2)</f>
        <v>28</v>
      </c>
      <c r="T245" t="str">
        <f>MID(J245,4,2)</f>
        <v>05</v>
      </c>
      <c r="U245" t="str">
        <f>RIGHT(J245,2)</f>
        <v>25</v>
      </c>
      <c r="V245" t="s">
        <v>390</v>
      </c>
    </row>
    <row r="246" spans="2:22" x14ac:dyDescent="0.25">
      <c r="C246" s="13"/>
      <c r="D246" s="12"/>
      <c r="E246" s="12"/>
      <c r="F246" s="12"/>
      <c r="G246" s="12"/>
      <c r="H246" s="12"/>
      <c r="I246" s="12"/>
      <c r="J246" s="12"/>
      <c r="K246" s="14"/>
      <c r="L246" s="11"/>
      <c r="M246" s="11"/>
      <c r="N246" s="11"/>
      <c r="O246" s="12"/>
      <c r="P246" s="14"/>
      <c r="Q246" s="11"/>
      <c r="R246" s="11"/>
    </row>
    <row r="247" spans="2:22" x14ac:dyDescent="0.25">
      <c r="B247">
        <v>97</v>
      </c>
      <c r="C247" s="13">
        <v>45810</v>
      </c>
      <c r="D247" s="12" t="s">
        <v>165</v>
      </c>
      <c r="E247" s="12" t="s">
        <v>23</v>
      </c>
      <c r="F247" s="12" t="s">
        <v>23</v>
      </c>
      <c r="G247" s="12" t="s">
        <v>21</v>
      </c>
      <c r="H247" s="12"/>
      <c r="I247" s="12" t="s">
        <v>152</v>
      </c>
      <c r="J247" s="12"/>
      <c r="K247" s="14"/>
      <c r="L247" s="11"/>
      <c r="M247" s="11"/>
      <c r="N247" s="11"/>
      <c r="O247" s="12" t="s">
        <v>165</v>
      </c>
      <c r="P247" s="14">
        <v>-100</v>
      </c>
      <c r="Q247" s="11">
        <v>1138.92</v>
      </c>
      <c r="R247" s="11">
        <v>-113891.6</v>
      </c>
      <c r="S247" t="str">
        <f>LEFT(O247,2)</f>
        <v>30</v>
      </c>
      <c r="T247" t="str">
        <f>MID(O247,4,2)</f>
        <v>05</v>
      </c>
      <c r="U247" t="str">
        <f>RIGHT(O247,2)</f>
        <v>25</v>
      </c>
      <c r="V247" t="s">
        <v>390</v>
      </c>
    </row>
    <row r="248" spans="2:22" x14ac:dyDescent="0.25">
      <c r="B248">
        <v>88</v>
      </c>
      <c r="C248" s="13">
        <v>45800</v>
      </c>
      <c r="D248" s="12" t="s">
        <v>150</v>
      </c>
      <c r="E248" s="12" t="s">
        <v>23</v>
      </c>
      <c r="F248" s="12" t="s">
        <v>23</v>
      </c>
      <c r="G248" s="12" t="s">
        <v>21</v>
      </c>
      <c r="H248" s="12"/>
      <c r="I248" s="12" t="s">
        <v>152</v>
      </c>
      <c r="J248" s="12" t="s">
        <v>150</v>
      </c>
      <c r="K248" s="14">
        <v>100</v>
      </c>
      <c r="L248" s="11">
        <v>1104.24</v>
      </c>
      <c r="M248" s="11">
        <v>110424.07</v>
      </c>
      <c r="N248" s="11"/>
      <c r="O248" s="12"/>
      <c r="P248" s="14"/>
      <c r="Q248" s="11"/>
      <c r="R248" s="11"/>
      <c r="S248" t="str">
        <f>LEFT(J248,2)</f>
        <v>22</v>
      </c>
      <c r="T248" t="str">
        <f>MID(J248,4,2)</f>
        <v>05</v>
      </c>
      <c r="U248" t="str">
        <f>RIGHT(J248,2)</f>
        <v>25</v>
      </c>
      <c r="V248" t="s">
        <v>390</v>
      </c>
    </row>
    <row r="249" spans="2:22" x14ac:dyDescent="0.25">
      <c r="C249" s="13"/>
      <c r="D249" s="12"/>
      <c r="E249" s="12"/>
      <c r="F249" s="12"/>
      <c r="G249" s="12"/>
      <c r="H249" s="12"/>
      <c r="I249" s="12"/>
      <c r="J249" s="12"/>
      <c r="K249" s="14"/>
      <c r="L249" s="11"/>
      <c r="M249" s="11"/>
      <c r="N249" s="11"/>
      <c r="O249" s="12"/>
      <c r="P249" s="14"/>
      <c r="Q249" s="11"/>
      <c r="R249" s="11"/>
    </row>
    <row r="250" spans="2:22" x14ac:dyDescent="0.25">
      <c r="B250">
        <v>90</v>
      </c>
      <c r="C250" s="13">
        <v>45804</v>
      </c>
      <c r="D250" s="12" t="s">
        <v>153</v>
      </c>
      <c r="E250" s="12" t="s">
        <v>23</v>
      </c>
      <c r="F250" s="12" t="s">
        <v>23</v>
      </c>
      <c r="G250" s="12" t="s">
        <v>21</v>
      </c>
      <c r="H250" s="12"/>
      <c r="I250" s="12" t="s">
        <v>149</v>
      </c>
      <c r="J250" s="12"/>
      <c r="K250" s="14"/>
      <c r="L250" s="11"/>
      <c r="M250" s="11"/>
      <c r="N250" s="11"/>
      <c r="O250" s="12" t="s">
        <v>153</v>
      </c>
      <c r="P250" s="14">
        <v>-100</v>
      </c>
      <c r="Q250" s="11">
        <v>1490.31</v>
      </c>
      <c r="R250" s="11">
        <v>-149030.81</v>
      </c>
      <c r="S250" t="str">
        <f>LEFT(O250,2)</f>
        <v>26</v>
      </c>
      <c r="T250" t="str">
        <f>MID(O250,4,2)</f>
        <v>05</v>
      </c>
      <c r="U250" t="str">
        <f>RIGHT(O250,2)</f>
        <v>25</v>
      </c>
      <c r="V250" t="s">
        <v>390</v>
      </c>
    </row>
    <row r="251" spans="2:22" x14ac:dyDescent="0.25">
      <c r="B251">
        <v>84</v>
      </c>
      <c r="C251" s="13">
        <v>45799</v>
      </c>
      <c r="D251" s="12" t="s">
        <v>146</v>
      </c>
      <c r="E251" s="12" t="s">
        <v>23</v>
      </c>
      <c r="F251" s="12" t="s">
        <v>23</v>
      </c>
      <c r="G251" s="12" t="s">
        <v>21</v>
      </c>
      <c r="H251" s="12"/>
      <c r="I251" s="12" t="s">
        <v>149</v>
      </c>
      <c r="J251" s="12" t="s">
        <v>146</v>
      </c>
      <c r="K251" s="14">
        <v>100</v>
      </c>
      <c r="L251" s="11">
        <v>1393.39</v>
      </c>
      <c r="M251" s="11">
        <v>139339.20000000001</v>
      </c>
      <c r="N251" s="11"/>
      <c r="O251" s="12"/>
      <c r="P251" s="14"/>
      <c r="Q251" s="11"/>
      <c r="R251" s="11"/>
      <c r="S251" t="str">
        <f>LEFT(J251,2)</f>
        <v>21</v>
      </c>
      <c r="T251" t="str">
        <f>MID(J251,4,2)</f>
        <v>05</v>
      </c>
      <c r="U251" t="str">
        <f>RIGHT(J251,2)</f>
        <v>25</v>
      </c>
      <c r="V251" t="s">
        <v>390</v>
      </c>
    </row>
    <row r="252" spans="2:22" x14ac:dyDescent="0.25">
      <c r="C252" s="13"/>
      <c r="D252" s="12"/>
      <c r="E252" s="12"/>
      <c r="F252" s="12"/>
      <c r="G252" s="12"/>
      <c r="H252" s="12"/>
      <c r="I252" s="12"/>
      <c r="J252" s="12"/>
      <c r="K252" s="14"/>
      <c r="L252" s="11"/>
      <c r="M252" s="11"/>
      <c r="N252" s="11"/>
      <c r="O252" s="12"/>
      <c r="P252" s="14"/>
      <c r="Q252" s="11"/>
      <c r="R252" s="11"/>
    </row>
    <row r="253" spans="2:22" x14ac:dyDescent="0.25">
      <c r="B253">
        <v>42</v>
      </c>
      <c r="C253" s="13">
        <v>45784</v>
      </c>
      <c r="D253" s="12" t="s">
        <v>77</v>
      </c>
      <c r="E253" s="12" t="s">
        <v>23</v>
      </c>
      <c r="F253" s="12" t="s">
        <v>23</v>
      </c>
      <c r="G253" s="12" t="s">
        <v>21</v>
      </c>
      <c r="H253" s="12"/>
      <c r="I253" s="12" t="s">
        <v>96</v>
      </c>
      <c r="J253" s="12"/>
      <c r="K253" s="14"/>
      <c r="L253" s="11"/>
      <c r="M253" s="11"/>
      <c r="N253" s="11"/>
      <c r="O253" s="12" t="s">
        <v>77</v>
      </c>
      <c r="P253" s="14">
        <v>-500</v>
      </c>
      <c r="Q253" s="11">
        <v>612.96</v>
      </c>
      <c r="R253" s="11">
        <v>-306480.02</v>
      </c>
      <c r="S253" t="str">
        <f>LEFT(O253,2)</f>
        <v>06</v>
      </c>
      <c r="T253" t="str">
        <f>MID(O253,4,2)</f>
        <v>05</v>
      </c>
      <c r="U253" t="str">
        <f>RIGHT(O253,2)</f>
        <v>25</v>
      </c>
      <c r="V253" t="s">
        <v>390</v>
      </c>
    </row>
    <row r="254" spans="2:22" x14ac:dyDescent="0.25">
      <c r="C254" s="13"/>
      <c r="D254" s="12"/>
      <c r="E254" s="12"/>
      <c r="F254" s="12"/>
      <c r="G254" s="12"/>
      <c r="H254" s="12"/>
      <c r="I254" s="12"/>
      <c r="J254" s="12"/>
      <c r="K254" s="14"/>
      <c r="L254" s="11"/>
      <c r="M254" s="11"/>
      <c r="N254" s="11"/>
      <c r="O254" s="12"/>
      <c r="P254" s="14"/>
      <c r="Q254" s="11"/>
      <c r="R254" s="11"/>
    </row>
    <row r="255" spans="2:22" x14ac:dyDescent="0.25">
      <c r="B255">
        <v>73</v>
      </c>
      <c r="C255" s="13">
        <v>45793</v>
      </c>
      <c r="D255" s="12" t="s">
        <v>127</v>
      </c>
      <c r="E255" s="12" t="s">
        <v>23</v>
      </c>
      <c r="F255" s="12" t="s">
        <v>23</v>
      </c>
      <c r="G255" s="12" t="s">
        <v>21</v>
      </c>
      <c r="H255" s="12"/>
      <c r="I255" s="12" t="s">
        <v>114</v>
      </c>
      <c r="J255" s="12"/>
      <c r="K255" s="14"/>
      <c r="L255" s="11"/>
      <c r="M255" s="11"/>
      <c r="N255" s="11"/>
      <c r="O255" s="12" t="s">
        <v>127</v>
      </c>
      <c r="P255" s="14">
        <v>-900</v>
      </c>
      <c r="Q255" s="11">
        <v>1286.3499999999999</v>
      </c>
      <c r="R255" s="11">
        <v>-1157718.5900000001</v>
      </c>
      <c r="S255" t="str">
        <f t="shared" ref="S255:S274" si="105">LEFT(O255,2)</f>
        <v>15</v>
      </c>
      <c r="T255" t="str">
        <f t="shared" ref="T255:T274" si="106">MID(O255,4,2)</f>
        <v>05</v>
      </c>
      <c r="U255" t="str">
        <f t="shared" ref="U255:U274" si="107">RIGHT(O255,2)</f>
        <v>25</v>
      </c>
      <c r="V255" t="s">
        <v>390</v>
      </c>
    </row>
    <row r="256" spans="2:22" x14ac:dyDescent="0.25">
      <c r="B256">
        <v>180</v>
      </c>
      <c r="C256" s="13">
        <v>45855</v>
      </c>
      <c r="D256" s="12" t="s">
        <v>244</v>
      </c>
      <c r="E256" s="12" t="s">
        <v>23</v>
      </c>
      <c r="F256" s="12" t="s">
        <v>23</v>
      </c>
      <c r="G256" s="12" t="s">
        <v>21</v>
      </c>
      <c r="H256" s="12"/>
      <c r="I256" s="12" t="s">
        <v>114</v>
      </c>
      <c r="J256" s="12"/>
      <c r="K256" s="14"/>
      <c r="L256" s="11"/>
      <c r="M256" s="11"/>
      <c r="N256" s="11"/>
      <c r="O256" s="12" t="s">
        <v>244</v>
      </c>
      <c r="P256" s="14">
        <v>-750</v>
      </c>
      <c r="Q256" s="11">
        <v>1336.83</v>
      </c>
      <c r="R256" s="11">
        <v>-1002622.29</v>
      </c>
      <c r="S256" t="str">
        <f t="shared" si="105"/>
        <v>16</v>
      </c>
      <c r="T256" t="str">
        <f t="shared" si="106"/>
        <v>07</v>
      </c>
      <c r="U256" t="str">
        <f t="shared" si="107"/>
        <v>25</v>
      </c>
      <c r="V256" t="s">
        <v>389</v>
      </c>
    </row>
    <row r="257" spans="2:22" x14ac:dyDescent="0.25">
      <c r="B257">
        <v>289</v>
      </c>
      <c r="C257" s="13">
        <v>45903</v>
      </c>
      <c r="D257" s="12" t="s">
        <v>321</v>
      </c>
      <c r="E257" s="12" t="s">
        <v>23</v>
      </c>
      <c r="F257" s="12" t="s">
        <v>23</v>
      </c>
      <c r="G257" s="12" t="s">
        <v>21</v>
      </c>
      <c r="H257" s="12"/>
      <c r="I257" s="12" t="s">
        <v>114</v>
      </c>
      <c r="J257" s="12"/>
      <c r="K257" s="14"/>
      <c r="L257" s="11"/>
      <c r="M257" s="11"/>
      <c r="N257" s="11"/>
      <c r="O257" s="12" t="s">
        <v>321</v>
      </c>
      <c r="P257" s="14">
        <v>-711</v>
      </c>
      <c r="Q257" s="11">
        <v>1309.28</v>
      </c>
      <c r="R257" s="11">
        <v>-930896.29</v>
      </c>
      <c r="S257" t="str">
        <f t="shared" si="105"/>
        <v>02</v>
      </c>
      <c r="T257" t="str">
        <f t="shared" si="106"/>
        <v>09</v>
      </c>
      <c r="U257" t="str">
        <f t="shared" si="107"/>
        <v>25</v>
      </c>
      <c r="V257" t="s">
        <v>388</v>
      </c>
    </row>
    <row r="258" spans="2:22" x14ac:dyDescent="0.25">
      <c r="B258">
        <v>67</v>
      </c>
      <c r="C258" s="13">
        <v>45792</v>
      </c>
      <c r="D258" s="12" t="s">
        <v>121</v>
      </c>
      <c r="E258" s="12" t="s">
        <v>23</v>
      </c>
      <c r="F258" s="12" t="s">
        <v>23</v>
      </c>
      <c r="G258" s="12" t="s">
        <v>21</v>
      </c>
      <c r="H258" s="12"/>
      <c r="I258" s="12" t="s">
        <v>114</v>
      </c>
      <c r="J258" s="12"/>
      <c r="K258" s="14"/>
      <c r="L258" s="11"/>
      <c r="M258" s="11"/>
      <c r="N258" s="11"/>
      <c r="O258" s="12" t="s">
        <v>121</v>
      </c>
      <c r="P258" s="14">
        <v>-500</v>
      </c>
      <c r="Q258" s="11">
        <v>1267.21</v>
      </c>
      <c r="R258" s="11">
        <v>-633605.75</v>
      </c>
      <c r="S258" t="str">
        <f t="shared" si="105"/>
        <v>14</v>
      </c>
      <c r="T258" t="str">
        <f t="shared" si="106"/>
        <v>05</v>
      </c>
      <c r="U258" t="str">
        <f t="shared" si="107"/>
        <v>25</v>
      </c>
      <c r="V258" t="s">
        <v>390</v>
      </c>
    </row>
    <row r="259" spans="2:22" x14ac:dyDescent="0.25">
      <c r="B259">
        <v>162</v>
      </c>
      <c r="C259" s="13">
        <v>45847</v>
      </c>
      <c r="D259" s="12" t="s">
        <v>230</v>
      </c>
      <c r="E259" s="12" t="s">
        <v>23</v>
      </c>
      <c r="F259" s="12" t="s">
        <v>23</v>
      </c>
      <c r="G259" s="12" t="s">
        <v>21</v>
      </c>
      <c r="H259" s="12"/>
      <c r="I259" s="12" t="s">
        <v>114</v>
      </c>
      <c r="J259" s="12"/>
      <c r="K259" s="14"/>
      <c r="L259" s="11"/>
      <c r="M259" s="11"/>
      <c r="N259" s="11"/>
      <c r="O259" s="12" t="s">
        <v>230</v>
      </c>
      <c r="P259" s="14">
        <v>-399</v>
      </c>
      <c r="Q259" s="11">
        <v>1304.7</v>
      </c>
      <c r="R259" s="11">
        <v>-520573.5</v>
      </c>
      <c r="S259" t="str">
        <f t="shared" si="105"/>
        <v>08</v>
      </c>
      <c r="T259" t="str">
        <f t="shared" si="106"/>
        <v>07</v>
      </c>
      <c r="U259" t="str">
        <f t="shared" si="107"/>
        <v>25</v>
      </c>
      <c r="V259" t="s">
        <v>389</v>
      </c>
    </row>
    <row r="260" spans="2:22" x14ac:dyDescent="0.25">
      <c r="B260">
        <v>303</v>
      </c>
      <c r="C260" s="13">
        <v>45912</v>
      </c>
      <c r="D260" s="12" t="s">
        <v>340</v>
      </c>
      <c r="E260" s="12" t="s">
        <v>23</v>
      </c>
      <c r="F260" s="12" t="s">
        <v>23</v>
      </c>
      <c r="G260" s="12" t="s">
        <v>21</v>
      </c>
      <c r="H260" s="12"/>
      <c r="I260" s="12" t="s">
        <v>114</v>
      </c>
      <c r="J260" s="12"/>
      <c r="K260" s="14"/>
      <c r="L260" s="11"/>
      <c r="M260" s="11"/>
      <c r="N260" s="11"/>
      <c r="O260" s="12" t="s">
        <v>340</v>
      </c>
      <c r="P260" s="14">
        <v>-300</v>
      </c>
      <c r="Q260" s="11">
        <v>1366.13</v>
      </c>
      <c r="R260" s="11">
        <v>-409839.77</v>
      </c>
      <c r="S260" t="str">
        <f t="shared" si="105"/>
        <v>11</v>
      </c>
      <c r="T260" t="str">
        <f t="shared" si="106"/>
        <v>09</v>
      </c>
      <c r="U260" t="str">
        <f t="shared" si="107"/>
        <v>25</v>
      </c>
      <c r="V260" t="s">
        <v>388</v>
      </c>
    </row>
    <row r="261" spans="2:22" x14ac:dyDescent="0.25">
      <c r="B261">
        <v>54</v>
      </c>
      <c r="C261" s="13">
        <v>45790</v>
      </c>
      <c r="D261" s="12" t="s">
        <v>111</v>
      </c>
      <c r="E261" s="12" t="s">
        <v>23</v>
      </c>
      <c r="F261" s="12" t="s">
        <v>23</v>
      </c>
      <c r="G261" s="12" t="s">
        <v>21</v>
      </c>
      <c r="H261" s="12"/>
      <c r="I261" s="12" t="s">
        <v>114</v>
      </c>
      <c r="J261" s="12"/>
      <c r="K261" s="14"/>
      <c r="L261" s="11"/>
      <c r="M261" s="11"/>
      <c r="N261" s="11"/>
      <c r="O261" s="12" t="s">
        <v>111</v>
      </c>
      <c r="P261" s="14">
        <v>-280</v>
      </c>
      <c r="Q261" s="11">
        <v>1249.94</v>
      </c>
      <c r="R261" s="11">
        <v>-349983.68</v>
      </c>
      <c r="S261" t="str">
        <f t="shared" si="105"/>
        <v>12</v>
      </c>
      <c r="T261" t="str">
        <f t="shared" si="106"/>
        <v>05</v>
      </c>
      <c r="U261" t="str">
        <f t="shared" si="107"/>
        <v>25</v>
      </c>
      <c r="V261" t="s">
        <v>390</v>
      </c>
    </row>
    <row r="262" spans="2:22" x14ac:dyDescent="0.25">
      <c r="B262">
        <v>339</v>
      </c>
      <c r="C262" s="13">
        <v>45923</v>
      </c>
      <c r="D262" s="12" t="s">
        <v>361</v>
      </c>
      <c r="E262" s="12" t="s">
        <v>23</v>
      </c>
      <c r="F262" s="12" t="s">
        <v>23</v>
      </c>
      <c r="G262" s="12" t="s">
        <v>21</v>
      </c>
      <c r="H262" s="12"/>
      <c r="I262" s="12" t="s">
        <v>114</v>
      </c>
      <c r="J262" s="12"/>
      <c r="K262" s="14"/>
      <c r="L262" s="11"/>
      <c r="M262" s="11"/>
      <c r="N262" s="11"/>
      <c r="O262" s="12" t="s">
        <v>361</v>
      </c>
      <c r="P262" s="14">
        <v>-200</v>
      </c>
      <c r="Q262" s="11">
        <v>1440.61</v>
      </c>
      <c r="R262" s="11">
        <v>-288121.59999999998</v>
      </c>
      <c r="S262" t="str">
        <f t="shared" si="105"/>
        <v>22</v>
      </c>
      <c r="T262" t="str">
        <f t="shared" si="106"/>
        <v>09</v>
      </c>
      <c r="U262" t="str">
        <f t="shared" si="107"/>
        <v>25</v>
      </c>
      <c r="V262" t="s">
        <v>387</v>
      </c>
    </row>
    <row r="263" spans="2:22" x14ac:dyDescent="0.25">
      <c r="B263">
        <v>297</v>
      </c>
      <c r="C263" s="13">
        <v>45909</v>
      </c>
      <c r="D263" s="12" t="s">
        <v>332</v>
      </c>
      <c r="E263" s="12" t="s">
        <v>23</v>
      </c>
      <c r="F263" s="12" t="s">
        <v>23</v>
      </c>
      <c r="G263" s="12" t="s">
        <v>21</v>
      </c>
      <c r="H263" s="12"/>
      <c r="I263" s="12" t="s">
        <v>114</v>
      </c>
      <c r="J263" s="12"/>
      <c r="K263" s="14"/>
      <c r="L263" s="11"/>
      <c r="M263" s="11"/>
      <c r="N263" s="11"/>
      <c r="O263" s="12" t="s">
        <v>332</v>
      </c>
      <c r="P263" s="14">
        <v>-200</v>
      </c>
      <c r="Q263" s="11">
        <v>1375.52</v>
      </c>
      <c r="R263" s="11">
        <v>-275104.61</v>
      </c>
      <c r="S263" t="str">
        <f t="shared" si="105"/>
        <v>05</v>
      </c>
      <c r="T263" t="str">
        <f t="shared" si="106"/>
        <v>09</v>
      </c>
      <c r="U263" t="str">
        <f t="shared" si="107"/>
        <v>25</v>
      </c>
      <c r="V263" t="s">
        <v>388</v>
      </c>
    </row>
    <row r="264" spans="2:22" x14ac:dyDescent="0.25">
      <c r="B264">
        <v>293</v>
      </c>
      <c r="C264" s="13">
        <v>45904</v>
      </c>
      <c r="D264" s="12" t="s">
        <v>327</v>
      </c>
      <c r="E264" s="12" t="s">
        <v>23</v>
      </c>
      <c r="F264" s="12" t="s">
        <v>23</v>
      </c>
      <c r="G264" s="12" t="s">
        <v>21</v>
      </c>
      <c r="H264" s="12"/>
      <c r="I264" s="12" t="s">
        <v>114</v>
      </c>
      <c r="J264" s="12"/>
      <c r="K264" s="14"/>
      <c r="L264" s="11"/>
      <c r="M264" s="11"/>
      <c r="N264" s="11"/>
      <c r="O264" s="12" t="s">
        <v>327</v>
      </c>
      <c r="P264" s="14">
        <v>-200</v>
      </c>
      <c r="Q264" s="11">
        <v>1317.18</v>
      </c>
      <c r="R264" s="11">
        <v>-263436.28999999998</v>
      </c>
      <c r="S264" t="str">
        <f t="shared" si="105"/>
        <v>03</v>
      </c>
      <c r="T264" t="str">
        <f t="shared" si="106"/>
        <v>09</v>
      </c>
      <c r="U264" t="str">
        <f t="shared" si="107"/>
        <v>25</v>
      </c>
      <c r="V264" t="s">
        <v>388</v>
      </c>
    </row>
    <row r="265" spans="2:22" x14ac:dyDescent="0.25">
      <c r="B265">
        <v>114</v>
      </c>
      <c r="C265" s="13">
        <v>45819</v>
      </c>
      <c r="D265" s="12" t="s">
        <v>175</v>
      </c>
      <c r="E265" s="12" t="s">
        <v>23</v>
      </c>
      <c r="F265" s="12" t="s">
        <v>23</v>
      </c>
      <c r="G265" s="12" t="s">
        <v>21</v>
      </c>
      <c r="H265" s="12"/>
      <c r="I265" s="12" t="s">
        <v>114</v>
      </c>
      <c r="J265" s="12"/>
      <c r="K265" s="14"/>
      <c r="L265" s="11"/>
      <c r="M265" s="11"/>
      <c r="N265" s="11"/>
      <c r="O265" s="12" t="s">
        <v>175</v>
      </c>
      <c r="P265" s="14">
        <v>-200</v>
      </c>
      <c r="Q265" s="11">
        <v>1302.7</v>
      </c>
      <c r="R265" s="11">
        <v>-260539.21</v>
      </c>
      <c r="S265" t="str">
        <f t="shared" si="105"/>
        <v>10</v>
      </c>
      <c r="T265" t="str">
        <f t="shared" si="106"/>
        <v>06</v>
      </c>
      <c r="U265" t="str">
        <f t="shared" si="107"/>
        <v>25</v>
      </c>
      <c r="V265" t="s">
        <v>390</v>
      </c>
    </row>
    <row r="266" spans="2:22" x14ac:dyDescent="0.25">
      <c r="B266">
        <v>309</v>
      </c>
      <c r="C266" s="13">
        <v>45916</v>
      </c>
      <c r="D266" s="12" t="s">
        <v>345</v>
      </c>
      <c r="E266" s="12" t="s">
        <v>23</v>
      </c>
      <c r="F266" s="12" t="s">
        <v>23</v>
      </c>
      <c r="G266" s="12" t="s">
        <v>21</v>
      </c>
      <c r="H266" s="12"/>
      <c r="I266" s="12" t="s">
        <v>114</v>
      </c>
      <c r="J266" s="12"/>
      <c r="K266" s="14"/>
      <c r="L266" s="11"/>
      <c r="M266" s="11"/>
      <c r="N266" s="11"/>
      <c r="O266" s="12" t="s">
        <v>345</v>
      </c>
      <c r="P266" s="14">
        <v>-183</v>
      </c>
      <c r="Q266" s="11">
        <v>1385.14</v>
      </c>
      <c r="R266" s="11">
        <v>-253480.45</v>
      </c>
      <c r="S266" t="str">
        <f t="shared" si="105"/>
        <v>15</v>
      </c>
      <c r="T266" t="str">
        <f t="shared" si="106"/>
        <v>09</v>
      </c>
      <c r="U266" t="str">
        <f t="shared" si="107"/>
        <v>25</v>
      </c>
      <c r="V266" t="s">
        <v>388</v>
      </c>
    </row>
    <row r="267" spans="2:22" x14ac:dyDescent="0.25">
      <c r="B267">
        <v>244</v>
      </c>
      <c r="C267" s="13">
        <v>45882</v>
      </c>
      <c r="D267" s="12" t="s">
        <v>289</v>
      </c>
      <c r="E267" s="12" t="s">
        <v>17</v>
      </c>
      <c r="F267" s="12" t="s">
        <v>290</v>
      </c>
      <c r="G267" s="12" t="s">
        <v>21</v>
      </c>
      <c r="H267" s="12"/>
      <c r="I267" s="12" t="s">
        <v>114</v>
      </c>
      <c r="J267" s="12"/>
      <c r="K267" s="14"/>
      <c r="L267" s="11"/>
      <c r="M267" s="11"/>
      <c r="N267" s="11"/>
      <c r="O267" s="12" t="s">
        <v>289</v>
      </c>
      <c r="P267" s="14">
        <v>-200</v>
      </c>
      <c r="Q267" s="11">
        <v>1257.1400000000001</v>
      </c>
      <c r="R267" s="11">
        <v>-251428.75</v>
      </c>
      <c r="S267" t="str">
        <f t="shared" si="105"/>
        <v>12</v>
      </c>
      <c r="T267" t="str">
        <f t="shared" si="106"/>
        <v>08</v>
      </c>
      <c r="U267" t="str">
        <f t="shared" si="107"/>
        <v>25</v>
      </c>
      <c r="V267" t="s">
        <v>388</v>
      </c>
    </row>
    <row r="268" spans="2:22" x14ac:dyDescent="0.25">
      <c r="B268">
        <v>242</v>
      </c>
      <c r="C268" s="13">
        <v>45881</v>
      </c>
      <c r="D268" s="12" t="s">
        <v>287</v>
      </c>
      <c r="E268" s="12" t="s">
        <v>23</v>
      </c>
      <c r="F268" s="12" t="s">
        <v>23</v>
      </c>
      <c r="G268" s="12" t="s">
        <v>21</v>
      </c>
      <c r="H268" s="12"/>
      <c r="I268" s="12" t="s">
        <v>114</v>
      </c>
      <c r="J268" s="12"/>
      <c r="K268" s="14"/>
      <c r="L268" s="11"/>
      <c r="M268" s="11"/>
      <c r="N268" s="11"/>
      <c r="O268" s="12" t="s">
        <v>287</v>
      </c>
      <c r="P268" s="14">
        <v>-200</v>
      </c>
      <c r="Q268" s="11">
        <v>1250.75</v>
      </c>
      <c r="R268" s="11">
        <v>-250149.6</v>
      </c>
      <c r="S268" t="str">
        <f t="shared" si="105"/>
        <v>11</v>
      </c>
      <c r="T268" t="str">
        <f t="shared" si="106"/>
        <v>08</v>
      </c>
      <c r="U268" t="str">
        <f t="shared" si="107"/>
        <v>25</v>
      </c>
      <c r="V268" t="s">
        <v>388</v>
      </c>
    </row>
    <row r="269" spans="2:22" x14ac:dyDescent="0.25">
      <c r="B269">
        <v>329</v>
      </c>
      <c r="C269" s="13">
        <v>45922</v>
      </c>
      <c r="D269" s="12" t="s">
        <v>359</v>
      </c>
      <c r="E269" s="12" t="s">
        <v>23</v>
      </c>
      <c r="F269" s="12" t="s">
        <v>23</v>
      </c>
      <c r="G269" s="12" t="s">
        <v>21</v>
      </c>
      <c r="H269" s="12"/>
      <c r="I269" s="12" t="s">
        <v>114</v>
      </c>
      <c r="J269" s="12"/>
      <c r="K269" s="14"/>
      <c r="L269" s="11"/>
      <c r="M269" s="11"/>
      <c r="N269" s="11"/>
      <c r="O269" s="12" t="s">
        <v>359</v>
      </c>
      <c r="P269" s="14">
        <v>-100</v>
      </c>
      <c r="Q269" s="11">
        <v>1383.32</v>
      </c>
      <c r="R269" s="11">
        <v>-138331.57</v>
      </c>
      <c r="S269" t="str">
        <f t="shared" si="105"/>
        <v>19</v>
      </c>
      <c r="T269" t="str">
        <f t="shared" si="106"/>
        <v>09</v>
      </c>
      <c r="U269" t="str">
        <f t="shared" si="107"/>
        <v>25</v>
      </c>
      <c r="V269" t="s">
        <v>387</v>
      </c>
    </row>
    <row r="270" spans="2:22" x14ac:dyDescent="0.25">
      <c r="B270">
        <v>324</v>
      </c>
      <c r="C270" s="13">
        <v>45918</v>
      </c>
      <c r="D270" s="12" t="s">
        <v>355</v>
      </c>
      <c r="E270" s="12" t="s">
        <v>23</v>
      </c>
      <c r="F270" s="12" t="s">
        <v>23</v>
      </c>
      <c r="G270" s="12" t="s">
        <v>21</v>
      </c>
      <c r="H270" s="12"/>
      <c r="I270" s="12" t="s">
        <v>114</v>
      </c>
      <c r="J270" s="12"/>
      <c r="K270" s="14"/>
      <c r="L270" s="11"/>
      <c r="M270" s="11"/>
      <c r="N270" s="11"/>
      <c r="O270" s="12" t="s">
        <v>355</v>
      </c>
      <c r="P270" s="14">
        <v>-100</v>
      </c>
      <c r="Q270" s="11">
        <v>1375.79</v>
      </c>
      <c r="R270" s="11">
        <v>-137578.69</v>
      </c>
      <c r="S270" t="str">
        <f t="shared" si="105"/>
        <v>17</v>
      </c>
      <c r="T270" t="str">
        <f t="shared" si="106"/>
        <v>09</v>
      </c>
      <c r="U270" t="str">
        <f t="shared" si="107"/>
        <v>25</v>
      </c>
      <c r="V270" t="s">
        <v>387</v>
      </c>
    </row>
    <row r="271" spans="2:22" x14ac:dyDescent="0.25">
      <c r="B271">
        <v>318</v>
      </c>
      <c r="C271" s="13">
        <v>45917</v>
      </c>
      <c r="D271" s="12" t="s">
        <v>349</v>
      </c>
      <c r="E271" s="12" t="s">
        <v>23</v>
      </c>
      <c r="F271" s="12" t="s">
        <v>23</v>
      </c>
      <c r="G271" s="12" t="s">
        <v>21</v>
      </c>
      <c r="H271" s="12"/>
      <c r="I271" s="12" t="s">
        <v>114</v>
      </c>
      <c r="J271" s="12"/>
      <c r="K271" s="14"/>
      <c r="L271" s="11"/>
      <c r="M271" s="11"/>
      <c r="N271" s="11"/>
      <c r="O271" s="12" t="s">
        <v>349</v>
      </c>
      <c r="P271" s="14">
        <v>-100</v>
      </c>
      <c r="Q271" s="11">
        <v>1374.42</v>
      </c>
      <c r="R271" s="11">
        <v>-137442.41</v>
      </c>
      <c r="S271" t="str">
        <f t="shared" si="105"/>
        <v>16</v>
      </c>
      <c r="T271" t="str">
        <f t="shared" si="106"/>
        <v>09</v>
      </c>
      <c r="U271" t="str">
        <f t="shared" si="107"/>
        <v>25</v>
      </c>
      <c r="V271" t="s">
        <v>387</v>
      </c>
    </row>
    <row r="272" spans="2:22" x14ac:dyDescent="0.25">
      <c r="B272">
        <v>299</v>
      </c>
      <c r="C272" s="13">
        <v>45910</v>
      </c>
      <c r="D272" s="12" t="s">
        <v>334</v>
      </c>
      <c r="E272" s="12" t="s">
        <v>23</v>
      </c>
      <c r="F272" s="12" t="s">
        <v>23</v>
      </c>
      <c r="G272" s="12" t="s">
        <v>21</v>
      </c>
      <c r="H272" s="12"/>
      <c r="I272" s="12" t="s">
        <v>114</v>
      </c>
      <c r="J272" s="12"/>
      <c r="K272" s="14"/>
      <c r="L272" s="11"/>
      <c r="M272" s="11"/>
      <c r="N272" s="11"/>
      <c r="O272" s="12" t="s">
        <v>334</v>
      </c>
      <c r="P272" s="14">
        <v>-100</v>
      </c>
      <c r="Q272" s="11">
        <v>1372.77</v>
      </c>
      <c r="R272" s="11">
        <v>-137277.39000000001</v>
      </c>
      <c r="S272" t="str">
        <f t="shared" si="105"/>
        <v>08</v>
      </c>
      <c r="T272" t="str">
        <f t="shared" si="106"/>
        <v>09</v>
      </c>
      <c r="U272" t="str">
        <f t="shared" si="107"/>
        <v>25</v>
      </c>
      <c r="V272" t="s">
        <v>388</v>
      </c>
    </row>
    <row r="273" spans="2:22" x14ac:dyDescent="0.25">
      <c r="B273">
        <v>278</v>
      </c>
      <c r="C273" s="13">
        <v>45898</v>
      </c>
      <c r="D273" s="12" t="s">
        <v>310</v>
      </c>
      <c r="E273" s="12" t="s">
        <v>23</v>
      </c>
      <c r="F273" s="12" t="s">
        <v>23</v>
      </c>
      <c r="G273" s="12" t="s">
        <v>21</v>
      </c>
      <c r="H273" s="12"/>
      <c r="I273" s="12" t="s">
        <v>114</v>
      </c>
      <c r="J273" s="12"/>
      <c r="K273" s="14"/>
      <c r="L273" s="11"/>
      <c r="M273" s="11"/>
      <c r="N273" s="11"/>
      <c r="O273" s="12" t="s">
        <v>310</v>
      </c>
      <c r="P273" s="14">
        <v>-56</v>
      </c>
      <c r="Q273" s="11">
        <v>1289.71</v>
      </c>
      <c r="R273" s="11">
        <v>-72223.710000000006</v>
      </c>
      <c r="S273" t="str">
        <f t="shared" si="105"/>
        <v>28</v>
      </c>
      <c r="T273" t="str">
        <f t="shared" si="106"/>
        <v>08</v>
      </c>
      <c r="U273" t="str">
        <f t="shared" si="107"/>
        <v>25</v>
      </c>
      <c r="V273" t="s">
        <v>388</v>
      </c>
    </row>
    <row r="274" spans="2:22" x14ac:dyDescent="0.25">
      <c r="B274">
        <v>137</v>
      </c>
      <c r="C274" s="13">
        <v>45820</v>
      </c>
      <c r="D274" s="12" t="s">
        <v>192</v>
      </c>
      <c r="E274" s="12" t="s">
        <v>23</v>
      </c>
      <c r="F274" s="12" t="s">
        <v>23</v>
      </c>
      <c r="G274" s="12" t="s">
        <v>21</v>
      </c>
      <c r="H274" s="12"/>
      <c r="I274" s="12" t="s">
        <v>114</v>
      </c>
      <c r="J274" s="12"/>
      <c r="K274" s="14"/>
      <c r="L274" s="11"/>
      <c r="M274" s="11"/>
      <c r="N274" s="11"/>
      <c r="O274" s="12" t="s">
        <v>192</v>
      </c>
      <c r="P274" s="14">
        <v>-1</v>
      </c>
      <c r="Q274" s="11">
        <v>1309.49</v>
      </c>
      <c r="R274" s="11">
        <v>-1309.49</v>
      </c>
      <c r="S274" t="str">
        <f t="shared" si="105"/>
        <v>11</v>
      </c>
      <c r="T274" t="str">
        <f t="shared" si="106"/>
        <v>06</v>
      </c>
      <c r="U274" t="str">
        <f t="shared" si="107"/>
        <v>25</v>
      </c>
      <c r="V274" t="s">
        <v>390</v>
      </c>
    </row>
    <row r="275" spans="2:22" x14ac:dyDescent="0.25">
      <c r="C275" s="13"/>
      <c r="D275" s="12"/>
      <c r="E275" s="12"/>
      <c r="F275" s="12"/>
      <c r="G275" s="12"/>
      <c r="H275" s="12"/>
      <c r="I275" s="12"/>
      <c r="J275" s="12"/>
      <c r="K275" s="14"/>
      <c r="L275" s="11"/>
      <c r="M275" s="11"/>
      <c r="N275" s="11"/>
      <c r="O275" s="12"/>
      <c r="P275" s="14"/>
      <c r="Q275" s="11"/>
      <c r="R275" s="11"/>
    </row>
    <row r="276" spans="2:22" x14ac:dyDescent="0.25">
      <c r="B276">
        <v>115</v>
      </c>
      <c r="C276" s="13">
        <v>45819</v>
      </c>
      <c r="D276" s="12" t="s">
        <v>175</v>
      </c>
      <c r="E276" s="12" t="s">
        <v>23</v>
      </c>
      <c r="F276" s="12" t="s">
        <v>23</v>
      </c>
      <c r="G276" s="12" t="s">
        <v>21</v>
      </c>
      <c r="H276" s="12"/>
      <c r="I276" s="12" t="s">
        <v>115</v>
      </c>
      <c r="J276" s="12"/>
      <c r="K276" s="14"/>
      <c r="L276" s="11"/>
      <c r="M276" s="11"/>
      <c r="N276" s="11"/>
      <c r="O276" s="12" t="s">
        <v>175</v>
      </c>
      <c r="P276" s="14">
        <v>-150</v>
      </c>
      <c r="Q276" s="11">
        <v>1499.5</v>
      </c>
      <c r="R276" s="11">
        <v>-224924.86</v>
      </c>
      <c r="S276" t="str">
        <f t="shared" ref="S276:S277" si="108">LEFT(O276,2)</f>
        <v>10</v>
      </c>
      <c r="T276" t="str">
        <f t="shared" ref="T276:T277" si="109">MID(O276,4,2)</f>
        <v>06</v>
      </c>
      <c r="U276" t="str">
        <f t="shared" ref="U276:U277" si="110">RIGHT(O276,2)</f>
        <v>25</v>
      </c>
      <c r="V276" t="s">
        <v>390</v>
      </c>
    </row>
    <row r="277" spans="2:22" x14ac:dyDescent="0.25">
      <c r="B277">
        <v>55</v>
      </c>
      <c r="C277" s="13">
        <v>45790</v>
      </c>
      <c r="D277" s="12" t="s">
        <v>111</v>
      </c>
      <c r="E277" s="12" t="s">
        <v>23</v>
      </c>
      <c r="F277" s="12" t="s">
        <v>23</v>
      </c>
      <c r="G277" s="12" t="s">
        <v>21</v>
      </c>
      <c r="H277" s="12"/>
      <c r="I277" s="12" t="s">
        <v>115</v>
      </c>
      <c r="J277" s="12"/>
      <c r="K277" s="14"/>
      <c r="L277" s="11"/>
      <c r="M277" s="11"/>
      <c r="N277" s="11"/>
      <c r="O277" s="12" t="s">
        <v>111</v>
      </c>
      <c r="P277" s="14">
        <v>-100</v>
      </c>
      <c r="Q277" s="11">
        <v>1265.1300000000001</v>
      </c>
      <c r="R277" s="11">
        <v>-126513.38</v>
      </c>
      <c r="S277" t="str">
        <f t="shared" si="108"/>
        <v>12</v>
      </c>
      <c r="T277" t="str">
        <f t="shared" si="109"/>
        <v>05</v>
      </c>
      <c r="U277" t="str">
        <f t="shared" si="110"/>
        <v>25</v>
      </c>
      <c r="V277" t="s">
        <v>390</v>
      </c>
    </row>
    <row r="278" spans="2:22" x14ac:dyDescent="0.25">
      <c r="C278" s="13"/>
      <c r="D278" s="12"/>
      <c r="E278" s="12"/>
      <c r="F278" s="12"/>
      <c r="G278" s="12"/>
      <c r="H278" s="12"/>
      <c r="I278" s="12"/>
      <c r="J278" s="12"/>
      <c r="K278" s="14"/>
      <c r="L278" s="11"/>
      <c r="M278" s="11"/>
      <c r="N278" s="11"/>
      <c r="O278" s="12"/>
      <c r="P278" s="14"/>
      <c r="Q278" s="11"/>
      <c r="R278" s="11"/>
    </row>
    <row r="279" spans="2:22" x14ac:dyDescent="0.25">
      <c r="B279">
        <v>143</v>
      </c>
      <c r="C279" s="13">
        <v>45827</v>
      </c>
      <c r="D279" s="12" t="s">
        <v>200</v>
      </c>
      <c r="E279" s="12" t="s">
        <v>23</v>
      </c>
      <c r="F279" s="12" t="s">
        <v>23</v>
      </c>
      <c r="G279" s="12" t="s">
        <v>21</v>
      </c>
      <c r="H279" s="12"/>
      <c r="I279" s="12" t="s">
        <v>202</v>
      </c>
      <c r="J279" s="12" t="s">
        <v>200</v>
      </c>
      <c r="K279" s="14">
        <v>100</v>
      </c>
      <c r="L279" s="11">
        <v>3614.81</v>
      </c>
      <c r="M279" s="11">
        <v>361481.1</v>
      </c>
      <c r="N279" s="11"/>
      <c r="O279" s="12"/>
      <c r="P279" s="14"/>
      <c r="Q279" s="11"/>
      <c r="R279" s="11"/>
      <c r="S279" t="str">
        <f t="shared" ref="S279:S280" si="111">LEFT(J279,2)</f>
        <v>18</v>
      </c>
      <c r="T279" t="str">
        <f t="shared" ref="T279:T280" si="112">MID(J279,4,2)</f>
        <v>06</v>
      </c>
      <c r="U279" t="str">
        <f t="shared" ref="U279:U280" si="113">RIGHT(J279,2)</f>
        <v>25</v>
      </c>
      <c r="V279" t="s">
        <v>389</v>
      </c>
    </row>
    <row r="280" spans="2:22" x14ac:dyDescent="0.25">
      <c r="B280">
        <v>359</v>
      </c>
      <c r="C280" s="13">
        <v>45925</v>
      </c>
      <c r="D280" s="12" t="s">
        <v>372</v>
      </c>
      <c r="E280" s="12" t="s">
        <v>23</v>
      </c>
      <c r="F280" s="12" t="s">
        <v>23</v>
      </c>
      <c r="G280" s="12" t="s">
        <v>21</v>
      </c>
      <c r="H280" s="12"/>
      <c r="I280" s="12" t="s">
        <v>202</v>
      </c>
      <c r="J280" s="12" t="s">
        <v>372</v>
      </c>
      <c r="K280" s="14">
        <v>200</v>
      </c>
      <c r="L280" s="11">
        <v>3701</v>
      </c>
      <c r="M280" s="11">
        <v>740199.46</v>
      </c>
      <c r="N280" s="11"/>
      <c r="O280" s="12"/>
      <c r="P280" s="14"/>
      <c r="Q280" s="11"/>
      <c r="R280" s="11"/>
      <c r="S280" t="str">
        <f t="shared" si="111"/>
        <v>24</v>
      </c>
      <c r="T280" t="str">
        <f t="shared" si="112"/>
        <v>09</v>
      </c>
      <c r="U280" t="str">
        <f t="shared" si="113"/>
        <v>25</v>
      </c>
      <c r="V280" t="s">
        <v>387</v>
      </c>
    </row>
    <row r="281" spans="2:22" x14ac:dyDescent="0.25">
      <c r="C281" s="13"/>
      <c r="D281" s="12"/>
      <c r="E281" s="12"/>
      <c r="F281" s="12"/>
      <c r="G281" s="12"/>
      <c r="H281" s="12"/>
      <c r="I281" s="12"/>
      <c r="J281" s="12"/>
      <c r="K281" s="14"/>
      <c r="L281" s="11"/>
      <c r="M281" s="11"/>
      <c r="N281" s="11"/>
      <c r="O281" s="12"/>
      <c r="P281" s="14"/>
      <c r="Q281" s="11"/>
      <c r="R281" s="11"/>
    </row>
    <row r="282" spans="2:22" x14ac:dyDescent="0.25">
      <c r="B282">
        <v>43</v>
      </c>
      <c r="C282" s="13">
        <v>45784</v>
      </c>
      <c r="D282" s="12" t="s">
        <v>77</v>
      </c>
      <c r="E282" s="12" t="s">
        <v>23</v>
      </c>
      <c r="F282" s="12" t="s">
        <v>23</v>
      </c>
      <c r="G282" s="12" t="s">
        <v>21</v>
      </c>
      <c r="H282" s="12"/>
      <c r="I282" s="12" t="s">
        <v>97</v>
      </c>
      <c r="J282" s="12"/>
      <c r="K282" s="14"/>
      <c r="L282" s="11"/>
      <c r="M282" s="11"/>
      <c r="N282" s="11"/>
      <c r="O282" s="12" t="s">
        <v>77</v>
      </c>
      <c r="P282" s="14">
        <v>-150</v>
      </c>
      <c r="Q282" s="11">
        <v>1322.68</v>
      </c>
      <c r="R282" s="11">
        <v>-198401.59</v>
      </c>
      <c r="S282" t="str">
        <f>LEFT(O282,2)</f>
        <v>06</v>
      </c>
      <c r="T282" t="str">
        <f>MID(O282,4,2)</f>
        <v>05</v>
      </c>
      <c r="U282" t="str">
        <f>RIGHT(O282,2)</f>
        <v>25</v>
      </c>
      <c r="V282" t="s">
        <v>390</v>
      </c>
    </row>
    <row r="283" spans="2:22" x14ac:dyDescent="0.25">
      <c r="C283" s="13"/>
      <c r="D283" s="12"/>
      <c r="E283" s="12"/>
      <c r="F283" s="12"/>
      <c r="G283" s="12"/>
      <c r="H283" s="12"/>
      <c r="I283" s="12"/>
      <c r="J283" s="12"/>
      <c r="K283" s="14"/>
      <c r="L283" s="11"/>
      <c r="M283" s="11"/>
      <c r="N283" s="11"/>
      <c r="O283" s="12"/>
      <c r="P283" s="14"/>
      <c r="Q283" s="11"/>
      <c r="R283" s="11"/>
    </row>
    <row r="284" spans="2:22" x14ac:dyDescent="0.25">
      <c r="B284">
        <v>340</v>
      </c>
      <c r="C284" s="13">
        <v>45923</v>
      </c>
      <c r="D284" s="12" t="s">
        <v>361</v>
      </c>
      <c r="E284" s="12" t="s">
        <v>23</v>
      </c>
      <c r="F284" s="12" t="s">
        <v>23</v>
      </c>
      <c r="G284" s="12" t="s">
        <v>21</v>
      </c>
      <c r="H284" s="12"/>
      <c r="I284" s="12" t="s">
        <v>363</v>
      </c>
      <c r="J284" s="12"/>
      <c r="K284" s="14"/>
      <c r="L284" s="11"/>
      <c r="M284" s="11"/>
      <c r="N284" s="11"/>
      <c r="O284" s="12" t="s">
        <v>361</v>
      </c>
      <c r="P284" s="14">
        <v>-500</v>
      </c>
      <c r="Q284" s="11">
        <v>68.39</v>
      </c>
      <c r="R284" s="11">
        <v>-34195.730000000003</v>
      </c>
      <c r="S284" t="str">
        <f>LEFT(O284,2)</f>
        <v>22</v>
      </c>
      <c r="T284" t="str">
        <f>MID(O284,4,2)</f>
        <v>09</v>
      </c>
      <c r="U284" t="str">
        <f>RIGHT(O284,2)</f>
        <v>25</v>
      </c>
      <c r="V284" t="s">
        <v>387</v>
      </c>
    </row>
    <row r="285" spans="2:22" x14ac:dyDescent="0.25">
      <c r="C285" s="13"/>
      <c r="D285" s="12"/>
      <c r="E285" s="12"/>
      <c r="F285" s="12"/>
      <c r="G285" s="12"/>
      <c r="H285" s="12"/>
      <c r="I285" s="12"/>
      <c r="J285" s="12"/>
      <c r="K285" s="14"/>
      <c r="L285" s="11"/>
      <c r="M285" s="11"/>
      <c r="N285" s="11"/>
      <c r="O285" s="12"/>
      <c r="P285" s="14"/>
      <c r="Q285" s="11"/>
      <c r="R285" s="11"/>
    </row>
    <row r="286" spans="2:22" x14ac:dyDescent="0.25">
      <c r="B286">
        <v>44</v>
      </c>
      <c r="C286" s="13">
        <v>45784</v>
      </c>
      <c r="D286" s="12" t="s">
        <v>77</v>
      </c>
      <c r="E286" s="12" t="s">
        <v>23</v>
      </c>
      <c r="F286" s="12" t="s">
        <v>23</v>
      </c>
      <c r="G286" s="12" t="s">
        <v>21</v>
      </c>
      <c r="H286" s="12"/>
      <c r="I286" s="12" t="s">
        <v>98</v>
      </c>
      <c r="J286" s="12"/>
      <c r="K286" s="14"/>
      <c r="L286" s="11"/>
      <c r="M286" s="11"/>
      <c r="N286" s="11"/>
      <c r="O286" s="12" t="s">
        <v>77</v>
      </c>
      <c r="P286" s="14">
        <v>-1500</v>
      </c>
      <c r="Q286" s="11">
        <v>230.27</v>
      </c>
      <c r="R286" s="11">
        <v>-345404.23</v>
      </c>
      <c r="S286" t="str">
        <f t="shared" ref="S286:S289" si="114">LEFT(O286,2)</f>
        <v>06</v>
      </c>
      <c r="T286" t="str">
        <f t="shared" ref="T286:T289" si="115">MID(O286,4,2)</f>
        <v>05</v>
      </c>
      <c r="U286" t="str">
        <f t="shared" ref="U286:U289" si="116">RIGHT(O286,2)</f>
        <v>25</v>
      </c>
      <c r="V286" t="s">
        <v>390</v>
      </c>
    </row>
    <row r="287" spans="2:22" x14ac:dyDescent="0.25">
      <c r="B287">
        <v>259</v>
      </c>
      <c r="C287" s="13">
        <v>45887</v>
      </c>
      <c r="D287" s="12" t="s">
        <v>294</v>
      </c>
      <c r="E287" s="12" t="s">
        <v>23</v>
      </c>
      <c r="F287" s="12" t="s">
        <v>23</v>
      </c>
      <c r="G287" s="12" t="s">
        <v>21</v>
      </c>
      <c r="H287" s="12"/>
      <c r="I287" s="12" t="s">
        <v>98</v>
      </c>
      <c r="J287" s="12"/>
      <c r="K287" s="14"/>
      <c r="L287" s="11"/>
      <c r="M287" s="11"/>
      <c r="N287" s="11"/>
      <c r="O287" s="12" t="s">
        <v>294</v>
      </c>
      <c r="P287" s="14">
        <v>-500</v>
      </c>
      <c r="Q287" s="11">
        <v>341.86</v>
      </c>
      <c r="R287" s="11">
        <v>-170928.91</v>
      </c>
      <c r="S287" t="str">
        <f t="shared" si="114"/>
        <v>14</v>
      </c>
      <c r="T287" t="str">
        <f t="shared" si="115"/>
        <v>08</v>
      </c>
      <c r="U287" t="str">
        <f t="shared" si="116"/>
        <v>25</v>
      </c>
      <c r="V287" t="s">
        <v>388</v>
      </c>
    </row>
    <row r="288" spans="2:22" x14ac:dyDescent="0.25">
      <c r="B288">
        <v>116</v>
      </c>
      <c r="C288" s="13">
        <v>45819</v>
      </c>
      <c r="D288" s="12" t="s">
        <v>175</v>
      </c>
      <c r="E288" s="12" t="s">
        <v>23</v>
      </c>
      <c r="F288" s="12" t="s">
        <v>23</v>
      </c>
      <c r="G288" s="12" t="s">
        <v>21</v>
      </c>
      <c r="H288" s="12"/>
      <c r="I288" s="12" t="s">
        <v>98</v>
      </c>
      <c r="J288" s="12"/>
      <c r="K288" s="14"/>
      <c r="L288" s="11"/>
      <c r="M288" s="11"/>
      <c r="N288" s="11"/>
      <c r="O288" s="12" t="s">
        <v>175</v>
      </c>
      <c r="P288" s="14">
        <v>-500</v>
      </c>
      <c r="Q288" s="11">
        <v>285.01</v>
      </c>
      <c r="R288" s="11">
        <v>-142507.32999999999</v>
      </c>
      <c r="S288" t="str">
        <f t="shared" si="114"/>
        <v>10</v>
      </c>
      <c r="T288" t="str">
        <f t="shared" si="115"/>
        <v>06</v>
      </c>
      <c r="U288" t="str">
        <f t="shared" si="116"/>
        <v>25</v>
      </c>
      <c r="V288" t="s">
        <v>390</v>
      </c>
    </row>
    <row r="289" spans="2:22" x14ac:dyDescent="0.25">
      <c r="B289">
        <v>163</v>
      </c>
      <c r="C289" s="13">
        <v>45847</v>
      </c>
      <c r="D289" s="12" t="s">
        <v>230</v>
      </c>
      <c r="E289" s="12" t="s">
        <v>23</v>
      </c>
      <c r="F289" s="12" t="s">
        <v>23</v>
      </c>
      <c r="G289" s="12" t="s">
        <v>21</v>
      </c>
      <c r="H289" s="12"/>
      <c r="I289" s="12" t="s">
        <v>98</v>
      </c>
      <c r="J289" s="12"/>
      <c r="K289" s="14"/>
      <c r="L289" s="11"/>
      <c r="M289" s="11"/>
      <c r="N289" s="11"/>
      <c r="O289" s="12" t="s">
        <v>230</v>
      </c>
      <c r="P289" s="14">
        <v>-500</v>
      </c>
      <c r="Q289" s="11">
        <v>265.58</v>
      </c>
      <c r="R289" s="11">
        <v>-132790.70000000001</v>
      </c>
      <c r="S289" t="str">
        <f t="shared" si="114"/>
        <v>08</v>
      </c>
      <c r="T289" t="str">
        <f t="shared" si="115"/>
        <v>07</v>
      </c>
      <c r="U289" t="str">
        <f t="shared" si="116"/>
        <v>25</v>
      </c>
      <c r="V289" t="s">
        <v>389</v>
      </c>
    </row>
    <row r="290" spans="2:22" x14ac:dyDescent="0.25">
      <c r="C290" s="13"/>
      <c r="D290" s="12"/>
      <c r="E290" s="12"/>
      <c r="F290" s="12"/>
      <c r="G290" s="12"/>
      <c r="H290" s="12"/>
      <c r="I290" s="12"/>
      <c r="J290" s="12"/>
      <c r="K290" s="14"/>
      <c r="L290" s="11"/>
      <c r="M290" s="11"/>
      <c r="N290" s="11"/>
      <c r="O290" s="12"/>
      <c r="P290" s="14"/>
      <c r="Q290" s="11"/>
      <c r="R290" s="11"/>
    </row>
    <row r="291" spans="2:22" x14ac:dyDescent="0.25">
      <c r="B291">
        <v>117</v>
      </c>
      <c r="C291" s="13">
        <v>45819</v>
      </c>
      <c r="D291" s="12" t="s">
        <v>175</v>
      </c>
      <c r="E291" s="12" t="s">
        <v>23</v>
      </c>
      <c r="F291" s="12" t="s">
        <v>23</v>
      </c>
      <c r="G291" s="12" t="s">
        <v>21</v>
      </c>
      <c r="H291" s="12"/>
      <c r="I291" s="12" t="s">
        <v>183</v>
      </c>
      <c r="J291" s="12"/>
      <c r="K291" s="14"/>
      <c r="L291" s="11"/>
      <c r="M291" s="11"/>
      <c r="N291" s="11"/>
      <c r="O291" s="12" t="s">
        <v>175</v>
      </c>
      <c r="P291" s="14">
        <v>-500</v>
      </c>
      <c r="Q291" s="11">
        <v>107.71</v>
      </c>
      <c r="R291" s="11">
        <v>-53854.09</v>
      </c>
      <c r="S291" t="str">
        <f t="shared" ref="S291:S292" si="117">LEFT(O291,2)</f>
        <v>10</v>
      </c>
      <c r="T291" t="str">
        <f t="shared" ref="T291:T292" si="118">MID(O291,4,2)</f>
        <v>06</v>
      </c>
      <c r="U291" t="str">
        <f t="shared" ref="U291:U292" si="119">RIGHT(O291,2)</f>
        <v>25</v>
      </c>
      <c r="V291" t="s">
        <v>390</v>
      </c>
    </row>
    <row r="292" spans="2:22" x14ac:dyDescent="0.25">
      <c r="B292">
        <v>150</v>
      </c>
      <c r="C292" s="13">
        <v>45834</v>
      </c>
      <c r="D292" s="12" t="s">
        <v>212</v>
      </c>
      <c r="E292" s="12" t="s">
        <v>23</v>
      </c>
      <c r="F292" s="12" t="s">
        <v>23</v>
      </c>
      <c r="G292" s="12" t="s">
        <v>21</v>
      </c>
      <c r="H292" s="12"/>
      <c r="I292" s="12" t="s">
        <v>183</v>
      </c>
      <c r="J292" s="12"/>
      <c r="K292" s="14"/>
      <c r="L292" s="11"/>
      <c r="M292" s="11"/>
      <c r="N292" s="11"/>
      <c r="O292" s="12" t="s">
        <v>212</v>
      </c>
      <c r="P292" s="14">
        <v>-500</v>
      </c>
      <c r="Q292" s="11">
        <v>102.95</v>
      </c>
      <c r="R292" s="11">
        <v>-51475.63</v>
      </c>
      <c r="S292" t="str">
        <f t="shared" si="117"/>
        <v>25</v>
      </c>
      <c r="T292" t="str">
        <f t="shared" si="118"/>
        <v>06</v>
      </c>
      <c r="U292" t="str">
        <f t="shared" si="119"/>
        <v>25</v>
      </c>
      <c r="V292" t="s">
        <v>389</v>
      </c>
    </row>
    <row r="293" spans="2:22" x14ac:dyDescent="0.25">
      <c r="C293" s="13"/>
      <c r="D293" s="12"/>
      <c r="E293" s="12"/>
      <c r="F293" s="12"/>
      <c r="G293" s="12"/>
      <c r="H293" s="12"/>
      <c r="I293" s="12"/>
      <c r="J293" s="12"/>
      <c r="K293" s="14"/>
      <c r="L293" s="11"/>
      <c r="M293" s="11"/>
      <c r="N293" s="11"/>
      <c r="O293" s="12"/>
      <c r="P293" s="14"/>
      <c r="Q293" s="11"/>
      <c r="R293" s="11"/>
    </row>
    <row r="294" spans="2:22" x14ac:dyDescent="0.25">
      <c r="B294">
        <v>45</v>
      </c>
      <c r="C294" s="13">
        <v>45784</v>
      </c>
      <c r="D294" s="12" t="s">
        <v>77</v>
      </c>
      <c r="E294" s="12" t="s">
        <v>23</v>
      </c>
      <c r="F294" s="12" t="s">
        <v>23</v>
      </c>
      <c r="G294" s="12" t="s">
        <v>21</v>
      </c>
      <c r="H294" s="12"/>
      <c r="I294" s="12" t="s">
        <v>99</v>
      </c>
      <c r="J294" s="12"/>
      <c r="K294" s="14"/>
      <c r="L294" s="11"/>
      <c r="M294" s="11"/>
      <c r="N294" s="11"/>
      <c r="O294" s="12" t="s">
        <v>77</v>
      </c>
      <c r="P294" s="14">
        <v>-500</v>
      </c>
      <c r="Q294" s="11">
        <v>304.77</v>
      </c>
      <c r="R294" s="11">
        <v>-152385.99</v>
      </c>
      <c r="S294" t="str">
        <f>LEFT(O294,2)</f>
        <v>06</v>
      </c>
      <c r="T294" t="str">
        <f>MID(O294,4,2)</f>
        <v>05</v>
      </c>
      <c r="U294" t="str">
        <f>RIGHT(O294,2)</f>
        <v>25</v>
      </c>
      <c r="V294" t="s">
        <v>390</v>
      </c>
    </row>
    <row r="295" spans="2:22" x14ac:dyDescent="0.25">
      <c r="C295" s="13"/>
      <c r="D295" s="12"/>
      <c r="E295" s="12"/>
      <c r="F295" s="12"/>
      <c r="G295" s="12"/>
      <c r="H295" s="12"/>
      <c r="I295" s="12"/>
      <c r="J295" s="12"/>
      <c r="K295" s="14"/>
      <c r="L295" s="11"/>
      <c r="M295" s="11"/>
      <c r="N295" s="11"/>
      <c r="O295" s="12"/>
      <c r="P295" s="14"/>
      <c r="Q295" s="11"/>
      <c r="R295" s="11"/>
    </row>
    <row r="296" spans="2:22" x14ac:dyDescent="0.25">
      <c r="B296">
        <v>260</v>
      </c>
      <c r="C296" s="13">
        <v>45887</v>
      </c>
      <c r="D296" s="12" t="s">
        <v>294</v>
      </c>
      <c r="E296" s="12" t="s">
        <v>23</v>
      </c>
      <c r="F296" s="12" t="s">
        <v>23</v>
      </c>
      <c r="G296" s="12" t="s">
        <v>21</v>
      </c>
      <c r="H296" s="12"/>
      <c r="I296" s="12" t="s">
        <v>299</v>
      </c>
      <c r="J296" s="12"/>
      <c r="K296" s="14"/>
      <c r="L296" s="11"/>
      <c r="M296" s="11"/>
      <c r="N296" s="11"/>
      <c r="O296" s="12" t="s">
        <v>294</v>
      </c>
      <c r="P296" s="14">
        <v>-2000</v>
      </c>
      <c r="Q296" s="11">
        <v>32.68</v>
      </c>
      <c r="R296" s="11">
        <v>-65361.8</v>
      </c>
      <c r="S296" t="str">
        <f>LEFT(O296,2)</f>
        <v>14</v>
      </c>
      <c r="T296" t="str">
        <f>MID(O296,4,2)</f>
        <v>08</v>
      </c>
      <c r="U296" t="str">
        <f>RIGHT(O296,2)</f>
        <v>25</v>
      </c>
      <c r="V296" t="s">
        <v>388</v>
      </c>
    </row>
    <row r="297" spans="2:22" x14ac:dyDescent="0.25">
      <c r="C297" s="13"/>
      <c r="D297" s="12"/>
      <c r="E297" s="12"/>
      <c r="F297" s="12"/>
      <c r="G297" s="12"/>
      <c r="H297" s="12"/>
      <c r="I297" s="12"/>
      <c r="J297" s="12"/>
      <c r="K297" s="14"/>
      <c r="L297" s="11"/>
      <c r="M297" s="11"/>
      <c r="N297" s="11"/>
      <c r="O297" s="12"/>
      <c r="P297" s="14"/>
      <c r="Q297" s="11"/>
      <c r="R297" s="11"/>
    </row>
    <row r="298" spans="2:22" x14ac:dyDescent="0.25">
      <c r="B298">
        <v>188</v>
      </c>
      <c r="C298" s="13">
        <v>45861</v>
      </c>
      <c r="D298" s="12" t="s">
        <v>247</v>
      </c>
      <c r="E298" s="12" t="s">
        <v>23</v>
      </c>
      <c r="F298" s="12" t="s">
        <v>23</v>
      </c>
      <c r="G298" s="12" t="s">
        <v>21</v>
      </c>
      <c r="H298" s="12"/>
      <c r="I298" s="12" t="s">
        <v>184</v>
      </c>
      <c r="J298" s="12"/>
      <c r="K298" s="14"/>
      <c r="L298" s="11"/>
      <c r="M298" s="11"/>
      <c r="N298" s="11"/>
      <c r="O298" s="12" t="s">
        <v>247</v>
      </c>
      <c r="P298" s="14">
        <v>-500</v>
      </c>
      <c r="Q298" s="11">
        <v>46.96</v>
      </c>
      <c r="R298" s="11">
        <v>-23477.69</v>
      </c>
      <c r="S298" t="str">
        <f t="shared" ref="S298:S299" si="120">LEFT(O298,2)</f>
        <v>22</v>
      </c>
      <c r="T298" t="str">
        <f t="shared" ref="T298:T299" si="121">MID(O298,4,2)</f>
        <v>07</v>
      </c>
      <c r="U298" t="str">
        <f t="shared" ref="U298:U299" si="122">RIGHT(O298,2)</f>
        <v>25</v>
      </c>
      <c r="V298" t="s">
        <v>389</v>
      </c>
    </row>
    <row r="299" spans="2:22" x14ac:dyDescent="0.25">
      <c r="B299">
        <v>118</v>
      </c>
      <c r="C299" s="13">
        <v>45819</v>
      </c>
      <c r="D299" s="12" t="s">
        <v>175</v>
      </c>
      <c r="E299" s="12" t="s">
        <v>23</v>
      </c>
      <c r="F299" s="12" t="s">
        <v>23</v>
      </c>
      <c r="G299" s="12" t="s">
        <v>21</v>
      </c>
      <c r="H299" s="12"/>
      <c r="I299" s="12" t="s">
        <v>184</v>
      </c>
      <c r="J299" s="12"/>
      <c r="K299" s="14"/>
      <c r="L299" s="11"/>
      <c r="M299" s="11"/>
      <c r="N299" s="11"/>
      <c r="O299" s="12" t="s">
        <v>175</v>
      </c>
      <c r="P299" s="14">
        <v>-500</v>
      </c>
      <c r="Q299" s="11">
        <v>46.15</v>
      </c>
      <c r="R299" s="11">
        <v>-23076.9</v>
      </c>
      <c r="S299" t="str">
        <f t="shared" si="120"/>
        <v>10</v>
      </c>
      <c r="T299" t="str">
        <f t="shared" si="121"/>
        <v>06</v>
      </c>
      <c r="U299" t="str">
        <f t="shared" si="122"/>
        <v>25</v>
      </c>
      <c r="V299" t="s">
        <v>390</v>
      </c>
    </row>
    <row r="300" spans="2:22" x14ac:dyDescent="0.25">
      <c r="C300" s="13"/>
      <c r="D300" s="12"/>
      <c r="E300" s="12"/>
      <c r="F300" s="12"/>
      <c r="G300" s="12"/>
      <c r="H300" s="12"/>
      <c r="I300" s="12"/>
      <c r="J300" s="12"/>
      <c r="K300" s="14"/>
      <c r="L300" s="11"/>
      <c r="M300" s="11"/>
      <c r="N300" s="11"/>
      <c r="O300" s="12"/>
      <c r="P300" s="14"/>
      <c r="Q300" s="11"/>
      <c r="R300" s="11"/>
    </row>
    <row r="301" spans="2:22" x14ac:dyDescent="0.25">
      <c r="B301">
        <v>310</v>
      </c>
      <c r="C301" s="13">
        <v>45916</v>
      </c>
      <c r="D301" s="12" t="s">
        <v>345</v>
      </c>
      <c r="E301" s="12" t="s">
        <v>23</v>
      </c>
      <c r="F301" s="12" t="s">
        <v>23</v>
      </c>
      <c r="G301" s="12" t="s">
        <v>21</v>
      </c>
      <c r="H301" s="12"/>
      <c r="I301" s="12" t="s">
        <v>141</v>
      </c>
      <c r="J301" s="12"/>
      <c r="K301" s="14"/>
      <c r="L301" s="11"/>
      <c r="M301" s="11"/>
      <c r="N301" s="11"/>
      <c r="O301" s="12" t="s">
        <v>345</v>
      </c>
      <c r="P301" s="14">
        <v>-500</v>
      </c>
      <c r="Q301" s="11">
        <v>216.31</v>
      </c>
      <c r="R301" s="11">
        <v>-108156.75</v>
      </c>
      <c r="S301" t="str">
        <f t="shared" ref="S301:S303" si="123">LEFT(O301,2)</f>
        <v>15</v>
      </c>
      <c r="T301" t="str">
        <f t="shared" ref="T301:T303" si="124">MID(O301,4,2)</f>
        <v>09</v>
      </c>
      <c r="U301" t="str">
        <f t="shared" ref="U301:U303" si="125">RIGHT(O301,2)</f>
        <v>25</v>
      </c>
      <c r="V301" t="s">
        <v>388</v>
      </c>
    </row>
    <row r="302" spans="2:22" x14ac:dyDescent="0.25">
      <c r="B302">
        <v>341</v>
      </c>
      <c r="C302" s="13">
        <v>45923</v>
      </c>
      <c r="D302" s="12" t="s">
        <v>361</v>
      </c>
      <c r="E302" s="12" t="s">
        <v>23</v>
      </c>
      <c r="F302" s="12" t="s">
        <v>23</v>
      </c>
      <c r="G302" s="12" t="s">
        <v>21</v>
      </c>
      <c r="H302" s="12"/>
      <c r="I302" s="12" t="s">
        <v>141</v>
      </c>
      <c r="J302" s="12"/>
      <c r="K302" s="14"/>
      <c r="L302" s="11"/>
      <c r="M302" s="11"/>
      <c r="N302" s="11"/>
      <c r="O302" s="12" t="s">
        <v>361</v>
      </c>
      <c r="P302" s="14">
        <v>-500</v>
      </c>
      <c r="Q302" s="11">
        <v>211.24</v>
      </c>
      <c r="R302" s="11">
        <v>-105619.24</v>
      </c>
      <c r="S302" t="str">
        <f t="shared" si="123"/>
        <v>22</v>
      </c>
      <c r="T302" t="str">
        <f t="shared" si="124"/>
        <v>09</v>
      </c>
      <c r="U302" t="str">
        <f t="shared" si="125"/>
        <v>25</v>
      </c>
      <c r="V302" t="s">
        <v>387</v>
      </c>
    </row>
    <row r="303" spans="2:22" x14ac:dyDescent="0.25">
      <c r="B303">
        <v>189</v>
      </c>
      <c r="C303" s="13">
        <v>45861</v>
      </c>
      <c r="D303" s="12" t="s">
        <v>247</v>
      </c>
      <c r="E303" s="12" t="s">
        <v>23</v>
      </c>
      <c r="F303" s="12" t="s">
        <v>23</v>
      </c>
      <c r="G303" s="12" t="s">
        <v>21</v>
      </c>
      <c r="H303" s="12"/>
      <c r="I303" s="12" t="s">
        <v>141</v>
      </c>
      <c r="J303" s="12"/>
      <c r="K303" s="14"/>
      <c r="L303" s="11"/>
      <c r="M303" s="11"/>
      <c r="N303" s="11"/>
      <c r="O303" s="12" t="s">
        <v>247</v>
      </c>
      <c r="P303" s="14">
        <v>-500</v>
      </c>
      <c r="Q303" s="11">
        <v>197.12</v>
      </c>
      <c r="R303" s="11">
        <v>-98561.45</v>
      </c>
      <c r="S303" t="str">
        <f t="shared" si="123"/>
        <v>22</v>
      </c>
      <c r="T303" t="str">
        <f t="shared" si="124"/>
        <v>07</v>
      </c>
      <c r="U303" t="str">
        <f t="shared" si="125"/>
        <v>25</v>
      </c>
      <c r="V303" t="s">
        <v>389</v>
      </c>
    </row>
    <row r="304" spans="2:22" x14ac:dyDescent="0.25">
      <c r="B304">
        <v>81</v>
      </c>
      <c r="C304" s="13">
        <v>45797</v>
      </c>
      <c r="D304" s="12" t="s">
        <v>135</v>
      </c>
      <c r="E304" s="12" t="s">
        <v>23</v>
      </c>
      <c r="F304" s="12" t="s">
        <v>23</v>
      </c>
      <c r="G304" s="12" t="s">
        <v>21</v>
      </c>
      <c r="H304" s="12"/>
      <c r="I304" s="12" t="s">
        <v>141</v>
      </c>
      <c r="J304" s="12" t="s">
        <v>135</v>
      </c>
      <c r="K304" s="14">
        <v>500</v>
      </c>
      <c r="L304" s="11">
        <v>181.39</v>
      </c>
      <c r="M304" s="11">
        <v>90695.6</v>
      </c>
      <c r="N304" s="11"/>
      <c r="O304" s="12"/>
      <c r="P304" s="14"/>
      <c r="Q304" s="11"/>
      <c r="R304" s="11"/>
      <c r="S304" t="str">
        <f t="shared" ref="S304:S305" si="126">LEFT(J304,2)</f>
        <v>19</v>
      </c>
      <c r="T304" t="str">
        <f t="shared" ref="T304:T305" si="127">MID(J304,4,2)</f>
        <v>05</v>
      </c>
      <c r="U304" t="str">
        <f t="shared" ref="U304:U305" si="128">RIGHT(J304,2)</f>
        <v>25</v>
      </c>
      <c r="V304" t="s">
        <v>390</v>
      </c>
    </row>
    <row r="305" spans="2:22" x14ac:dyDescent="0.25">
      <c r="B305">
        <v>119</v>
      </c>
      <c r="C305" s="13">
        <v>45819</v>
      </c>
      <c r="D305" s="12" t="s">
        <v>175</v>
      </c>
      <c r="E305" s="12" t="s">
        <v>23</v>
      </c>
      <c r="F305" s="12" t="s">
        <v>23</v>
      </c>
      <c r="G305" s="12" t="s">
        <v>21</v>
      </c>
      <c r="H305" s="12"/>
      <c r="I305" s="12" t="s">
        <v>141</v>
      </c>
      <c r="J305" s="12" t="s">
        <v>175</v>
      </c>
      <c r="K305" s="14">
        <v>1000</v>
      </c>
      <c r="L305" s="11">
        <v>192.41</v>
      </c>
      <c r="M305" s="11">
        <v>192412.19</v>
      </c>
      <c r="N305" s="11"/>
      <c r="O305" s="12"/>
      <c r="P305" s="14"/>
      <c r="Q305" s="11"/>
      <c r="R305" s="11"/>
      <c r="S305" t="str">
        <f t="shared" si="126"/>
        <v>10</v>
      </c>
      <c r="T305" t="str">
        <f t="shared" si="127"/>
        <v>06</v>
      </c>
      <c r="U305" t="str">
        <f t="shared" si="128"/>
        <v>25</v>
      </c>
      <c r="V305" t="s">
        <v>390</v>
      </c>
    </row>
    <row r="306" spans="2:22" x14ac:dyDescent="0.25">
      <c r="C306" s="13"/>
      <c r="D306" s="12"/>
      <c r="E306" s="12"/>
      <c r="F306" s="12"/>
      <c r="G306" s="12"/>
      <c r="H306" s="12"/>
      <c r="I306" s="12"/>
      <c r="J306" s="12"/>
      <c r="K306" s="14"/>
      <c r="L306" s="11"/>
      <c r="M306" s="11"/>
      <c r="N306" s="11"/>
      <c r="O306" s="12"/>
      <c r="P306" s="14"/>
      <c r="Q306" s="11"/>
      <c r="R306" s="11"/>
    </row>
    <row r="307" spans="2:22" x14ac:dyDescent="0.25">
      <c r="B307">
        <v>271</v>
      </c>
      <c r="C307" s="13">
        <v>45890</v>
      </c>
      <c r="D307" s="12" t="s">
        <v>306</v>
      </c>
      <c r="E307" s="12" t="s">
        <v>23</v>
      </c>
      <c r="F307" s="12" t="s">
        <v>23</v>
      </c>
      <c r="G307" s="12" t="s">
        <v>21</v>
      </c>
      <c r="H307" s="12"/>
      <c r="I307" s="12" t="s">
        <v>116</v>
      </c>
      <c r="J307" s="12"/>
      <c r="K307" s="14"/>
      <c r="L307" s="11"/>
      <c r="M307" s="11"/>
      <c r="N307" s="11"/>
      <c r="O307" s="12" t="s">
        <v>306</v>
      </c>
      <c r="P307" s="14">
        <v>-300</v>
      </c>
      <c r="Q307" s="11">
        <v>1305.8</v>
      </c>
      <c r="R307" s="11">
        <v>-391740.57</v>
      </c>
      <c r="S307" t="str">
        <f t="shared" ref="S307:S310" si="129">LEFT(O307,2)</f>
        <v>20</v>
      </c>
      <c r="T307" t="str">
        <f t="shared" ref="T307:T310" si="130">MID(O307,4,2)</f>
        <v>08</v>
      </c>
      <c r="U307" t="str">
        <f t="shared" ref="U307:U310" si="131">RIGHT(O307,2)</f>
        <v>25</v>
      </c>
      <c r="V307" t="s">
        <v>388</v>
      </c>
    </row>
    <row r="308" spans="2:22" x14ac:dyDescent="0.25">
      <c r="B308">
        <v>120</v>
      </c>
      <c r="C308" s="13">
        <v>45819</v>
      </c>
      <c r="D308" s="12" t="s">
        <v>175</v>
      </c>
      <c r="E308" s="12" t="s">
        <v>23</v>
      </c>
      <c r="F308" s="12" t="s">
        <v>23</v>
      </c>
      <c r="G308" s="12" t="s">
        <v>21</v>
      </c>
      <c r="H308" s="12"/>
      <c r="I308" s="12" t="s">
        <v>116</v>
      </c>
      <c r="J308" s="12"/>
      <c r="K308" s="14"/>
      <c r="L308" s="11"/>
      <c r="M308" s="11"/>
      <c r="N308" s="11"/>
      <c r="O308" s="12" t="s">
        <v>175</v>
      </c>
      <c r="P308" s="14">
        <v>-250</v>
      </c>
      <c r="Q308" s="11">
        <v>1256.1600000000001</v>
      </c>
      <c r="R308" s="11">
        <v>-314040.13</v>
      </c>
      <c r="S308" t="str">
        <f t="shared" si="129"/>
        <v>10</v>
      </c>
      <c r="T308" t="str">
        <f t="shared" si="130"/>
        <v>06</v>
      </c>
      <c r="U308" t="str">
        <f t="shared" si="131"/>
        <v>25</v>
      </c>
      <c r="V308" t="s">
        <v>390</v>
      </c>
    </row>
    <row r="309" spans="2:22" x14ac:dyDescent="0.25">
      <c r="B309">
        <v>56</v>
      </c>
      <c r="C309" s="13">
        <v>45790</v>
      </c>
      <c r="D309" s="12" t="s">
        <v>111</v>
      </c>
      <c r="E309" s="12" t="s">
        <v>23</v>
      </c>
      <c r="F309" s="12" t="s">
        <v>23</v>
      </c>
      <c r="G309" s="12" t="s">
        <v>21</v>
      </c>
      <c r="H309" s="12"/>
      <c r="I309" s="12" t="s">
        <v>116</v>
      </c>
      <c r="J309" s="12"/>
      <c r="K309" s="14"/>
      <c r="L309" s="11"/>
      <c r="M309" s="11"/>
      <c r="N309" s="11"/>
      <c r="O309" s="12" t="s">
        <v>111</v>
      </c>
      <c r="P309" s="14">
        <v>-250</v>
      </c>
      <c r="Q309" s="11">
        <v>1156.04</v>
      </c>
      <c r="R309" s="11">
        <v>-289010.71000000002</v>
      </c>
      <c r="S309" t="str">
        <f t="shared" si="129"/>
        <v>12</v>
      </c>
      <c r="T309" t="str">
        <f t="shared" si="130"/>
        <v>05</v>
      </c>
      <c r="U309" t="str">
        <f t="shared" si="131"/>
        <v>25</v>
      </c>
      <c r="V309" t="s">
        <v>390</v>
      </c>
    </row>
    <row r="310" spans="2:22" x14ac:dyDescent="0.25">
      <c r="B310">
        <v>261</v>
      </c>
      <c r="C310" s="13">
        <v>45887</v>
      </c>
      <c r="D310" s="12" t="s">
        <v>294</v>
      </c>
      <c r="E310" s="12" t="s">
        <v>23</v>
      </c>
      <c r="F310" s="12" t="s">
        <v>23</v>
      </c>
      <c r="G310" s="12" t="s">
        <v>21</v>
      </c>
      <c r="H310" s="12"/>
      <c r="I310" s="12" t="s">
        <v>116</v>
      </c>
      <c r="J310" s="12"/>
      <c r="K310" s="14"/>
      <c r="L310" s="11"/>
      <c r="M310" s="11"/>
      <c r="N310" s="11"/>
      <c r="O310" s="12" t="s">
        <v>294</v>
      </c>
      <c r="P310" s="14">
        <v>-200</v>
      </c>
      <c r="Q310" s="11">
        <v>1417.38</v>
      </c>
      <c r="R310" s="11">
        <v>-283476.24</v>
      </c>
      <c r="S310" t="str">
        <f t="shared" si="129"/>
        <v>14</v>
      </c>
      <c r="T310" t="str">
        <f t="shared" si="130"/>
        <v>08</v>
      </c>
      <c r="U310" t="str">
        <f t="shared" si="131"/>
        <v>25</v>
      </c>
      <c r="V310" t="s">
        <v>388</v>
      </c>
    </row>
    <row r="311" spans="2:22" x14ac:dyDescent="0.25">
      <c r="C311" s="13"/>
      <c r="D311" s="12"/>
      <c r="E311" s="12"/>
      <c r="F311" s="12"/>
      <c r="G311" s="12"/>
      <c r="H311" s="12"/>
      <c r="I311" s="12"/>
      <c r="J311" s="12"/>
      <c r="K311" s="14"/>
      <c r="L311" s="11"/>
      <c r="M311" s="11"/>
      <c r="N311" s="11"/>
      <c r="O311" s="12"/>
      <c r="P311" s="14"/>
      <c r="Q311" s="11"/>
      <c r="R311" s="11"/>
    </row>
    <row r="312" spans="2:22" x14ac:dyDescent="0.25">
      <c r="B312">
        <v>267</v>
      </c>
      <c r="C312" s="13">
        <v>45887</v>
      </c>
      <c r="D312" s="12" t="s">
        <v>294</v>
      </c>
      <c r="E312" s="12" t="s">
        <v>17</v>
      </c>
      <c r="F312" s="12" t="s">
        <v>302</v>
      </c>
      <c r="G312" s="12" t="s">
        <v>21</v>
      </c>
      <c r="H312" s="12"/>
      <c r="I312" s="12" t="s">
        <v>303</v>
      </c>
      <c r="J312" s="12" t="s">
        <v>294</v>
      </c>
      <c r="K312" s="14">
        <v>500</v>
      </c>
      <c r="L312" s="11">
        <v>14.62</v>
      </c>
      <c r="M312" s="11">
        <v>7310</v>
      </c>
      <c r="N312" s="11"/>
      <c r="O312" s="12"/>
      <c r="P312" s="14"/>
      <c r="Q312" s="11"/>
      <c r="R312" s="11"/>
      <c r="S312" t="str">
        <f>LEFT(J312,2)</f>
        <v>14</v>
      </c>
      <c r="T312" t="str">
        <f>MID(J312,4,2)</f>
        <v>08</v>
      </c>
      <c r="U312" t="str">
        <f>RIGHT(J312,2)</f>
        <v>25</v>
      </c>
      <c r="V312" t="s">
        <v>388</v>
      </c>
    </row>
    <row r="313" spans="2:22" x14ac:dyDescent="0.25">
      <c r="C313" s="13"/>
      <c r="D313" s="12"/>
      <c r="E313" s="12"/>
      <c r="F313" s="12"/>
      <c r="G313" s="12"/>
      <c r="H313" s="12"/>
      <c r="I313" s="12"/>
      <c r="J313" s="12"/>
      <c r="K313" s="14"/>
      <c r="L313" s="11"/>
      <c r="M313" s="11"/>
      <c r="N313" s="11"/>
      <c r="O313" s="12"/>
      <c r="P313" s="14"/>
      <c r="Q313" s="11"/>
      <c r="R313" s="11"/>
    </row>
    <row r="314" spans="2:22" x14ac:dyDescent="0.25">
      <c r="B314">
        <v>223</v>
      </c>
      <c r="C314" s="13">
        <v>45873</v>
      </c>
      <c r="D314" s="12" t="s">
        <v>269</v>
      </c>
      <c r="E314" s="12" t="s">
        <v>23</v>
      </c>
      <c r="F314" s="12" t="s">
        <v>23</v>
      </c>
      <c r="G314" s="12" t="s">
        <v>21</v>
      </c>
      <c r="H314" s="12"/>
      <c r="I314" s="12" t="s">
        <v>164</v>
      </c>
      <c r="J314" s="12"/>
      <c r="K314" s="14"/>
      <c r="L314" s="11"/>
      <c r="M314" s="11"/>
      <c r="N314" s="11"/>
      <c r="O314" s="12" t="s">
        <v>269</v>
      </c>
      <c r="P314" s="14">
        <v>-50</v>
      </c>
      <c r="Q314" s="11">
        <v>2257.29</v>
      </c>
      <c r="R314" s="11">
        <v>-112864.52</v>
      </c>
      <c r="S314" t="str">
        <f t="shared" ref="S314:S316" si="132">LEFT(O314,2)</f>
        <v>01</v>
      </c>
      <c r="T314" t="str">
        <f t="shared" ref="T314:T316" si="133">MID(O314,4,2)</f>
        <v>08</v>
      </c>
      <c r="U314" t="str">
        <f t="shared" ref="U314:U316" si="134">RIGHT(O314,2)</f>
        <v>25</v>
      </c>
      <c r="V314" t="s">
        <v>388</v>
      </c>
    </row>
    <row r="315" spans="2:22" x14ac:dyDescent="0.25">
      <c r="B315">
        <v>224</v>
      </c>
      <c r="C315" s="13">
        <v>45874</v>
      </c>
      <c r="D315" s="12" t="s">
        <v>272</v>
      </c>
      <c r="E315" s="12" t="s">
        <v>17</v>
      </c>
      <c r="F315" s="12" t="s">
        <v>273</v>
      </c>
      <c r="G315" s="12" t="s">
        <v>21</v>
      </c>
      <c r="H315" s="12"/>
      <c r="I315" s="12" t="s">
        <v>164</v>
      </c>
      <c r="J315" s="12"/>
      <c r="K315" s="14"/>
      <c r="L315" s="11"/>
      <c r="M315" s="11"/>
      <c r="N315" s="11"/>
      <c r="O315" s="12" t="s">
        <v>272</v>
      </c>
      <c r="P315" s="14">
        <v>-25</v>
      </c>
      <c r="Q315" s="11">
        <v>2315.38</v>
      </c>
      <c r="R315" s="11">
        <v>-57884.55</v>
      </c>
      <c r="S315" t="str">
        <f t="shared" si="132"/>
        <v>04</v>
      </c>
      <c r="T315" t="str">
        <f t="shared" si="133"/>
        <v>08</v>
      </c>
      <c r="U315" t="str">
        <f t="shared" si="134"/>
        <v>25</v>
      </c>
      <c r="V315" t="s">
        <v>388</v>
      </c>
    </row>
    <row r="316" spans="2:22" x14ac:dyDescent="0.25">
      <c r="B316">
        <v>272</v>
      </c>
      <c r="C316" s="13">
        <v>45890</v>
      </c>
      <c r="D316" s="12" t="s">
        <v>306</v>
      </c>
      <c r="E316" s="12" t="s">
        <v>23</v>
      </c>
      <c r="F316" s="12" t="s">
        <v>23</v>
      </c>
      <c r="G316" s="12" t="s">
        <v>21</v>
      </c>
      <c r="H316" s="12"/>
      <c r="I316" s="12" t="s">
        <v>164</v>
      </c>
      <c r="J316" s="12"/>
      <c r="K316" s="14"/>
      <c r="L316" s="11"/>
      <c r="M316" s="11"/>
      <c r="N316" s="11"/>
      <c r="O316" s="12" t="s">
        <v>306</v>
      </c>
      <c r="P316" s="14">
        <v>-25</v>
      </c>
      <c r="Q316" s="11">
        <v>2061.7399999999998</v>
      </c>
      <c r="R316" s="11">
        <v>-51543.51</v>
      </c>
      <c r="S316" t="str">
        <f t="shared" si="132"/>
        <v>20</v>
      </c>
      <c r="T316" t="str">
        <f t="shared" si="133"/>
        <v>08</v>
      </c>
      <c r="U316" t="str">
        <f t="shared" si="134"/>
        <v>25</v>
      </c>
      <c r="V316" t="s">
        <v>388</v>
      </c>
    </row>
    <row r="317" spans="2:22" x14ac:dyDescent="0.25">
      <c r="B317">
        <v>95</v>
      </c>
      <c r="C317" s="13">
        <v>45807</v>
      </c>
      <c r="D317" s="12" t="s">
        <v>162</v>
      </c>
      <c r="E317" s="12" t="s">
        <v>17</v>
      </c>
      <c r="F317" s="12" t="s">
        <v>163</v>
      </c>
      <c r="G317" s="12" t="s">
        <v>21</v>
      </c>
      <c r="H317" s="12"/>
      <c r="I317" s="12" t="s">
        <v>164</v>
      </c>
      <c r="J317" s="12" t="s">
        <v>162</v>
      </c>
      <c r="K317" s="14">
        <v>100</v>
      </c>
      <c r="L317" s="11">
        <v>2060.16</v>
      </c>
      <c r="M317" s="11">
        <v>206015.81</v>
      </c>
      <c r="N317" s="11"/>
      <c r="O317" s="12"/>
      <c r="P317" s="14"/>
      <c r="Q317" s="11"/>
      <c r="R317" s="11"/>
      <c r="S317" t="str">
        <f>LEFT(J317,2)</f>
        <v>29</v>
      </c>
      <c r="T317" t="str">
        <f>MID(J317,4,2)</f>
        <v>05</v>
      </c>
      <c r="U317" t="str">
        <f>RIGHT(J317,2)</f>
        <v>25</v>
      </c>
      <c r="V317" t="s">
        <v>390</v>
      </c>
    </row>
    <row r="318" spans="2:22" x14ac:dyDescent="0.25">
      <c r="C318" s="13"/>
      <c r="D318" s="12"/>
      <c r="E318" s="12"/>
      <c r="F318" s="12"/>
      <c r="G318" s="12"/>
      <c r="H318" s="12"/>
      <c r="I318" s="12"/>
      <c r="J318" s="12"/>
      <c r="K318" s="14"/>
      <c r="L318" s="11"/>
      <c r="M318" s="11"/>
      <c r="N318" s="11"/>
      <c r="O318" s="12"/>
      <c r="P318" s="14"/>
      <c r="Q318" s="11"/>
      <c r="R318" s="11"/>
    </row>
    <row r="319" spans="2:22" x14ac:dyDescent="0.25">
      <c r="B319">
        <v>101</v>
      </c>
      <c r="C319" s="13">
        <v>45818</v>
      </c>
      <c r="D319" s="12" t="s">
        <v>171</v>
      </c>
      <c r="E319" s="12" t="s">
        <v>23</v>
      </c>
      <c r="F319" s="12" t="s">
        <v>23</v>
      </c>
      <c r="G319" s="12" t="s">
        <v>21</v>
      </c>
      <c r="H319" s="12"/>
      <c r="I319" s="12" t="s">
        <v>174</v>
      </c>
      <c r="J319" s="12" t="s">
        <v>171</v>
      </c>
      <c r="K319" s="14">
        <v>1000</v>
      </c>
      <c r="L319" s="11">
        <v>108.25</v>
      </c>
      <c r="M319" s="11">
        <v>108248.11</v>
      </c>
      <c r="N319" s="11"/>
      <c r="O319" s="12"/>
      <c r="P319" s="14"/>
      <c r="Q319" s="11"/>
      <c r="R319" s="11"/>
      <c r="S319" t="str">
        <f>LEFT(J319,2)</f>
        <v>09</v>
      </c>
      <c r="T319" t="str">
        <f>MID(J319,4,2)</f>
        <v>06</v>
      </c>
      <c r="U319" t="str">
        <f>RIGHT(J319,2)</f>
        <v>25</v>
      </c>
      <c r="V319" t="s">
        <v>390</v>
      </c>
    </row>
    <row r="320" spans="2:22" x14ac:dyDescent="0.25">
      <c r="C320" s="13"/>
      <c r="D320" s="12"/>
      <c r="E320" s="12"/>
      <c r="F320" s="12"/>
      <c r="G320" s="12"/>
      <c r="H320" s="12"/>
      <c r="I320" s="12"/>
      <c r="J320" s="12"/>
      <c r="K320" s="14"/>
      <c r="L320" s="11"/>
      <c r="M320" s="11"/>
      <c r="N320" s="11"/>
      <c r="O320" s="12"/>
      <c r="P320" s="14"/>
      <c r="Q320" s="11"/>
      <c r="R320" s="11"/>
    </row>
    <row r="321" spans="2:22" x14ac:dyDescent="0.25">
      <c r="B321">
        <v>164</v>
      </c>
      <c r="C321" s="13">
        <v>45847</v>
      </c>
      <c r="D321" s="12" t="s">
        <v>230</v>
      </c>
      <c r="E321" s="12" t="s">
        <v>23</v>
      </c>
      <c r="F321" s="12" t="s">
        <v>23</v>
      </c>
      <c r="G321" s="12" t="s">
        <v>21</v>
      </c>
      <c r="H321" s="12"/>
      <c r="I321" s="12" t="s">
        <v>233</v>
      </c>
      <c r="J321" s="12"/>
      <c r="K321" s="14"/>
      <c r="L321" s="11"/>
      <c r="M321" s="11"/>
      <c r="N321" s="11"/>
      <c r="O321" s="12" t="s">
        <v>230</v>
      </c>
      <c r="P321" s="14">
        <v>-2000</v>
      </c>
      <c r="Q321" s="11">
        <v>86.64</v>
      </c>
      <c r="R321" s="11">
        <v>-173286.6</v>
      </c>
      <c r="S321" t="str">
        <f t="shared" ref="S321:S324" si="135">LEFT(O321,2)</f>
        <v>08</v>
      </c>
      <c r="T321" t="str">
        <f t="shared" ref="T321:T324" si="136">MID(O321,4,2)</f>
        <v>07</v>
      </c>
      <c r="U321" t="str">
        <f t="shared" ref="U321:U324" si="137">RIGHT(O321,2)</f>
        <v>25</v>
      </c>
      <c r="V321" t="s">
        <v>389</v>
      </c>
    </row>
    <row r="322" spans="2:22" x14ac:dyDescent="0.25">
      <c r="B322">
        <v>190</v>
      </c>
      <c r="C322" s="13">
        <v>45861</v>
      </c>
      <c r="D322" s="12" t="s">
        <v>247</v>
      </c>
      <c r="E322" s="12" t="s">
        <v>23</v>
      </c>
      <c r="F322" s="12" t="s">
        <v>23</v>
      </c>
      <c r="G322" s="12" t="s">
        <v>21</v>
      </c>
      <c r="H322" s="12"/>
      <c r="I322" s="12" t="s">
        <v>233</v>
      </c>
      <c r="J322" s="12"/>
      <c r="K322" s="14"/>
      <c r="L322" s="11"/>
      <c r="M322" s="11"/>
      <c r="N322" s="11"/>
      <c r="O322" s="12" t="s">
        <v>247</v>
      </c>
      <c r="P322" s="14">
        <v>-2000</v>
      </c>
      <c r="Q322" s="11">
        <v>86.55</v>
      </c>
      <c r="R322" s="11">
        <v>-173106.78</v>
      </c>
      <c r="S322" t="str">
        <f t="shared" si="135"/>
        <v>22</v>
      </c>
      <c r="T322" t="str">
        <f t="shared" si="136"/>
        <v>07</v>
      </c>
      <c r="U322" t="str">
        <f t="shared" si="137"/>
        <v>25</v>
      </c>
      <c r="V322" t="s">
        <v>389</v>
      </c>
    </row>
    <row r="323" spans="2:22" x14ac:dyDescent="0.25">
      <c r="B323">
        <v>342</v>
      </c>
      <c r="C323" s="13">
        <v>45923</v>
      </c>
      <c r="D323" s="12" t="s">
        <v>361</v>
      </c>
      <c r="E323" s="12" t="s">
        <v>23</v>
      </c>
      <c r="F323" s="12" t="s">
        <v>23</v>
      </c>
      <c r="G323" s="12" t="s">
        <v>21</v>
      </c>
      <c r="H323" s="12"/>
      <c r="I323" s="12" t="s">
        <v>233</v>
      </c>
      <c r="J323" s="12"/>
      <c r="K323" s="14"/>
      <c r="L323" s="11"/>
      <c r="M323" s="11"/>
      <c r="N323" s="11"/>
      <c r="O323" s="12" t="s">
        <v>361</v>
      </c>
      <c r="P323" s="14">
        <v>-1000</v>
      </c>
      <c r="Q323" s="11">
        <v>87.82</v>
      </c>
      <c r="R323" s="11">
        <v>-87822.1</v>
      </c>
      <c r="S323" t="str">
        <f t="shared" si="135"/>
        <v>22</v>
      </c>
      <c r="T323" t="str">
        <f t="shared" si="136"/>
        <v>09</v>
      </c>
      <c r="U323" t="str">
        <f t="shared" si="137"/>
        <v>25</v>
      </c>
      <c r="V323" t="s">
        <v>387</v>
      </c>
    </row>
    <row r="324" spans="2:22" x14ac:dyDescent="0.25">
      <c r="B324">
        <v>311</v>
      </c>
      <c r="C324" s="13">
        <v>45916</v>
      </c>
      <c r="D324" s="12" t="s">
        <v>345</v>
      </c>
      <c r="E324" s="12" t="s">
        <v>23</v>
      </c>
      <c r="F324" s="12" t="s">
        <v>23</v>
      </c>
      <c r="G324" s="12" t="s">
        <v>21</v>
      </c>
      <c r="H324" s="12"/>
      <c r="I324" s="12" t="s">
        <v>233</v>
      </c>
      <c r="J324" s="12"/>
      <c r="K324" s="14"/>
      <c r="L324" s="11"/>
      <c r="M324" s="11"/>
      <c r="N324" s="11"/>
      <c r="O324" s="12" t="s">
        <v>345</v>
      </c>
      <c r="P324" s="14">
        <v>-1000</v>
      </c>
      <c r="Q324" s="11">
        <v>85.98</v>
      </c>
      <c r="R324" s="11">
        <v>-85983.9</v>
      </c>
      <c r="S324" t="str">
        <f t="shared" si="135"/>
        <v>15</v>
      </c>
      <c r="T324" t="str">
        <f t="shared" si="136"/>
        <v>09</v>
      </c>
      <c r="U324" t="str">
        <f t="shared" si="137"/>
        <v>25</v>
      </c>
      <c r="V324" t="s">
        <v>388</v>
      </c>
    </row>
    <row r="325" spans="2:22" x14ac:dyDescent="0.25">
      <c r="C325" s="13"/>
      <c r="D325" s="12"/>
      <c r="E325" s="12"/>
      <c r="F325" s="12"/>
      <c r="G325" s="12"/>
      <c r="H325" s="12"/>
      <c r="I325" s="12"/>
      <c r="J325" s="12"/>
      <c r="K325" s="14"/>
      <c r="L325" s="11"/>
      <c r="M325" s="11"/>
      <c r="N325" s="11"/>
      <c r="O325" s="12"/>
      <c r="P325" s="14"/>
      <c r="Q325" s="11"/>
      <c r="R325" s="11"/>
    </row>
    <row r="326" spans="2:22" x14ac:dyDescent="0.25">
      <c r="B326">
        <v>121</v>
      </c>
      <c r="C326" s="13">
        <v>45819</v>
      </c>
      <c r="D326" s="12" t="s">
        <v>175</v>
      </c>
      <c r="E326" s="12" t="s">
        <v>23</v>
      </c>
      <c r="F326" s="12" t="s">
        <v>23</v>
      </c>
      <c r="G326" s="12" t="s">
        <v>21</v>
      </c>
      <c r="H326" s="12"/>
      <c r="I326" s="12" t="s">
        <v>125</v>
      </c>
      <c r="J326" s="12"/>
      <c r="K326" s="14"/>
      <c r="L326" s="11"/>
      <c r="M326" s="11"/>
      <c r="N326" s="11"/>
      <c r="O326" s="12" t="s">
        <v>175</v>
      </c>
      <c r="P326" s="14">
        <v>-20</v>
      </c>
      <c r="Q326" s="11">
        <v>1837.59</v>
      </c>
      <c r="R326" s="11">
        <v>-36751.81</v>
      </c>
      <c r="S326" t="str">
        <f>LEFT(O326,2)</f>
        <v>10</v>
      </c>
      <c r="T326" t="str">
        <f>MID(O326,4,2)</f>
        <v>06</v>
      </c>
      <c r="U326" t="str">
        <f>RIGHT(O326,2)</f>
        <v>25</v>
      </c>
      <c r="V326" t="s">
        <v>390</v>
      </c>
    </row>
    <row r="327" spans="2:22" x14ac:dyDescent="0.25">
      <c r="B327">
        <v>68</v>
      </c>
      <c r="C327" s="13">
        <v>45792</v>
      </c>
      <c r="D327" s="12" t="s">
        <v>121</v>
      </c>
      <c r="E327" s="12" t="s">
        <v>23</v>
      </c>
      <c r="F327" s="12" t="s">
        <v>23</v>
      </c>
      <c r="G327" s="12" t="s">
        <v>21</v>
      </c>
      <c r="H327" s="12"/>
      <c r="I327" s="12" t="s">
        <v>125</v>
      </c>
      <c r="J327" s="12" t="s">
        <v>121</v>
      </c>
      <c r="K327" s="14">
        <v>20</v>
      </c>
      <c r="L327" s="11">
        <v>1492.49</v>
      </c>
      <c r="M327" s="11">
        <v>29849.82</v>
      </c>
      <c r="N327" s="11"/>
      <c r="O327" s="12"/>
      <c r="P327" s="14"/>
      <c r="Q327" s="11"/>
      <c r="R327" s="11"/>
      <c r="S327" t="str">
        <f>LEFT(J327,2)</f>
        <v>14</v>
      </c>
      <c r="T327" t="str">
        <f>MID(J327,4,2)</f>
        <v>05</v>
      </c>
      <c r="U327" t="str">
        <f>RIGHT(J327,2)</f>
        <v>25</v>
      </c>
      <c r="V327" t="s">
        <v>390</v>
      </c>
    </row>
    <row r="328" spans="2:22" x14ac:dyDescent="0.25">
      <c r="C328" s="13"/>
      <c r="D328" s="12"/>
      <c r="E328" s="12"/>
      <c r="F328" s="12"/>
      <c r="G328" s="12"/>
      <c r="H328" s="12"/>
      <c r="I328" s="12"/>
      <c r="J328" s="12"/>
      <c r="K328" s="14"/>
      <c r="L328" s="11"/>
      <c r="M328" s="11"/>
      <c r="N328" s="11"/>
      <c r="O328" s="12"/>
      <c r="P328" s="14"/>
      <c r="Q328" s="11"/>
      <c r="R328" s="11"/>
    </row>
    <row r="329" spans="2:22" x14ac:dyDescent="0.25">
      <c r="B329">
        <v>300</v>
      </c>
      <c r="C329" s="13">
        <v>45910</v>
      </c>
      <c r="D329" s="12" t="s">
        <v>336</v>
      </c>
      <c r="E329" s="12" t="s">
        <v>17</v>
      </c>
      <c r="F329" s="12" t="s">
        <v>337</v>
      </c>
      <c r="G329" s="12" t="s">
        <v>21</v>
      </c>
      <c r="H329" s="12"/>
      <c r="I329" s="12" t="s">
        <v>338</v>
      </c>
      <c r="J329" s="12" t="s">
        <v>336</v>
      </c>
      <c r="K329" s="14">
        <v>100</v>
      </c>
      <c r="L329" s="11">
        <v>898.9</v>
      </c>
      <c r="M329" s="11">
        <v>89889.8</v>
      </c>
      <c r="N329" s="11"/>
      <c r="O329" s="12"/>
      <c r="P329" s="14"/>
      <c r="Q329" s="11"/>
      <c r="R329" s="11"/>
      <c r="S329" t="str">
        <f>LEFT(J329,2)</f>
        <v>09</v>
      </c>
      <c r="T329" t="str">
        <f>MID(J329,4,2)</f>
        <v>09</v>
      </c>
      <c r="U329" t="str">
        <f>RIGHT(J329,2)</f>
        <v>25</v>
      </c>
      <c r="V329" t="s">
        <v>388</v>
      </c>
    </row>
    <row r="330" spans="2:22" x14ac:dyDescent="0.25">
      <c r="C330" s="13"/>
      <c r="D330" s="12"/>
      <c r="E330" s="12"/>
      <c r="F330" s="12"/>
      <c r="G330" s="12"/>
      <c r="H330" s="12"/>
      <c r="I330" s="12"/>
      <c r="J330" s="12"/>
      <c r="K330" s="14"/>
      <c r="L330" s="11"/>
      <c r="M330" s="11"/>
      <c r="N330" s="11"/>
      <c r="O330" s="12"/>
      <c r="P330" s="14"/>
      <c r="Q330" s="11"/>
      <c r="R330" s="11"/>
    </row>
    <row r="331" spans="2:22" x14ac:dyDescent="0.25">
      <c r="B331">
        <v>191</v>
      </c>
      <c r="C331" s="13">
        <v>45861</v>
      </c>
      <c r="D331" s="12" t="s">
        <v>247</v>
      </c>
      <c r="E331" s="12" t="s">
        <v>23</v>
      </c>
      <c r="F331" s="12" t="s">
        <v>23</v>
      </c>
      <c r="G331" s="12" t="s">
        <v>21</v>
      </c>
      <c r="H331" s="12"/>
      <c r="I331" s="12" t="s">
        <v>65</v>
      </c>
      <c r="J331" s="12"/>
      <c r="K331" s="14"/>
      <c r="L331" s="11"/>
      <c r="M331" s="11"/>
      <c r="N331" s="11"/>
      <c r="O331" s="12" t="s">
        <v>247</v>
      </c>
      <c r="P331" s="14">
        <v>-1500</v>
      </c>
      <c r="Q331" s="11">
        <v>88.07</v>
      </c>
      <c r="R331" s="11">
        <v>-132098.60999999999</v>
      </c>
      <c r="S331" t="str">
        <f>LEFT(O331,2)</f>
        <v>22</v>
      </c>
      <c r="T331" t="str">
        <f>MID(O331,4,2)</f>
        <v>07</v>
      </c>
      <c r="U331" t="str">
        <f>RIGHT(O331,2)</f>
        <v>25</v>
      </c>
      <c r="V331" t="s">
        <v>389</v>
      </c>
    </row>
    <row r="332" spans="2:22" x14ac:dyDescent="0.25">
      <c r="B332">
        <v>14</v>
      </c>
      <c r="C332" s="13">
        <v>45771</v>
      </c>
      <c r="D332" s="12" t="s">
        <v>63</v>
      </c>
      <c r="E332" s="12" t="s">
        <v>17</v>
      </c>
      <c r="F332" s="12" t="s">
        <v>64</v>
      </c>
      <c r="G332" s="12" t="s">
        <v>21</v>
      </c>
      <c r="H332" s="12"/>
      <c r="I332" s="12" t="s">
        <v>65</v>
      </c>
      <c r="J332" s="12" t="s">
        <v>63</v>
      </c>
      <c r="K332" s="14">
        <v>2500</v>
      </c>
      <c r="L332" s="11">
        <v>85.25</v>
      </c>
      <c r="M332" s="11">
        <v>213126.56</v>
      </c>
      <c r="N332" s="11"/>
      <c r="O332" s="12"/>
      <c r="P332" s="14"/>
      <c r="Q332" s="11"/>
      <c r="R332" s="11"/>
      <c r="S332" t="str">
        <f>LEFT(J332,2)</f>
        <v>23</v>
      </c>
      <c r="T332" t="str">
        <f>MID(J332,4,2)</f>
        <v>04</v>
      </c>
      <c r="U332" t="str">
        <f>RIGHT(J332,2)</f>
        <v>25</v>
      </c>
      <c r="V332" t="s">
        <v>390</v>
      </c>
    </row>
    <row r="333" spans="2:22" x14ac:dyDescent="0.25">
      <c r="C333" s="13"/>
      <c r="D333" s="12"/>
      <c r="E333" s="12"/>
      <c r="F333" s="12"/>
      <c r="G333" s="12"/>
      <c r="H333" s="12"/>
      <c r="I333" s="12"/>
      <c r="J333" s="12"/>
      <c r="K333" s="14"/>
      <c r="L333" s="11"/>
      <c r="M333" s="11"/>
      <c r="N333" s="11"/>
      <c r="O333" s="12"/>
      <c r="P333" s="14"/>
      <c r="Q333" s="11"/>
      <c r="R333" s="11"/>
    </row>
    <row r="334" spans="2:22" x14ac:dyDescent="0.25">
      <c r="B334">
        <v>343</v>
      </c>
      <c r="C334" s="13">
        <v>45923</v>
      </c>
      <c r="D334" s="12" t="s">
        <v>361</v>
      </c>
      <c r="E334" s="12" t="s">
        <v>23</v>
      </c>
      <c r="F334" s="12" t="s">
        <v>23</v>
      </c>
      <c r="G334" s="12" t="s">
        <v>21</v>
      </c>
      <c r="H334" s="12"/>
      <c r="I334" s="12" t="s">
        <v>117</v>
      </c>
      <c r="J334" s="12"/>
      <c r="K334" s="14"/>
      <c r="L334" s="11"/>
      <c r="M334" s="11"/>
      <c r="N334" s="11"/>
      <c r="O334" s="12" t="s">
        <v>361</v>
      </c>
      <c r="P334" s="14">
        <v>-2000</v>
      </c>
      <c r="Q334" s="11">
        <v>76.91</v>
      </c>
      <c r="R334" s="11">
        <v>-153826</v>
      </c>
      <c r="S334" t="str">
        <f t="shared" ref="S334:S335" si="138">LEFT(O334,2)</f>
        <v>22</v>
      </c>
      <c r="T334" t="str">
        <f t="shared" ref="T334:T335" si="139">MID(O334,4,2)</f>
        <v>09</v>
      </c>
      <c r="U334" t="str">
        <f t="shared" ref="U334:U335" si="140">RIGHT(O334,2)</f>
        <v>25</v>
      </c>
      <c r="V334" t="s">
        <v>387</v>
      </c>
    </row>
    <row r="335" spans="2:22" x14ac:dyDescent="0.25">
      <c r="B335">
        <v>57</v>
      </c>
      <c r="C335" s="13">
        <v>45790</v>
      </c>
      <c r="D335" s="12" t="s">
        <v>111</v>
      </c>
      <c r="E335" s="12" t="s">
        <v>23</v>
      </c>
      <c r="F335" s="12" t="s">
        <v>23</v>
      </c>
      <c r="G335" s="12" t="s">
        <v>21</v>
      </c>
      <c r="H335" s="12"/>
      <c r="I335" s="12" t="s">
        <v>117</v>
      </c>
      <c r="J335" s="12"/>
      <c r="K335" s="14"/>
      <c r="L335" s="11"/>
      <c r="M335" s="11"/>
      <c r="N335" s="11"/>
      <c r="O335" s="12" t="s">
        <v>111</v>
      </c>
      <c r="P335" s="14">
        <v>-535</v>
      </c>
      <c r="Q335" s="11">
        <v>67.8</v>
      </c>
      <c r="R335" s="11">
        <v>-36274.120000000003</v>
      </c>
      <c r="S335" t="str">
        <f t="shared" si="138"/>
        <v>12</v>
      </c>
      <c r="T335" t="str">
        <f t="shared" si="139"/>
        <v>05</v>
      </c>
      <c r="U335" t="str">
        <f t="shared" si="140"/>
        <v>25</v>
      </c>
      <c r="V335" t="s">
        <v>390</v>
      </c>
    </row>
    <row r="336" spans="2:22" x14ac:dyDescent="0.25">
      <c r="B336">
        <v>295</v>
      </c>
      <c r="C336" s="13">
        <v>45909</v>
      </c>
      <c r="D336" s="12" t="s">
        <v>330</v>
      </c>
      <c r="E336" s="12" t="s">
        <v>17</v>
      </c>
      <c r="F336" s="12" t="s">
        <v>331</v>
      </c>
      <c r="G336" s="12" t="s">
        <v>21</v>
      </c>
      <c r="H336" s="12"/>
      <c r="I336" s="12" t="s">
        <v>117</v>
      </c>
      <c r="J336" s="12" t="s">
        <v>330</v>
      </c>
      <c r="K336" s="14">
        <v>1000</v>
      </c>
      <c r="L336" s="11">
        <v>73.95</v>
      </c>
      <c r="M336" s="11">
        <v>73953.11</v>
      </c>
      <c r="N336" s="11"/>
      <c r="O336" s="12"/>
      <c r="P336" s="14"/>
      <c r="Q336" s="11"/>
      <c r="R336" s="11"/>
      <c r="S336" t="str">
        <f t="shared" ref="S336:S338" si="141">LEFT(J336,2)</f>
        <v>04</v>
      </c>
      <c r="T336" t="str">
        <f t="shared" ref="T336:T338" si="142">MID(J336,4,2)</f>
        <v>09</v>
      </c>
      <c r="U336" t="str">
        <f t="shared" ref="U336:U338" si="143">RIGHT(J336,2)</f>
        <v>25</v>
      </c>
      <c r="V336" t="s">
        <v>388</v>
      </c>
    </row>
    <row r="337" spans="2:22" x14ac:dyDescent="0.25">
      <c r="B337">
        <v>325</v>
      </c>
      <c r="C337" s="13">
        <v>45918</v>
      </c>
      <c r="D337" s="12" t="s">
        <v>355</v>
      </c>
      <c r="E337" s="12" t="s">
        <v>23</v>
      </c>
      <c r="F337" s="12" t="s">
        <v>23</v>
      </c>
      <c r="G337" s="12" t="s">
        <v>21</v>
      </c>
      <c r="H337" s="12"/>
      <c r="I337" s="12" t="s">
        <v>117</v>
      </c>
      <c r="J337" s="12" t="s">
        <v>355</v>
      </c>
      <c r="K337" s="14">
        <v>2000</v>
      </c>
      <c r="L337" s="11">
        <v>76.48</v>
      </c>
      <c r="M337" s="11">
        <v>152952.79999999999</v>
      </c>
      <c r="N337" s="11"/>
      <c r="O337" s="12"/>
      <c r="P337" s="14"/>
      <c r="Q337" s="11"/>
      <c r="R337" s="11"/>
      <c r="S337" t="str">
        <f t="shared" si="141"/>
        <v>17</v>
      </c>
      <c r="T337" t="str">
        <f t="shared" si="142"/>
        <v>09</v>
      </c>
      <c r="U337" t="str">
        <f t="shared" si="143"/>
        <v>25</v>
      </c>
      <c r="V337" t="s">
        <v>387</v>
      </c>
    </row>
    <row r="338" spans="2:22" x14ac:dyDescent="0.25">
      <c r="B338">
        <v>122</v>
      </c>
      <c r="C338" s="13">
        <v>45819</v>
      </c>
      <c r="D338" s="12" t="s">
        <v>175</v>
      </c>
      <c r="E338" s="12" t="s">
        <v>23</v>
      </c>
      <c r="F338" s="12" t="s">
        <v>23</v>
      </c>
      <c r="G338" s="12" t="s">
        <v>21</v>
      </c>
      <c r="H338" s="12"/>
      <c r="I338" s="12" t="s">
        <v>117</v>
      </c>
      <c r="J338" s="12" t="s">
        <v>175</v>
      </c>
      <c r="K338" s="14">
        <v>2500</v>
      </c>
      <c r="L338" s="11">
        <v>74.510000000000005</v>
      </c>
      <c r="M338" s="11">
        <v>186286</v>
      </c>
      <c r="N338" s="11"/>
      <c r="O338" s="12"/>
      <c r="P338" s="14"/>
      <c r="Q338" s="11"/>
      <c r="R338" s="11"/>
      <c r="S338" t="str">
        <f t="shared" si="141"/>
        <v>10</v>
      </c>
      <c r="T338" t="str">
        <f t="shared" si="142"/>
        <v>06</v>
      </c>
      <c r="U338" t="str">
        <f t="shared" si="143"/>
        <v>25</v>
      </c>
      <c r="V338" t="s">
        <v>390</v>
      </c>
    </row>
    <row r="339" spans="2:22" x14ac:dyDescent="0.25">
      <c r="C339" s="13"/>
      <c r="D339" s="12"/>
      <c r="E339" s="12"/>
      <c r="F339" s="12"/>
      <c r="G339" s="12"/>
      <c r="H339" s="12"/>
      <c r="I339" s="12"/>
      <c r="J339" s="12"/>
      <c r="K339" s="14"/>
      <c r="L339" s="11"/>
      <c r="M339" s="11"/>
      <c r="N339" s="11"/>
      <c r="O339" s="12"/>
      <c r="P339" s="14"/>
      <c r="Q339" s="11"/>
      <c r="R339" s="11"/>
    </row>
    <row r="340" spans="2:22" x14ac:dyDescent="0.25">
      <c r="B340">
        <v>58</v>
      </c>
      <c r="C340" s="13">
        <v>45790</v>
      </c>
      <c r="D340" s="12" t="s">
        <v>111</v>
      </c>
      <c r="E340" s="12" t="s">
        <v>23</v>
      </c>
      <c r="F340" s="12" t="s">
        <v>23</v>
      </c>
      <c r="G340" s="12" t="s">
        <v>21</v>
      </c>
      <c r="H340" s="12"/>
      <c r="I340" s="12" t="s">
        <v>57</v>
      </c>
      <c r="J340" s="12"/>
      <c r="K340" s="14"/>
      <c r="L340" s="11"/>
      <c r="M340" s="11"/>
      <c r="N340" s="11"/>
      <c r="O340" s="12" t="s">
        <v>111</v>
      </c>
      <c r="P340" s="14">
        <v>-500</v>
      </c>
      <c r="Q340" s="11">
        <v>186.81</v>
      </c>
      <c r="R340" s="11">
        <v>-93406.5</v>
      </c>
      <c r="S340" t="str">
        <f t="shared" ref="S340:S342" si="144">LEFT(O340,2)</f>
        <v>12</v>
      </c>
      <c r="T340" t="str">
        <f t="shared" ref="T340:T342" si="145">MID(O340,4,2)</f>
        <v>05</v>
      </c>
      <c r="U340" t="str">
        <f t="shared" ref="U340:U342" si="146">RIGHT(O340,2)</f>
        <v>25</v>
      </c>
      <c r="V340" t="s">
        <v>390</v>
      </c>
    </row>
    <row r="341" spans="2:22" x14ac:dyDescent="0.25">
      <c r="B341">
        <v>123</v>
      </c>
      <c r="C341" s="13">
        <v>45819</v>
      </c>
      <c r="D341" s="12" t="s">
        <v>175</v>
      </c>
      <c r="E341" s="12" t="s">
        <v>23</v>
      </c>
      <c r="F341" s="12" t="s">
        <v>23</v>
      </c>
      <c r="G341" s="12" t="s">
        <v>21</v>
      </c>
      <c r="H341" s="12"/>
      <c r="I341" s="12" t="s">
        <v>57</v>
      </c>
      <c r="J341" s="12"/>
      <c r="K341" s="14"/>
      <c r="L341" s="11"/>
      <c r="M341" s="11"/>
      <c r="N341" s="11"/>
      <c r="O341" s="12" t="s">
        <v>175</v>
      </c>
      <c r="P341" s="14">
        <v>-250</v>
      </c>
      <c r="Q341" s="11">
        <v>200.2</v>
      </c>
      <c r="R341" s="11">
        <v>-50049.9</v>
      </c>
      <c r="S341" t="str">
        <f t="shared" si="144"/>
        <v>10</v>
      </c>
      <c r="T341" t="str">
        <f t="shared" si="145"/>
        <v>06</v>
      </c>
      <c r="U341" t="str">
        <f t="shared" si="146"/>
        <v>25</v>
      </c>
      <c r="V341" t="s">
        <v>390</v>
      </c>
    </row>
    <row r="342" spans="2:22" x14ac:dyDescent="0.25">
      <c r="B342">
        <v>165</v>
      </c>
      <c r="C342" s="13">
        <v>45847</v>
      </c>
      <c r="D342" s="12" t="s">
        <v>230</v>
      </c>
      <c r="E342" s="12" t="s">
        <v>23</v>
      </c>
      <c r="F342" s="12" t="s">
        <v>23</v>
      </c>
      <c r="G342" s="12" t="s">
        <v>21</v>
      </c>
      <c r="H342" s="12"/>
      <c r="I342" s="12" t="s">
        <v>57</v>
      </c>
      <c r="J342" s="12"/>
      <c r="K342" s="14"/>
      <c r="L342" s="11"/>
      <c r="M342" s="11"/>
      <c r="N342" s="11"/>
      <c r="O342" s="12" t="s">
        <v>230</v>
      </c>
      <c r="P342" s="14">
        <v>-250</v>
      </c>
      <c r="Q342" s="11">
        <v>194.06</v>
      </c>
      <c r="R342" s="11">
        <v>-48513.919999999998</v>
      </c>
      <c r="S342" t="str">
        <f t="shared" si="144"/>
        <v>08</v>
      </c>
      <c r="T342" t="str">
        <f t="shared" si="145"/>
        <v>07</v>
      </c>
      <c r="U342" t="str">
        <f t="shared" si="146"/>
        <v>25</v>
      </c>
      <c r="V342" t="s">
        <v>389</v>
      </c>
    </row>
    <row r="343" spans="2:22" x14ac:dyDescent="0.25">
      <c r="B343">
        <v>7</v>
      </c>
      <c r="C343" s="13">
        <v>45768</v>
      </c>
      <c r="D343" s="12" t="s">
        <v>55</v>
      </c>
      <c r="E343" s="12" t="s">
        <v>17</v>
      </c>
      <c r="F343" s="12" t="s">
        <v>56</v>
      </c>
      <c r="G343" s="12" t="s">
        <v>21</v>
      </c>
      <c r="H343" s="12"/>
      <c r="I343" s="12" t="s">
        <v>57</v>
      </c>
      <c r="J343" s="12" t="s">
        <v>55</v>
      </c>
      <c r="K343" s="14">
        <v>1000</v>
      </c>
      <c r="L343" s="11">
        <v>187.18</v>
      </c>
      <c r="M343" s="11">
        <v>187177.25</v>
      </c>
      <c r="N343" s="11"/>
      <c r="O343" s="12"/>
      <c r="P343" s="14"/>
      <c r="Q343" s="11"/>
      <c r="R343" s="11"/>
      <c r="S343" t="str">
        <f>LEFT(J343,2)</f>
        <v>17</v>
      </c>
      <c r="T343" t="str">
        <f>MID(J343,4,2)</f>
        <v>04</v>
      </c>
      <c r="U343" t="str">
        <f>RIGHT(J343,2)</f>
        <v>25</v>
      </c>
      <c r="V343" t="s">
        <v>390</v>
      </c>
    </row>
    <row r="344" spans="2:22" x14ac:dyDescent="0.25">
      <c r="C344" s="13"/>
      <c r="D344" s="12"/>
      <c r="E344" s="12"/>
      <c r="F344" s="12"/>
      <c r="G344" s="12"/>
      <c r="H344" s="12"/>
      <c r="I344" s="12"/>
      <c r="J344" s="12"/>
      <c r="K344" s="14"/>
      <c r="L344" s="11"/>
      <c r="M344" s="11"/>
      <c r="N344" s="11"/>
      <c r="O344" s="12"/>
      <c r="P344" s="14"/>
      <c r="Q344" s="11"/>
      <c r="R344" s="11"/>
    </row>
    <row r="345" spans="2:22" x14ac:dyDescent="0.25">
      <c r="B345">
        <v>240</v>
      </c>
      <c r="C345" s="13">
        <v>45880</v>
      </c>
      <c r="D345" s="12" t="s">
        <v>284</v>
      </c>
      <c r="E345" s="12" t="s">
        <v>23</v>
      </c>
      <c r="F345" s="12" t="s">
        <v>23</v>
      </c>
      <c r="G345" s="12" t="s">
        <v>21</v>
      </c>
      <c r="H345" s="12"/>
      <c r="I345" s="12" t="s">
        <v>280</v>
      </c>
      <c r="J345" s="12"/>
      <c r="K345" s="14"/>
      <c r="L345" s="11"/>
      <c r="M345" s="11"/>
      <c r="N345" s="11"/>
      <c r="O345" s="12" t="s">
        <v>284</v>
      </c>
      <c r="P345" s="14">
        <v>-100</v>
      </c>
      <c r="Q345" s="11">
        <v>1275.8599999999999</v>
      </c>
      <c r="R345" s="11">
        <v>-127586.28</v>
      </c>
      <c r="S345" t="str">
        <f t="shared" ref="S345:S346" si="147">LEFT(O345,2)</f>
        <v>08</v>
      </c>
      <c r="T345" t="str">
        <f t="shared" ref="T345:T346" si="148">MID(O345,4,2)</f>
        <v>08</v>
      </c>
      <c r="U345" t="str">
        <f t="shared" ref="U345:U346" si="149">RIGHT(O345,2)</f>
        <v>25</v>
      </c>
      <c r="V345" t="s">
        <v>388</v>
      </c>
    </row>
    <row r="346" spans="2:22" x14ac:dyDescent="0.25">
      <c r="B346">
        <v>273</v>
      </c>
      <c r="C346" s="13">
        <v>45890</v>
      </c>
      <c r="D346" s="12" t="s">
        <v>306</v>
      </c>
      <c r="E346" s="12" t="s">
        <v>23</v>
      </c>
      <c r="F346" s="12" t="s">
        <v>23</v>
      </c>
      <c r="G346" s="12" t="s">
        <v>21</v>
      </c>
      <c r="H346" s="12"/>
      <c r="I346" s="12" t="s">
        <v>280</v>
      </c>
      <c r="J346" s="12"/>
      <c r="K346" s="14"/>
      <c r="L346" s="11"/>
      <c r="M346" s="11"/>
      <c r="N346" s="11"/>
      <c r="O346" s="12" t="s">
        <v>306</v>
      </c>
      <c r="P346" s="14">
        <v>-100</v>
      </c>
      <c r="Q346" s="11">
        <v>1189.4100000000001</v>
      </c>
      <c r="R346" s="11">
        <v>-118941.16</v>
      </c>
      <c r="S346" t="str">
        <f t="shared" si="147"/>
        <v>20</v>
      </c>
      <c r="T346" t="str">
        <f t="shared" si="148"/>
        <v>08</v>
      </c>
      <c r="U346" t="str">
        <f t="shared" si="149"/>
        <v>25</v>
      </c>
      <c r="V346" t="s">
        <v>388</v>
      </c>
    </row>
    <row r="347" spans="2:22" x14ac:dyDescent="0.25">
      <c r="B347">
        <v>235</v>
      </c>
      <c r="C347" s="13">
        <v>45876</v>
      </c>
      <c r="D347" s="12" t="s">
        <v>278</v>
      </c>
      <c r="E347" s="12" t="s">
        <v>17</v>
      </c>
      <c r="F347" s="12" t="s">
        <v>279</v>
      </c>
      <c r="G347" s="12" t="s">
        <v>21</v>
      </c>
      <c r="H347" s="12"/>
      <c r="I347" s="12" t="s">
        <v>280</v>
      </c>
      <c r="J347" s="12" t="s">
        <v>278</v>
      </c>
      <c r="K347" s="14">
        <v>200</v>
      </c>
      <c r="L347" s="11">
        <v>912.66</v>
      </c>
      <c r="M347" s="11">
        <v>182532.35</v>
      </c>
      <c r="N347" s="11"/>
      <c r="O347" s="12"/>
      <c r="P347" s="14"/>
      <c r="Q347" s="11"/>
      <c r="R347" s="11"/>
      <c r="S347" t="str">
        <f>LEFT(J347,2)</f>
        <v>06</v>
      </c>
      <c r="T347" t="str">
        <f>MID(J347,4,2)</f>
        <v>08</v>
      </c>
      <c r="U347" t="str">
        <f>RIGHT(J347,2)</f>
        <v>25</v>
      </c>
      <c r="V347" t="s">
        <v>388</v>
      </c>
    </row>
    <row r="348" spans="2:22" x14ac:dyDescent="0.25">
      <c r="C348" s="13"/>
      <c r="D348" s="12"/>
      <c r="E348" s="12"/>
      <c r="F348" s="12"/>
      <c r="G348" s="12"/>
      <c r="H348" s="12"/>
      <c r="I348" s="12"/>
      <c r="J348" s="12"/>
      <c r="K348" s="14"/>
      <c r="L348" s="11"/>
      <c r="M348" s="11"/>
      <c r="N348" s="11"/>
      <c r="O348" s="12"/>
      <c r="P348" s="14"/>
      <c r="Q348" s="11"/>
      <c r="R348" s="11"/>
    </row>
    <row r="349" spans="2:22" x14ac:dyDescent="0.25">
      <c r="B349">
        <v>245</v>
      </c>
      <c r="C349" s="13">
        <v>45883</v>
      </c>
      <c r="D349" s="12" t="s">
        <v>291</v>
      </c>
      <c r="E349" s="12" t="s">
        <v>17</v>
      </c>
      <c r="F349" s="12" t="s">
        <v>292</v>
      </c>
      <c r="G349" s="12" t="s">
        <v>21</v>
      </c>
      <c r="H349" s="12"/>
      <c r="I349" s="12" t="s">
        <v>293</v>
      </c>
      <c r="J349" s="12"/>
      <c r="K349" s="14"/>
      <c r="L349" s="11"/>
      <c r="M349" s="11"/>
      <c r="N349" s="11"/>
      <c r="O349" s="12" t="s">
        <v>291</v>
      </c>
      <c r="P349" s="14">
        <v>-1500</v>
      </c>
      <c r="Q349" s="11">
        <v>42.23</v>
      </c>
      <c r="R349" s="11">
        <v>-63339.91</v>
      </c>
      <c r="S349" t="str">
        <f t="shared" ref="S349:S350" si="150">LEFT(O349,2)</f>
        <v>13</v>
      </c>
      <c r="T349" t="str">
        <f t="shared" ref="T349:T350" si="151">MID(O349,4,2)</f>
        <v>08</v>
      </c>
      <c r="U349" t="str">
        <f t="shared" ref="U349:U350" si="152">RIGHT(O349,2)</f>
        <v>25</v>
      </c>
      <c r="V349" t="s">
        <v>388</v>
      </c>
    </row>
    <row r="350" spans="2:22" x14ac:dyDescent="0.25">
      <c r="B350">
        <v>262</v>
      </c>
      <c r="C350" s="13">
        <v>45887</v>
      </c>
      <c r="D350" s="12" t="s">
        <v>294</v>
      </c>
      <c r="E350" s="12" t="s">
        <v>23</v>
      </c>
      <c r="F350" s="12" t="s">
        <v>23</v>
      </c>
      <c r="G350" s="12" t="s">
        <v>21</v>
      </c>
      <c r="H350" s="12"/>
      <c r="I350" s="12" t="s">
        <v>293</v>
      </c>
      <c r="J350" s="12"/>
      <c r="K350" s="14"/>
      <c r="L350" s="11"/>
      <c r="M350" s="11"/>
      <c r="N350" s="11"/>
      <c r="O350" s="12" t="s">
        <v>294</v>
      </c>
      <c r="P350" s="14">
        <v>-1000</v>
      </c>
      <c r="Q350" s="11">
        <v>41.89</v>
      </c>
      <c r="R350" s="11">
        <v>-41888.1</v>
      </c>
      <c r="S350" t="str">
        <f t="shared" si="150"/>
        <v>14</v>
      </c>
      <c r="T350" t="str">
        <f t="shared" si="151"/>
        <v>08</v>
      </c>
      <c r="U350" t="str">
        <f t="shared" si="152"/>
        <v>25</v>
      </c>
      <c r="V350" t="s">
        <v>388</v>
      </c>
    </row>
    <row r="351" spans="2:22" x14ac:dyDescent="0.25">
      <c r="C351" s="13"/>
      <c r="D351" s="12"/>
      <c r="E351" s="12"/>
      <c r="F351" s="12"/>
      <c r="G351" s="12"/>
      <c r="H351" s="12"/>
      <c r="I351" s="12"/>
      <c r="J351" s="12"/>
      <c r="K351" s="14"/>
      <c r="L351" s="11"/>
      <c r="M351" s="11"/>
      <c r="N351" s="11"/>
      <c r="O351" s="12"/>
      <c r="P351" s="14"/>
      <c r="Q351" s="11"/>
      <c r="R351" s="11"/>
    </row>
    <row r="352" spans="2:22" x14ac:dyDescent="0.25">
      <c r="B352">
        <v>360</v>
      </c>
      <c r="C352" s="13">
        <v>45925</v>
      </c>
      <c r="D352" s="12" t="s">
        <v>372</v>
      </c>
      <c r="E352" s="12" t="s">
        <v>23</v>
      </c>
      <c r="F352" s="12" t="s">
        <v>23</v>
      </c>
      <c r="G352" s="12" t="s">
        <v>21</v>
      </c>
      <c r="H352" s="12"/>
      <c r="I352" s="12" t="s">
        <v>348</v>
      </c>
      <c r="J352" s="12"/>
      <c r="K352" s="14"/>
      <c r="L352" s="11"/>
      <c r="M352" s="11"/>
      <c r="N352" s="11"/>
      <c r="O352" s="12" t="s">
        <v>372</v>
      </c>
      <c r="P352" s="14">
        <v>-500</v>
      </c>
      <c r="Q352" s="11">
        <v>157.06</v>
      </c>
      <c r="R352" s="11">
        <v>-78531.399999999994</v>
      </c>
      <c r="S352" t="str">
        <f t="shared" ref="S352:S353" si="153">LEFT(O352,2)</f>
        <v>24</v>
      </c>
      <c r="T352" t="str">
        <f t="shared" ref="T352:T353" si="154">MID(O352,4,2)</f>
        <v>09</v>
      </c>
      <c r="U352" t="str">
        <f t="shared" ref="U352:U353" si="155">RIGHT(O352,2)</f>
        <v>25</v>
      </c>
      <c r="V352" t="s">
        <v>387</v>
      </c>
    </row>
    <row r="353" spans="2:22" x14ac:dyDescent="0.25">
      <c r="B353">
        <v>344</v>
      </c>
      <c r="C353" s="13">
        <v>45923</v>
      </c>
      <c r="D353" s="12" t="s">
        <v>361</v>
      </c>
      <c r="E353" s="12" t="s">
        <v>23</v>
      </c>
      <c r="F353" s="12" t="s">
        <v>23</v>
      </c>
      <c r="G353" s="12" t="s">
        <v>21</v>
      </c>
      <c r="H353" s="12"/>
      <c r="I353" s="12" t="s">
        <v>348</v>
      </c>
      <c r="J353" s="12"/>
      <c r="K353" s="14"/>
      <c r="L353" s="11"/>
      <c r="M353" s="11"/>
      <c r="N353" s="11"/>
      <c r="O353" s="12" t="s">
        <v>361</v>
      </c>
      <c r="P353" s="14">
        <v>-500</v>
      </c>
      <c r="Q353" s="11">
        <v>157.04</v>
      </c>
      <c r="R353" s="11">
        <v>-78521.48</v>
      </c>
      <c r="S353" t="str">
        <f t="shared" si="153"/>
        <v>22</v>
      </c>
      <c r="T353" t="str">
        <f t="shared" si="154"/>
        <v>09</v>
      </c>
      <c r="U353" t="str">
        <f t="shared" si="155"/>
        <v>25</v>
      </c>
      <c r="V353" t="s">
        <v>387</v>
      </c>
    </row>
    <row r="354" spans="2:22" x14ac:dyDescent="0.25">
      <c r="B354">
        <v>312</v>
      </c>
      <c r="C354" s="13">
        <v>45916</v>
      </c>
      <c r="D354" s="12" t="s">
        <v>345</v>
      </c>
      <c r="E354" s="12" t="s">
        <v>23</v>
      </c>
      <c r="F354" s="12" t="s">
        <v>23</v>
      </c>
      <c r="G354" s="12" t="s">
        <v>21</v>
      </c>
      <c r="H354" s="12"/>
      <c r="I354" s="12" t="s">
        <v>348</v>
      </c>
      <c r="J354" s="12" t="s">
        <v>345</v>
      </c>
      <c r="K354" s="14">
        <v>1000</v>
      </c>
      <c r="L354" s="11">
        <v>152.07</v>
      </c>
      <c r="M354" s="11">
        <v>152066.59</v>
      </c>
      <c r="N354" s="11"/>
      <c r="O354" s="12"/>
      <c r="P354" s="14"/>
      <c r="Q354" s="11"/>
      <c r="R354" s="11"/>
      <c r="S354" t="str">
        <f>LEFT(J354,2)</f>
        <v>15</v>
      </c>
      <c r="T354" t="str">
        <f>MID(J354,4,2)</f>
        <v>09</v>
      </c>
      <c r="U354" t="str">
        <f>RIGHT(J354,2)</f>
        <v>25</v>
      </c>
      <c r="V354" t="s">
        <v>388</v>
      </c>
    </row>
    <row r="355" spans="2:22" x14ac:dyDescent="0.25">
      <c r="C355" s="13"/>
      <c r="D355" s="12"/>
      <c r="E355" s="12"/>
      <c r="F355" s="12"/>
      <c r="G355" s="12"/>
      <c r="H355" s="12"/>
      <c r="I355" s="12"/>
      <c r="J355" s="12"/>
      <c r="K355" s="14"/>
      <c r="L355" s="11"/>
      <c r="M355" s="11"/>
      <c r="N355" s="11"/>
      <c r="O355" s="12"/>
      <c r="P355" s="14"/>
      <c r="Q355" s="11"/>
      <c r="R355" s="11"/>
    </row>
    <row r="356" spans="2:22" x14ac:dyDescent="0.25">
      <c r="B356">
        <v>206</v>
      </c>
      <c r="C356" s="13">
        <v>45861</v>
      </c>
      <c r="D356" s="12" t="s">
        <v>247</v>
      </c>
      <c r="E356" s="12" t="s">
        <v>17</v>
      </c>
      <c r="F356" s="12" t="s">
        <v>251</v>
      </c>
      <c r="G356" s="12" t="s">
        <v>21</v>
      </c>
      <c r="H356" s="12"/>
      <c r="I356" s="12" t="s">
        <v>252</v>
      </c>
      <c r="J356" s="12"/>
      <c r="K356" s="14"/>
      <c r="L356" s="11"/>
      <c r="M356" s="11"/>
      <c r="N356" s="11"/>
      <c r="O356" s="12" t="s">
        <v>247</v>
      </c>
      <c r="P356" s="14">
        <v>-84</v>
      </c>
      <c r="Q356" s="11">
        <v>36.47</v>
      </c>
      <c r="R356" s="11">
        <v>-3063.77</v>
      </c>
      <c r="S356" t="str">
        <f>LEFT(O356,2)</f>
        <v>22</v>
      </c>
      <c r="T356" t="str">
        <f>MID(O356,4,2)</f>
        <v>07</v>
      </c>
      <c r="U356" t="str">
        <f>RIGHT(O356,2)</f>
        <v>25</v>
      </c>
      <c r="V356" t="s">
        <v>389</v>
      </c>
    </row>
    <row r="357" spans="2:22" x14ac:dyDescent="0.25">
      <c r="C357" s="13"/>
      <c r="D357" s="12"/>
      <c r="E357" s="12"/>
      <c r="F357" s="12"/>
      <c r="G357" s="12"/>
      <c r="H357" s="12"/>
      <c r="I357" s="12"/>
      <c r="J357" s="12"/>
      <c r="K357" s="14"/>
      <c r="L357" s="11"/>
      <c r="M357" s="11"/>
      <c r="N357" s="11"/>
      <c r="O357" s="12"/>
      <c r="P357" s="14"/>
      <c r="Q357" s="11"/>
      <c r="R357" s="11"/>
    </row>
    <row r="358" spans="2:22" x14ac:dyDescent="0.25">
      <c r="B358">
        <v>322</v>
      </c>
      <c r="C358" s="13">
        <v>45917</v>
      </c>
      <c r="D358" s="12" t="s">
        <v>349</v>
      </c>
      <c r="E358" s="12" t="s">
        <v>17</v>
      </c>
      <c r="F358" s="12" t="s">
        <v>353</v>
      </c>
      <c r="G358" s="12" t="s">
        <v>21</v>
      </c>
      <c r="H358" s="12"/>
      <c r="I358" s="12" t="s">
        <v>354</v>
      </c>
      <c r="J358" s="12" t="s">
        <v>349</v>
      </c>
      <c r="K358" s="14">
        <v>2500</v>
      </c>
      <c r="L358" s="11">
        <v>60.76</v>
      </c>
      <c r="M358" s="11">
        <v>151901.74</v>
      </c>
      <c r="N358" s="11"/>
      <c r="O358" s="12"/>
      <c r="P358" s="14"/>
      <c r="Q358" s="11"/>
      <c r="R358" s="11"/>
      <c r="S358" t="str">
        <f>LEFT(J358,2)</f>
        <v>16</v>
      </c>
      <c r="T358" t="str">
        <f>MID(J358,4,2)</f>
        <v>09</v>
      </c>
      <c r="U358" t="str">
        <f>RIGHT(J358,2)</f>
        <v>25</v>
      </c>
      <c r="V358" t="s">
        <v>387</v>
      </c>
    </row>
    <row r="359" spans="2:22" x14ac:dyDescent="0.25">
      <c r="C359" s="13"/>
      <c r="D359" s="12"/>
      <c r="E359" s="12"/>
      <c r="F359" s="12"/>
      <c r="G359" s="12"/>
      <c r="H359" s="12"/>
      <c r="I359" s="12"/>
      <c r="J359" s="12"/>
      <c r="K359" s="14"/>
      <c r="L359" s="11"/>
      <c r="M359" s="11"/>
      <c r="N359" s="11"/>
      <c r="O359" s="12"/>
      <c r="P359" s="14"/>
      <c r="Q359" s="11"/>
      <c r="R359" s="11"/>
    </row>
    <row r="360" spans="2:22" x14ac:dyDescent="0.25">
      <c r="B360">
        <v>124</v>
      </c>
      <c r="C360" s="13">
        <v>45819</v>
      </c>
      <c r="D360" s="12" t="s">
        <v>175</v>
      </c>
      <c r="E360" s="12" t="s">
        <v>23</v>
      </c>
      <c r="F360" s="12" t="s">
        <v>23</v>
      </c>
      <c r="G360" s="12" t="s">
        <v>21</v>
      </c>
      <c r="H360" s="12"/>
      <c r="I360" s="12" t="s">
        <v>185</v>
      </c>
      <c r="J360" s="12"/>
      <c r="K360" s="14"/>
      <c r="L360" s="11"/>
      <c r="M360" s="11"/>
      <c r="N360" s="11"/>
      <c r="O360" s="12" t="s">
        <v>175</v>
      </c>
      <c r="P360" s="14">
        <v>-2000</v>
      </c>
      <c r="Q360" s="11">
        <v>29.35</v>
      </c>
      <c r="R360" s="11">
        <v>-58701.2</v>
      </c>
      <c r="S360" t="str">
        <f t="shared" ref="S360:S362" si="156">LEFT(O360,2)</f>
        <v>10</v>
      </c>
      <c r="T360" t="str">
        <f t="shared" ref="T360:T362" si="157">MID(O360,4,2)</f>
        <v>06</v>
      </c>
      <c r="U360" t="str">
        <f t="shared" ref="U360:U362" si="158">RIGHT(O360,2)</f>
        <v>25</v>
      </c>
      <c r="V360" t="s">
        <v>390</v>
      </c>
    </row>
    <row r="361" spans="2:22" x14ac:dyDescent="0.25">
      <c r="B361">
        <v>166</v>
      </c>
      <c r="C361" s="13">
        <v>45847</v>
      </c>
      <c r="D361" s="12" t="s">
        <v>230</v>
      </c>
      <c r="E361" s="12" t="s">
        <v>23</v>
      </c>
      <c r="F361" s="12" t="s">
        <v>23</v>
      </c>
      <c r="G361" s="12" t="s">
        <v>21</v>
      </c>
      <c r="H361" s="12"/>
      <c r="I361" s="12" t="s">
        <v>185</v>
      </c>
      <c r="J361" s="12"/>
      <c r="K361" s="14"/>
      <c r="L361" s="11"/>
      <c r="M361" s="11"/>
      <c r="N361" s="11"/>
      <c r="O361" s="12" t="s">
        <v>230</v>
      </c>
      <c r="P361" s="14">
        <v>-1000</v>
      </c>
      <c r="Q361" s="11">
        <v>29.38</v>
      </c>
      <c r="R361" s="11">
        <v>-29384.16</v>
      </c>
      <c r="S361" t="str">
        <f t="shared" si="156"/>
        <v>08</v>
      </c>
      <c r="T361" t="str">
        <f t="shared" si="157"/>
        <v>07</v>
      </c>
      <c r="U361" t="str">
        <f t="shared" si="158"/>
        <v>25</v>
      </c>
      <c r="V361" t="s">
        <v>389</v>
      </c>
    </row>
    <row r="362" spans="2:22" x14ac:dyDescent="0.25">
      <c r="B362">
        <v>192</v>
      </c>
      <c r="C362" s="13">
        <v>45861</v>
      </c>
      <c r="D362" s="12" t="s">
        <v>247</v>
      </c>
      <c r="E362" s="12" t="s">
        <v>23</v>
      </c>
      <c r="F362" s="12" t="s">
        <v>23</v>
      </c>
      <c r="G362" s="12" t="s">
        <v>21</v>
      </c>
      <c r="H362" s="12"/>
      <c r="I362" s="12" t="s">
        <v>185</v>
      </c>
      <c r="J362" s="12"/>
      <c r="K362" s="14"/>
      <c r="L362" s="11"/>
      <c r="M362" s="11"/>
      <c r="N362" s="11"/>
      <c r="O362" s="12" t="s">
        <v>247</v>
      </c>
      <c r="P362" s="14">
        <v>-1000</v>
      </c>
      <c r="Q362" s="11">
        <v>29.05</v>
      </c>
      <c r="R362" s="11">
        <v>-29050.9</v>
      </c>
      <c r="S362" t="str">
        <f t="shared" si="156"/>
        <v>22</v>
      </c>
      <c r="T362" t="str">
        <f t="shared" si="157"/>
        <v>07</v>
      </c>
      <c r="U362" t="str">
        <f t="shared" si="158"/>
        <v>25</v>
      </c>
      <c r="V362" t="s">
        <v>389</v>
      </c>
    </row>
    <row r="363" spans="2:22" x14ac:dyDescent="0.25">
      <c r="C363" s="13"/>
      <c r="D363" s="12"/>
      <c r="E363" s="12"/>
      <c r="F363" s="12"/>
      <c r="G363" s="12"/>
      <c r="H363" s="12"/>
      <c r="I363" s="12"/>
      <c r="J363" s="12"/>
      <c r="K363" s="14"/>
      <c r="L363" s="11"/>
      <c r="M363" s="11"/>
      <c r="N363" s="11"/>
      <c r="O363" s="12"/>
      <c r="P363" s="14"/>
      <c r="Q363" s="11"/>
      <c r="R363" s="11"/>
    </row>
    <row r="364" spans="2:22" x14ac:dyDescent="0.25">
      <c r="B364">
        <v>290</v>
      </c>
      <c r="C364" s="13">
        <v>45903</v>
      </c>
      <c r="D364" s="12" t="s">
        <v>321</v>
      </c>
      <c r="E364" s="12" t="s">
        <v>23</v>
      </c>
      <c r="F364" s="12" t="s">
        <v>23</v>
      </c>
      <c r="G364" s="12" t="s">
        <v>21</v>
      </c>
      <c r="H364" s="12"/>
      <c r="I364" s="12" t="s">
        <v>325</v>
      </c>
      <c r="J364" s="12" t="s">
        <v>321</v>
      </c>
      <c r="K364" s="14">
        <v>500</v>
      </c>
      <c r="L364" s="11">
        <v>379.73</v>
      </c>
      <c r="M364" s="11">
        <v>189864.7</v>
      </c>
      <c r="N364" s="11"/>
      <c r="O364" s="12"/>
      <c r="P364" s="14"/>
      <c r="Q364" s="11"/>
      <c r="R364" s="11"/>
      <c r="S364" t="str">
        <f t="shared" ref="S364:S365" si="159">LEFT(J364,2)</f>
        <v>02</v>
      </c>
      <c r="T364" t="str">
        <f t="shared" ref="T364:T365" si="160">MID(J364,4,2)</f>
        <v>09</v>
      </c>
      <c r="U364" t="str">
        <f t="shared" ref="U364:U365" si="161">RIGHT(J364,2)</f>
        <v>25</v>
      </c>
      <c r="V364" t="s">
        <v>388</v>
      </c>
    </row>
    <row r="365" spans="2:22" x14ac:dyDescent="0.25">
      <c r="B365">
        <v>304</v>
      </c>
      <c r="C365" s="13">
        <v>45912</v>
      </c>
      <c r="D365" s="12" t="s">
        <v>340</v>
      </c>
      <c r="E365" s="12" t="s">
        <v>23</v>
      </c>
      <c r="F365" s="12" t="s">
        <v>23</v>
      </c>
      <c r="G365" s="12" t="s">
        <v>21</v>
      </c>
      <c r="H365" s="12"/>
      <c r="I365" s="12" t="s">
        <v>325</v>
      </c>
      <c r="J365" s="12" t="s">
        <v>340</v>
      </c>
      <c r="K365" s="14">
        <v>1000</v>
      </c>
      <c r="L365" s="11">
        <v>395.81</v>
      </c>
      <c r="M365" s="11">
        <v>395813.92</v>
      </c>
      <c r="N365" s="11"/>
      <c r="O365" s="12"/>
      <c r="P365" s="14"/>
      <c r="Q365" s="11"/>
      <c r="R365" s="11"/>
      <c r="S365" t="str">
        <f t="shared" si="159"/>
        <v>11</v>
      </c>
      <c r="T365" t="str">
        <f t="shared" si="160"/>
        <v>09</v>
      </c>
      <c r="U365" t="str">
        <f t="shared" si="161"/>
        <v>25</v>
      </c>
      <c r="V365" t="s">
        <v>388</v>
      </c>
    </row>
    <row r="366" spans="2:22" x14ac:dyDescent="0.25">
      <c r="C366" s="13"/>
      <c r="D366" s="12"/>
      <c r="E366" s="12"/>
      <c r="F366" s="12"/>
      <c r="G366" s="12"/>
      <c r="H366" s="12"/>
      <c r="I366" s="12"/>
      <c r="J366" s="12"/>
      <c r="K366" s="14"/>
      <c r="L366" s="11"/>
      <c r="M366" s="11"/>
      <c r="N366" s="11"/>
      <c r="O366" s="12"/>
      <c r="P366" s="14"/>
      <c r="Q366" s="11"/>
      <c r="R366" s="11"/>
    </row>
    <row r="367" spans="2:22" x14ac:dyDescent="0.25">
      <c r="B367">
        <v>210</v>
      </c>
      <c r="C367" s="13">
        <v>45862</v>
      </c>
      <c r="D367" s="12" t="s">
        <v>253</v>
      </c>
      <c r="E367" s="12" t="s">
        <v>23</v>
      </c>
      <c r="F367" s="12" t="s">
        <v>23</v>
      </c>
      <c r="G367" s="12" t="s">
        <v>21</v>
      </c>
      <c r="H367" s="12"/>
      <c r="I367" s="12" t="s">
        <v>255</v>
      </c>
      <c r="J367" s="12" t="s">
        <v>253</v>
      </c>
      <c r="K367" s="14">
        <v>10000</v>
      </c>
      <c r="L367" s="11">
        <v>15.09</v>
      </c>
      <c r="M367" s="11">
        <v>150900</v>
      </c>
      <c r="N367" s="11"/>
      <c r="O367" s="12"/>
      <c r="P367" s="14"/>
      <c r="Q367" s="11"/>
      <c r="R367" s="11"/>
      <c r="S367" t="str">
        <f>LEFT(J367,2)</f>
        <v>23</v>
      </c>
      <c r="T367" t="str">
        <f>MID(J367,4,2)</f>
        <v>07</v>
      </c>
      <c r="U367" t="str">
        <f>RIGHT(J367,2)</f>
        <v>25</v>
      </c>
      <c r="V367" t="s">
        <v>388</v>
      </c>
    </row>
    <row r="368" spans="2:22" x14ac:dyDescent="0.25">
      <c r="C368" s="13"/>
      <c r="D368" s="12"/>
      <c r="E368" s="12"/>
      <c r="F368" s="12"/>
      <c r="G368" s="12"/>
      <c r="H368" s="12"/>
      <c r="I368" s="12"/>
      <c r="J368" s="12"/>
      <c r="K368" s="14"/>
      <c r="L368" s="11"/>
      <c r="M368" s="11"/>
      <c r="N368" s="11"/>
      <c r="O368" s="12"/>
      <c r="P368" s="14"/>
      <c r="Q368" s="11"/>
      <c r="R368" s="11"/>
    </row>
    <row r="369" spans="2:22" x14ac:dyDescent="0.25">
      <c r="B369">
        <v>263</v>
      </c>
      <c r="C369" s="13">
        <v>45887</v>
      </c>
      <c r="D369" s="12" t="s">
        <v>294</v>
      </c>
      <c r="E369" s="12" t="s">
        <v>23</v>
      </c>
      <c r="F369" s="12" t="s">
        <v>23</v>
      </c>
      <c r="G369" s="12" t="s">
        <v>21</v>
      </c>
      <c r="H369" s="12"/>
      <c r="I369" s="12" t="s">
        <v>145</v>
      </c>
      <c r="J369" s="12" t="s">
        <v>294</v>
      </c>
      <c r="K369" s="14">
        <v>100</v>
      </c>
      <c r="L369" s="11">
        <v>484.98</v>
      </c>
      <c r="M369" s="11">
        <v>48498.46</v>
      </c>
      <c r="N369" s="11"/>
      <c r="O369" s="12"/>
      <c r="P369" s="14"/>
      <c r="Q369" s="11"/>
      <c r="R369" s="11"/>
      <c r="S369" t="str">
        <f t="shared" ref="S369:S370" si="162">LEFT(J369,2)</f>
        <v>14</v>
      </c>
      <c r="T369" t="str">
        <f t="shared" ref="T369:T370" si="163">MID(J369,4,2)</f>
        <v>08</v>
      </c>
      <c r="U369" t="str">
        <f t="shared" ref="U369:U370" si="164">RIGHT(J369,2)</f>
        <v>25</v>
      </c>
      <c r="V369" t="s">
        <v>388</v>
      </c>
    </row>
    <row r="370" spans="2:22" x14ac:dyDescent="0.25">
      <c r="B370">
        <v>82</v>
      </c>
      <c r="C370" s="13">
        <v>45798</v>
      </c>
      <c r="D370" s="12" t="s">
        <v>142</v>
      </c>
      <c r="E370" s="12" t="s">
        <v>23</v>
      </c>
      <c r="F370" s="12" t="s">
        <v>23</v>
      </c>
      <c r="G370" s="12" t="s">
        <v>21</v>
      </c>
      <c r="H370" s="12"/>
      <c r="I370" s="12" t="s">
        <v>145</v>
      </c>
      <c r="J370" s="12" t="s">
        <v>142</v>
      </c>
      <c r="K370" s="14">
        <v>200</v>
      </c>
      <c r="L370" s="11">
        <v>824.01</v>
      </c>
      <c r="M370" s="11">
        <v>164802.35999999999</v>
      </c>
      <c r="N370" s="11"/>
      <c r="O370" s="12"/>
      <c r="P370" s="14"/>
      <c r="Q370" s="11"/>
      <c r="R370" s="11"/>
      <c r="S370" t="str">
        <f t="shared" si="162"/>
        <v>20</v>
      </c>
      <c r="T370" t="str">
        <f t="shared" si="163"/>
        <v>05</v>
      </c>
      <c r="U370" t="str">
        <f t="shared" si="164"/>
        <v>25</v>
      </c>
      <c r="V370" t="s">
        <v>390</v>
      </c>
    </row>
    <row r="371" spans="2:22" x14ac:dyDescent="0.25">
      <c r="C371" s="13"/>
      <c r="D371" s="12"/>
      <c r="E371" s="12"/>
      <c r="F371" s="12"/>
      <c r="G371" s="12"/>
      <c r="H371" s="12"/>
      <c r="I371" s="12"/>
      <c r="J371" s="12"/>
      <c r="K371" s="14"/>
      <c r="L371" s="11"/>
      <c r="M371" s="11"/>
      <c r="N371" s="11"/>
      <c r="O371" s="12"/>
      <c r="P371" s="14"/>
      <c r="Q371" s="11"/>
      <c r="R371" s="11"/>
    </row>
    <row r="372" spans="2:22" x14ac:dyDescent="0.25">
      <c r="B372">
        <v>345</v>
      </c>
      <c r="C372" s="13">
        <v>45923</v>
      </c>
      <c r="D372" s="12" t="s">
        <v>361</v>
      </c>
      <c r="E372" s="12" t="s">
        <v>23</v>
      </c>
      <c r="F372" s="12" t="s">
        <v>23</v>
      </c>
      <c r="G372" s="12" t="s">
        <v>21</v>
      </c>
      <c r="H372" s="12"/>
      <c r="I372" s="12" t="s">
        <v>48</v>
      </c>
      <c r="J372" s="12"/>
      <c r="K372" s="14"/>
      <c r="L372" s="11"/>
      <c r="M372" s="11"/>
      <c r="N372" s="11"/>
      <c r="O372" s="12" t="s">
        <v>361</v>
      </c>
      <c r="P372" s="14">
        <v>-1000</v>
      </c>
      <c r="Q372" s="11">
        <v>112.94</v>
      </c>
      <c r="R372" s="11">
        <v>-112936.9</v>
      </c>
      <c r="S372" t="str">
        <f t="shared" ref="S372:S375" si="165">LEFT(O372,2)</f>
        <v>22</v>
      </c>
      <c r="T372" t="str">
        <f t="shared" ref="T372:T375" si="166">MID(O372,4,2)</f>
        <v>09</v>
      </c>
      <c r="U372" t="str">
        <f t="shared" ref="U372:U375" si="167">RIGHT(O372,2)</f>
        <v>25</v>
      </c>
      <c r="V372" t="s">
        <v>387</v>
      </c>
    </row>
    <row r="373" spans="2:22" x14ac:dyDescent="0.25">
      <c r="B373">
        <v>125</v>
      </c>
      <c r="C373" s="13">
        <v>45819</v>
      </c>
      <c r="D373" s="12" t="s">
        <v>175</v>
      </c>
      <c r="E373" s="12" t="s">
        <v>23</v>
      </c>
      <c r="F373" s="12" t="s">
        <v>23</v>
      </c>
      <c r="G373" s="12" t="s">
        <v>21</v>
      </c>
      <c r="H373" s="12"/>
      <c r="I373" s="12" t="s">
        <v>48</v>
      </c>
      <c r="J373" s="12"/>
      <c r="K373" s="14"/>
      <c r="L373" s="11"/>
      <c r="M373" s="11"/>
      <c r="N373" s="11"/>
      <c r="O373" s="12" t="s">
        <v>175</v>
      </c>
      <c r="P373" s="14">
        <v>-1000</v>
      </c>
      <c r="Q373" s="11">
        <v>111.74</v>
      </c>
      <c r="R373" s="11">
        <v>-111739.1</v>
      </c>
      <c r="S373" t="str">
        <f t="shared" si="165"/>
        <v>10</v>
      </c>
      <c r="T373" t="str">
        <f t="shared" si="166"/>
        <v>06</v>
      </c>
      <c r="U373" t="str">
        <f t="shared" si="167"/>
        <v>25</v>
      </c>
      <c r="V373" t="s">
        <v>390</v>
      </c>
    </row>
    <row r="374" spans="2:22" x14ac:dyDescent="0.25">
      <c r="B374">
        <v>264</v>
      </c>
      <c r="C374" s="13">
        <v>45887</v>
      </c>
      <c r="D374" s="12" t="s">
        <v>294</v>
      </c>
      <c r="E374" s="12" t="s">
        <v>23</v>
      </c>
      <c r="F374" s="12" t="s">
        <v>23</v>
      </c>
      <c r="G374" s="12" t="s">
        <v>21</v>
      </c>
      <c r="H374" s="12"/>
      <c r="I374" s="12" t="s">
        <v>48</v>
      </c>
      <c r="J374" s="12"/>
      <c r="K374" s="14"/>
      <c r="L374" s="11"/>
      <c r="M374" s="11"/>
      <c r="N374" s="11"/>
      <c r="O374" s="12" t="s">
        <v>294</v>
      </c>
      <c r="P374" s="14">
        <v>-1000</v>
      </c>
      <c r="Q374" s="11">
        <v>106.4</v>
      </c>
      <c r="R374" s="11">
        <v>-106403.5</v>
      </c>
      <c r="S374" t="str">
        <f t="shared" si="165"/>
        <v>14</v>
      </c>
      <c r="T374" t="str">
        <f t="shared" si="166"/>
        <v>08</v>
      </c>
      <c r="U374" t="str">
        <f t="shared" si="167"/>
        <v>25</v>
      </c>
      <c r="V374" t="s">
        <v>388</v>
      </c>
    </row>
    <row r="375" spans="2:22" x14ac:dyDescent="0.25">
      <c r="B375">
        <v>11</v>
      </c>
      <c r="C375" s="13">
        <v>45769</v>
      </c>
      <c r="D375" s="12" t="s">
        <v>58</v>
      </c>
      <c r="E375" s="12" t="s">
        <v>23</v>
      </c>
      <c r="F375" s="12" t="s">
        <v>23</v>
      </c>
      <c r="G375" s="12" t="s">
        <v>21</v>
      </c>
      <c r="H375" s="12"/>
      <c r="I375" s="12" t="s">
        <v>48</v>
      </c>
      <c r="J375" s="12"/>
      <c r="K375" s="14"/>
      <c r="L375" s="11"/>
      <c r="M375" s="11"/>
      <c r="N375" s="11"/>
      <c r="O375" s="12" t="s">
        <v>58</v>
      </c>
      <c r="P375" s="14">
        <v>-1000</v>
      </c>
      <c r="Q375" s="11">
        <v>102</v>
      </c>
      <c r="R375" s="11">
        <v>-101997.9</v>
      </c>
      <c r="S375" t="str">
        <f t="shared" si="165"/>
        <v>21</v>
      </c>
      <c r="T375" t="str">
        <f t="shared" si="166"/>
        <v>04</v>
      </c>
      <c r="U375" t="str">
        <f t="shared" si="167"/>
        <v>25</v>
      </c>
      <c r="V375" t="s">
        <v>390</v>
      </c>
    </row>
    <row r="376" spans="2:22" x14ac:dyDescent="0.25">
      <c r="B376">
        <v>4</v>
      </c>
      <c r="C376" s="13">
        <v>45758</v>
      </c>
      <c r="D376" s="12" t="s">
        <v>45</v>
      </c>
      <c r="E376" s="12" t="s">
        <v>23</v>
      </c>
      <c r="F376" s="12" t="s">
        <v>23</v>
      </c>
      <c r="G376" s="12" t="s">
        <v>21</v>
      </c>
      <c r="H376" s="12"/>
      <c r="I376" s="12" t="s">
        <v>48</v>
      </c>
      <c r="J376" s="12" t="s">
        <v>45</v>
      </c>
      <c r="K376" s="14">
        <v>2500</v>
      </c>
      <c r="L376" s="11">
        <v>96.18</v>
      </c>
      <c r="M376" s="11">
        <v>240440.24</v>
      </c>
      <c r="N376" s="11"/>
      <c r="O376" s="12"/>
      <c r="P376" s="14"/>
      <c r="Q376" s="11"/>
      <c r="R376" s="11"/>
      <c r="S376" t="str">
        <f>LEFT(J376,2)</f>
        <v>09</v>
      </c>
      <c r="T376" t="str">
        <f>MID(J376,4,2)</f>
        <v>04</v>
      </c>
      <c r="U376" t="str">
        <f>RIGHT(J376,2)</f>
        <v>25</v>
      </c>
      <c r="V376" t="s">
        <v>390</v>
      </c>
    </row>
    <row r="377" spans="2:22" x14ac:dyDescent="0.25">
      <c r="C377" s="13"/>
      <c r="D377" s="12"/>
      <c r="E377" s="12"/>
      <c r="F377" s="12"/>
      <c r="G377" s="12"/>
      <c r="H377" s="12"/>
      <c r="I377" s="12"/>
      <c r="J377" s="12"/>
      <c r="K377" s="14"/>
      <c r="L377" s="11"/>
      <c r="M377" s="11"/>
      <c r="N377" s="11"/>
      <c r="O377" s="12"/>
      <c r="P377" s="14"/>
      <c r="Q377" s="11"/>
      <c r="R377" s="11"/>
    </row>
    <row r="378" spans="2:22" x14ac:dyDescent="0.25">
      <c r="B378">
        <v>346</v>
      </c>
      <c r="C378" s="13">
        <v>45923</v>
      </c>
      <c r="D378" s="12" t="s">
        <v>361</v>
      </c>
      <c r="E378" s="12" t="s">
        <v>23</v>
      </c>
      <c r="F378" s="12" t="s">
        <v>23</v>
      </c>
      <c r="G378" s="12" t="s">
        <v>21</v>
      </c>
      <c r="H378" s="12"/>
      <c r="I378" s="12" t="s">
        <v>364</v>
      </c>
      <c r="J378" s="12"/>
      <c r="K378" s="14"/>
      <c r="L378" s="11"/>
      <c r="M378" s="11"/>
      <c r="N378" s="11"/>
      <c r="O378" s="12" t="s">
        <v>361</v>
      </c>
      <c r="P378" s="14">
        <v>-1000</v>
      </c>
      <c r="Q378" s="11">
        <v>165.93</v>
      </c>
      <c r="R378" s="11">
        <v>-165933.9</v>
      </c>
      <c r="S378" t="str">
        <f>LEFT(O378,2)</f>
        <v>22</v>
      </c>
      <c r="T378" t="str">
        <f>MID(O378,4,2)</f>
        <v>09</v>
      </c>
      <c r="U378" t="str">
        <f>RIGHT(O378,2)</f>
        <v>25</v>
      </c>
      <c r="V378" t="s">
        <v>387</v>
      </c>
    </row>
    <row r="379" spans="2:22" x14ac:dyDescent="0.25">
      <c r="C379" s="13"/>
      <c r="D379" s="12"/>
      <c r="E379" s="12"/>
      <c r="F379" s="12"/>
      <c r="G379" s="12"/>
      <c r="H379" s="12"/>
      <c r="I379" s="12"/>
      <c r="J379" s="12"/>
      <c r="K379" s="14"/>
      <c r="L379" s="11"/>
      <c r="M379" s="11"/>
      <c r="N379" s="11"/>
      <c r="O379" s="12"/>
      <c r="P379" s="14"/>
      <c r="Q379" s="11"/>
      <c r="R379" s="11"/>
    </row>
    <row r="380" spans="2:22" x14ac:dyDescent="0.25">
      <c r="B380">
        <v>59</v>
      </c>
      <c r="C380" s="13">
        <v>45790</v>
      </c>
      <c r="D380" s="12" t="s">
        <v>111</v>
      </c>
      <c r="E380" s="12" t="s">
        <v>23</v>
      </c>
      <c r="F380" s="12" t="s">
        <v>23</v>
      </c>
      <c r="G380" s="12" t="s">
        <v>21</v>
      </c>
      <c r="H380" s="12"/>
      <c r="I380" s="12" t="s">
        <v>118</v>
      </c>
      <c r="J380" s="12"/>
      <c r="K380" s="14"/>
      <c r="L380" s="11"/>
      <c r="M380" s="11"/>
      <c r="N380" s="11"/>
      <c r="O380" s="12" t="s">
        <v>111</v>
      </c>
      <c r="P380" s="14">
        <v>-584</v>
      </c>
      <c r="Q380" s="11">
        <v>71.67</v>
      </c>
      <c r="R380" s="11">
        <v>-41854.29</v>
      </c>
      <c r="S380" t="str">
        <f>LEFT(O380,2)</f>
        <v>12</v>
      </c>
      <c r="T380" t="str">
        <f>MID(O380,4,2)</f>
        <v>05</v>
      </c>
      <c r="U380" t="str">
        <f>RIGHT(O380,2)</f>
        <v>25</v>
      </c>
      <c r="V380" t="s">
        <v>390</v>
      </c>
    </row>
    <row r="381" spans="2:22" x14ac:dyDescent="0.25">
      <c r="C381" s="13"/>
      <c r="D381" s="12"/>
      <c r="E381" s="12"/>
      <c r="F381" s="12"/>
      <c r="G381" s="12"/>
      <c r="H381" s="12"/>
      <c r="I381" s="12"/>
      <c r="J381" s="12"/>
      <c r="K381" s="14"/>
      <c r="L381" s="11"/>
      <c r="M381" s="11"/>
      <c r="N381" s="11"/>
      <c r="O381" s="12"/>
      <c r="P381" s="14"/>
      <c r="Q381" s="11"/>
      <c r="R381" s="11"/>
    </row>
    <row r="382" spans="2:22" x14ac:dyDescent="0.25">
      <c r="B382">
        <v>93</v>
      </c>
      <c r="C382" s="13">
        <v>45805</v>
      </c>
      <c r="D382" s="12" t="s">
        <v>156</v>
      </c>
      <c r="E382" s="12" t="s">
        <v>23</v>
      </c>
      <c r="F382" s="12" t="s">
        <v>23</v>
      </c>
      <c r="G382" s="12" t="s">
        <v>21</v>
      </c>
      <c r="H382" s="12"/>
      <c r="I382" s="12" t="s">
        <v>100</v>
      </c>
      <c r="J382" s="12"/>
      <c r="K382" s="14"/>
      <c r="L382" s="11"/>
      <c r="M382" s="11"/>
      <c r="N382" s="11"/>
      <c r="O382" s="12" t="s">
        <v>156</v>
      </c>
      <c r="P382" s="14">
        <v>-2000</v>
      </c>
      <c r="Q382" s="11">
        <v>182.99</v>
      </c>
      <c r="R382" s="11">
        <v>-365982.86</v>
      </c>
      <c r="S382" t="str">
        <f t="shared" ref="S382:S383" si="168">LEFT(O382,2)</f>
        <v>27</v>
      </c>
      <c r="T382" t="str">
        <f t="shared" ref="T382:T383" si="169">MID(O382,4,2)</f>
        <v>05</v>
      </c>
      <c r="U382" t="str">
        <f t="shared" ref="U382:U383" si="170">RIGHT(O382,2)</f>
        <v>25</v>
      </c>
      <c r="V382" t="s">
        <v>390</v>
      </c>
    </row>
    <row r="383" spans="2:22" x14ac:dyDescent="0.25">
      <c r="B383">
        <v>46</v>
      </c>
      <c r="C383" s="13">
        <v>45784</v>
      </c>
      <c r="D383" s="12" t="s">
        <v>77</v>
      </c>
      <c r="E383" s="12" t="s">
        <v>23</v>
      </c>
      <c r="F383" s="12" t="s">
        <v>23</v>
      </c>
      <c r="G383" s="12" t="s">
        <v>21</v>
      </c>
      <c r="H383" s="12"/>
      <c r="I383" s="12" t="s">
        <v>100</v>
      </c>
      <c r="J383" s="12"/>
      <c r="K383" s="14"/>
      <c r="L383" s="11"/>
      <c r="M383" s="11"/>
      <c r="N383" s="11"/>
      <c r="O383" s="12" t="s">
        <v>77</v>
      </c>
      <c r="P383" s="14">
        <v>-1500</v>
      </c>
      <c r="Q383" s="11">
        <v>170.1</v>
      </c>
      <c r="R383" s="11">
        <v>-255149.55</v>
      </c>
      <c r="S383" t="str">
        <f t="shared" si="168"/>
        <v>06</v>
      </c>
      <c r="T383" t="str">
        <f t="shared" si="169"/>
        <v>05</v>
      </c>
      <c r="U383" t="str">
        <f t="shared" si="170"/>
        <v>25</v>
      </c>
      <c r="V383" t="s">
        <v>390</v>
      </c>
    </row>
    <row r="384" spans="2:22" x14ac:dyDescent="0.25">
      <c r="C384" s="13"/>
      <c r="D384" s="12"/>
      <c r="E384" s="12"/>
      <c r="F384" s="12"/>
      <c r="G384" s="12"/>
      <c r="H384" s="12"/>
      <c r="I384" s="12"/>
      <c r="J384" s="12"/>
      <c r="K384" s="14"/>
      <c r="L384" s="11"/>
      <c r="M384" s="11"/>
      <c r="N384" s="11"/>
      <c r="O384" s="12"/>
      <c r="P384" s="14"/>
      <c r="Q384" s="11"/>
      <c r="R384" s="11"/>
    </row>
    <row r="385" spans="2:22" x14ac:dyDescent="0.25">
      <c r="B385">
        <v>319</v>
      </c>
      <c r="C385" s="13">
        <v>45917</v>
      </c>
      <c r="D385" s="12" t="s">
        <v>349</v>
      </c>
      <c r="E385" s="12" t="s">
        <v>23</v>
      </c>
      <c r="F385" s="12" t="s">
        <v>23</v>
      </c>
      <c r="G385" s="12" t="s">
        <v>21</v>
      </c>
      <c r="H385" s="12"/>
      <c r="I385" s="12" t="s">
        <v>339</v>
      </c>
      <c r="J385" s="12"/>
      <c r="K385" s="14"/>
      <c r="L385" s="11"/>
      <c r="M385" s="11"/>
      <c r="N385" s="11"/>
      <c r="O385" s="12" t="s">
        <v>349</v>
      </c>
      <c r="P385" s="14">
        <v>-100</v>
      </c>
      <c r="Q385" s="11">
        <v>939.06</v>
      </c>
      <c r="R385" s="11">
        <v>-93906</v>
      </c>
      <c r="S385" t="str">
        <f>LEFT(O385,2)</f>
        <v>16</v>
      </c>
      <c r="T385" t="str">
        <f>MID(O385,4,2)</f>
        <v>09</v>
      </c>
      <c r="U385" t="str">
        <f>RIGHT(O385,2)</f>
        <v>25</v>
      </c>
      <c r="V385" t="s">
        <v>387</v>
      </c>
    </row>
    <row r="386" spans="2:22" x14ac:dyDescent="0.25">
      <c r="B386">
        <v>301</v>
      </c>
      <c r="C386" s="13">
        <v>45910</v>
      </c>
      <c r="D386" s="12" t="s">
        <v>336</v>
      </c>
      <c r="E386" s="12" t="s">
        <v>23</v>
      </c>
      <c r="F386" s="12" t="s">
        <v>23</v>
      </c>
      <c r="G386" s="12" t="s">
        <v>21</v>
      </c>
      <c r="H386" s="12"/>
      <c r="I386" s="12" t="s">
        <v>339</v>
      </c>
      <c r="J386" s="12" t="s">
        <v>336</v>
      </c>
      <c r="K386" s="14">
        <v>100</v>
      </c>
      <c r="L386" s="11">
        <v>921.62</v>
      </c>
      <c r="M386" s="11">
        <v>92162.06</v>
      </c>
      <c r="N386" s="11"/>
      <c r="O386" s="12"/>
      <c r="P386" s="14"/>
      <c r="Q386" s="11"/>
      <c r="R386" s="11"/>
      <c r="S386" t="str">
        <f>LEFT(J386,2)</f>
        <v>09</v>
      </c>
      <c r="T386" t="str">
        <f>MID(J386,4,2)</f>
        <v>09</v>
      </c>
      <c r="U386" t="str">
        <f>RIGHT(J386,2)</f>
        <v>25</v>
      </c>
      <c r="V386" t="s">
        <v>388</v>
      </c>
    </row>
    <row r="387" spans="2:22" x14ac:dyDescent="0.25">
      <c r="C387" s="13"/>
      <c r="D387" s="12"/>
      <c r="E387" s="12"/>
      <c r="F387" s="12"/>
      <c r="G387" s="12"/>
      <c r="H387" s="12"/>
      <c r="I387" s="12"/>
      <c r="J387" s="12"/>
      <c r="K387" s="14"/>
      <c r="L387" s="11"/>
      <c r="M387" s="11"/>
      <c r="N387" s="11"/>
      <c r="O387" s="12"/>
      <c r="P387" s="14"/>
      <c r="Q387" s="11"/>
      <c r="R387" s="11"/>
    </row>
    <row r="388" spans="2:22" x14ac:dyDescent="0.25">
      <c r="B388">
        <v>74</v>
      </c>
      <c r="C388" s="13">
        <v>45793</v>
      </c>
      <c r="D388" s="12" t="s">
        <v>127</v>
      </c>
      <c r="E388" s="12" t="s">
        <v>23</v>
      </c>
      <c r="F388" s="12" t="s">
        <v>23</v>
      </c>
      <c r="G388" s="12" t="s">
        <v>21</v>
      </c>
      <c r="H388" s="12"/>
      <c r="I388" s="12" t="s">
        <v>130</v>
      </c>
      <c r="J388" s="12" t="s">
        <v>127</v>
      </c>
      <c r="K388" s="14">
        <v>500</v>
      </c>
      <c r="L388" s="11">
        <v>155.31</v>
      </c>
      <c r="M388" s="11">
        <v>77652.59</v>
      </c>
      <c r="N388" s="11"/>
      <c r="O388" s="12"/>
      <c r="P388" s="14"/>
      <c r="Q388" s="11"/>
      <c r="R388" s="11"/>
      <c r="S388" t="str">
        <f>LEFT(J388,2)</f>
        <v>15</v>
      </c>
      <c r="T388" t="str">
        <f>MID(J388,4,2)</f>
        <v>05</v>
      </c>
      <c r="U388" t="str">
        <f>RIGHT(J388,2)</f>
        <v>25</v>
      </c>
      <c r="V388" t="s">
        <v>390</v>
      </c>
    </row>
    <row r="389" spans="2:22" x14ac:dyDescent="0.25">
      <c r="C389" s="13"/>
      <c r="D389" s="12"/>
      <c r="E389" s="12"/>
      <c r="F389" s="12"/>
      <c r="G389" s="12"/>
      <c r="H389" s="12"/>
      <c r="I389" s="12"/>
      <c r="J389" s="12"/>
      <c r="K389" s="14"/>
      <c r="L389" s="11"/>
      <c r="M389" s="11"/>
      <c r="N389" s="11"/>
      <c r="O389" s="12"/>
      <c r="P389" s="14"/>
      <c r="Q389" s="11"/>
      <c r="R389" s="11"/>
    </row>
    <row r="390" spans="2:22" x14ac:dyDescent="0.25">
      <c r="B390">
        <v>167</v>
      </c>
      <c r="C390" s="13">
        <v>45847</v>
      </c>
      <c r="D390" s="12" t="s">
        <v>230</v>
      </c>
      <c r="E390" s="12" t="s">
        <v>23</v>
      </c>
      <c r="F390" s="12" t="s">
        <v>23</v>
      </c>
      <c r="G390" s="12" t="s">
        <v>21</v>
      </c>
      <c r="H390" s="12"/>
      <c r="I390" s="12" t="s">
        <v>234</v>
      </c>
      <c r="J390" s="12"/>
      <c r="K390" s="14"/>
      <c r="L390" s="11"/>
      <c r="M390" s="11"/>
      <c r="N390" s="11"/>
      <c r="O390" s="12" t="s">
        <v>230</v>
      </c>
      <c r="P390" s="14">
        <v>-50</v>
      </c>
      <c r="Q390" s="11">
        <v>1337.16</v>
      </c>
      <c r="R390" s="11">
        <v>-66858.070000000007</v>
      </c>
      <c r="S390" t="str">
        <f t="shared" ref="S390:S391" si="171">LEFT(O390,2)</f>
        <v>08</v>
      </c>
      <c r="T390" t="str">
        <f t="shared" ref="T390:T391" si="172">MID(O390,4,2)</f>
        <v>07</v>
      </c>
      <c r="U390" t="str">
        <f t="shared" ref="U390:U391" si="173">RIGHT(O390,2)</f>
        <v>25</v>
      </c>
      <c r="V390" t="s">
        <v>389</v>
      </c>
    </row>
    <row r="391" spans="2:22" x14ac:dyDescent="0.25">
      <c r="B391">
        <v>274</v>
      </c>
      <c r="C391" s="13">
        <v>45890</v>
      </c>
      <c r="D391" s="12" t="s">
        <v>306</v>
      </c>
      <c r="E391" s="12" t="s">
        <v>23</v>
      </c>
      <c r="F391" s="12" t="s">
        <v>23</v>
      </c>
      <c r="G391" s="12" t="s">
        <v>21</v>
      </c>
      <c r="H391" s="12"/>
      <c r="I391" s="12" t="s">
        <v>234</v>
      </c>
      <c r="J391" s="12"/>
      <c r="K391" s="14"/>
      <c r="L391" s="11"/>
      <c r="M391" s="11"/>
      <c r="N391" s="11"/>
      <c r="O391" s="12" t="s">
        <v>306</v>
      </c>
      <c r="P391" s="14">
        <v>-50</v>
      </c>
      <c r="Q391" s="11">
        <v>1255.3399999999999</v>
      </c>
      <c r="R391" s="11">
        <v>-62767.17</v>
      </c>
      <c r="S391" t="str">
        <f t="shared" si="171"/>
        <v>20</v>
      </c>
      <c r="T391" t="str">
        <f t="shared" si="172"/>
        <v>08</v>
      </c>
      <c r="U391" t="str">
        <f t="shared" si="173"/>
        <v>25</v>
      </c>
      <c r="V391" t="s">
        <v>388</v>
      </c>
    </row>
    <row r="392" spans="2:22" x14ac:dyDescent="0.25">
      <c r="C392" s="13"/>
      <c r="D392" s="12"/>
      <c r="E392" s="12"/>
      <c r="F392" s="12"/>
      <c r="G392" s="12"/>
      <c r="H392" s="12"/>
      <c r="I392" s="12"/>
      <c r="J392" s="12"/>
      <c r="K392" s="14"/>
      <c r="L392" s="11"/>
      <c r="M392" s="11"/>
      <c r="N392" s="11"/>
      <c r="O392" s="12"/>
      <c r="P392" s="14"/>
      <c r="Q392" s="11"/>
      <c r="R392" s="11"/>
    </row>
    <row r="393" spans="2:22" x14ac:dyDescent="0.25">
      <c r="B393">
        <v>126</v>
      </c>
      <c r="C393" s="13">
        <v>45819</v>
      </c>
      <c r="D393" s="12" t="s">
        <v>175</v>
      </c>
      <c r="E393" s="12" t="s">
        <v>23</v>
      </c>
      <c r="F393" s="12" t="s">
        <v>23</v>
      </c>
      <c r="G393" s="12" t="s">
        <v>21</v>
      </c>
      <c r="H393" s="12"/>
      <c r="I393" s="12" t="s">
        <v>186</v>
      </c>
      <c r="J393" s="12"/>
      <c r="K393" s="14"/>
      <c r="L393" s="11"/>
      <c r="M393" s="11"/>
      <c r="N393" s="11"/>
      <c r="O393" s="12" t="s">
        <v>175</v>
      </c>
      <c r="P393" s="14">
        <v>-1000</v>
      </c>
      <c r="Q393" s="11">
        <v>163.29</v>
      </c>
      <c r="R393" s="11">
        <v>-163286.49</v>
      </c>
      <c r="S393" t="str">
        <f t="shared" ref="S393:S395" si="174">LEFT(O393,2)</f>
        <v>10</v>
      </c>
      <c r="T393" t="str">
        <f t="shared" ref="T393:T395" si="175">MID(O393,4,2)</f>
        <v>06</v>
      </c>
      <c r="U393" t="str">
        <f t="shared" ref="U393:U395" si="176">RIGHT(O393,2)</f>
        <v>25</v>
      </c>
      <c r="V393" t="s">
        <v>390</v>
      </c>
    </row>
    <row r="394" spans="2:22" x14ac:dyDescent="0.25">
      <c r="B394">
        <v>193</v>
      </c>
      <c r="C394" s="13">
        <v>45861</v>
      </c>
      <c r="D394" s="12" t="s">
        <v>247</v>
      </c>
      <c r="E394" s="12" t="s">
        <v>23</v>
      </c>
      <c r="F394" s="12" t="s">
        <v>23</v>
      </c>
      <c r="G394" s="12" t="s">
        <v>21</v>
      </c>
      <c r="H394" s="12"/>
      <c r="I394" s="12" t="s">
        <v>186</v>
      </c>
      <c r="J394" s="12"/>
      <c r="K394" s="14"/>
      <c r="L394" s="11"/>
      <c r="M394" s="11"/>
      <c r="N394" s="11"/>
      <c r="O394" s="12" t="s">
        <v>247</v>
      </c>
      <c r="P394" s="14">
        <v>-500</v>
      </c>
      <c r="Q394" s="11">
        <v>154.66</v>
      </c>
      <c r="R394" s="11">
        <v>-77327.600000000006</v>
      </c>
      <c r="S394" t="str">
        <f t="shared" si="174"/>
        <v>22</v>
      </c>
      <c r="T394" t="str">
        <f t="shared" si="175"/>
        <v>07</v>
      </c>
      <c r="U394" t="str">
        <f t="shared" si="176"/>
        <v>25</v>
      </c>
      <c r="V394" t="s">
        <v>389</v>
      </c>
    </row>
    <row r="395" spans="2:22" x14ac:dyDescent="0.25">
      <c r="B395">
        <v>313</v>
      </c>
      <c r="C395" s="13">
        <v>45916</v>
      </c>
      <c r="D395" s="12" t="s">
        <v>345</v>
      </c>
      <c r="E395" s="12" t="s">
        <v>23</v>
      </c>
      <c r="F395" s="12" t="s">
        <v>23</v>
      </c>
      <c r="G395" s="12" t="s">
        <v>21</v>
      </c>
      <c r="H395" s="12"/>
      <c r="I395" s="12" t="s">
        <v>186</v>
      </c>
      <c r="J395" s="12"/>
      <c r="K395" s="14"/>
      <c r="L395" s="11"/>
      <c r="M395" s="11"/>
      <c r="N395" s="11"/>
      <c r="O395" s="12" t="s">
        <v>345</v>
      </c>
      <c r="P395" s="14">
        <v>-500</v>
      </c>
      <c r="Q395" s="11">
        <v>153.84</v>
      </c>
      <c r="R395" s="11">
        <v>-76918</v>
      </c>
      <c r="S395" t="str">
        <f t="shared" si="174"/>
        <v>15</v>
      </c>
      <c r="T395" t="str">
        <f t="shared" si="175"/>
        <v>09</v>
      </c>
      <c r="U395" t="str">
        <f t="shared" si="176"/>
        <v>25</v>
      </c>
      <c r="V395" t="s">
        <v>388</v>
      </c>
    </row>
    <row r="396" spans="2:22" x14ac:dyDescent="0.25">
      <c r="C396" s="13"/>
      <c r="D396" s="12"/>
      <c r="E396" s="12"/>
      <c r="F396" s="12"/>
      <c r="G396" s="12"/>
      <c r="H396" s="12"/>
      <c r="I396" s="12"/>
      <c r="J396" s="12"/>
      <c r="K396" s="14"/>
      <c r="L396" s="11"/>
      <c r="M396" s="11"/>
      <c r="N396" s="11"/>
      <c r="O396" s="12"/>
      <c r="P396" s="14"/>
      <c r="Q396" s="11"/>
      <c r="R396" s="11"/>
    </row>
    <row r="397" spans="2:22" x14ac:dyDescent="0.25">
      <c r="B397">
        <v>280</v>
      </c>
      <c r="C397" s="13">
        <v>45901</v>
      </c>
      <c r="D397" s="12" t="s">
        <v>312</v>
      </c>
      <c r="E397" s="12" t="s">
        <v>23</v>
      </c>
      <c r="F397" s="12" t="s">
        <v>23</v>
      </c>
      <c r="G397" s="12" t="s">
        <v>21</v>
      </c>
      <c r="H397" s="12"/>
      <c r="I397" s="12" t="s">
        <v>119</v>
      </c>
      <c r="J397" s="12"/>
      <c r="K397" s="14"/>
      <c r="L397" s="11"/>
      <c r="M397" s="11"/>
      <c r="N397" s="11"/>
      <c r="O397" s="12" t="s">
        <v>312</v>
      </c>
      <c r="P397" s="14">
        <v>-250</v>
      </c>
      <c r="Q397" s="11">
        <v>1354.64</v>
      </c>
      <c r="R397" s="11">
        <v>-338660.98</v>
      </c>
      <c r="S397" t="str">
        <f t="shared" ref="S397:S398" si="177">LEFT(O397,2)</f>
        <v>29</v>
      </c>
      <c r="T397" t="str">
        <f t="shared" ref="T397:T398" si="178">MID(O397,4,2)</f>
        <v>08</v>
      </c>
      <c r="U397" t="str">
        <f t="shared" ref="U397:U398" si="179">RIGHT(O397,2)</f>
        <v>25</v>
      </c>
      <c r="V397" t="s">
        <v>388</v>
      </c>
    </row>
    <row r="398" spans="2:22" x14ac:dyDescent="0.25">
      <c r="B398">
        <v>60</v>
      </c>
      <c r="C398" s="13">
        <v>45790</v>
      </c>
      <c r="D398" s="12" t="s">
        <v>111</v>
      </c>
      <c r="E398" s="12" t="s">
        <v>23</v>
      </c>
      <c r="F398" s="12" t="s">
        <v>23</v>
      </c>
      <c r="G398" s="12" t="s">
        <v>21</v>
      </c>
      <c r="H398" s="12"/>
      <c r="I398" s="12" t="s">
        <v>119</v>
      </c>
      <c r="J398" s="12"/>
      <c r="K398" s="14"/>
      <c r="L398" s="11"/>
      <c r="M398" s="11"/>
      <c r="N398" s="11"/>
      <c r="O398" s="12" t="s">
        <v>111</v>
      </c>
      <c r="P398" s="14">
        <v>-150</v>
      </c>
      <c r="Q398" s="11">
        <v>1421.58</v>
      </c>
      <c r="R398" s="11">
        <v>-213236.55</v>
      </c>
      <c r="S398" t="str">
        <f t="shared" si="177"/>
        <v>12</v>
      </c>
      <c r="T398" t="str">
        <f t="shared" si="178"/>
        <v>05</v>
      </c>
      <c r="U398" t="str">
        <f t="shared" si="179"/>
        <v>25</v>
      </c>
      <c r="V398" t="s">
        <v>390</v>
      </c>
    </row>
    <row r="399" spans="2:22" x14ac:dyDescent="0.25">
      <c r="C399" s="13"/>
      <c r="D399" s="12"/>
      <c r="E399" s="12"/>
      <c r="F399" s="12"/>
      <c r="G399" s="12"/>
      <c r="H399" s="12"/>
      <c r="I399" s="12"/>
      <c r="J399" s="12"/>
      <c r="K399" s="14"/>
      <c r="L399" s="11"/>
      <c r="M399" s="11"/>
      <c r="N399" s="11"/>
      <c r="O399" s="12"/>
      <c r="P399" s="14"/>
      <c r="Q399" s="11"/>
      <c r="R399" s="11"/>
    </row>
    <row r="400" spans="2:22" x14ac:dyDescent="0.25">
      <c r="B400">
        <v>135</v>
      </c>
      <c r="C400" s="13">
        <v>45819</v>
      </c>
      <c r="D400" s="12" t="s">
        <v>175</v>
      </c>
      <c r="E400" s="12" t="s">
        <v>17</v>
      </c>
      <c r="F400" s="12" t="s">
        <v>190</v>
      </c>
      <c r="G400" s="12" t="s">
        <v>21</v>
      </c>
      <c r="H400" s="12"/>
      <c r="I400" s="12" t="s">
        <v>191</v>
      </c>
      <c r="J400" s="12"/>
      <c r="K400" s="14"/>
      <c r="L400" s="11"/>
      <c r="M400" s="11"/>
      <c r="N400" s="11"/>
      <c r="O400" s="12" t="s">
        <v>175</v>
      </c>
      <c r="P400" s="14">
        <v>-250</v>
      </c>
      <c r="Q400" s="11">
        <v>407.3</v>
      </c>
      <c r="R400" s="11">
        <v>-101823.96</v>
      </c>
      <c r="S400" t="str">
        <f t="shared" ref="S400:S401" si="180">LEFT(O400,2)</f>
        <v>10</v>
      </c>
      <c r="T400" t="str">
        <f t="shared" ref="T400:T401" si="181">MID(O400,4,2)</f>
        <v>06</v>
      </c>
      <c r="U400" t="str">
        <f t="shared" ref="U400:U401" si="182">RIGHT(O400,2)</f>
        <v>25</v>
      </c>
      <c r="V400" t="s">
        <v>390</v>
      </c>
    </row>
    <row r="401" spans="2:22" x14ac:dyDescent="0.25">
      <c r="B401">
        <v>207</v>
      </c>
      <c r="C401" s="13">
        <v>45861</v>
      </c>
      <c r="D401" s="12" t="s">
        <v>247</v>
      </c>
      <c r="E401" s="12" t="s">
        <v>23</v>
      </c>
      <c r="F401" s="12" t="s">
        <v>23</v>
      </c>
      <c r="G401" s="12" t="s">
        <v>21</v>
      </c>
      <c r="H401" s="12"/>
      <c r="I401" s="12" t="s">
        <v>191</v>
      </c>
      <c r="J401" s="12"/>
      <c r="K401" s="14"/>
      <c r="L401" s="11"/>
      <c r="M401" s="11"/>
      <c r="N401" s="11"/>
      <c r="O401" s="12" t="s">
        <v>247</v>
      </c>
      <c r="P401" s="14">
        <v>-250</v>
      </c>
      <c r="Q401" s="11">
        <v>378.87</v>
      </c>
      <c r="R401" s="11">
        <v>-94717.67</v>
      </c>
      <c r="S401" t="str">
        <f t="shared" si="180"/>
        <v>22</v>
      </c>
      <c r="T401" t="str">
        <f t="shared" si="181"/>
        <v>07</v>
      </c>
      <c r="U401" t="str">
        <f t="shared" si="182"/>
        <v>25</v>
      </c>
      <c r="V401" t="s">
        <v>389</v>
      </c>
    </row>
    <row r="402" spans="2:22" x14ac:dyDescent="0.25">
      <c r="C402" s="13"/>
      <c r="D402" s="12"/>
      <c r="E402" s="12"/>
      <c r="F402" s="12"/>
      <c r="G402" s="12"/>
      <c r="H402" s="12"/>
      <c r="I402" s="12"/>
      <c r="J402" s="12"/>
      <c r="K402" s="14"/>
      <c r="L402" s="11"/>
      <c r="M402" s="11"/>
      <c r="N402" s="11"/>
      <c r="O402" s="12"/>
      <c r="P402" s="14"/>
      <c r="Q402" s="11"/>
      <c r="R402" s="11"/>
    </row>
    <row r="403" spans="2:22" x14ac:dyDescent="0.25">
      <c r="B403">
        <v>127</v>
      </c>
      <c r="C403" s="13">
        <v>45819</v>
      </c>
      <c r="D403" s="12" t="s">
        <v>175</v>
      </c>
      <c r="E403" s="12" t="s">
        <v>23</v>
      </c>
      <c r="F403" s="12" t="s">
        <v>23</v>
      </c>
      <c r="G403" s="12" t="s">
        <v>21</v>
      </c>
      <c r="H403" s="12"/>
      <c r="I403" s="12" t="s">
        <v>76</v>
      </c>
      <c r="J403" s="12"/>
      <c r="K403" s="14"/>
      <c r="L403" s="11"/>
      <c r="M403" s="11"/>
      <c r="N403" s="11"/>
      <c r="O403" s="12" t="s">
        <v>175</v>
      </c>
      <c r="P403" s="14">
        <v>-1500</v>
      </c>
      <c r="Q403" s="11">
        <v>70.319999999999993</v>
      </c>
      <c r="R403" s="11">
        <v>-105484.39</v>
      </c>
      <c r="S403" t="str">
        <f t="shared" ref="S403:S405" si="183">LEFT(O403,2)</f>
        <v>10</v>
      </c>
      <c r="T403" t="str">
        <f t="shared" ref="T403:T405" si="184">MID(O403,4,2)</f>
        <v>06</v>
      </c>
      <c r="U403" t="str">
        <f t="shared" ref="U403:U405" si="185">RIGHT(O403,2)</f>
        <v>25</v>
      </c>
      <c r="V403" t="s">
        <v>390</v>
      </c>
    </row>
    <row r="404" spans="2:22" x14ac:dyDescent="0.25">
      <c r="B404">
        <v>236</v>
      </c>
      <c r="C404" s="13">
        <v>45876</v>
      </c>
      <c r="D404" s="12" t="s">
        <v>278</v>
      </c>
      <c r="E404" s="12" t="s">
        <v>17</v>
      </c>
      <c r="F404" s="12" t="s">
        <v>281</v>
      </c>
      <c r="G404" s="12" t="s">
        <v>21</v>
      </c>
      <c r="H404" s="12"/>
      <c r="I404" s="12" t="s">
        <v>76</v>
      </c>
      <c r="J404" s="12"/>
      <c r="K404" s="14"/>
      <c r="L404" s="11"/>
      <c r="M404" s="11"/>
      <c r="N404" s="11"/>
      <c r="O404" s="12" t="s">
        <v>278</v>
      </c>
      <c r="P404" s="14">
        <v>-1500</v>
      </c>
      <c r="Q404" s="11">
        <v>43.51</v>
      </c>
      <c r="R404" s="11">
        <v>-65259.6</v>
      </c>
      <c r="S404" t="str">
        <f t="shared" si="183"/>
        <v>06</v>
      </c>
      <c r="T404" t="str">
        <f t="shared" si="184"/>
        <v>08</v>
      </c>
      <c r="U404" t="str">
        <f t="shared" si="185"/>
        <v>25</v>
      </c>
      <c r="V404" t="s">
        <v>388</v>
      </c>
    </row>
    <row r="405" spans="2:22" x14ac:dyDescent="0.25">
      <c r="B405">
        <v>208</v>
      </c>
      <c r="C405" s="13">
        <v>45861</v>
      </c>
      <c r="D405" s="12" t="s">
        <v>247</v>
      </c>
      <c r="E405" s="12" t="s">
        <v>23</v>
      </c>
      <c r="F405" s="12" t="s">
        <v>23</v>
      </c>
      <c r="G405" s="12" t="s">
        <v>21</v>
      </c>
      <c r="H405" s="12"/>
      <c r="I405" s="12" t="s">
        <v>76</v>
      </c>
      <c r="J405" s="12"/>
      <c r="K405" s="14"/>
      <c r="L405" s="11"/>
      <c r="M405" s="11"/>
      <c r="N405" s="11"/>
      <c r="O405" s="12" t="s">
        <v>247</v>
      </c>
      <c r="P405" s="14">
        <v>-1000</v>
      </c>
      <c r="Q405" s="11">
        <v>61.45</v>
      </c>
      <c r="R405" s="11">
        <v>-61448.5</v>
      </c>
      <c r="S405" t="str">
        <f t="shared" si="183"/>
        <v>22</v>
      </c>
      <c r="T405" t="str">
        <f t="shared" si="184"/>
        <v>07</v>
      </c>
      <c r="U405" t="str">
        <f t="shared" si="185"/>
        <v>25</v>
      </c>
      <c r="V405" t="s">
        <v>389</v>
      </c>
    </row>
    <row r="406" spans="2:22" x14ac:dyDescent="0.25">
      <c r="B406">
        <v>21</v>
      </c>
      <c r="C406" s="13">
        <v>45782</v>
      </c>
      <c r="D406" s="12" t="s">
        <v>73</v>
      </c>
      <c r="E406" s="12" t="s">
        <v>23</v>
      </c>
      <c r="F406" s="12" t="s">
        <v>23</v>
      </c>
      <c r="G406" s="12" t="s">
        <v>21</v>
      </c>
      <c r="H406" s="12"/>
      <c r="I406" s="12" t="s">
        <v>76</v>
      </c>
      <c r="J406" s="12" t="s">
        <v>73</v>
      </c>
      <c r="K406" s="14">
        <v>2500</v>
      </c>
      <c r="L406" s="11">
        <v>40.71</v>
      </c>
      <c r="M406" s="11">
        <v>101776.75</v>
      </c>
      <c r="N406" s="11"/>
      <c r="O406" s="12"/>
      <c r="P406" s="14"/>
      <c r="Q406" s="11"/>
      <c r="R406" s="11"/>
      <c r="S406" t="str">
        <f t="shared" ref="S406:S407" si="186">LEFT(J406,2)</f>
        <v>02</v>
      </c>
      <c r="T406" t="str">
        <f t="shared" ref="T406:T407" si="187">MID(J406,4,2)</f>
        <v>05</v>
      </c>
      <c r="U406" t="str">
        <f t="shared" ref="U406:U407" si="188">RIGHT(J406,2)</f>
        <v>25</v>
      </c>
      <c r="V406" t="s">
        <v>390</v>
      </c>
    </row>
    <row r="407" spans="2:22" x14ac:dyDescent="0.25">
      <c r="B407">
        <v>102</v>
      </c>
      <c r="C407" s="13">
        <v>45818</v>
      </c>
      <c r="D407" s="12" t="s">
        <v>171</v>
      </c>
      <c r="E407" s="12" t="s">
        <v>23</v>
      </c>
      <c r="F407" s="12" t="s">
        <v>23</v>
      </c>
      <c r="G407" s="12" t="s">
        <v>21</v>
      </c>
      <c r="H407" s="12"/>
      <c r="I407" s="12" t="s">
        <v>76</v>
      </c>
      <c r="J407" s="12" t="s">
        <v>171</v>
      </c>
      <c r="K407" s="14">
        <v>2500</v>
      </c>
      <c r="L407" s="11">
        <v>64.209999999999994</v>
      </c>
      <c r="M407" s="11">
        <v>160516.01</v>
      </c>
      <c r="N407" s="11"/>
      <c r="O407" s="12"/>
      <c r="P407" s="14"/>
      <c r="Q407" s="11"/>
      <c r="R407" s="11"/>
      <c r="S407" t="str">
        <f t="shared" si="186"/>
        <v>09</v>
      </c>
      <c r="T407" t="str">
        <f t="shared" si="187"/>
        <v>06</v>
      </c>
      <c r="U407" t="str">
        <f t="shared" si="188"/>
        <v>25</v>
      </c>
      <c r="V407" t="s">
        <v>390</v>
      </c>
    </row>
    <row r="408" spans="2:22" x14ac:dyDescent="0.25">
      <c r="C408" s="13"/>
      <c r="D408" s="12"/>
      <c r="E408" s="12"/>
      <c r="F408" s="12"/>
      <c r="G408" s="12"/>
      <c r="H408" s="12"/>
      <c r="I408" s="12"/>
      <c r="J408" s="12"/>
      <c r="K408" s="14"/>
      <c r="L408" s="11"/>
      <c r="M408" s="11"/>
      <c r="N408" s="11"/>
      <c r="O408" s="12"/>
      <c r="P408" s="14"/>
      <c r="Q408" s="11"/>
      <c r="R408" s="11"/>
    </row>
    <row r="409" spans="2:22" x14ac:dyDescent="0.25">
      <c r="B409">
        <v>291</v>
      </c>
      <c r="C409" s="13">
        <v>45903</v>
      </c>
      <c r="D409" s="12" t="s">
        <v>321</v>
      </c>
      <c r="E409" s="12" t="s">
        <v>23</v>
      </c>
      <c r="F409" s="12" t="s">
        <v>23</v>
      </c>
      <c r="G409" s="12" t="s">
        <v>21</v>
      </c>
      <c r="H409" s="12"/>
      <c r="I409" s="12" t="s">
        <v>326</v>
      </c>
      <c r="J409" s="12" t="s">
        <v>321</v>
      </c>
      <c r="K409" s="14">
        <v>1000</v>
      </c>
      <c r="L409" s="11">
        <v>61.69</v>
      </c>
      <c r="M409" s="11">
        <v>61691.6</v>
      </c>
      <c r="N409" s="11"/>
      <c r="O409" s="12"/>
      <c r="P409" s="14"/>
      <c r="Q409" s="11"/>
      <c r="R409" s="11"/>
      <c r="S409" t="str">
        <f>LEFT(J409,2)</f>
        <v>02</v>
      </c>
      <c r="T409" t="str">
        <f>MID(J409,4,2)</f>
        <v>09</v>
      </c>
      <c r="U409" t="str">
        <f>RIGHT(J409,2)</f>
        <v>25</v>
      </c>
      <c r="V409" t="s">
        <v>388</v>
      </c>
    </row>
    <row r="410" spans="2:22" x14ac:dyDescent="0.25">
      <c r="C410" s="13"/>
      <c r="D410" s="12"/>
      <c r="E410" s="12"/>
      <c r="F410" s="12"/>
      <c r="G410" s="12"/>
      <c r="H410" s="12"/>
      <c r="I410" s="12"/>
      <c r="J410" s="12"/>
      <c r="K410" s="14"/>
      <c r="L410" s="11"/>
      <c r="M410" s="11"/>
      <c r="N410" s="11"/>
      <c r="O410" s="12"/>
      <c r="P410" s="14"/>
      <c r="Q410" s="11"/>
      <c r="R410" s="11"/>
    </row>
    <row r="411" spans="2:22" x14ac:dyDescent="0.25">
      <c r="B411">
        <v>47</v>
      </c>
      <c r="C411" s="13">
        <v>45784</v>
      </c>
      <c r="D411" s="12" t="s">
        <v>77</v>
      </c>
      <c r="E411" s="12" t="s">
        <v>23</v>
      </c>
      <c r="F411" s="12" t="s">
        <v>23</v>
      </c>
      <c r="G411" s="12" t="s">
        <v>21</v>
      </c>
      <c r="H411" s="12"/>
      <c r="I411" s="12" t="s">
        <v>101</v>
      </c>
      <c r="J411" s="12"/>
      <c r="K411" s="14"/>
      <c r="L411" s="11"/>
      <c r="M411" s="11"/>
      <c r="N411" s="11"/>
      <c r="O411" s="12" t="s">
        <v>77</v>
      </c>
      <c r="P411" s="14">
        <v>-500</v>
      </c>
      <c r="Q411" s="11">
        <v>189.01</v>
      </c>
      <c r="R411" s="11">
        <v>-94505.4</v>
      </c>
      <c r="S411" t="str">
        <f t="shared" ref="S411:S413" si="189">LEFT(O411,2)</f>
        <v>06</v>
      </c>
      <c r="T411" t="str">
        <f t="shared" ref="T411:T413" si="190">MID(O411,4,2)</f>
        <v>05</v>
      </c>
      <c r="U411" t="str">
        <f t="shared" ref="U411:U413" si="191">RIGHT(O411,2)</f>
        <v>25</v>
      </c>
      <c r="V411" t="s">
        <v>390</v>
      </c>
    </row>
    <row r="412" spans="2:22" x14ac:dyDescent="0.25">
      <c r="B412">
        <v>168</v>
      </c>
      <c r="C412" s="13">
        <v>45847</v>
      </c>
      <c r="D412" s="12" t="s">
        <v>230</v>
      </c>
      <c r="E412" s="12" t="s">
        <v>23</v>
      </c>
      <c r="F412" s="12" t="s">
        <v>23</v>
      </c>
      <c r="G412" s="12" t="s">
        <v>21</v>
      </c>
      <c r="H412" s="12"/>
      <c r="I412" s="12" t="s">
        <v>101</v>
      </c>
      <c r="J412" s="12"/>
      <c r="K412" s="14"/>
      <c r="L412" s="11"/>
      <c r="M412" s="11"/>
      <c r="N412" s="11"/>
      <c r="O412" s="12" t="s">
        <v>230</v>
      </c>
      <c r="P412" s="14">
        <v>-250</v>
      </c>
      <c r="Q412" s="11">
        <v>217.48</v>
      </c>
      <c r="R412" s="11">
        <v>-54370.58</v>
      </c>
      <c r="S412" t="str">
        <f t="shared" si="189"/>
        <v>08</v>
      </c>
      <c r="T412" t="str">
        <f t="shared" si="190"/>
        <v>07</v>
      </c>
      <c r="U412" t="str">
        <f t="shared" si="191"/>
        <v>25</v>
      </c>
      <c r="V412" t="s">
        <v>389</v>
      </c>
    </row>
    <row r="413" spans="2:22" x14ac:dyDescent="0.25">
      <c r="B413">
        <v>128</v>
      </c>
      <c r="C413" s="13">
        <v>45819</v>
      </c>
      <c r="D413" s="12" t="s">
        <v>175</v>
      </c>
      <c r="E413" s="12" t="s">
        <v>23</v>
      </c>
      <c r="F413" s="12" t="s">
        <v>23</v>
      </c>
      <c r="G413" s="12" t="s">
        <v>21</v>
      </c>
      <c r="H413" s="12"/>
      <c r="I413" s="12" t="s">
        <v>101</v>
      </c>
      <c r="J413" s="12"/>
      <c r="K413" s="14"/>
      <c r="L413" s="11"/>
      <c r="M413" s="11"/>
      <c r="N413" s="11"/>
      <c r="O413" s="12" t="s">
        <v>175</v>
      </c>
      <c r="P413" s="14">
        <v>-250</v>
      </c>
      <c r="Q413" s="11">
        <v>216.09</v>
      </c>
      <c r="R413" s="11">
        <v>-54023.54</v>
      </c>
      <c r="S413" t="str">
        <f t="shared" si="189"/>
        <v>10</v>
      </c>
      <c r="T413" t="str">
        <f t="shared" si="190"/>
        <v>06</v>
      </c>
      <c r="U413" t="str">
        <f t="shared" si="191"/>
        <v>25</v>
      </c>
      <c r="V413" t="s">
        <v>390</v>
      </c>
    </row>
    <row r="414" spans="2:22" x14ac:dyDescent="0.25">
      <c r="C414" s="13"/>
      <c r="D414" s="12"/>
      <c r="E414" s="12"/>
      <c r="F414" s="12"/>
      <c r="G414" s="12"/>
      <c r="H414" s="12"/>
      <c r="I414" s="12"/>
      <c r="J414" s="12"/>
      <c r="K414" s="14"/>
      <c r="L414" s="11"/>
      <c r="M414" s="11"/>
      <c r="N414" s="11"/>
      <c r="O414" s="12"/>
      <c r="P414" s="14"/>
      <c r="Q414" s="11"/>
      <c r="R414" s="11"/>
    </row>
    <row r="415" spans="2:22" x14ac:dyDescent="0.25">
      <c r="B415">
        <v>48</v>
      </c>
      <c r="C415" s="13">
        <v>45784</v>
      </c>
      <c r="D415" s="12" t="s">
        <v>77</v>
      </c>
      <c r="E415" s="12" t="s">
        <v>23</v>
      </c>
      <c r="F415" s="12" t="s">
        <v>23</v>
      </c>
      <c r="G415" s="12" t="s">
        <v>21</v>
      </c>
      <c r="H415" s="12"/>
      <c r="I415" s="12" t="s">
        <v>102</v>
      </c>
      <c r="J415" s="12"/>
      <c r="K415" s="14"/>
      <c r="L415" s="11"/>
      <c r="M415" s="11"/>
      <c r="N415" s="11"/>
      <c r="O415" s="12" t="s">
        <v>77</v>
      </c>
      <c r="P415" s="14">
        <v>-5000</v>
      </c>
      <c r="Q415" s="11">
        <v>4.32</v>
      </c>
      <c r="R415" s="11">
        <v>-21585.93</v>
      </c>
      <c r="S415" t="str">
        <f>LEFT(O415,2)</f>
        <v>06</v>
      </c>
      <c r="T415" t="str">
        <f>MID(O415,4,2)</f>
        <v>05</v>
      </c>
      <c r="U415" t="str">
        <f>RIGHT(O415,2)</f>
        <v>25</v>
      </c>
      <c r="V415" t="s">
        <v>390</v>
      </c>
    </row>
    <row r="416" spans="2:22" x14ac:dyDescent="0.25">
      <c r="C416" s="13"/>
      <c r="D416" s="12"/>
      <c r="E416" s="12"/>
      <c r="F416" s="12"/>
      <c r="G416" s="12"/>
      <c r="H416" s="12"/>
      <c r="I416" s="12"/>
      <c r="J416" s="12"/>
      <c r="K416" s="14"/>
      <c r="L416" s="11"/>
      <c r="M416" s="11"/>
      <c r="N416" s="11"/>
      <c r="O416" s="12"/>
      <c r="P416" s="14"/>
      <c r="Q416" s="11"/>
      <c r="R416" s="11"/>
    </row>
    <row r="417" spans="2:22" x14ac:dyDescent="0.25">
      <c r="B417">
        <v>265</v>
      </c>
      <c r="C417" s="13">
        <v>45887</v>
      </c>
      <c r="D417" s="12" t="s">
        <v>294</v>
      </c>
      <c r="E417" s="12" t="s">
        <v>23</v>
      </c>
      <c r="F417" s="12" t="s">
        <v>23</v>
      </c>
      <c r="G417" s="12" t="s">
        <v>21</v>
      </c>
      <c r="H417" s="12"/>
      <c r="I417" s="12" t="s">
        <v>300</v>
      </c>
      <c r="J417" s="12"/>
      <c r="K417" s="14"/>
      <c r="L417" s="11"/>
      <c r="M417" s="11"/>
      <c r="N417" s="11"/>
      <c r="O417" s="12" t="s">
        <v>294</v>
      </c>
      <c r="P417" s="14">
        <v>-1000</v>
      </c>
      <c r="Q417" s="11">
        <v>45.58</v>
      </c>
      <c r="R417" s="11">
        <v>-45584.4</v>
      </c>
      <c r="S417" t="str">
        <f>LEFT(O417,2)</f>
        <v>14</v>
      </c>
      <c r="T417" t="str">
        <f>MID(O417,4,2)</f>
        <v>08</v>
      </c>
      <c r="U417" t="str">
        <f>RIGHT(O417,2)</f>
        <v>25</v>
      </c>
      <c r="V417" t="s">
        <v>388</v>
      </c>
    </row>
    <row r="418" spans="2:22" x14ac:dyDescent="0.25">
      <c r="C418" s="13"/>
      <c r="D418" s="12"/>
      <c r="E418" s="12"/>
      <c r="F418" s="12"/>
      <c r="G418" s="12"/>
      <c r="H418" s="12"/>
      <c r="I418" s="12"/>
      <c r="J418" s="12"/>
      <c r="K418" s="14"/>
      <c r="L418" s="11"/>
      <c r="M418" s="11"/>
      <c r="N418" s="11"/>
      <c r="O418" s="12"/>
      <c r="P418" s="14"/>
      <c r="Q418" s="11"/>
      <c r="R418" s="11"/>
    </row>
    <row r="419" spans="2:22" x14ac:dyDescent="0.25">
      <c r="B419">
        <v>75</v>
      </c>
      <c r="C419" s="13">
        <v>45793</v>
      </c>
      <c r="D419" s="12" t="s">
        <v>127</v>
      </c>
      <c r="E419" s="12" t="s">
        <v>23</v>
      </c>
      <c r="F419" s="12" t="s">
        <v>23</v>
      </c>
      <c r="G419" s="12" t="s">
        <v>21</v>
      </c>
      <c r="H419" s="12"/>
      <c r="I419" s="12" t="s">
        <v>131</v>
      </c>
      <c r="J419" s="12"/>
      <c r="K419" s="14"/>
      <c r="L419" s="11"/>
      <c r="M419" s="11"/>
      <c r="N419" s="11"/>
      <c r="O419" s="12" t="s">
        <v>127</v>
      </c>
      <c r="P419" s="14">
        <v>-3500</v>
      </c>
      <c r="Q419" s="11">
        <v>123.09</v>
      </c>
      <c r="R419" s="11">
        <v>-430811.27</v>
      </c>
      <c r="S419" t="str">
        <f t="shared" ref="S419:S423" si="192">LEFT(O419,2)</f>
        <v>15</v>
      </c>
      <c r="T419" t="str">
        <f t="shared" ref="T419:T423" si="193">MID(O419,4,2)</f>
        <v>05</v>
      </c>
      <c r="U419" t="str">
        <f t="shared" ref="U419:U423" si="194">RIGHT(O419,2)</f>
        <v>25</v>
      </c>
      <c r="V419" t="s">
        <v>390</v>
      </c>
    </row>
    <row r="420" spans="2:22" x14ac:dyDescent="0.25">
      <c r="B420">
        <v>194</v>
      </c>
      <c r="C420" s="13">
        <v>45861</v>
      </c>
      <c r="D420" s="12" t="s">
        <v>247</v>
      </c>
      <c r="E420" s="12" t="s">
        <v>23</v>
      </c>
      <c r="F420" s="12" t="s">
        <v>23</v>
      </c>
      <c r="G420" s="12" t="s">
        <v>21</v>
      </c>
      <c r="H420" s="12"/>
      <c r="I420" s="12" t="s">
        <v>131</v>
      </c>
      <c r="J420" s="12"/>
      <c r="K420" s="14"/>
      <c r="L420" s="11"/>
      <c r="M420" s="11"/>
      <c r="N420" s="11"/>
      <c r="O420" s="12" t="s">
        <v>247</v>
      </c>
      <c r="P420" s="14">
        <v>-2000</v>
      </c>
      <c r="Q420" s="11">
        <v>136.63</v>
      </c>
      <c r="R420" s="11">
        <v>-273259.42</v>
      </c>
      <c r="S420" t="str">
        <f t="shared" si="192"/>
        <v>22</v>
      </c>
      <c r="T420" t="str">
        <f t="shared" si="193"/>
        <v>07</v>
      </c>
      <c r="U420" t="str">
        <f t="shared" si="194"/>
        <v>25</v>
      </c>
      <c r="V420" t="s">
        <v>389</v>
      </c>
    </row>
    <row r="421" spans="2:22" x14ac:dyDescent="0.25">
      <c r="B421">
        <v>347</v>
      </c>
      <c r="C421" s="13">
        <v>45923</v>
      </c>
      <c r="D421" s="12" t="s">
        <v>361</v>
      </c>
      <c r="E421" s="12" t="s">
        <v>23</v>
      </c>
      <c r="F421" s="12" t="s">
        <v>23</v>
      </c>
      <c r="G421" s="12" t="s">
        <v>21</v>
      </c>
      <c r="H421" s="12"/>
      <c r="I421" s="12" t="s">
        <v>131</v>
      </c>
      <c r="J421" s="12"/>
      <c r="K421" s="14"/>
      <c r="L421" s="11"/>
      <c r="M421" s="11"/>
      <c r="N421" s="11"/>
      <c r="O421" s="12" t="s">
        <v>361</v>
      </c>
      <c r="P421" s="14">
        <v>-2000</v>
      </c>
      <c r="Q421" s="11">
        <v>135.21</v>
      </c>
      <c r="R421" s="11">
        <v>-270429.19</v>
      </c>
      <c r="S421" t="str">
        <f t="shared" si="192"/>
        <v>22</v>
      </c>
      <c r="T421" t="str">
        <f t="shared" si="193"/>
        <v>09</v>
      </c>
      <c r="U421" t="str">
        <f t="shared" si="194"/>
        <v>25</v>
      </c>
      <c r="V421" t="s">
        <v>387</v>
      </c>
    </row>
    <row r="422" spans="2:22" x14ac:dyDescent="0.25">
      <c r="B422">
        <v>85</v>
      </c>
      <c r="C422" s="13">
        <v>45799</v>
      </c>
      <c r="D422" s="12" t="s">
        <v>146</v>
      </c>
      <c r="E422" s="12" t="s">
        <v>23</v>
      </c>
      <c r="F422" s="12" t="s">
        <v>23</v>
      </c>
      <c r="G422" s="12" t="s">
        <v>21</v>
      </c>
      <c r="H422" s="12"/>
      <c r="I422" s="12" t="s">
        <v>131</v>
      </c>
      <c r="J422" s="12"/>
      <c r="K422" s="14"/>
      <c r="L422" s="11"/>
      <c r="M422" s="11"/>
      <c r="N422" s="11"/>
      <c r="O422" s="12" t="s">
        <v>146</v>
      </c>
      <c r="P422" s="14">
        <v>-1500</v>
      </c>
      <c r="Q422" s="11">
        <v>123.93</v>
      </c>
      <c r="R422" s="11">
        <v>-185892.86</v>
      </c>
      <c r="S422" t="str">
        <f t="shared" si="192"/>
        <v>21</v>
      </c>
      <c r="T422" t="str">
        <f t="shared" si="193"/>
        <v>05</v>
      </c>
      <c r="U422" t="str">
        <f t="shared" si="194"/>
        <v>25</v>
      </c>
      <c r="V422" t="s">
        <v>390</v>
      </c>
    </row>
    <row r="423" spans="2:22" x14ac:dyDescent="0.25">
      <c r="B423">
        <v>129</v>
      </c>
      <c r="C423" s="13">
        <v>45819</v>
      </c>
      <c r="D423" s="12" t="s">
        <v>175</v>
      </c>
      <c r="E423" s="12" t="s">
        <v>23</v>
      </c>
      <c r="F423" s="12" t="s">
        <v>23</v>
      </c>
      <c r="G423" s="12" t="s">
        <v>21</v>
      </c>
      <c r="H423" s="12"/>
      <c r="I423" s="12" t="s">
        <v>131</v>
      </c>
      <c r="J423" s="12"/>
      <c r="K423" s="14"/>
      <c r="L423" s="11"/>
      <c r="M423" s="11"/>
      <c r="N423" s="11"/>
      <c r="O423" s="12" t="s">
        <v>175</v>
      </c>
      <c r="P423" s="14">
        <v>-1000</v>
      </c>
      <c r="Q423" s="11">
        <v>132.91999999999999</v>
      </c>
      <c r="R423" s="11">
        <v>-132916.9</v>
      </c>
      <c r="S423" t="str">
        <f t="shared" si="192"/>
        <v>10</v>
      </c>
      <c r="T423" t="str">
        <f t="shared" si="193"/>
        <v>06</v>
      </c>
      <c r="U423" t="str">
        <f t="shared" si="194"/>
        <v>25</v>
      </c>
      <c r="V423" t="s">
        <v>390</v>
      </c>
    </row>
    <row r="424" spans="2:22" x14ac:dyDescent="0.25">
      <c r="C424" s="13"/>
      <c r="D424" s="12"/>
      <c r="E424" s="12"/>
      <c r="F424" s="12"/>
      <c r="G424" s="12"/>
      <c r="H424" s="12"/>
      <c r="I424" s="12"/>
      <c r="J424" s="12"/>
      <c r="K424" s="14"/>
      <c r="L424" s="11"/>
      <c r="M424" s="11"/>
      <c r="N424" s="11"/>
      <c r="O424" s="12"/>
      <c r="P424" s="14"/>
      <c r="Q424" s="11"/>
      <c r="R424" s="11"/>
    </row>
    <row r="425" spans="2:22" x14ac:dyDescent="0.25">
      <c r="B425">
        <v>348</v>
      </c>
      <c r="C425" s="13">
        <v>45923</v>
      </c>
      <c r="D425" s="12" t="s">
        <v>361</v>
      </c>
      <c r="E425" s="12" t="s">
        <v>23</v>
      </c>
      <c r="F425" s="12" t="s">
        <v>23</v>
      </c>
      <c r="G425" s="12" t="s">
        <v>21</v>
      </c>
      <c r="H425" s="12"/>
      <c r="I425" s="12" t="s">
        <v>365</v>
      </c>
      <c r="J425" s="12"/>
      <c r="K425" s="14"/>
      <c r="L425" s="11"/>
      <c r="M425" s="11"/>
      <c r="N425" s="11"/>
      <c r="O425" s="12" t="s">
        <v>361</v>
      </c>
      <c r="P425" s="14">
        <v>-500</v>
      </c>
      <c r="Q425" s="11">
        <v>140.97999999999999</v>
      </c>
      <c r="R425" s="11">
        <v>-70489.88</v>
      </c>
      <c r="S425" t="str">
        <f>LEFT(O425,2)</f>
        <v>22</v>
      </c>
      <c r="T425" t="str">
        <f>MID(O425,4,2)</f>
        <v>09</v>
      </c>
      <c r="U425" t="str">
        <f>RIGHT(O425,2)</f>
        <v>25</v>
      </c>
      <c r="V425" t="s">
        <v>387</v>
      </c>
    </row>
    <row r="426" spans="2:22" x14ac:dyDescent="0.25">
      <c r="C426" s="13"/>
      <c r="D426" s="12"/>
      <c r="E426" s="12"/>
      <c r="F426" s="12"/>
      <c r="G426" s="12"/>
      <c r="H426" s="12"/>
      <c r="I426" s="12"/>
      <c r="J426" s="12"/>
      <c r="K426" s="14"/>
      <c r="L426" s="11"/>
      <c r="M426" s="11"/>
      <c r="N426" s="11"/>
      <c r="O426" s="12"/>
      <c r="P426" s="14"/>
      <c r="Q426" s="11"/>
      <c r="R426" s="11"/>
    </row>
    <row r="427" spans="2:22" x14ac:dyDescent="0.25">
      <c r="B427">
        <v>326</v>
      </c>
      <c r="C427" s="13">
        <v>45918</v>
      </c>
      <c r="D427" s="12" t="s">
        <v>355</v>
      </c>
      <c r="E427" s="12" t="s">
        <v>23</v>
      </c>
      <c r="F427" s="12" t="s">
        <v>23</v>
      </c>
      <c r="G427" s="12" t="s">
        <v>21</v>
      </c>
      <c r="H427" s="12"/>
      <c r="I427" s="12" t="s">
        <v>352</v>
      </c>
      <c r="J427" s="12"/>
      <c r="K427" s="14"/>
      <c r="L427" s="11"/>
      <c r="M427" s="11"/>
      <c r="N427" s="11"/>
      <c r="O427" s="12" t="s">
        <v>355</v>
      </c>
      <c r="P427" s="14">
        <v>-50</v>
      </c>
      <c r="Q427" s="11">
        <v>1486.31</v>
      </c>
      <c r="R427" s="11">
        <v>-74315.61</v>
      </c>
      <c r="S427" t="str">
        <f>LEFT(O427,2)</f>
        <v>17</v>
      </c>
      <c r="T427" t="str">
        <f>MID(O427,4,2)</f>
        <v>09</v>
      </c>
      <c r="U427" t="str">
        <f>RIGHT(O427,2)</f>
        <v>25</v>
      </c>
      <c r="V427" t="s">
        <v>387</v>
      </c>
    </row>
    <row r="428" spans="2:22" x14ac:dyDescent="0.25">
      <c r="B428">
        <v>320</v>
      </c>
      <c r="C428" s="13">
        <v>45917</v>
      </c>
      <c r="D428" s="12" t="s">
        <v>349</v>
      </c>
      <c r="E428" s="12" t="s">
        <v>23</v>
      </c>
      <c r="F428" s="12" t="s">
        <v>23</v>
      </c>
      <c r="G428" s="12" t="s">
        <v>21</v>
      </c>
      <c r="H428" s="12"/>
      <c r="I428" s="12" t="s">
        <v>352</v>
      </c>
      <c r="J428" s="12" t="s">
        <v>349</v>
      </c>
      <c r="K428" s="14">
        <v>50</v>
      </c>
      <c r="L428" s="11">
        <v>1431.41</v>
      </c>
      <c r="M428" s="11">
        <v>71570.5</v>
      </c>
      <c r="N428" s="11"/>
      <c r="O428" s="12"/>
      <c r="P428" s="14"/>
      <c r="Q428" s="11"/>
      <c r="R428" s="11"/>
      <c r="S428" t="str">
        <f>LEFT(J428,2)</f>
        <v>16</v>
      </c>
      <c r="T428" t="str">
        <f>MID(J428,4,2)</f>
        <v>09</v>
      </c>
      <c r="U428" t="str">
        <f>RIGHT(J428,2)</f>
        <v>25</v>
      </c>
      <c r="V428" t="s">
        <v>387</v>
      </c>
    </row>
    <row r="429" spans="2:22" x14ac:dyDescent="0.25">
      <c r="C429" s="13"/>
      <c r="D429" s="12"/>
      <c r="E429" s="12"/>
      <c r="F429" s="12"/>
      <c r="G429" s="12"/>
      <c r="H429" s="12"/>
      <c r="I429" s="12"/>
      <c r="J429" s="12"/>
      <c r="K429" s="14"/>
      <c r="L429" s="11"/>
      <c r="M429" s="11"/>
      <c r="N429" s="11"/>
      <c r="O429" s="12"/>
      <c r="P429" s="14"/>
      <c r="Q429" s="11"/>
      <c r="R429" s="11"/>
    </row>
    <row r="430" spans="2:22" x14ac:dyDescent="0.25">
      <c r="B430">
        <v>195</v>
      </c>
      <c r="C430" s="13">
        <v>45861</v>
      </c>
      <c r="D430" s="12" t="s">
        <v>247</v>
      </c>
      <c r="E430" s="12" t="s">
        <v>23</v>
      </c>
      <c r="F430" s="12" t="s">
        <v>23</v>
      </c>
      <c r="G430" s="12" t="s">
        <v>21</v>
      </c>
      <c r="H430" s="12"/>
      <c r="I430" s="12" t="s">
        <v>103</v>
      </c>
      <c r="J430" s="12"/>
      <c r="K430" s="14"/>
      <c r="L430" s="11"/>
      <c r="M430" s="11"/>
      <c r="N430" s="11"/>
      <c r="O430" s="12" t="s">
        <v>247</v>
      </c>
      <c r="P430" s="14">
        <v>-300</v>
      </c>
      <c r="Q430" s="11">
        <v>300.86</v>
      </c>
      <c r="R430" s="11">
        <v>-90258.13</v>
      </c>
      <c r="S430" t="str">
        <f t="shared" ref="S430:S433" si="195">LEFT(O430,2)</f>
        <v>22</v>
      </c>
      <c r="T430" t="str">
        <f t="shared" ref="T430:T433" si="196">MID(O430,4,2)</f>
        <v>07</v>
      </c>
      <c r="U430" t="str">
        <f t="shared" ref="U430:U433" si="197">RIGHT(O430,2)</f>
        <v>25</v>
      </c>
      <c r="V430" t="s">
        <v>389</v>
      </c>
    </row>
    <row r="431" spans="2:22" x14ac:dyDescent="0.25">
      <c r="B431">
        <v>61</v>
      </c>
      <c r="C431" s="13">
        <v>45790</v>
      </c>
      <c r="D431" s="12" t="s">
        <v>111</v>
      </c>
      <c r="E431" s="12" t="s">
        <v>23</v>
      </c>
      <c r="F431" s="12" t="s">
        <v>23</v>
      </c>
      <c r="G431" s="12" t="s">
        <v>21</v>
      </c>
      <c r="H431" s="12"/>
      <c r="I431" s="12" t="s">
        <v>103</v>
      </c>
      <c r="J431" s="12"/>
      <c r="K431" s="14"/>
      <c r="L431" s="11"/>
      <c r="M431" s="11"/>
      <c r="N431" s="11"/>
      <c r="O431" s="12" t="s">
        <v>111</v>
      </c>
      <c r="P431" s="14">
        <v>-200</v>
      </c>
      <c r="Q431" s="11">
        <v>259.75</v>
      </c>
      <c r="R431" s="11">
        <v>-51950.400000000001</v>
      </c>
      <c r="S431" t="str">
        <f t="shared" si="195"/>
        <v>12</v>
      </c>
      <c r="T431" t="str">
        <f t="shared" si="196"/>
        <v>05</v>
      </c>
      <c r="U431" t="str">
        <f t="shared" si="197"/>
        <v>25</v>
      </c>
      <c r="V431" t="s">
        <v>390</v>
      </c>
    </row>
    <row r="432" spans="2:22" x14ac:dyDescent="0.25">
      <c r="B432">
        <v>130</v>
      </c>
      <c r="C432" s="13">
        <v>45819</v>
      </c>
      <c r="D432" s="12" t="s">
        <v>175</v>
      </c>
      <c r="E432" s="12" t="s">
        <v>23</v>
      </c>
      <c r="F432" s="12" t="s">
        <v>23</v>
      </c>
      <c r="G432" s="12" t="s">
        <v>21</v>
      </c>
      <c r="H432" s="12"/>
      <c r="I432" s="12" t="s">
        <v>103</v>
      </c>
      <c r="J432" s="12"/>
      <c r="K432" s="14"/>
      <c r="L432" s="11"/>
      <c r="M432" s="11"/>
      <c r="N432" s="11"/>
      <c r="O432" s="12" t="s">
        <v>175</v>
      </c>
      <c r="P432" s="14">
        <v>-133</v>
      </c>
      <c r="Q432" s="11">
        <v>280.74</v>
      </c>
      <c r="R432" s="11">
        <v>-37338.879999999997</v>
      </c>
      <c r="S432" t="str">
        <f t="shared" si="195"/>
        <v>10</v>
      </c>
      <c r="T432" t="str">
        <f t="shared" si="196"/>
        <v>06</v>
      </c>
      <c r="U432" t="str">
        <f t="shared" si="197"/>
        <v>25</v>
      </c>
      <c r="V432" t="s">
        <v>390</v>
      </c>
    </row>
    <row r="433" spans="2:22" x14ac:dyDescent="0.25">
      <c r="B433">
        <v>49</v>
      </c>
      <c r="C433" s="13">
        <v>45784</v>
      </c>
      <c r="D433" s="12" t="s">
        <v>77</v>
      </c>
      <c r="E433" s="12" t="s">
        <v>23</v>
      </c>
      <c r="F433" s="12" t="s">
        <v>23</v>
      </c>
      <c r="G433" s="12" t="s">
        <v>21</v>
      </c>
      <c r="H433" s="12"/>
      <c r="I433" s="12" t="s">
        <v>103</v>
      </c>
      <c r="J433" s="12"/>
      <c r="K433" s="14"/>
      <c r="L433" s="11"/>
      <c r="M433" s="11"/>
      <c r="N433" s="11"/>
      <c r="O433" s="12" t="s">
        <v>77</v>
      </c>
      <c r="P433" s="14">
        <v>-67</v>
      </c>
      <c r="Q433" s="11">
        <v>248.1</v>
      </c>
      <c r="R433" s="11">
        <v>-16622.810000000001</v>
      </c>
      <c r="S433" t="str">
        <f t="shared" si="195"/>
        <v>06</v>
      </c>
      <c r="T433" t="str">
        <f t="shared" si="196"/>
        <v>05</v>
      </c>
      <c r="U433" t="str">
        <f t="shared" si="197"/>
        <v>25</v>
      </c>
      <c r="V433" t="s">
        <v>390</v>
      </c>
    </row>
    <row r="434" spans="2:22" x14ac:dyDescent="0.25">
      <c r="C434" s="13"/>
      <c r="D434" s="12"/>
      <c r="E434" s="12"/>
      <c r="F434" s="12"/>
      <c r="G434" s="12"/>
      <c r="H434" s="12"/>
      <c r="I434" s="12"/>
      <c r="J434" s="12"/>
      <c r="K434" s="14"/>
      <c r="L434" s="11"/>
      <c r="M434" s="11"/>
      <c r="N434" s="11"/>
      <c r="O434" s="12"/>
      <c r="P434" s="14"/>
      <c r="Q434" s="11"/>
      <c r="R434" s="11"/>
    </row>
    <row r="435" spans="2:22" x14ac:dyDescent="0.25">
      <c r="B435">
        <v>50</v>
      </c>
      <c r="C435" s="13">
        <v>45784</v>
      </c>
      <c r="D435" s="12" t="s">
        <v>77</v>
      </c>
      <c r="E435" s="12" t="s">
        <v>23</v>
      </c>
      <c r="F435" s="12" t="s">
        <v>23</v>
      </c>
      <c r="G435" s="12" t="s">
        <v>21</v>
      </c>
      <c r="H435" s="12"/>
      <c r="I435" s="12" t="s">
        <v>104</v>
      </c>
      <c r="J435" s="12"/>
      <c r="K435" s="14"/>
      <c r="L435" s="11"/>
      <c r="M435" s="11"/>
      <c r="N435" s="11"/>
      <c r="O435" s="12" t="s">
        <v>77</v>
      </c>
      <c r="P435" s="14">
        <v>-500</v>
      </c>
      <c r="Q435" s="11">
        <v>96.26</v>
      </c>
      <c r="R435" s="11">
        <v>-48129.96</v>
      </c>
      <c r="S435" t="str">
        <f>LEFT(O435,2)</f>
        <v>06</v>
      </c>
      <c r="T435" t="str">
        <f>MID(O435,4,2)</f>
        <v>05</v>
      </c>
      <c r="U435" t="str">
        <f>RIGHT(O435,2)</f>
        <v>25</v>
      </c>
      <c r="V435" t="s">
        <v>390</v>
      </c>
    </row>
    <row r="436" spans="2:22" x14ac:dyDescent="0.25">
      <c r="C436" s="13"/>
      <c r="D436" s="12"/>
      <c r="E436" s="12"/>
      <c r="F436" s="12"/>
      <c r="G436" s="12"/>
      <c r="H436" s="12"/>
      <c r="I436" s="12"/>
      <c r="J436" s="12"/>
      <c r="K436" s="14"/>
      <c r="L436" s="11"/>
      <c r="M436" s="11"/>
      <c r="N436" s="11"/>
      <c r="O436" s="12"/>
      <c r="P436" s="14"/>
      <c r="Q436" s="11"/>
      <c r="R436" s="11"/>
    </row>
    <row r="437" spans="2:22" x14ac:dyDescent="0.25">
      <c r="B437">
        <v>266</v>
      </c>
      <c r="C437" s="13">
        <v>45887</v>
      </c>
      <c r="D437" s="12" t="s">
        <v>294</v>
      </c>
      <c r="E437" s="12" t="s">
        <v>23</v>
      </c>
      <c r="F437" s="12" t="s">
        <v>23</v>
      </c>
      <c r="G437" s="12" t="s">
        <v>21</v>
      </c>
      <c r="H437" s="12"/>
      <c r="I437" s="12" t="s">
        <v>301</v>
      </c>
      <c r="J437" s="12"/>
      <c r="K437" s="14"/>
      <c r="L437" s="11"/>
      <c r="M437" s="11"/>
      <c r="N437" s="11"/>
      <c r="O437" s="12" t="s">
        <v>294</v>
      </c>
      <c r="P437" s="14">
        <v>-250</v>
      </c>
      <c r="Q437" s="11">
        <v>825.67</v>
      </c>
      <c r="R437" s="11">
        <v>-206418.37</v>
      </c>
      <c r="S437" t="str">
        <f t="shared" ref="S437:S438" si="198">LEFT(O437,2)</f>
        <v>14</v>
      </c>
      <c r="T437" t="str">
        <f t="shared" ref="T437:T438" si="199">MID(O437,4,2)</f>
        <v>08</v>
      </c>
      <c r="U437" t="str">
        <f t="shared" ref="U437:U438" si="200">RIGHT(O437,2)</f>
        <v>25</v>
      </c>
      <c r="V437" t="s">
        <v>388</v>
      </c>
    </row>
    <row r="438" spans="2:22" x14ac:dyDescent="0.25">
      <c r="B438">
        <v>349</v>
      </c>
      <c r="C438" s="13">
        <v>45923</v>
      </c>
      <c r="D438" s="12" t="s">
        <v>361</v>
      </c>
      <c r="E438" s="12" t="s">
        <v>23</v>
      </c>
      <c r="F438" s="12" t="s">
        <v>23</v>
      </c>
      <c r="G438" s="12" t="s">
        <v>21</v>
      </c>
      <c r="H438" s="12"/>
      <c r="I438" s="12" t="s">
        <v>301</v>
      </c>
      <c r="J438" s="12"/>
      <c r="K438" s="14"/>
      <c r="L438" s="11"/>
      <c r="M438" s="11"/>
      <c r="N438" s="11"/>
      <c r="O438" s="12" t="s">
        <v>361</v>
      </c>
      <c r="P438" s="14">
        <v>-200</v>
      </c>
      <c r="Q438" s="11">
        <v>854.55</v>
      </c>
      <c r="R438" s="11">
        <v>-170909.37</v>
      </c>
      <c r="S438" t="str">
        <f t="shared" si="198"/>
        <v>22</v>
      </c>
      <c r="T438" t="str">
        <f t="shared" si="199"/>
        <v>09</v>
      </c>
      <c r="U438" t="str">
        <f t="shared" si="200"/>
        <v>25</v>
      </c>
      <c r="V438" t="s">
        <v>387</v>
      </c>
    </row>
    <row r="439" spans="2:22" x14ac:dyDescent="0.25">
      <c r="C439" s="13"/>
      <c r="D439" s="12"/>
      <c r="E439" s="12"/>
      <c r="F439" s="12"/>
      <c r="G439" s="12"/>
      <c r="H439" s="12"/>
      <c r="I439" s="12"/>
      <c r="J439" s="12"/>
      <c r="K439" s="14"/>
      <c r="L439" s="11"/>
      <c r="M439" s="11"/>
      <c r="N439" s="11"/>
      <c r="O439" s="12"/>
      <c r="P439" s="14"/>
      <c r="Q439" s="11"/>
      <c r="R439" s="11"/>
    </row>
    <row r="440" spans="2:22" x14ac:dyDescent="0.25">
      <c r="B440">
        <v>196</v>
      </c>
      <c r="C440" s="13">
        <v>45861</v>
      </c>
      <c r="D440" s="12" t="s">
        <v>247</v>
      </c>
      <c r="E440" s="12" t="s">
        <v>23</v>
      </c>
      <c r="F440" s="12" t="s">
        <v>23</v>
      </c>
      <c r="G440" s="12" t="s">
        <v>21</v>
      </c>
      <c r="H440" s="12"/>
      <c r="I440" s="12" t="s">
        <v>187</v>
      </c>
      <c r="J440" s="12"/>
      <c r="K440" s="14"/>
      <c r="L440" s="11"/>
      <c r="M440" s="11"/>
      <c r="N440" s="11"/>
      <c r="O440" s="12" t="s">
        <v>247</v>
      </c>
      <c r="P440" s="14">
        <v>-250</v>
      </c>
      <c r="Q440" s="11">
        <v>216.68</v>
      </c>
      <c r="R440" s="11">
        <v>-54170.77</v>
      </c>
      <c r="S440" t="str">
        <f t="shared" ref="S440:S441" si="201">LEFT(O440,2)</f>
        <v>22</v>
      </c>
      <c r="T440" t="str">
        <f t="shared" ref="T440:T441" si="202">MID(O440,4,2)</f>
        <v>07</v>
      </c>
      <c r="U440" t="str">
        <f t="shared" ref="U440:U441" si="203">RIGHT(O440,2)</f>
        <v>25</v>
      </c>
      <c r="V440" t="s">
        <v>389</v>
      </c>
    </row>
    <row r="441" spans="2:22" x14ac:dyDescent="0.25">
      <c r="B441">
        <v>131</v>
      </c>
      <c r="C441" s="13">
        <v>45819</v>
      </c>
      <c r="D441" s="12" t="s">
        <v>175</v>
      </c>
      <c r="E441" s="12" t="s">
        <v>23</v>
      </c>
      <c r="F441" s="12" t="s">
        <v>23</v>
      </c>
      <c r="G441" s="12" t="s">
        <v>21</v>
      </c>
      <c r="H441" s="12"/>
      <c r="I441" s="12" t="s">
        <v>187</v>
      </c>
      <c r="J441" s="12"/>
      <c r="K441" s="14"/>
      <c r="L441" s="11"/>
      <c r="M441" s="11"/>
      <c r="N441" s="11"/>
      <c r="O441" s="12" t="s">
        <v>175</v>
      </c>
      <c r="P441" s="14">
        <v>-250</v>
      </c>
      <c r="Q441" s="11">
        <v>213.36</v>
      </c>
      <c r="R441" s="11">
        <v>-53340.21</v>
      </c>
      <c r="S441" t="str">
        <f t="shared" si="201"/>
        <v>10</v>
      </c>
      <c r="T441" t="str">
        <f t="shared" si="202"/>
        <v>06</v>
      </c>
      <c r="U441" t="str">
        <f t="shared" si="203"/>
        <v>25</v>
      </c>
      <c r="V441" t="s">
        <v>390</v>
      </c>
    </row>
    <row r="442" spans="2:22" x14ac:dyDescent="0.25">
      <c r="C442" s="13"/>
      <c r="D442" s="12"/>
      <c r="E442" s="12"/>
      <c r="F442" s="12"/>
      <c r="G442" s="12"/>
      <c r="H442" s="12"/>
      <c r="I442" s="12"/>
      <c r="J442" s="12"/>
      <c r="K442" s="14"/>
      <c r="L442" s="11"/>
      <c r="M442" s="11"/>
      <c r="N442" s="11"/>
      <c r="O442" s="12"/>
      <c r="P442" s="14"/>
      <c r="Q442" s="11"/>
      <c r="R442" s="11"/>
    </row>
    <row r="443" spans="2:22" x14ac:dyDescent="0.25">
      <c r="B443">
        <v>132</v>
      </c>
      <c r="C443" s="13">
        <v>45819</v>
      </c>
      <c r="D443" s="12" t="s">
        <v>175</v>
      </c>
      <c r="E443" s="12" t="s">
        <v>23</v>
      </c>
      <c r="F443" s="12" t="s">
        <v>23</v>
      </c>
      <c r="G443" s="12" t="s">
        <v>21</v>
      </c>
      <c r="H443" s="12"/>
      <c r="I443" s="12" t="s">
        <v>188</v>
      </c>
      <c r="J443" s="12"/>
      <c r="K443" s="14"/>
      <c r="L443" s="11"/>
      <c r="M443" s="11"/>
      <c r="N443" s="11"/>
      <c r="O443" s="12" t="s">
        <v>175</v>
      </c>
      <c r="P443" s="14">
        <v>-500</v>
      </c>
      <c r="Q443" s="11">
        <v>101.05</v>
      </c>
      <c r="R443" s="11">
        <v>-50525.99</v>
      </c>
      <c r="S443" t="str">
        <f t="shared" ref="S443:S444" si="204">LEFT(O443,2)</f>
        <v>10</v>
      </c>
      <c r="T443" t="str">
        <f t="shared" ref="T443:T444" si="205">MID(O443,4,2)</f>
        <v>06</v>
      </c>
      <c r="U443" t="str">
        <f t="shared" ref="U443:U444" si="206">RIGHT(O443,2)</f>
        <v>25</v>
      </c>
      <c r="V443" t="s">
        <v>390</v>
      </c>
    </row>
    <row r="444" spans="2:22" x14ac:dyDescent="0.25">
      <c r="B444">
        <v>169</v>
      </c>
      <c r="C444" s="13">
        <v>45847</v>
      </c>
      <c r="D444" s="12" t="s">
        <v>230</v>
      </c>
      <c r="E444" s="12" t="s">
        <v>23</v>
      </c>
      <c r="F444" s="12" t="s">
        <v>23</v>
      </c>
      <c r="G444" s="12" t="s">
        <v>21</v>
      </c>
      <c r="H444" s="12"/>
      <c r="I444" s="12" t="s">
        <v>188</v>
      </c>
      <c r="J444" s="12"/>
      <c r="K444" s="14"/>
      <c r="L444" s="11"/>
      <c r="M444" s="11"/>
      <c r="N444" s="11"/>
      <c r="O444" s="12" t="s">
        <v>230</v>
      </c>
      <c r="P444" s="14">
        <v>-500</v>
      </c>
      <c r="Q444" s="11">
        <v>96.8</v>
      </c>
      <c r="R444" s="11">
        <v>-48401.54</v>
      </c>
      <c r="S444" t="str">
        <f t="shared" si="204"/>
        <v>08</v>
      </c>
      <c r="T444" t="str">
        <f t="shared" si="205"/>
        <v>07</v>
      </c>
      <c r="U444" t="str">
        <f t="shared" si="206"/>
        <v>25</v>
      </c>
      <c r="V444" t="s">
        <v>389</v>
      </c>
    </row>
    <row r="445" spans="2:22" x14ac:dyDescent="0.25">
      <c r="C445" s="13"/>
      <c r="D445" s="12"/>
      <c r="E445" s="12"/>
      <c r="F445" s="12"/>
      <c r="G445" s="12"/>
      <c r="H445" s="12"/>
      <c r="I445" s="12"/>
      <c r="J445" s="12"/>
      <c r="K445" s="14"/>
      <c r="L445" s="11"/>
      <c r="M445" s="11"/>
      <c r="N445" s="11"/>
      <c r="O445" s="12"/>
      <c r="P445" s="14"/>
      <c r="Q445" s="11"/>
      <c r="R445" s="11"/>
    </row>
    <row r="446" spans="2:22" x14ac:dyDescent="0.25">
      <c r="B446">
        <v>19</v>
      </c>
      <c r="C446" s="13">
        <v>45779</v>
      </c>
      <c r="D446" s="12" t="s">
        <v>70</v>
      </c>
      <c r="E446" s="12" t="s">
        <v>17</v>
      </c>
      <c r="F446" s="12" t="s">
        <v>71</v>
      </c>
      <c r="G446" s="12" t="s">
        <v>21</v>
      </c>
      <c r="H446" s="12"/>
      <c r="I446" s="12" t="s">
        <v>72</v>
      </c>
      <c r="J446" s="12" t="s">
        <v>70</v>
      </c>
      <c r="K446" s="14">
        <v>100</v>
      </c>
      <c r="L446" s="11">
        <v>2889.62</v>
      </c>
      <c r="M446" s="11">
        <v>288962.19</v>
      </c>
      <c r="N446" s="11"/>
      <c r="O446" s="12"/>
      <c r="P446" s="14"/>
      <c r="Q446" s="11"/>
      <c r="R446" s="11"/>
      <c r="S446" t="str">
        <f>LEFT(J446,2)</f>
        <v>30</v>
      </c>
      <c r="T446" t="str">
        <f>MID(J446,4,2)</f>
        <v>04</v>
      </c>
      <c r="U446" t="str">
        <f>RIGHT(J446,2)</f>
        <v>25</v>
      </c>
      <c r="V446" t="s">
        <v>390</v>
      </c>
    </row>
    <row r="447" spans="2:22" x14ac:dyDescent="0.25">
      <c r="C447" s="13"/>
      <c r="D447" s="12"/>
      <c r="E447" s="12"/>
      <c r="F447" s="12"/>
      <c r="G447" s="12"/>
      <c r="H447" s="12"/>
      <c r="I447" s="12"/>
      <c r="J447" s="12"/>
      <c r="K447" s="14"/>
      <c r="L447" s="11"/>
      <c r="M447" s="11"/>
      <c r="N447" s="11"/>
      <c r="O447" s="12"/>
      <c r="P447" s="14"/>
      <c r="Q447" s="11"/>
      <c r="R447" s="11"/>
    </row>
    <row r="448" spans="2:22" x14ac:dyDescent="0.25">
      <c r="B448">
        <v>62</v>
      </c>
      <c r="C448" s="13">
        <v>45790</v>
      </c>
      <c r="D448" s="12" t="s">
        <v>111</v>
      </c>
      <c r="E448" s="12" t="s">
        <v>23</v>
      </c>
      <c r="F448" s="12" t="s">
        <v>23</v>
      </c>
      <c r="G448" s="12" t="s">
        <v>21</v>
      </c>
      <c r="H448" s="12"/>
      <c r="I448" s="12" t="s">
        <v>22</v>
      </c>
      <c r="J448" s="12"/>
      <c r="K448" s="14"/>
      <c r="L448" s="11"/>
      <c r="M448" s="11"/>
      <c r="N448" s="11"/>
      <c r="O448" s="12" t="s">
        <v>111</v>
      </c>
      <c r="P448" s="14">
        <v>-500</v>
      </c>
      <c r="Q448" s="11">
        <v>94.32</v>
      </c>
      <c r="R448" s="11">
        <v>-47159.91</v>
      </c>
      <c r="S448" t="str">
        <f>LEFT(O448,2)</f>
        <v>12</v>
      </c>
      <c r="T448" t="str">
        <f>MID(O448,4,2)</f>
        <v>05</v>
      </c>
      <c r="U448" t="str">
        <f>RIGHT(O448,2)</f>
        <v>25</v>
      </c>
      <c r="V448" t="s">
        <v>390</v>
      </c>
    </row>
    <row r="450" spans="2:22" x14ac:dyDescent="0.25">
      <c r="C450" s="13"/>
      <c r="D450" s="12"/>
      <c r="E450" s="12"/>
      <c r="F450" s="12"/>
      <c r="G450" s="12"/>
      <c r="H450" s="12"/>
      <c r="I450" s="12"/>
      <c r="J450" s="12"/>
      <c r="K450" s="14"/>
      <c r="L450" s="11"/>
      <c r="M450" s="11"/>
      <c r="N450" s="11"/>
      <c r="O450" s="12"/>
      <c r="P450" s="14"/>
      <c r="Q450" s="11"/>
      <c r="R450" s="11"/>
    </row>
    <row r="451" spans="2:22" x14ac:dyDescent="0.25">
      <c r="B451">
        <v>211</v>
      </c>
      <c r="C451" s="13">
        <v>45863</v>
      </c>
      <c r="D451" s="12" t="s">
        <v>258</v>
      </c>
      <c r="E451" s="12" t="s">
        <v>17</v>
      </c>
      <c r="F451" s="12" t="s">
        <v>259</v>
      </c>
      <c r="G451" s="12" t="s">
        <v>21</v>
      </c>
      <c r="H451" s="12"/>
      <c r="I451" s="12" t="s">
        <v>226</v>
      </c>
      <c r="J451" s="12"/>
      <c r="K451" s="14"/>
      <c r="L451" s="11"/>
      <c r="M451" s="11"/>
      <c r="N451" s="11"/>
      <c r="O451" s="12" t="s">
        <v>258</v>
      </c>
      <c r="P451" s="14">
        <v>-1000</v>
      </c>
      <c r="Q451" s="11">
        <v>97.26</v>
      </c>
      <c r="R451" s="11">
        <v>-97257.919999999998</v>
      </c>
      <c r="S451" t="str">
        <f t="shared" ref="S451:S454" si="207">LEFT(O451,2)</f>
        <v>24</v>
      </c>
      <c r="T451" t="str">
        <f t="shared" ref="T451:T454" si="208">MID(O451,4,2)</f>
        <v>07</v>
      </c>
      <c r="U451" t="str">
        <f t="shared" ref="U451:U454" si="209">RIGHT(O451,2)</f>
        <v>25</v>
      </c>
      <c r="V451" t="s">
        <v>388</v>
      </c>
    </row>
    <row r="452" spans="2:22" x14ac:dyDescent="0.25">
      <c r="B452">
        <v>275</v>
      </c>
      <c r="C452" s="13">
        <v>45890</v>
      </c>
      <c r="D452" s="12" t="s">
        <v>306</v>
      </c>
      <c r="E452" s="12" t="s">
        <v>23</v>
      </c>
      <c r="F452" s="12" t="s">
        <v>23</v>
      </c>
      <c r="G452" s="12" t="s">
        <v>21</v>
      </c>
      <c r="H452" s="12"/>
      <c r="I452" s="12" t="s">
        <v>226</v>
      </c>
      <c r="J452" s="12"/>
      <c r="K452" s="14"/>
      <c r="L452" s="11"/>
      <c r="M452" s="11"/>
      <c r="N452" s="11"/>
      <c r="O452" s="12" t="s">
        <v>306</v>
      </c>
      <c r="P452" s="14">
        <v>-500</v>
      </c>
      <c r="Q452" s="11">
        <v>113.51</v>
      </c>
      <c r="R452" s="11">
        <v>-56753.2</v>
      </c>
      <c r="S452" t="str">
        <f t="shared" si="207"/>
        <v>20</v>
      </c>
      <c r="T452" t="str">
        <f t="shared" si="208"/>
        <v>08</v>
      </c>
      <c r="U452" t="str">
        <f t="shared" si="209"/>
        <v>25</v>
      </c>
      <c r="V452" t="s">
        <v>388</v>
      </c>
    </row>
    <row r="453" spans="2:22" x14ac:dyDescent="0.25">
      <c r="B453">
        <v>268</v>
      </c>
      <c r="C453" s="13">
        <v>45888</v>
      </c>
      <c r="D453" s="12" t="s">
        <v>304</v>
      </c>
      <c r="E453" s="12" t="s">
        <v>17</v>
      </c>
      <c r="F453" s="12" t="s">
        <v>305</v>
      </c>
      <c r="G453" s="12" t="s">
        <v>21</v>
      </c>
      <c r="H453" s="12"/>
      <c r="I453" s="12" t="s">
        <v>226</v>
      </c>
      <c r="J453" s="12"/>
      <c r="K453" s="14"/>
      <c r="L453" s="11"/>
      <c r="M453" s="11"/>
      <c r="N453" s="11"/>
      <c r="O453" s="12" t="s">
        <v>304</v>
      </c>
      <c r="P453" s="14">
        <v>-500</v>
      </c>
      <c r="Q453" s="11">
        <v>99.22</v>
      </c>
      <c r="R453" s="11">
        <v>-49608.03</v>
      </c>
      <c r="S453" t="str">
        <f t="shared" si="207"/>
        <v>18</v>
      </c>
      <c r="T453" t="str">
        <f t="shared" si="208"/>
        <v>08</v>
      </c>
      <c r="U453" t="str">
        <f t="shared" si="209"/>
        <v>25</v>
      </c>
      <c r="V453" t="s">
        <v>388</v>
      </c>
    </row>
    <row r="454" spans="2:22" x14ac:dyDescent="0.25">
      <c r="B454">
        <v>212</v>
      </c>
      <c r="C454" s="13">
        <v>45867</v>
      </c>
      <c r="D454" s="12" t="s">
        <v>260</v>
      </c>
      <c r="E454" s="12" t="s">
        <v>17</v>
      </c>
      <c r="F454" s="12" t="s">
        <v>261</v>
      </c>
      <c r="G454" s="12" t="s">
        <v>21</v>
      </c>
      <c r="H454" s="12"/>
      <c r="I454" s="12" t="s">
        <v>226</v>
      </c>
      <c r="J454" s="12"/>
      <c r="K454" s="14"/>
      <c r="L454" s="11"/>
      <c r="M454" s="11"/>
      <c r="N454" s="11"/>
      <c r="O454" s="12" t="s">
        <v>260</v>
      </c>
      <c r="P454" s="14">
        <v>-500</v>
      </c>
      <c r="Q454" s="11">
        <v>98.72</v>
      </c>
      <c r="R454" s="11">
        <v>-49360.6</v>
      </c>
      <c r="S454" t="str">
        <f t="shared" si="207"/>
        <v>28</v>
      </c>
      <c r="T454" t="str">
        <f t="shared" si="208"/>
        <v>07</v>
      </c>
      <c r="U454" t="str">
        <f t="shared" si="209"/>
        <v>25</v>
      </c>
      <c r="V454" t="s">
        <v>388</v>
      </c>
    </row>
    <row r="455" spans="2:22" x14ac:dyDescent="0.25">
      <c r="B455">
        <v>153</v>
      </c>
      <c r="C455" s="13">
        <v>45845</v>
      </c>
      <c r="D455" s="12" t="s">
        <v>224</v>
      </c>
      <c r="E455" s="12" t="s">
        <v>17</v>
      </c>
      <c r="F455" s="12" t="s">
        <v>225</v>
      </c>
      <c r="G455" s="12" t="s">
        <v>21</v>
      </c>
      <c r="H455" s="12"/>
      <c r="I455" s="12" t="s">
        <v>226</v>
      </c>
      <c r="J455" s="12" t="s">
        <v>224</v>
      </c>
      <c r="K455" s="14">
        <v>1500</v>
      </c>
      <c r="L455" s="11">
        <v>89.97</v>
      </c>
      <c r="M455" s="11">
        <v>134954.89000000001</v>
      </c>
      <c r="N455" s="11"/>
      <c r="O455" s="12"/>
      <c r="P455" s="14"/>
      <c r="Q455" s="11"/>
      <c r="R455" s="11"/>
      <c r="S455" t="str">
        <f>LEFT(J455,2)</f>
        <v>04</v>
      </c>
      <c r="T455" t="str">
        <f>MID(J455,4,2)</f>
        <v>07</v>
      </c>
      <c r="U455" t="str">
        <f>RIGHT(J455,2)</f>
        <v>25</v>
      </c>
      <c r="V455" t="s">
        <v>389</v>
      </c>
    </row>
    <row r="456" spans="2:22" x14ac:dyDescent="0.25">
      <c r="C456" s="13"/>
      <c r="D456" s="12"/>
      <c r="E456" s="12"/>
      <c r="F456" s="12"/>
      <c r="G456" s="12"/>
      <c r="H456" s="12"/>
      <c r="I456" s="12"/>
      <c r="J456" s="12"/>
      <c r="K456" s="14"/>
      <c r="L456" s="11"/>
      <c r="M456" s="11"/>
      <c r="N456" s="11"/>
      <c r="O456" s="12"/>
      <c r="P456" s="14"/>
      <c r="Q456" s="11"/>
      <c r="R456" s="11"/>
    </row>
    <row r="457" spans="2:22" x14ac:dyDescent="0.25">
      <c r="B457">
        <v>197</v>
      </c>
      <c r="C457" s="13">
        <v>45861</v>
      </c>
      <c r="D457" s="12" t="s">
        <v>247</v>
      </c>
      <c r="E457" s="12" t="s">
        <v>23</v>
      </c>
      <c r="F457" s="12" t="s">
        <v>23</v>
      </c>
      <c r="G457" s="12" t="s">
        <v>21</v>
      </c>
      <c r="H457" s="12"/>
      <c r="I457" s="12" t="s">
        <v>249</v>
      </c>
      <c r="J457" s="12"/>
      <c r="K457" s="14"/>
      <c r="L457" s="11"/>
      <c r="M457" s="11"/>
      <c r="N457" s="11"/>
      <c r="O457" s="12" t="s">
        <v>247</v>
      </c>
      <c r="P457" s="14">
        <v>-500</v>
      </c>
      <c r="Q457" s="11">
        <v>120.18</v>
      </c>
      <c r="R457" s="11">
        <v>-60089.95</v>
      </c>
      <c r="S457" t="str">
        <f>LEFT(O457,2)</f>
        <v>22</v>
      </c>
      <c r="T457" t="str">
        <f>MID(O457,4,2)</f>
        <v>07</v>
      </c>
      <c r="U457" t="str">
        <f>RIGHT(O457,2)</f>
        <v>25</v>
      </c>
      <c r="V457" t="s">
        <v>389</v>
      </c>
    </row>
    <row r="458" spans="2:22" x14ac:dyDescent="0.25">
      <c r="C458" s="13"/>
      <c r="D458" s="12"/>
      <c r="E458" s="12"/>
      <c r="F458" s="12"/>
      <c r="G458" s="12"/>
      <c r="H458" s="12"/>
      <c r="I458" s="12"/>
      <c r="J458" s="12"/>
      <c r="K458" s="14"/>
      <c r="L458" s="11"/>
      <c r="M458" s="11"/>
      <c r="N458" s="11"/>
      <c r="O458" s="12"/>
      <c r="P458" s="14"/>
      <c r="Q458" s="11"/>
      <c r="R458" s="11"/>
    </row>
    <row r="459" spans="2:22" x14ac:dyDescent="0.25">
      <c r="B459">
        <v>15</v>
      </c>
      <c r="C459" s="13">
        <v>45771</v>
      </c>
      <c r="D459" s="12" t="s">
        <v>63</v>
      </c>
      <c r="E459" s="12" t="s">
        <v>23</v>
      </c>
      <c r="F459" s="12" t="s">
        <v>23</v>
      </c>
      <c r="G459" s="12" t="s">
        <v>21</v>
      </c>
      <c r="H459" s="12"/>
      <c r="I459" s="12" t="s">
        <v>66</v>
      </c>
      <c r="J459" s="12" t="s">
        <v>63</v>
      </c>
      <c r="K459" s="14">
        <v>5000</v>
      </c>
      <c r="L459" s="11">
        <v>59.6</v>
      </c>
      <c r="M459" s="11">
        <v>297997.51</v>
      </c>
      <c r="N459" s="11"/>
      <c r="O459" s="12"/>
      <c r="P459" s="14"/>
      <c r="Q459" s="11"/>
      <c r="R459" s="11"/>
      <c r="S459" t="str">
        <f>LEFT(J459,2)</f>
        <v>23</v>
      </c>
      <c r="T459" t="str">
        <f>MID(J459,4,2)</f>
        <v>04</v>
      </c>
      <c r="U459" t="str">
        <f>RIGHT(J459,2)</f>
        <v>25</v>
      </c>
      <c r="V459" t="s">
        <v>390</v>
      </c>
    </row>
    <row r="460" spans="2:22" x14ac:dyDescent="0.25">
      <c r="C460" s="13"/>
      <c r="D460" s="12"/>
      <c r="E460" s="12"/>
      <c r="F460" s="12"/>
      <c r="G460" s="12"/>
      <c r="H460" s="12"/>
      <c r="I460" s="12"/>
      <c r="J460" s="12"/>
      <c r="K460" s="14"/>
      <c r="L460" s="11"/>
      <c r="M460" s="11"/>
      <c r="N460" s="11"/>
      <c r="O460" s="12"/>
      <c r="P460" s="14"/>
      <c r="Q460" s="11"/>
      <c r="R460" s="11"/>
    </row>
    <row r="461" spans="2:22" x14ac:dyDescent="0.25">
      <c r="B461">
        <v>198</v>
      </c>
      <c r="C461" s="13">
        <v>45861</v>
      </c>
      <c r="D461" s="12" t="s">
        <v>247</v>
      </c>
      <c r="E461" s="12" t="s">
        <v>23</v>
      </c>
      <c r="F461" s="12" t="s">
        <v>23</v>
      </c>
      <c r="G461" s="12" t="s">
        <v>21</v>
      </c>
      <c r="H461" s="12"/>
      <c r="I461" s="12" t="s">
        <v>243</v>
      </c>
      <c r="J461" s="12"/>
      <c r="K461" s="14"/>
      <c r="L461" s="11"/>
      <c r="M461" s="11"/>
      <c r="N461" s="11"/>
      <c r="O461" s="12" t="s">
        <v>247</v>
      </c>
      <c r="P461" s="14">
        <v>-500</v>
      </c>
      <c r="Q461" s="11">
        <v>196.32</v>
      </c>
      <c r="R461" s="11">
        <v>-98159.87</v>
      </c>
      <c r="S461" t="str">
        <f>LEFT(O461,2)</f>
        <v>22</v>
      </c>
      <c r="T461" t="str">
        <f>MID(O461,4,2)</f>
        <v>07</v>
      </c>
      <c r="U461" t="str">
        <f>RIGHT(O461,2)</f>
        <v>25</v>
      </c>
      <c r="V461" t="s">
        <v>389</v>
      </c>
    </row>
    <row r="462" spans="2:22" x14ac:dyDescent="0.25">
      <c r="B462">
        <v>178</v>
      </c>
      <c r="C462" s="13">
        <v>45853</v>
      </c>
      <c r="D462" s="12" t="s">
        <v>241</v>
      </c>
      <c r="E462" s="12" t="s">
        <v>23</v>
      </c>
      <c r="F462" s="12" t="s">
        <v>23</v>
      </c>
      <c r="G462" s="12" t="s">
        <v>21</v>
      </c>
      <c r="H462" s="12"/>
      <c r="I462" s="12" t="s">
        <v>243</v>
      </c>
      <c r="J462" s="12" t="s">
        <v>241</v>
      </c>
      <c r="K462" s="14">
        <v>500</v>
      </c>
      <c r="L462" s="11">
        <v>198.01</v>
      </c>
      <c r="M462" s="11">
        <v>99002.72</v>
      </c>
      <c r="N462" s="11"/>
      <c r="O462" s="12"/>
      <c r="P462" s="14"/>
      <c r="Q462" s="11"/>
      <c r="R462" s="11"/>
      <c r="S462" t="str">
        <f>LEFT(J462,2)</f>
        <v>14</v>
      </c>
      <c r="T462" t="str">
        <f>MID(J462,4,2)</f>
        <v>07</v>
      </c>
      <c r="U462" t="str">
        <f>RIGHT(J462,2)</f>
        <v>25</v>
      </c>
      <c r="V462" t="s">
        <v>389</v>
      </c>
    </row>
    <row r="463" spans="2:22" x14ac:dyDescent="0.25">
      <c r="C463" s="13"/>
      <c r="D463" s="12"/>
      <c r="E463" s="12"/>
      <c r="F463" s="12"/>
      <c r="G463" s="12"/>
      <c r="H463" s="12"/>
      <c r="I463" s="12"/>
      <c r="J463" s="12"/>
      <c r="K463" s="14"/>
      <c r="L463" s="11"/>
      <c r="M463" s="11"/>
      <c r="N463" s="11"/>
      <c r="O463" s="12"/>
      <c r="P463" s="14"/>
      <c r="Q463" s="11"/>
      <c r="R463" s="11"/>
    </row>
    <row r="464" spans="2:22" x14ac:dyDescent="0.25">
      <c r="B464">
        <v>63</v>
      </c>
      <c r="C464" s="13">
        <v>45790</v>
      </c>
      <c r="D464" s="12" t="s">
        <v>111</v>
      </c>
      <c r="E464" s="12" t="s">
        <v>23</v>
      </c>
      <c r="F464" s="12" t="s">
        <v>23</v>
      </c>
      <c r="G464" s="12" t="s">
        <v>21</v>
      </c>
      <c r="H464" s="12"/>
      <c r="I464" s="12" t="s">
        <v>67</v>
      </c>
      <c r="J464" s="12"/>
      <c r="K464" s="14"/>
      <c r="L464" s="11"/>
      <c r="M464" s="11"/>
      <c r="N464" s="11"/>
      <c r="O464" s="12" t="s">
        <v>111</v>
      </c>
      <c r="P464" s="14">
        <v>-250</v>
      </c>
      <c r="Q464" s="11">
        <v>717.98</v>
      </c>
      <c r="R464" s="11">
        <v>-179495.32</v>
      </c>
      <c r="S464" t="str">
        <f>LEFT(O464,2)</f>
        <v>12</v>
      </c>
      <c r="T464" t="str">
        <f>MID(O464,4,2)</f>
        <v>05</v>
      </c>
      <c r="U464" t="str">
        <f>RIGHT(O464,2)</f>
        <v>25</v>
      </c>
      <c r="V464" t="s">
        <v>390</v>
      </c>
    </row>
    <row r="465" spans="2:22" x14ac:dyDescent="0.25">
      <c r="B465">
        <v>16</v>
      </c>
      <c r="C465" s="13">
        <v>45771</v>
      </c>
      <c r="D465" s="12" t="s">
        <v>63</v>
      </c>
      <c r="E465" s="12" t="s">
        <v>23</v>
      </c>
      <c r="F465" s="12" t="s">
        <v>23</v>
      </c>
      <c r="G465" s="12" t="s">
        <v>21</v>
      </c>
      <c r="H465" s="12"/>
      <c r="I465" s="12" t="s">
        <v>67</v>
      </c>
      <c r="J465" s="12" t="s">
        <v>63</v>
      </c>
      <c r="K465" s="14">
        <v>500</v>
      </c>
      <c r="L465" s="11">
        <v>651.38</v>
      </c>
      <c r="M465" s="11">
        <v>325689.17</v>
      </c>
      <c r="N465" s="11"/>
      <c r="O465" s="12"/>
      <c r="P465" s="14"/>
      <c r="Q465" s="11"/>
      <c r="R465" s="11"/>
      <c r="S465" t="str">
        <f t="shared" ref="S465:S466" si="210">LEFT(J465,2)</f>
        <v>23</v>
      </c>
      <c r="T465" t="str">
        <f t="shared" ref="T465:T466" si="211">MID(J465,4,2)</f>
        <v>04</v>
      </c>
      <c r="U465" t="str">
        <f t="shared" ref="U465:U466" si="212">RIGHT(J465,2)</f>
        <v>25</v>
      </c>
      <c r="V465" t="s">
        <v>390</v>
      </c>
    </row>
    <row r="466" spans="2:22" x14ac:dyDescent="0.25">
      <c r="B466">
        <v>18</v>
      </c>
      <c r="C466" s="13">
        <v>45776</v>
      </c>
      <c r="D466" s="12" t="s">
        <v>68</v>
      </c>
      <c r="E466" s="12" t="s">
        <v>23</v>
      </c>
      <c r="F466" s="12" t="s">
        <v>23</v>
      </c>
      <c r="G466" s="12" t="s">
        <v>21</v>
      </c>
      <c r="H466" s="12"/>
      <c r="I466" s="12" t="s">
        <v>67</v>
      </c>
      <c r="J466" s="12" t="s">
        <v>68</v>
      </c>
      <c r="K466" s="14">
        <v>500</v>
      </c>
      <c r="L466" s="11">
        <v>668.67</v>
      </c>
      <c r="M466" s="11">
        <v>334334</v>
      </c>
      <c r="N466" s="11"/>
      <c r="O466" s="12"/>
      <c r="P466" s="14"/>
      <c r="Q466" s="11"/>
      <c r="R466" s="11"/>
      <c r="S466" t="str">
        <f t="shared" si="210"/>
        <v>28</v>
      </c>
      <c r="T466" t="str">
        <f t="shared" si="211"/>
        <v>04</v>
      </c>
      <c r="U466" t="str">
        <f t="shared" si="212"/>
        <v>25</v>
      </c>
      <c r="V466" t="s">
        <v>390</v>
      </c>
    </row>
    <row r="467" spans="2:22" x14ac:dyDescent="0.25">
      <c r="C467" s="13"/>
      <c r="D467" s="12"/>
      <c r="E467" s="12"/>
      <c r="F467" s="12"/>
      <c r="G467" s="12"/>
      <c r="H467" s="12"/>
      <c r="I467" s="12"/>
      <c r="J467" s="12"/>
      <c r="K467" s="14"/>
      <c r="L467" s="11"/>
      <c r="M467" s="11"/>
      <c r="N467" s="11"/>
      <c r="O467" s="12"/>
      <c r="P467" s="14"/>
      <c r="Q467" s="11"/>
      <c r="R467" s="11"/>
    </row>
    <row r="468" spans="2:22" x14ac:dyDescent="0.25">
      <c r="B468">
        <v>76</v>
      </c>
      <c r="C468" s="13">
        <v>45793</v>
      </c>
      <c r="D468" s="12" t="s">
        <v>127</v>
      </c>
      <c r="E468" s="12" t="s">
        <v>23</v>
      </c>
      <c r="F468" s="12" t="s">
        <v>23</v>
      </c>
      <c r="G468" s="12" t="s">
        <v>21</v>
      </c>
      <c r="H468" s="12"/>
      <c r="I468" s="12" t="s">
        <v>132</v>
      </c>
      <c r="J468" s="12"/>
      <c r="K468" s="14"/>
      <c r="L468" s="11"/>
      <c r="M468" s="11"/>
      <c r="N468" s="11"/>
      <c r="O468" s="12" t="s">
        <v>127</v>
      </c>
      <c r="P468" s="14">
        <v>-3500</v>
      </c>
      <c r="Q468" s="11">
        <v>157</v>
      </c>
      <c r="R468" s="11">
        <v>-549499.94999999995</v>
      </c>
      <c r="S468" t="str">
        <f t="shared" ref="S468:S471" si="213">LEFT(O468,2)</f>
        <v>15</v>
      </c>
      <c r="T468" t="str">
        <f t="shared" ref="T468:T471" si="214">MID(O468,4,2)</f>
        <v>05</v>
      </c>
      <c r="U468" t="str">
        <f t="shared" ref="U468:U471" si="215">RIGHT(O468,2)</f>
        <v>25</v>
      </c>
      <c r="V468" t="s">
        <v>390</v>
      </c>
    </row>
    <row r="469" spans="2:22" x14ac:dyDescent="0.25">
      <c r="B469">
        <v>350</v>
      </c>
      <c r="C469" s="13">
        <v>45923</v>
      </c>
      <c r="D469" s="12" t="s">
        <v>361</v>
      </c>
      <c r="E469" s="12" t="s">
        <v>23</v>
      </c>
      <c r="F469" s="12" t="s">
        <v>23</v>
      </c>
      <c r="G469" s="12" t="s">
        <v>21</v>
      </c>
      <c r="H469" s="12"/>
      <c r="I469" s="12" t="s">
        <v>132</v>
      </c>
      <c r="J469" s="12"/>
      <c r="K469" s="14"/>
      <c r="L469" s="11"/>
      <c r="M469" s="11"/>
      <c r="N469" s="11"/>
      <c r="O469" s="12" t="s">
        <v>361</v>
      </c>
      <c r="P469" s="14">
        <v>-2000</v>
      </c>
      <c r="Q469" s="11">
        <v>170.78</v>
      </c>
      <c r="R469" s="11">
        <v>-341558</v>
      </c>
      <c r="S469" t="str">
        <f t="shared" si="213"/>
        <v>22</v>
      </c>
      <c r="T469" t="str">
        <f t="shared" si="214"/>
        <v>09</v>
      </c>
      <c r="U469" t="str">
        <f t="shared" si="215"/>
        <v>25</v>
      </c>
      <c r="V469" t="s">
        <v>387</v>
      </c>
    </row>
    <row r="470" spans="2:22" x14ac:dyDescent="0.25">
      <c r="B470">
        <v>199</v>
      </c>
      <c r="C470" s="13">
        <v>45861</v>
      </c>
      <c r="D470" s="12" t="s">
        <v>247</v>
      </c>
      <c r="E470" s="12" t="s">
        <v>23</v>
      </c>
      <c r="F470" s="12" t="s">
        <v>23</v>
      </c>
      <c r="G470" s="12" t="s">
        <v>21</v>
      </c>
      <c r="H470" s="12"/>
      <c r="I470" s="12" t="s">
        <v>132</v>
      </c>
      <c r="J470" s="12"/>
      <c r="K470" s="14"/>
      <c r="L470" s="11"/>
      <c r="M470" s="11"/>
      <c r="N470" s="11"/>
      <c r="O470" s="12" t="s">
        <v>247</v>
      </c>
      <c r="P470" s="14">
        <v>-2000</v>
      </c>
      <c r="Q470" s="11">
        <v>163.34</v>
      </c>
      <c r="R470" s="11">
        <v>-326672.99</v>
      </c>
      <c r="S470" t="str">
        <f t="shared" si="213"/>
        <v>22</v>
      </c>
      <c r="T470" t="str">
        <f t="shared" si="214"/>
        <v>07</v>
      </c>
      <c r="U470" t="str">
        <f t="shared" si="215"/>
        <v>25</v>
      </c>
      <c r="V470" t="s">
        <v>389</v>
      </c>
    </row>
    <row r="471" spans="2:22" x14ac:dyDescent="0.25">
      <c r="B471">
        <v>86</v>
      </c>
      <c r="C471" s="13">
        <v>45799</v>
      </c>
      <c r="D471" s="12" t="s">
        <v>146</v>
      </c>
      <c r="E471" s="12" t="s">
        <v>23</v>
      </c>
      <c r="F471" s="12" t="s">
        <v>23</v>
      </c>
      <c r="G471" s="12" t="s">
        <v>21</v>
      </c>
      <c r="H471" s="12"/>
      <c r="I471" s="12" t="s">
        <v>132</v>
      </c>
      <c r="J471" s="12"/>
      <c r="K471" s="14"/>
      <c r="L471" s="11"/>
      <c r="M471" s="11"/>
      <c r="N471" s="11"/>
      <c r="O471" s="12" t="s">
        <v>146</v>
      </c>
      <c r="P471" s="14">
        <v>-1500</v>
      </c>
      <c r="Q471" s="11">
        <v>160.38999999999999</v>
      </c>
      <c r="R471" s="11">
        <v>-240588.37</v>
      </c>
      <c r="S471" t="str">
        <f t="shared" si="213"/>
        <v>21</v>
      </c>
      <c r="T471" t="str">
        <f t="shared" si="214"/>
        <v>05</v>
      </c>
      <c r="U471" t="str">
        <f t="shared" si="215"/>
        <v>25</v>
      </c>
      <c r="V471" t="s">
        <v>390</v>
      </c>
    </row>
    <row r="472" spans="2:22" x14ac:dyDescent="0.25">
      <c r="C472" s="13"/>
      <c r="D472" s="12"/>
      <c r="E472" s="12"/>
      <c r="F472" s="12"/>
      <c r="G472" s="12"/>
      <c r="H472" s="12"/>
      <c r="I472" s="12"/>
      <c r="J472" s="12"/>
      <c r="K472" s="14"/>
      <c r="L472" s="11"/>
      <c r="M472" s="11"/>
      <c r="N472" s="11"/>
      <c r="O472" s="12"/>
      <c r="P472" s="14"/>
      <c r="Q472" s="11"/>
      <c r="R472" s="11"/>
    </row>
    <row r="473" spans="2:22" x14ac:dyDescent="0.25">
      <c r="B473">
        <v>213</v>
      </c>
      <c r="C473" s="13">
        <v>45867</v>
      </c>
      <c r="D473" s="12" t="s">
        <v>260</v>
      </c>
      <c r="E473" s="12" t="s">
        <v>23</v>
      </c>
      <c r="F473" s="12" t="s">
        <v>23</v>
      </c>
      <c r="G473" s="12" t="s">
        <v>21</v>
      </c>
      <c r="H473" s="12"/>
      <c r="I473" s="12" t="s">
        <v>262</v>
      </c>
      <c r="J473" s="12" t="s">
        <v>260</v>
      </c>
      <c r="K473" s="14">
        <v>100</v>
      </c>
      <c r="L473" s="11">
        <v>710.56</v>
      </c>
      <c r="M473" s="11">
        <v>71055.990000000005</v>
      </c>
      <c r="N473" s="11"/>
      <c r="O473" s="12"/>
      <c r="P473" s="14"/>
      <c r="Q473" s="11"/>
      <c r="R473" s="11"/>
      <c r="S473" t="str">
        <f>LEFT(J473,2)</f>
        <v>28</v>
      </c>
      <c r="T473" t="str">
        <f>MID(J473,4,2)</f>
        <v>07</v>
      </c>
      <c r="U473" t="str">
        <f>RIGHT(J473,2)</f>
        <v>25</v>
      </c>
      <c r="V473" t="s">
        <v>388</v>
      </c>
    </row>
    <row r="474" spans="2:22" x14ac:dyDescent="0.25">
      <c r="C474" s="13"/>
      <c r="D474" s="12"/>
      <c r="E474" s="12"/>
      <c r="F474" s="12"/>
      <c r="G474" s="12"/>
      <c r="H474" s="12"/>
      <c r="I474" s="12"/>
      <c r="J474" s="12"/>
      <c r="K474" s="14"/>
      <c r="L474" s="11"/>
      <c r="M474" s="11"/>
      <c r="N474" s="11"/>
      <c r="O474" s="12"/>
      <c r="P474" s="14"/>
      <c r="Q474" s="11"/>
      <c r="R474" s="11"/>
    </row>
    <row r="475" spans="2:22" x14ac:dyDescent="0.25">
      <c r="B475">
        <v>214</v>
      </c>
      <c r="C475" s="13">
        <v>45867</v>
      </c>
      <c r="D475" s="12" t="s">
        <v>260</v>
      </c>
      <c r="E475" s="12" t="s">
        <v>23</v>
      </c>
      <c r="F475" s="12" t="s">
        <v>23</v>
      </c>
      <c r="G475" s="12" t="s">
        <v>21</v>
      </c>
      <c r="H475" s="12"/>
      <c r="I475" s="12" t="s">
        <v>263</v>
      </c>
      <c r="J475" s="12" t="s">
        <v>260</v>
      </c>
      <c r="K475" s="14">
        <v>50</v>
      </c>
      <c r="L475" s="11">
        <v>589.48</v>
      </c>
      <c r="M475" s="11">
        <v>29473.8</v>
      </c>
      <c r="N475" s="11"/>
      <c r="O475" s="12"/>
      <c r="P475" s="14"/>
      <c r="Q475" s="11"/>
      <c r="R475" s="11"/>
      <c r="S475" t="str">
        <f>LEFT(J475,2)</f>
        <v>28</v>
      </c>
      <c r="T475" t="str">
        <f>MID(J475,4,2)</f>
        <v>07</v>
      </c>
      <c r="U475" t="str">
        <f>RIGHT(J475,2)</f>
        <v>25</v>
      </c>
      <c r="V475" t="s">
        <v>388</v>
      </c>
    </row>
    <row r="476" spans="2:22" x14ac:dyDescent="0.25">
      <c r="C476" s="13"/>
      <c r="D476" s="12"/>
      <c r="E476" s="12"/>
      <c r="F476" s="12"/>
      <c r="G476" s="12"/>
      <c r="H476" s="12"/>
      <c r="I476" s="12"/>
      <c r="J476" s="12"/>
      <c r="K476" s="14"/>
      <c r="L476" s="11"/>
      <c r="M476" s="11"/>
      <c r="N476" s="11"/>
      <c r="O476" s="12"/>
      <c r="P476" s="14"/>
      <c r="Q476" s="11"/>
      <c r="R476" s="11"/>
    </row>
    <row r="477" spans="2:22" x14ac:dyDescent="0.25">
      <c r="B477">
        <v>133</v>
      </c>
      <c r="C477" s="13">
        <v>45819</v>
      </c>
      <c r="D477" s="12" t="s">
        <v>175</v>
      </c>
      <c r="E477" s="12" t="s">
        <v>23</v>
      </c>
      <c r="F477" s="12" t="s">
        <v>23</v>
      </c>
      <c r="G477" s="12" t="s">
        <v>21</v>
      </c>
      <c r="H477" s="12"/>
      <c r="I477" s="12" t="s">
        <v>189</v>
      </c>
      <c r="J477" s="12"/>
      <c r="K477" s="14"/>
      <c r="L477" s="11"/>
      <c r="M477" s="11"/>
      <c r="N477" s="11"/>
      <c r="O477" s="12" t="s">
        <v>175</v>
      </c>
      <c r="P477" s="14">
        <v>-500</v>
      </c>
      <c r="Q477" s="11">
        <v>176.57</v>
      </c>
      <c r="R477" s="11">
        <v>-88286.6</v>
      </c>
      <c r="S477" t="str">
        <f t="shared" ref="S477:S478" si="216">LEFT(O477,2)</f>
        <v>10</v>
      </c>
      <c r="T477" t="str">
        <f t="shared" ref="T477:T478" si="217">MID(O477,4,2)</f>
        <v>06</v>
      </c>
      <c r="U477" t="str">
        <f t="shared" ref="U477:U478" si="218">RIGHT(O477,2)</f>
        <v>25</v>
      </c>
      <c r="V477" t="s">
        <v>390</v>
      </c>
    </row>
    <row r="478" spans="2:22" x14ac:dyDescent="0.25">
      <c r="B478">
        <v>200</v>
      </c>
      <c r="C478" s="13">
        <v>45861</v>
      </c>
      <c r="D478" s="12" t="s">
        <v>247</v>
      </c>
      <c r="E478" s="12" t="s">
        <v>23</v>
      </c>
      <c r="F478" s="12" t="s">
        <v>23</v>
      </c>
      <c r="G478" s="12" t="s">
        <v>21</v>
      </c>
      <c r="H478" s="12"/>
      <c r="I478" s="12" t="s">
        <v>189</v>
      </c>
      <c r="J478" s="12"/>
      <c r="K478" s="14"/>
      <c r="L478" s="11"/>
      <c r="M478" s="11"/>
      <c r="N478" s="11"/>
      <c r="O478" s="12" t="s">
        <v>247</v>
      </c>
      <c r="P478" s="14">
        <v>-500</v>
      </c>
      <c r="Q478" s="11">
        <v>159.74</v>
      </c>
      <c r="R478" s="11">
        <v>-79871.48</v>
      </c>
      <c r="S478" t="str">
        <f t="shared" si="216"/>
        <v>22</v>
      </c>
      <c r="T478" t="str">
        <f t="shared" si="217"/>
        <v>07</v>
      </c>
      <c r="U478" t="str">
        <f t="shared" si="218"/>
        <v>25</v>
      </c>
      <c r="V478" t="s">
        <v>389</v>
      </c>
    </row>
    <row r="479" spans="2:22" x14ac:dyDescent="0.25">
      <c r="C479" s="13"/>
      <c r="D479" s="12"/>
      <c r="E479" s="12"/>
      <c r="F479" s="12"/>
      <c r="G479" s="12"/>
      <c r="H479" s="12"/>
      <c r="I479" s="12"/>
      <c r="J479" s="12"/>
      <c r="K479" s="14"/>
      <c r="L479" s="11"/>
      <c r="M479" s="11"/>
      <c r="N479" s="11"/>
      <c r="O479" s="12"/>
      <c r="P479" s="14"/>
      <c r="Q479" s="11"/>
      <c r="R479" s="11"/>
    </row>
    <row r="480" spans="2:22" x14ac:dyDescent="0.25">
      <c r="B480">
        <v>170</v>
      </c>
      <c r="C480" s="13">
        <v>45847</v>
      </c>
      <c r="D480" s="12" t="s">
        <v>230</v>
      </c>
      <c r="E480" s="12" t="s">
        <v>23</v>
      </c>
      <c r="F480" s="12" t="s">
        <v>23</v>
      </c>
      <c r="G480" s="12" t="s">
        <v>21</v>
      </c>
      <c r="H480" s="12"/>
      <c r="I480" s="12" t="s">
        <v>235</v>
      </c>
      <c r="J480" s="12"/>
      <c r="K480" s="14"/>
      <c r="L480" s="11"/>
      <c r="M480" s="11"/>
      <c r="N480" s="11"/>
      <c r="O480" s="12" t="s">
        <v>230</v>
      </c>
      <c r="P480" s="14">
        <v>-200</v>
      </c>
      <c r="Q480" s="11">
        <v>447.4</v>
      </c>
      <c r="R480" s="11">
        <v>-89480.41</v>
      </c>
      <c r="S480" t="str">
        <f>LEFT(O480,2)</f>
        <v>08</v>
      </c>
      <c r="T480" t="str">
        <f>MID(O480,4,2)</f>
        <v>07</v>
      </c>
      <c r="U480" t="str">
        <f>RIGHT(O480,2)</f>
        <v>25</v>
      </c>
      <c r="V480" t="s">
        <v>389</v>
      </c>
    </row>
    <row r="481" spans="2:22" x14ac:dyDescent="0.25">
      <c r="C481" s="13"/>
      <c r="D481" s="12"/>
      <c r="E481" s="12"/>
      <c r="F481" s="12"/>
      <c r="G481" s="12"/>
      <c r="H481" s="12"/>
      <c r="I481" s="12"/>
      <c r="J481" s="12"/>
      <c r="K481" s="14"/>
      <c r="L481" s="11"/>
      <c r="M481" s="11"/>
      <c r="N481" s="11"/>
      <c r="O481" s="12"/>
      <c r="P481" s="14"/>
      <c r="Q481" s="11"/>
      <c r="R481" s="11"/>
    </row>
    <row r="482" spans="2:22" x14ac:dyDescent="0.25">
      <c r="B482">
        <v>201</v>
      </c>
      <c r="C482" s="13">
        <v>45861</v>
      </c>
      <c r="D482" s="12" t="s">
        <v>247</v>
      </c>
      <c r="E482" s="12" t="s">
        <v>23</v>
      </c>
      <c r="F482" s="12" t="s">
        <v>23</v>
      </c>
      <c r="G482" s="12" t="s">
        <v>21</v>
      </c>
      <c r="H482" s="12"/>
      <c r="I482" s="12" t="s">
        <v>105</v>
      </c>
      <c r="J482" s="12"/>
      <c r="K482" s="14"/>
      <c r="L482" s="11"/>
      <c r="M482" s="11"/>
      <c r="N482" s="11"/>
      <c r="O482" s="12" t="s">
        <v>247</v>
      </c>
      <c r="P482" s="14">
        <v>-250</v>
      </c>
      <c r="Q482" s="11">
        <v>169.51</v>
      </c>
      <c r="R482" s="11">
        <v>-42376.57</v>
      </c>
      <c r="S482" t="str">
        <f t="shared" ref="S482:S484" si="219">LEFT(O482,2)</f>
        <v>22</v>
      </c>
      <c r="T482" t="str">
        <f t="shared" ref="T482:T484" si="220">MID(O482,4,2)</f>
        <v>07</v>
      </c>
      <c r="U482" t="str">
        <f t="shared" ref="U482:U484" si="221">RIGHT(O482,2)</f>
        <v>25</v>
      </c>
      <c r="V482" t="s">
        <v>389</v>
      </c>
    </row>
    <row r="483" spans="2:22" x14ac:dyDescent="0.25">
      <c r="B483">
        <v>134</v>
      </c>
      <c r="C483" s="13">
        <v>45819</v>
      </c>
      <c r="D483" s="12" t="s">
        <v>175</v>
      </c>
      <c r="E483" s="12" t="s">
        <v>23</v>
      </c>
      <c r="F483" s="12" t="s">
        <v>23</v>
      </c>
      <c r="G483" s="12" t="s">
        <v>21</v>
      </c>
      <c r="H483" s="12"/>
      <c r="I483" s="12" t="s">
        <v>105</v>
      </c>
      <c r="J483" s="12"/>
      <c r="K483" s="14"/>
      <c r="L483" s="11"/>
      <c r="M483" s="11"/>
      <c r="N483" s="11"/>
      <c r="O483" s="12" t="s">
        <v>175</v>
      </c>
      <c r="P483" s="14">
        <v>-250</v>
      </c>
      <c r="Q483" s="11">
        <v>167.33</v>
      </c>
      <c r="R483" s="11">
        <v>-41833.61</v>
      </c>
      <c r="S483" t="str">
        <f t="shared" si="219"/>
        <v>10</v>
      </c>
      <c r="T483" t="str">
        <f t="shared" si="220"/>
        <v>06</v>
      </c>
      <c r="U483" t="str">
        <f t="shared" si="221"/>
        <v>25</v>
      </c>
      <c r="V483" t="s">
        <v>390</v>
      </c>
    </row>
    <row r="484" spans="2:22" x14ac:dyDescent="0.25">
      <c r="B484">
        <v>51</v>
      </c>
      <c r="C484" s="13">
        <v>45784</v>
      </c>
      <c r="D484" s="12" t="s">
        <v>77</v>
      </c>
      <c r="E484" s="12" t="s">
        <v>23</v>
      </c>
      <c r="F484" s="12" t="s">
        <v>23</v>
      </c>
      <c r="G484" s="12" t="s">
        <v>21</v>
      </c>
      <c r="H484" s="12"/>
      <c r="I484" s="12" t="s">
        <v>105</v>
      </c>
      <c r="J484" s="12"/>
      <c r="K484" s="14"/>
      <c r="L484" s="11"/>
      <c r="M484" s="11"/>
      <c r="N484" s="11"/>
      <c r="O484" s="12" t="s">
        <v>77</v>
      </c>
      <c r="P484" s="14">
        <v>-250</v>
      </c>
      <c r="Q484" s="11">
        <v>130.27000000000001</v>
      </c>
      <c r="R484" s="11">
        <v>-32567.9</v>
      </c>
      <c r="S484" t="str">
        <f t="shared" si="219"/>
        <v>06</v>
      </c>
      <c r="T484" t="str">
        <f t="shared" si="220"/>
        <v>05</v>
      </c>
      <c r="U484" t="str">
        <f t="shared" si="221"/>
        <v>25</v>
      </c>
      <c r="V484" t="s">
        <v>390</v>
      </c>
    </row>
    <row r="485" spans="2:22" x14ac:dyDescent="0.25">
      <c r="C485" s="13"/>
      <c r="D485" s="12"/>
      <c r="E485" s="12"/>
      <c r="F485" s="12"/>
      <c r="G485" s="12"/>
      <c r="H485" s="12"/>
      <c r="I485" s="12"/>
      <c r="J485" s="12"/>
      <c r="K485" s="14"/>
      <c r="L485" s="11"/>
      <c r="M485" s="11"/>
      <c r="N485" s="11"/>
      <c r="O485" s="12"/>
      <c r="P485" s="14"/>
      <c r="Q485" s="11"/>
      <c r="R485" s="11"/>
    </row>
    <row r="486" spans="2:22" x14ac:dyDescent="0.25">
      <c r="B486">
        <v>321</v>
      </c>
      <c r="C486" s="13">
        <v>45917</v>
      </c>
      <c r="D486" s="12" t="s">
        <v>349</v>
      </c>
      <c r="E486" s="12" t="s">
        <v>23</v>
      </c>
      <c r="F486" s="12" t="s">
        <v>23</v>
      </c>
      <c r="G486" s="12" t="s">
        <v>21</v>
      </c>
      <c r="H486" s="12"/>
      <c r="I486" s="12" t="s">
        <v>318</v>
      </c>
      <c r="J486" s="12"/>
      <c r="K486" s="14"/>
      <c r="L486" s="11"/>
      <c r="M486" s="11"/>
      <c r="N486" s="11"/>
      <c r="O486" s="12" t="s">
        <v>349</v>
      </c>
      <c r="P486" s="14">
        <v>-500</v>
      </c>
      <c r="Q486" s="11">
        <v>198.25</v>
      </c>
      <c r="R486" s="11">
        <v>-99125.75</v>
      </c>
      <c r="S486" t="str">
        <f t="shared" ref="S486:S487" si="222">LEFT(O486,2)</f>
        <v>16</v>
      </c>
      <c r="T486" t="str">
        <f t="shared" ref="T486:T487" si="223">MID(O486,4,2)</f>
        <v>09</v>
      </c>
      <c r="U486" t="str">
        <f t="shared" ref="U486:U487" si="224">RIGHT(O486,2)</f>
        <v>25</v>
      </c>
      <c r="V486" t="s">
        <v>387</v>
      </c>
    </row>
    <row r="487" spans="2:22" x14ac:dyDescent="0.25">
      <c r="B487">
        <v>351</v>
      </c>
      <c r="C487" s="13">
        <v>45923</v>
      </c>
      <c r="D487" s="12" t="s">
        <v>361</v>
      </c>
      <c r="E487" s="12" t="s">
        <v>23</v>
      </c>
      <c r="F487" s="12" t="s">
        <v>23</v>
      </c>
      <c r="G487" s="12" t="s">
        <v>21</v>
      </c>
      <c r="H487" s="12"/>
      <c r="I487" s="12" t="s">
        <v>318</v>
      </c>
      <c r="J487" s="12"/>
      <c r="K487" s="14"/>
      <c r="L487" s="11"/>
      <c r="M487" s="11"/>
      <c r="N487" s="11"/>
      <c r="O487" s="12" t="s">
        <v>361</v>
      </c>
      <c r="P487" s="14">
        <v>-500</v>
      </c>
      <c r="Q487" s="11">
        <v>191.08</v>
      </c>
      <c r="R487" s="11">
        <v>-95539.96</v>
      </c>
      <c r="S487" t="str">
        <f t="shared" si="222"/>
        <v>22</v>
      </c>
      <c r="T487" t="str">
        <f t="shared" si="223"/>
        <v>09</v>
      </c>
      <c r="U487" t="str">
        <f t="shared" si="224"/>
        <v>25</v>
      </c>
      <c r="V487" t="s">
        <v>387</v>
      </c>
    </row>
    <row r="488" spans="2:22" x14ac:dyDescent="0.25">
      <c r="B488">
        <v>284</v>
      </c>
      <c r="C488" s="13">
        <v>45902</v>
      </c>
      <c r="D488" s="12" t="s">
        <v>316</v>
      </c>
      <c r="E488" s="12" t="s">
        <v>23</v>
      </c>
      <c r="F488" s="12" t="s">
        <v>23</v>
      </c>
      <c r="G488" s="12" t="s">
        <v>21</v>
      </c>
      <c r="H488" s="12"/>
      <c r="I488" s="12" t="s">
        <v>318</v>
      </c>
      <c r="J488" s="12" t="s">
        <v>316</v>
      </c>
      <c r="K488" s="14">
        <v>1000</v>
      </c>
      <c r="L488" s="11">
        <v>153.25</v>
      </c>
      <c r="M488" s="11">
        <v>153253.1</v>
      </c>
      <c r="N488" s="11"/>
      <c r="O488" s="12"/>
      <c r="P488" s="14"/>
      <c r="Q488" s="11"/>
      <c r="R488" s="11"/>
      <c r="S488" t="str">
        <f>LEFT(J488,2)</f>
        <v>01</v>
      </c>
      <c r="T488" t="str">
        <f>MID(J488,4,2)</f>
        <v>09</v>
      </c>
      <c r="U488" t="str">
        <f>RIGHT(J488,2)</f>
        <v>25</v>
      </c>
      <c r="V488" t="s">
        <v>388</v>
      </c>
    </row>
    <row r="489" spans="2:22" x14ac:dyDescent="0.25">
      <c r="C489" s="13"/>
      <c r="D489" s="12"/>
      <c r="E489" s="12"/>
      <c r="F489" s="12"/>
      <c r="G489" s="12"/>
      <c r="H489" s="12"/>
      <c r="I489" s="12"/>
      <c r="J489" s="12"/>
      <c r="K489" s="14"/>
      <c r="L489" s="11"/>
      <c r="M489" s="11"/>
      <c r="N489" s="11"/>
      <c r="O489" s="12"/>
      <c r="P489" s="14"/>
      <c r="Q489" s="11"/>
      <c r="R489" s="11"/>
    </row>
    <row r="490" spans="2:22" x14ac:dyDescent="0.25">
      <c r="B490">
        <v>202</v>
      </c>
      <c r="C490" s="13">
        <v>45861</v>
      </c>
      <c r="D490" s="12" t="s">
        <v>247</v>
      </c>
      <c r="E490" s="12" t="s">
        <v>23</v>
      </c>
      <c r="F490" s="12" t="s">
        <v>23</v>
      </c>
      <c r="G490" s="12" t="s">
        <v>21</v>
      </c>
      <c r="H490" s="12"/>
      <c r="I490" s="12" t="s">
        <v>229</v>
      </c>
      <c r="J490" s="12"/>
      <c r="K490" s="14"/>
      <c r="L490" s="11"/>
      <c r="M490" s="11"/>
      <c r="N490" s="11"/>
      <c r="O490" s="12" t="s">
        <v>247</v>
      </c>
      <c r="P490" s="14">
        <v>-2000</v>
      </c>
      <c r="Q490" s="11">
        <v>37.590000000000003</v>
      </c>
      <c r="R490" s="11">
        <v>-75184.800000000003</v>
      </c>
      <c r="S490" t="str">
        <f>LEFT(O490,2)</f>
        <v>22</v>
      </c>
      <c r="T490" t="str">
        <f>MID(O490,4,2)</f>
        <v>07</v>
      </c>
      <c r="U490" t="str">
        <f>RIGHT(O490,2)</f>
        <v>25</v>
      </c>
      <c r="V490" t="s">
        <v>389</v>
      </c>
    </row>
    <row r="491" spans="2:22" x14ac:dyDescent="0.25">
      <c r="B491">
        <v>154</v>
      </c>
      <c r="C491" s="13">
        <v>45846</v>
      </c>
      <c r="D491" s="12" t="s">
        <v>227</v>
      </c>
      <c r="E491" s="12" t="s">
        <v>17</v>
      </c>
      <c r="F491" s="12" t="s">
        <v>228</v>
      </c>
      <c r="G491" s="12" t="s">
        <v>21</v>
      </c>
      <c r="H491" s="12"/>
      <c r="I491" s="12" t="s">
        <v>229</v>
      </c>
      <c r="J491" s="12" t="s">
        <v>227</v>
      </c>
      <c r="K491" s="14">
        <v>5000</v>
      </c>
      <c r="L491" s="11">
        <v>34.81</v>
      </c>
      <c r="M491" s="11">
        <v>174045.64</v>
      </c>
      <c r="N491" s="11"/>
      <c r="O491" s="12"/>
      <c r="P491" s="14"/>
      <c r="Q491" s="11"/>
      <c r="R491" s="11"/>
      <c r="S491" t="str">
        <f>LEFT(J491,2)</f>
        <v>07</v>
      </c>
      <c r="T491" t="str">
        <f>MID(J491,4,2)</f>
        <v>07</v>
      </c>
      <c r="U491" t="str">
        <f>RIGHT(J491,2)</f>
        <v>25</v>
      </c>
      <c r="V491" t="s">
        <v>389</v>
      </c>
    </row>
    <row r="492" spans="2:22" x14ac:dyDescent="0.25">
      <c r="C492" s="13"/>
      <c r="D492" s="12"/>
      <c r="E492" s="12"/>
      <c r="F492" s="12"/>
      <c r="G492" s="12"/>
      <c r="H492" s="12"/>
      <c r="I492" s="12"/>
      <c r="J492" s="12"/>
      <c r="K492" s="14"/>
      <c r="L492" s="11"/>
      <c r="M492" s="11"/>
      <c r="N492" s="11"/>
      <c r="O492" s="12"/>
      <c r="P492" s="14"/>
      <c r="Q492" s="11"/>
      <c r="R492" s="11"/>
    </row>
    <row r="493" spans="2:22" x14ac:dyDescent="0.25">
      <c r="B493">
        <v>294</v>
      </c>
      <c r="C493" s="13">
        <v>45904</v>
      </c>
      <c r="D493" s="12" t="s">
        <v>327</v>
      </c>
      <c r="E493" s="12" t="s">
        <v>23</v>
      </c>
      <c r="F493" s="12" t="s">
        <v>23</v>
      </c>
      <c r="G493" s="12" t="s">
        <v>21</v>
      </c>
      <c r="H493" s="12"/>
      <c r="I493" s="12" t="s">
        <v>329</v>
      </c>
      <c r="J493" s="12" t="s">
        <v>327</v>
      </c>
      <c r="K493" s="14">
        <v>200</v>
      </c>
      <c r="L493" s="11">
        <v>549.24</v>
      </c>
      <c r="M493" s="11">
        <v>109848.35</v>
      </c>
      <c r="N493" s="11"/>
      <c r="O493" s="12"/>
      <c r="P493" s="14"/>
      <c r="Q493" s="11"/>
      <c r="R493" s="11"/>
      <c r="S493" t="str">
        <f>LEFT(J493,2)</f>
        <v>03</v>
      </c>
      <c r="T493" t="str">
        <f>MID(J493,4,2)</f>
        <v>09</v>
      </c>
      <c r="U493" t="str">
        <f>RIGHT(J493,2)</f>
        <v>25</v>
      </c>
      <c r="V493" t="s">
        <v>388</v>
      </c>
    </row>
    <row r="494" spans="2:22" x14ac:dyDescent="0.25">
      <c r="C494" s="13"/>
      <c r="D494" s="12"/>
      <c r="E494" s="12"/>
      <c r="F494" s="12"/>
      <c r="G494" s="12"/>
      <c r="H494" s="12"/>
      <c r="I494" s="12"/>
      <c r="J494" s="12"/>
      <c r="K494" s="14"/>
      <c r="L494" s="11"/>
      <c r="M494" s="11"/>
      <c r="N494" s="11"/>
      <c r="O494" s="12"/>
      <c r="P494" s="14"/>
      <c r="Q494" s="11"/>
      <c r="R494" s="11"/>
    </row>
    <row r="495" spans="2:22" x14ac:dyDescent="0.25">
      <c r="B495">
        <v>203</v>
      </c>
      <c r="C495" s="13">
        <v>45861</v>
      </c>
      <c r="D495" s="12" t="s">
        <v>247</v>
      </c>
      <c r="E495" s="12" t="s">
        <v>23</v>
      </c>
      <c r="F495" s="12" t="s">
        <v>23</v>
      </c>
      <c r="G495" s="12" t="s">
        <v>21</v>
      </c>
      <c r="H495" s="12"/>
      <c r="I495" s="12" t="s">
        <v>250</v>
      </c>
      <c r="J495" s="12"/>
      <c r="K495" s="14"/>
      <c r="L495" s="11"/>
      <c r="M495" s="11"/>
      <c r="N495" s="11"/>
      <c r="O495" s="12" t="s">
        <v>247</v>
      </c>
      <c r="P495" s="14">
        <v>-500</v>
      </c>
      <c r="Q495" s="11">
        <v>73.77</v>
      </c>
      <c r="R495" s="11">
        <v>-36883.1</v>
      </c>
      <c r="S495" t="str">
        <f>LEFT(O495,2)</f>
        <v>22</v>
      </c>
      <c r="T495" t="str">
        <f>MID(O495,4,2)</f>
        <v>07</v>
      </c>
      <c r="U495" t="str">
        <f>RIGHT(O495,2)</f>
        <v>25</v>
      </c>
      <c r="V495" t="s">
        <v>389</v>
      </c>
    </row>
    <row r="496" spans="2:22" x14ac:dyDescent="0.25">
      <c r="C496" s="13"/>
      <c r="D496" s="12"/>
      <c r="E496" s="12"/>
      <c r="F496" s="12"/>
      <c r="G496" s="12"/>
      <c r="H496" s="12"/>
      <c r="I496" s="12"/>
      <c r="J496" s="12"/>
      <c r="K496" s="14"/>
      <c r="L496" s="11"/>
      <c r="M496" s="11"/>
      <c r="N496" s="11"/>
      <c r="O496" s="12"/>
      <c r="P496" s="14"/>
      <c r="Q496" s="11"/>
      <c r="R496" s="11"/>
    </row>
    <row r="497" spans="2:22" x14ac:dyDescent="0.25">
      <c r="B497">
        <v>352</v>
      </c>
      <c r="C497" s="13">
        <v>45923</v>
      </c>
      <c r="D497" s="12" t="s">
        <v>361</v>
      </c>
      <c r="E497" s="12" t="s">
        <v>23</v>
      </c>
      <c r="F497" s="12" t="s">
        <v>23</v>
      </c>
      <c r="G497" s="12" t="s">
        <v>21</v>
      </c>
      <c r="H497" s="12"/>
      <c r="I497" s="12" t="s">
        <v>366</v>
      </c>
      <c r="J497" s="12"/>
      <c r="K497" s="14"/>
      <c r="L497" s="11"/>
      <c r="M497" s="11"/>
      <c r="N497" s="11"/>
      <c r="O497" s="12" t="s">
        <v>361</v>
      </c>
      <c r="P497" s="14">
        <v>-300</v>
      </c>
      <c r="Q497" s="11">
        <v>457.19</v>
      </c>
      <c r="R497" s="11">
        <v>-137157.69</v>
      </c>
      <c r="S497" t="str">
        <f>LEFT(O497,2)</f>
        <v>22</v>
      </c>
      <c r="T497" t="str">
        <f>MID(O497,4,2)</f>
        <v>09</v>
      </c>
      <c r="U497" t="str">
        <f>RIGHT(O497,2)</f>
        <v>25</v>
      </c>
      <c r="V497" t="s">
        <v>387</v>
      </c>
    </row>
    <row r="498" spans="2:22" x14ac:dyDescent="0.25">
      <c r="C498" s="13"/>
      <c r="D498" s="12"/>
      <c r="E498" s="12"/>
      <c r="F498" s="12"/>
      <c r="G498" s="12"/>
      <c r="H498" s="12"/>
      <c r="I498" s="12"/>
      <c r="J498" s="12"/>
      <c r="K498" s="14"/>
      <c r="L498" s="11"/>
      <c r="M498" s="11"/>
      <c r="N498" s="11"/>
      <c r="O498" s="12"/>
      <c r="P498" s="14"/>
      <c r="Q498" s="11"/>
      <c r="R498" s="11"/>
    </row>
    <row r="499" spans="2:22" x14ac:dyDescent="0.25">
      <c r="B499">
        <v>204</v>
      </c>
      <c r="C499" s="13">
        <v>45861</v>
      </c>
      <c r="D499" s="12" t="s">
        <v>247</v>
      </c>
      <c r="E499" s="12" t="s">
        <v>23</v>
      </c>
      <c r="F499" s="12" t="s">
        <v>23</v>
      </c>
      <c r="G499" s="12" t="s">
        <v>21</v>
      </c>
      <c r="H499" s="12"/>
      <c r="I499" s="12" t="s">
        <v>126</v>
      </c>
      <c r="J499" s="12"/>
      <c r="K499" s="14"/>
      <c r="L499" s="11"/>
      <c r="M499" s="11"/>
      <c r="N499" s="11"/>
      <c r="O499" s="12" t="s">
        <v>247</v>
      </c>
      <c r="P499" s="14">
        <v>-50</v>
      </c>
      <c r="Q499" s="11">
        <v>3092.91</v>
      </c>
      <c r="R499" s="11">
        <v>-154645.69</v>
      </c>
      <c r="S499" t="str">
        <f t="shared" ref="S499:S500" si="225">LEFT(O499,2)</f>
        <v>22</v>
      </c>
      <c r="T499" t="str">
        <f t="shared" ref="T499:T500" si="226">MID(O499,4,2)</f>
        <v>07</v>
      </c>
      <c r="U499" t="str">
        <f t="shared" ref="U499:U500" si="227">RIGHT(O499,2)</f>
        <v>25</v>
      </c>
      <c r="V499" t="s">
        <v>389</v>
      </c>
    </row>
    <row r="500" spans="2:22" x14ac:dyDescent="0.25">
      <c r="B500">
        <v>171</v>
      </c>
      <c r="C500" s="13">
        <v>45847</v>
      </c>
      <c r="D500" s="12" t="s">
        <v>230</v>
      </c>
      <c r="E500" s="12" t="s">
        <v>23</v>
      </c>
      <c r="F500" s="12" t="s">
        <v>23</v>
      </c>
      <c r="G500" s="12" t="s">
        <v>21</v>
      </c>
      <c r="H500" s="12"/>
      <c r="I500" s="12" t="s">
        <v>126</v>
      </c>
      <c r="J500" s="12"/>
      <c r="K500" s="14"/>
      <c r="L500" s="11"/>
      <c r="M500" s="11"/>
      <c r="N500" s="11"/>
      <c r="O500" s="12" t="s">
        <v>230</v>
      </c>
      <c r="P500" s="14">
        <v>-50</v>
      </c>
      <c r="Q500" s="11">
        <v>2990.21</v>
      </c>
      <c r="R500" s="11">
        <v>-149510.32</v>
      </c>
      <c r="S500" t="str">
        <f t="shared" si="225"/>
        <v>08</v>
      </c>
      <c r="T500" t="str">
        <f t="shared" si="226"/>
        <v>07</v>
      </c>
      <c r="U500" t="str">
        <f t="shared" si="227"/>
        <v>25</v>
      </c>
      <c r="V500" t="s">
        <v>389</v>
      </c>
    </row>
    <row r="501" spans="2:22" x14ac:dyDescent="0.25">
      <c r="B501">
        <v>69</v>
      </c>
      <c r="C501" s="13">
        <v>45792</v>
      </c>
      <c r="D501" s="12" t="s">
        <v>121</v>
      </c>
      <c r="E501" s="12" t="s">
        <v>23</v>
      </c>
      <c r="F501" s="12" t="s">
        <v>23</v>
      </c>
      <c r="G501" s="12" t="s">
        <v>21</v>
      </c>
      <c r="H501" s="12"/>
      <c r="I501" s="12" t="s">
        <v>126</v>
      </c>
      <c r="J501" s="12" t="s">
        <v>121</v>
      </c>
      <c r="K501" s="14">
        <v>100</v>
      </c>
      <c r="L501" s="11">
        <v>2862.76</v>
      </c>
      <c r="M501" s="11">
        <v>286275.99</v>
      </c>
      <c r="N501" s="11"/>
      <c r="O501" s="12"/>
      <c r="P501" s="14"/>
      <c r="Q501" s="11"/>
      <c r="R501" s="11"/>
      <c r="S501" t="str">
        <f>LEFT(J501,2)</f>
        <v>14</v>
      </c>
      <c r="T501" t="str">
        <f>MID(J501,4,2)</f>
        <v>05</v>
      </c>
      <c r="U501" t="str">
        <f>RIGHT(J501,2)</f>
        <v>25</v>
      </c>
      <c r="V501" t="s">
        <v>390</v>
      </c>
    </row>
    <row r="502" spans="2:22" x14ac:dyDescent="0.25">
      <c r="C502" s="13"/>
      <c r="D502" s="12"/>
      <c r="E502" s="12"/>
      <c r="F502" s="12"/>
      <c r="G502" s="12"/>
      <c r="H502" s="12"/>
      <c r="I502" s="12"/>
      <c r="J502" s="12"/>
      <c r="K502" s="14"/>
      <c r="L502" s="11"/>
      <c r="M502" s="11"/>
      <c r="N502" s="11"/>
      <c r="O502" s="12"/>
      <c r="P502" s="14"/>
      <c r="Q502" s="11"/>
      <c r="R502" s="11"/>
    </row>
    <row r="503" spans="2:22" x14ac:dyDescent="0.25">
      <c r="B503">
        <v>172</v>
      </c>
      <c r="C503" s="13">
        <v>45847</v>
      </c>
      <c r="D503" s="12" t="s">
        <v>230</v>
      </c>
      <c r="E503" s="12" t="s">
        <v>23</v>
      </c>
      <c r="F503" s="12" t="s">
        <v>23</v>
      </c>
      <c r="G503" s="12" t="s">
        <v>21</v>
      </c>
      <c r="H503" s="12"/>
      <c r="I503" s="12" t="s">
        <v>203</v>
      </c>
      <c r="J503" s="12"/>
      <c r="K503" s="14"/>
      <c r="L503" s="11"/>
      <c r="M503" s="11"/>
      <c r="N503" s="11"/>
      <c r="O503" s="12" t="s">
        <v>230</v>
      </c>
      <c r="P503" s="14">
        <v>-200</v>
      </c>
      <c r="Q503" s="11">
        <v>806.64</v>
      </c>
      <c r="R503" s="11">
        <v>-161327.14000000001</v>
      </c>
      <c r="S503" t="str">
        <f>LEFT(O503,2)</f>
        <v>08</v>
      </c>
      <c r="T503" t="str">
        <f>MID(O503,4,2)</f>
        <v>07</v>
      </c>
      <c r="U503" t="str">
        <f>RIGHT(O503,2)</f>
        <v>25</v>
      </c>
      <c r="V503" t="s">
        <v>389</v>
      </c>
    </row>
    <row r="504" spans="2:22" x14ac:dyDescent="0.25">
      <c r="B504">
        <v>314</v>
      </c>
      <c r="C504" s="13">
        <v>45916</v>
      </c>
      <c r="D504" s="12" t="s">
        <v>345</v>
      </c>
      <c r="E504" s="12" t="s">
        <v>23</v>
      </c>
      <c r="F504" s="12" t="s">
        <v>23</v>
      </c>
      <c r="G504" s="12" t="s">
        <v>21</v>
      </c>
      <c r="H504" s="12"/>
      <c r="I504" s="12" t="s">
        <v>203</v>
      </c>
      <c r="J504" s="12" t="s">
        <v>345</v>
      </c>
      <c r="K504" s="14">
        <v>100</v>
      </c>
      <c r="L504" s="11">
        <v>759.76</v>
      </c>
      <c r="M504" s="11">
        <v>75975.899999999994</v>
      </c>
      <c r="N504" s="11"/>
      <c r="O504" s="12"/>
      <c r="P504" s="14"/>
      <c r="Q504" s="11"/>
      <c r="R504" s="11"/>
      <c r="S504" t="str">
        <f t="shared" ref="S504:S506" si="228">LEFT(J504,2)</f>
        <v>15</v>
      </c>
      <c r="T504" t="str">
        <f t="shared" ref="T504:T506" si="229">MID(J504,4,2)</f>
        <v>09</v>
      </c>
      <c r="U504" t="str">
        <f t="shared" ref="U504:U506" si="230">RIGHT(J504,2)</f>
        <v>25</v>
      </c>
      <c r="V504" t="s">
        <v>388</v>
      </c>
    </row>
    <row r="505" spans="2:22" x14ac:dyDescent="0.25">
      <c r="B505">
        <v>243</v>
      </c>
      <c r="C505" s="13">
        <v>45881</v>
      </c>
      <c r="D505" s="12" t="s">
        <v>287</v>
      </c>
      <c r="E505" s="12" t="s">
        <v>23</v>
      </c>
      <c r="F505" s="12" t="s">
        <v>23</v>
      </c>
      <c r="G505" s="12" t="s">
        <v>21</v>
      </c>
      <c r="H505" s="12"/>
      <c r="I505" s="12" t="s">
        <v>203</v>
      </c>
      <c r="J505" s="12" t="s">
        <v>287</v>
      </c>
      <c r="K505" s="14">
        <v>250</v>
      </c>
      <c r="L505" s="11">
        <v>738.1</v>
      </c>
      <c r="M505" s="11">
        <v>184524.69</v>
      </c>
      <c r="N505" s="11"/>
      <c r="O505" s="12"/>
      <c r="P505" s="14"/>
      <c r="Q505" s="11"/>
      <c r="R505" s="11"/>
      <c r="S505" t="str">
        <f t="shared" si="228"/>
        <v>11</v>
      </c>
      <c r="T505" t="str">
        <f t="shared" si="229"/>
        <v>08</v>
      </c>
      <c r="U505" t="str">
        <f t="shared" si="230"/>
        <v>25</v>
      </c>
      <c r="V505" t="s">
        <v>388</v>
      </c>
    </row>
    <row r="506" spans="2:22" x14ac:dyDescent="0.25">
      <c r="B506">
        <v>144</v>
      </c>
      <c r="C506" s="13">
        <v>45827</v>
      </c>
      <c r="D506" s="12" t="s">
        <v>200</v>
      </c>
      <c r="E506" s="12" t="s">
        <v>23</v>
      </c>
      <c r="F506" s="12" t="s">
        <v>23</v>
      </c>
      <c r="G506" s="12" t="s">
        <v>21</v>
      </c>
      <c r="H506" s="12"/>
      <c r="I506" s="12" t="s">
        <v>203</v>
      </c>
      <c r="J506" s="12" t="s">
        <v>200</v>
      </c>
      <c r="K506" s="14">
        <v>500</v>
      </c>
      <c r="L506" s="11">
        <v>767.26</v>
      </c>
      <c r="M506" s="11">
        <v>383630.07</v>
      </c>
      <c r="N506" s="11"/>
      <c r="O506" s="12"/>
      <c r="P506" s="14"/>
      <c r="Q506" s="11"/>
      <c r="R506" s="11"/>
      <c r="S506" t="str">
        <f t="shared" si="228"/>
        <v>18</v>
      </c>
      <c r="T506" t="str">
        <f t="shared" si="229"/>
        <v>06</v>
      </c>
      <c r="U506" t="str">
        <f t="shared" si="230"/>
        <v>25</v>
      </c>
      <c r="V506" t="s">
        <v>389</v>
      </c>
    </row>
    <row r="507" spans="2:22" x14ac:dyDescent="0.25">
      <c r="C507" s="13"/>
      <c r="D507" s="12"/>
      <c r="E507" s="12"/>
      <c r="F507" s="12"/>
      <c r="G507" s="12"/>
      <c r="H507" s="12"/>
      <c r="I507" s="12"/>
      <c r="J507" s="12"/>
      <c r="K507" s="14"/>
      <c r="L507" s="11"/>
      <c r="M507" s="11"/>
      <c r="N507" s="11"/>
      <c r="O507" s="12"/>
      <c r="P507" s="14"/>
      <c r="Q507" s="11"/>
      <c r="R507" s="11"/>
    </row>
    <row r="508" spans="2:22" x14ac:dyDescent="0.25">
      <c r="B508">
        <v>173</v>
      </c>
      <c r="C508" s="13">
        <v>45847</v>
      </c>
      <c r="D508" s="12" t="s">
        <v>230</v>
      </c>
      <c r="E508" s="12" t="s">
        <v>23</v>
      </c>
      <c r="F508" s="12" t="s">
        <v>23</v>
      </c>
      <c r="G508" s="12" t="s">
        <v>21</v>
      </c>
      <c r="H508" s="12"/>
      <c r="I508" s="12" t="s">
        <v>120</v>
      </c>
      <c r="J508" s="12"/>
      <c r="K508" s="14"/>
      <c r="L508" s="11"/>
      <c r="M508" s="11"/>
      <c r="N508" s="11"/>
      <c r="O508" s="12" t="s">
        <v>230</v>
      </c>
      <c r="P508" s="14">
        <v>-500</v>
      </c>
      <c r="Q508" s="11">
        <v>142.30000000000001</v>
      </c>
      <c r="R508" s="11">
        <v>-71152.399999999994</v>
      </c>
      <c r="S508" t="str">
        <f t="shared" ref="S508:S510" si="231">LEFT(O508,2)</f>
        <v>08</v>
      </c>
      <c r="T508" t="str">
        <f t="shared" ref="T508:T510" si="232">MID(O508,4,2)</f>
        <v>07</v>
      </c>
      <c r="U508" t="str">
        <f t="shared" ref="U508:U510" si="233">RIGHT(O508,2)</f>
        <v>25</v>
      </c>
      <c r="V508" t="s">
        <v>389</v>
      </c>
    </row>
    <row r="509" spans="2:22" x14ac:dyDescent="0.25">
      <c r="B509">
        <v>205</v>
      </c>
      <c r="C509" s="13">
        <v>45861</v>
      </c>
      <c r="D509" s="12" t="s">
        <v>247</v>
      </c>
      <c r="E509" s="12" t="s">
        <v>23</v>
      </c>
      <c r="F509" s="12" t="s">
        <v>23</v>
      </c>
      <c r="G509" s="12" t="s">
        <v>21</v>
      </c>
      <c r="H509" s="12"/>
      <c r="I509" s="12" t="s">
        <v>120</v>
      </c>
      <c r="J509" s="12"/>
      <c r="K509" s="14"/>
      <c r="L509" s="11"/>
      <c r="M509" s="11"/>
      <c r="N509" s="11"/>
      <c r="O509" s="12" t="s">
        <v>247</v>
      </c>
      <c r="P509" s="14">
        <v>-500</v>
      </c>
      <c r="Q509" s="11">
        <v>137.66999999999999</v>
      </c>
      <c r="R509" s="11">
        <v>-68834.11</v>
      </c>
      <c r="S509" t="str">
        <f t="shared" si="231"/>
        <v>22</v>
      </c>
      <c r="T509" t="str">
        <f t="shared" si="232"/>
        <v>07</v>
      </c>
      <c r="U509" t="str">
        <f t="shared" si="233"/>
        <v>25</v>
      </c>
      <c r="V509" t="s">
        <v>389</v>
      </c>
    </row>
    <row r="510" spans="2:22" x14ac:dyDescent="0.25">
      <c r="B510">
        <v>64</v>
      </c>
      <c r="C510" s="13">
        <v>45790</v>
      </c>
      <c r="D510" s="12" t="s">
        <v>111</v>
      </c>
      <c r="E510" s="12" t="s">
        <v>23</v>
      </c>
      <c r="F510" s="12" t="s">
        <v>23</v>
      </c>
      <c r="G510" s="12" t="s">
        <v>21</v>
      </c>
      <c r="H510" s="12"/>
      <c r="I510" s="12" t="s">
        <v>120</v>
      </c>
      <c r="J510" s="12"/>
      <c r="K510" s="14"/>
      <c r="L510" s="11"/>
      <c r="M510" s="11"/>
      <c r="N510" s="11"/>
      <c r="O510" s="12" t="s">
        <v>111</v>
      </c>
      <c r="P510" s="14">
        <v>-500</v>
      </c>
      <c r="Q510" s="11">
        <v>118.98</v>
      </c>
      <c r="R510" s="11">
        <v>-59490.45</v>
      </c>
      <c r="S510" t="str">
        <f t="shared" si="231"/>
        <v>12</v>
      </c>
      <c r="T510" t="str">
        <f t="shared" si="232"/>
        <v>05</v>
      </c>
      <c r="U510" t="str">
        <f t="shared" si="233"/>
        <v>25</v>
      </c>
      <c r="V510" t="s">
        <v>390</v>
      </c>
    </row>
    <row r="511" spans="2:22" x14ac:dyDescent="0.25">
      <c r="C511" s="13"/>
      <c r="D511" s="12"/>
      <c r="E511" s="12"/>
      <c r="F511" s="12"/>
      <c r="G511" s="12"/>
      <c r="H511" s="12"/>
      <c r="I511" s="12"/>
      <c r="J511" s="12"/>
      <c r="K511" s="14"/>
      <c r="L511" s="11"/>
      <c r="M511" s="11"/>
      <c r="N511" s="11"/>
      <c r="O511" s="12"/>
      <c r="P511" s="14"/>
      <c r="Q511" s="11"/>
      <c r="R511" s="11"/>
    </row>
    <row r="512" spans="2:22" x14ac:dyDescent="0.25">
      <c r="B512">
        <v>354</v>
      </c>
      <c r="C512" s="13">
        <v>45924</v>
      </c>
      <c r="D512" s="12" t="s">
        <v>367</v>
      </c>
      <c r="E512" s="12" t="s">
        <v>17</v>
      </c>
      <c r="F512" s="12" t="s">
        <v>370</v>
      </c>
      <c r="G512" s="12" t="s">
        <v>21</v>
      </c>
      <c r="H512" s="12"/>
      <c r="I512" s="12" t="s">
        <v>371</v>
      </c>
      <c r="J512" s="12" t="s">
        <v>367</v>
      </c>
      <c r="K512" s="14">
        <v>200</v>
      </c>
      <c r="L512" s="11">
        <v>1609.61</v>
      </c>
      <c r="M512" s="11">
        <v>321921.59999999998</v>
      </c>
      <c r="N512" s="11"/>
      <c r="O512" s="12"/>
      <c r="P512" s="14"/>
      <c r="Q512" s="11"/>
      <c r="R512" s="11"/>
      <c r="S512" t="str">
        <f>LEFT(J512,2)</f>
        <v>23</v>
      </c>
      <c r="T512" t="str">
        <f>MID(J512,4,2)</f>
        <v>09</v>
      </c>
      <c r="U512" t="str">
        <f>RIGHT(J512,2)</f>
        <v>25</v>
      </c>
      <c r="V512" t="s">
        <v>387</v>
      </c>
    </row>
  </sheetData>
  <autoFilter ref="B8:V517" xr:uid="{A7D4D23A-1A03-40B2-A3D1-847067FB5321}"/>
  <mergeCells count="2">
    <mergeCell ref="I2:M2"/>
    <mergeCell ref="I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2F55-6A51-43C3-9058-0E43F9B5E062}">
  <dimension ref="B2:M14"/>
  <sheetViews>
    <sheetView workbookViewId="0">
      <selection activeCell="B16" sqref="B16"/>
    </sheetView>
  </sheetViews>
  <sheetFormatPr defaultRowHeight="15" x14ac:dyDescent="0.25"/>
  <sheetData>
    <row r="2" spans="2:13" x14ac:dyDescent="0.25">
      <c r="B2" s="77"/>
      <c r="C2" s="78"/>
      <c r="D2" s="78"/>
      <c r="E2" s="78"/>
      <c r="F2" s="78"/>
      <c r="G2" s="1"/>
      <c r="H2" s="1"/>
      <c r="I2" s="1"/>
      <c r="J2" s="1"/>
      <c r="K2" s="1"/>
      <c r="L2" s="1"/>
      <c r="M2" s="1"/>
    </row>
    <row r="3" spans="2:13" ht="15.75" thickBot="1" x14ac:dyDescent="0.3">
      <c r="B3" s="77" t="s">
        <v>514</v>
      </c>
      <c r="C3" s="78"/>
      <c r="D3" s="78"/>
      <c r="E3" s="78"/>
      <c r="F3" s="78"/>
      <c r="G3" s="1"/>
      <c r="H3" s="1"/>
      <c r="I3" s="1"/>
      <c r="J3" s="1"/>
      <c r="K3" s="1"/>
      <c r="L3" s="1"/>
      <c r="M3" s="1"/>
    </row>
    <row r="4" spans="2:13" ht="18" x14ac:dyDescent="0.25">
      <c r="B4" s="79" t="s">
        <v>513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2:13" x14ac:dyDescent="0.25">
      <c r="B5" s="80" t="s">
        <v>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2:13" x14ac:dyDescent="0.25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/>
      <c r="I6" s="4"/>
      <c r="J6" s="4"/>
      <c r="K6" s="4" t="s">
        <v>7</v>
      </c>
      <c r="L6" s="4" t="s">
        <v>8</v>
      </c>
      <c r="M6" s="4" t="s">
        <v>9</v>
      </c>
    </row>
    <row r="7" spans="2:13" x14ac:dyDescent="0.25">
      <c r="B7" s="13">
        <v>45792</v>
      </c>
      <c r="C7" s="12" t="s">
        <v>121</v>
      </c>
      <c r="D7" s="12" t="s">
        <v>17</v>
      </c>
      <c r="E7" s="12" t="s">
        <v>122</v>
      </c>
      <c r="F7" s="12" t="s">
        <v>123</v>
      </c>
      <c r="G7" s="12" t="s">
        <v>124</v>
      </c>
      <c r="H7" s="10"/>
      <c r="I7" s="10"/>
      <c r="J7" s="11">
        <v>-2344.7199999999998</v>
      </c>
      <c r="K7" s="10"/>
      <c r="L7" s="10"/>
      <c r="M7" s="10"/>
    </row>
    <row r="8" spans="2:13" x14ac:dyDescent="0.25">
      <c r="B8" s="13">
        <v>45798</v>
      </c>
      <c r="C8" s="12" t="s">
        <v>142</v>
      </c>
      <c r="D8" s="12" t="s">
        <v>17</v>
      </c>
      <c r="E8" s="12" t="s">
        <v>143</v>
      </c>
      <c r="F8" s="12" t="s">
        <v>123</v>
      </c>
      <c r="G8" s="12" t="s">
        <v>144</v>
      </c>
      <c r="H8" s="10"/>
      <c r="I8" s="10"/>
      <c r="J8" s="11">
        <v>-1956.17</v>
      </c>
      <c r="K8" s="10"/>
      <c r="L8" s="10"/>
      <c r="M8" s="10"/>
    </row>
    <row r="9" spans="2:13" x14ac:dyDescent="0.25">
      <c r="B9" s="13">
        <v>45799</v>
      </c>
      <c r="C9" s="12" t="s">
        <v>146</v>
      </c>
      <c r="D9" s="12" t="s">
        <v>17</v>
      </c>
      <c r="E9" s="12" t="s">
        <v>147</v>
      </c>
      <c r="F9" s="12" t="s">
        <v>123</v>
      </c>
      <c r="G9" s="12" t="s">
        <v>148</v>
      </c>
      <c r="H9" s="10"/>
      <c r="I9" s="10"/>
      <c r="J9" s="11">
        <v>-3112.59</v>
      </c>
      <c r="K9" s="10"/>
      <c r="L9" s="10"/>
      <c r="M9" s="10"/>
    </row>
    <row r="10" spans="2:13" x14ac:dyDescent="0.25">
      <c r="B10" s="13">
        <v>45819</v>
      </c>
      <c r="C10" s="12" t="s">
        <v>175</v>
      </c>
      <c r="D10" s="12" t="s">
        <v>17</v>
      </c>
      <c r="E10" s="12" t="s">
        <v>176</v>
      </c>
      <c r="F10" s="12" t="s">
        <v>123</v>
      </c>
      <c r="G10" s="12" t="s">
        <v>83</v>
      </c>
      <c r="H10" s="10"/>
      <c r="I10" s="10"/>
      <c r="J10" s="11">
        <v>-594</v>
      </c>
      <c r="K10" s="10"/>
      <c r="L10" s="10"/>
      <c r="M10" s="10"/>
    </row>
    <row r="11" spans="2:13" x14ac:dyDescent="0.25">
      <c r="B11" s="13">
        <v>45870</v>
      </c>
      <c r="C11" s="12" t="s">
        <v>264</v>
      </c>
      <c r="D11" s="12" t="s">
        <v>17</v>
      </c>
      <c r="E11" s="12" t="s">
        <v>265</v>
      </c>
      <c r="F11" s="12" t="s">
        <v>123</v>
      </c>
      <c r="G11" s="12" t="s">
        <v>266</v>
      </c>
      <c r="H11" s="10"/>
      <c r="I11" s="10"/>
      <c r="J11" s="11">
        <v>72.08</v>
      </c>
      <c r="K11" s="10"/>
      <c r="L11" s="10"/>
      <c r="M11" s="10"/>
    </row>
    <row r="12" spans="2:13" x14ac:dyDescent="0.25">
      <c r="B12" s="13">
        <v>45877</v>
      </c>
      <c r="C12" s="12" t="s">
        <v>282</v>
      </c>
      <c r="D12" s="12" t="s">
        <v>17</v>
      </c>
      <c r="E12" s="12" t="s">
        <v>283</v>
      </c>
      <c r="F12" s="12" t="s">
        <v>123</v>
      </c>
      <c r="G12" s="12" t="s">
        <v>280</v>
      </c>
      <c r="H12" s="10"/>
      <c r="I12" s="10"/>
      <c r="J12" s="11">
        <v>-14083.66</v>
      </c>
      <c r="K12" s="10"/>
      <c r="L12" s="10"/>
      <c r="M12" s="10"/>
    </row>
    <row r="13" spans="2:13" x14ac:dyDescent="0.25">
      <c r="B13" s="13">
        <v>45881</v>
      </c>
      <c r="C13" s="12" t="s">
        <v>287</v>
      </c>
      <c r="D13" s="12" t="s">
        <v>17</v>
      </c>
      <c r="E13" s="12" t="s">
        <v>288</v>
      </c>
      <c r="F13" s="12" t="s">
        <v>123</v>
      </c>
      <c r="G13" s="12" t="s">
        <v>280</v>
      </c>
      <c r="H13" s="10"/>
      <c r="I13" s="10"/>
      <c r="J13" s="11">
        <v>-4917.84</v>
      </c>
      <c r="K13" s="10"/>
      <c r="L13" s="10"/>
      <c r="M13" s="10"/>
    </row>
    <row r="14" spans="2:13" x14ac:dyDescent="0.25">
      <c r="B14" s="13">
        <v>45922</v>
      </c>
      <c r="C14" s="12" t="s">
        <v>359</v>
      </c>
      <c r="D14" s="12" t="s">
        <v>17</v>
      </c>
      <c r="E14" s="12" t="s">
        <v>360</v>
      </c>
      <c r="F14" s="12" t="s">
        <v>123</v>
      </c>
      <c r="G14" s="12" t="s">
        <v>114</v>
      </c>
      <c r="H14" s="10"/>
      <c r="I14" s="10"/>
      <c r="J14" s="11">
        <v>-54.93</v>
      </c>
      <c r="K14" s="10"/>
      <c r="L14" s="10"/>
      <c r="M14" s="10"/>
    </row>
  </sheetData>
  <mergeCells count="4">
    <mergeCell ref="B2:F2"/>
    <mergeCell ref="B3:F3"/>
    <mergeCell ref="B4:M4"/>
    <mergeCell ref="B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8C76-0C28-495A-8F85-A0E0825C1570}">
  <dimension ref="B2:N1115"/>
  <sheetViews>
    <sheetView workbookViewId="0">
      <selection activeCell="C7" sqref="C7"/>
    </sheetView>
  </sheetViews>
  <sheetFormatPr defaultRowHeight="15" x14ac:dyDescent="0.25"/>
  <cols>
    <col min="2" max="2" width="10.42578125" bestFit="1" customWidth="1"/>
    <col min="3" max="3" width="11" bestFit="1" customWidth="1"/>
    <col min="4" max="4" width="5" bestFit="1" customWidth="1"/>
    <col min="5" max="5" width="9.7109375" bestFit="1" customWidth="1"/>
    <col min="6" max="6" width="3.85546875" bestFit="1" customWidth="1"/>
    <col min="7" max="7" width="22.85546875" bestFit="1" customWidth="1"/>
    <col min="8" max="8" width="6.7109375" bestFit="1" customWidth="1"/>
    <col min="9" max="9" width="8.28515625" bestFit="1" customWidth="1"/>
    <col min="10" max="10" width="11.7109375" bestFit="1" customWidth="1"/>
    <col min="11" max="12" width="12" bestFit="1" customWidth="1"/>
    <col min="13" max="13" width="11.7109375" bestFit="1" customWidth="1"/>
  </cols>
  <sheetData>
    <row r="2" spans="2:14" x14ac:dyDescent="0.25">
      <c r="B2" s="77"/>
      <c r="C2" s="78"/>
      <c r="D2" s="78"/>
      <c r="E2" s="78"/>
      <c r="F2" s="78"/>
      <c r="G2" s="1"/>
      <c r="H2" s="1"/>
      <c r="I2" s="1"/>
      <c r="J2" s="1"/>
      <c r="K2" s="1"/>
      <c r="L2" s="1"/>
      <c r="M2" s="1"/>
    </row>
    <row r="3" spans="2:14" ht="15.75" thickBot="1" x14ac:dyDescent="0.3">
      <c r="B3" s="77" t="s">
        <v>514</v>
      </c>
      <c r="C3" s="78"/>
      <c r="D3" s="78"/>
      <c r="E3" s="78"/>
      <c r="F3" s="78"/>
      <c r="G3" s="1"/>
      <c r="H3" s="1"/>
      <c r="I3" s="1"/>
      <c r="J3" s="1"/>
      <c r="K3" s="1"/>
      <c r="L3" s="1"/>
      <c r="M3" s="1"/>
    </row>
    <row r="4" spans="2:14" ht="18" x14ac:dyDescent="0.25">
      <c r="B4" s="79" t="s">
        <v>513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2"/>
    </row>
    <row r="5" spans="2:14" x14ac:dyDescent="0.25">
      <c r="B5" s="80" t="s">
        <v>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3"/>
    </row>
    <row r="6" spans="2:14" x14ac:dyDescent="0.25"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/>
      <c r="I6" s="4"/>
      <c r="J6" s="4"/>
      <c r="K6" s="4" t="s">
        <v>7</v>
      </c>
      <c r="L6" s="4" t="s">
        <v>8</v>
      </c>
      <c r="M6" s="4" t="s">
        <v>9</v>
      </c>
      <c r="N6" s="5"/>
    </row>
    <row r="7" spans="2:14" x14ac:dyDescent="0.25"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/>
      <c r="L7" s="6"/>
      <c r="M7" s="6"/>
      <c r="N7" s="5"/>
    </row>
    <row r="8" spans="2:14" x14ac:dyDescent="0.25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2:14" x14ac:dyDescent="0.25">
      <c r="B9" s="9">
        <v>45748</v>
      </c>
      <c r="C9" s="10"/>
      <c r="D9" s="10" t="s">
        <v>17</v>
      </c>
      <c r="E9" s="10"/>
      <c r="F9" s="83" t="s">
        <v>18</v>
      </c>
      <c r="G9" s="84"/>
      <c r="H9" s="84"/>
      <c r="I9" s="84"/>
      <c r="J9" s="84"/>
      <c r="K9" s="10"/>
      <c r="L9" s="11">
        <v>2500000</v>
      </c>
      <c r="M9" s="11">
        <v>-2500000</v>
      </c>
    </row>
    <row r="10" spans="2:14" x14ac:dyDescent="0.25">
      <c r="B10" s="9"/>
      <c r="C10" s="10"/>
      <c r="D10" s="10"/>
      <c r="E10" s="10"/>
      <c r="F10" s="12"/>
      <c r="G10" s="10"/>
      <c r="H10" s="10"/>
      <c r="I10" s="10"/>
      <c r="J10" s="10"/>
      <c r="K10" s="10"/>
      <c r="L10" s="11"/>
      <c r="M10" s="11"/>
    </row>
    <row r="11" spans="2:14" x14ac:dyDescent="0.25">
      <c r="B11" s="13">
        <v>45749</v>
      </c>
      <c r="C11" s="12" t="s">
        <v>19</v>
      </c>
      <c r="D11" s="12" t="s">
        <v>17</v>
      </c>
      <c r="E11" s="12" t="s">
        <v>20</v>
      </c>
      <c r="F11" s="12" t="s">
        <v>21</v>
      </c>
      <c r="G11" s="12" t="s">
        <v>22</v>
      </c>
      <c r="H11" s="14">
        <v>2000</v>
      </c>
      <c r="I11" s="11">
        <v>95.02</v>
      </c>
      <c r="J11" s="11">
        <v>190049.8</v>
      </c>
      <c r="K11" s="10"/>
      <c r="L11" s="10"/>
      <c r="M11" s="10"/>
    </row>
    <row r="12" spans="2:14" x14ac:dyDescent="0.25">
      <c r="B12" s="13">
        <f t="shared" ref="B12:B19" si="0">B11</f>
        <v>45749</v>
      </c>
      <c r="C12" s="12" t="s">
        <v>19</v>
      </c>
      <c r="D12" s="12" t="s">
        <v>23</v>
      </c>
      <c r="E12" s="12" t="s">
        <v>23</v>
      </c>
      <c r="F12" s="12" t="s">
        <v>24</v>
      </c>
      <c r="G12" s="12" t="s">
        <v>25</v>
      </c>
      <c r="H12" s="10"/>
      <c r="I12" s="10"/>
      <c r="J12" s="11">
        <v>0.19</v>
      </c>
      <c r="K12" s="10"/>
      <c r="L12" s="10"/>
      <c r="M12" s="10"/>
    </row>
    <row r="13" spans="2:14" x14ac:dyDescent="0.25">
      <c r="B13" s="13">
        <f t="shared" si="0"/>
        <v>45749</v>
      </c>
      <c r="C13" s="12" t="s">
        <v>19</v>
      </c>
      <c r="D13" s="12" t="s">
        <v>23</v>
      </c>
      <c r="E13" s="12" t="s">
        <v>23</v>
      </c>
      <c r="F13" s="12" t="s">
        <v>24</v>
      </c>
      <c r="G13" s="12" t="s">
        <v>26</v>
      </c>
      <c r="H13" s="10"/>
      <c r="I13" s="10"/>
      <c r="J13" s="11">
        <v>0.28000000000000003</v>
      </c>
      <c r="K13" s="10"/>
      <c r="L13" s="10"/>
      <c r="M13" s="10"/>
    </row>
    <row r="14" spans="2:14" x14ac:dyDescent="0.25">
      <c r="B14" s="13">
        <f t="shared" si="0"/>
        <v>45749</v>
      </c>
      <c r="C14" s="12" t="s">
        <v>19</v>
      </c>
      <c r="D14" s="12" t="s">
        <v>23</v>
      </c>
      <c r="E14" s="12" t="s">
        <v>23</v>
      </c>
      <c r="F14" s="12" t="s">
        <v>24</v>
      </c>
      <c r="G14" s="12" t="s">
        <v>27</v>
      </c>
      <c r="H14" s="10"/>
      <c r="I14" s="10"/>
      <c r="J14" s="11">
        <v>190</v>
      </c>
      <c r="K14" s="10"/>
      <c r="L14" s="10"/>
      <c r="M14" s="10"/>
    </row>
    <row r="15" spans="2:14" x14ac:dyDescent="0.25">
      <c r="B15" s="13">
        <f t="shared" si="0"/>
        <v>45749</v>
      </c>
      <c r="C15" s="12" t="s">
        <v>19</v>
      </c>
      <c r="D15" s="12" t="s">
        <v>23</v>
      </c>
      <c r="E15" s="12" t="s">
        <v>23</v>
      </c>
      <c r="F15" s="12" t="s">
        <v>24</v>
      </c>
      <c r="G15" s="12" t="s">
        <v>28</v>
      </c>
      <c r="H15" s="10"/>
      <c r="I15" s="10"/>
      <c r="J15" s="11">
        <v>28</v>
      </c>
      <c r="K15" s="10"/>
      <c r="L15" s="10"/>
      <c r="M15" s="10"/>
    </row>
    <row r="16" spans="2:14" x14ac:dyDescent="0.25">
      <c r="B16" s="13">
        <f t="shared" si="0"/>
        <v>45749</v>
      </c>
      <c r="C16" s="12" t="s">
        <v>19</v>
      </c>
      <c r="D16" s="12" t="s">
        <v>23</v>
      </c>
      <c r="E16" s="12" t="s">
        <v>23</v>
      </c>
      <c r="F16" s="12" t="s">
        <v>24</v>
      </c>
      <c r="G16" s="12" t="s">
        <v>29</v>
      </c>
      <c r="H16" s="10"/>
      <c r="I16" s="10"/>
      <c r="J16" s="11">
        <v>17.62</v>
      </c>
      <c r="K16" s="10"/>
      <c r="L16" s="10"/>
      <c r="M16" s="10"/>
    </row>
    <row r="17" spans="2:13" x14ac:dyDescent="0.25">
      <c r="B17" s="13">
        <f t="shared" si="0"/>
        <v>45749</v>
      </c>
      <c r="C17" s="12" t="s">
        <v>19</v>
      </c>
      <c r="D17" s="12" t="s">
        <v>23</v>
      </c>
      <c r="E17" s="12" t="s">
        <v>23</v>
      </c>
      <c r="F17" s="12" t="s">
        <v>24</v>
      </c>
      <c r="G17" s="12" t="s">
        <v>30</v>
      </c>
      <c r="H17" s="10"/>
      <c r="I17" s="10"/>
      <c r="J17" s="11">
        <v>5.64</v>
      </c>
      <c r="K17" s="10"/>
      <c r="L17" s="10"/>
      <c r="M17" s="10"/>
    </row>
    <row r="18" spans="2:13" x14ac:dyDescent="0.25">
      <c r="B18" s="13">
        <f t="shared" si="0"/>
        <v>45749</v>
      </c>
      <c r="C18" s="12" t="s">
        <v>19</v>
      </c>
      <c r="D18" s="12" t="s">
        <v>23</v>
      </c>
      <c r="E18" s="12" t="s">
        <v>23</v>
      </c>
      <c r="F18" s="12" t="s">
        <v>24</v>
      </c>
      <c r="G18" s="12" t="s">
        <v>31</v>
      </c>
      <c r="H18" s="10"/>
      <c r="I18" s="10"/>
      <c r="J18" s="11">
        <v>17.62</v>
      </c>
      <c r="K18" s="10"/>
      <c r="L18" s="10"/>
      <c r="M18" s="10"/>
    </row>
    <row r="19" spans="2:13" x14ac:dyDescent="0.25">
      <c r="B19" s="15">
        <f t="shared" si="0"/>
        <v>45749</v>
      </c>
      <c r="C19" s="12" t="s">
        <v>19</v>
      </c>
      <c r="D19" s="16"/>
      <c r="E19" s="16"/>
      <c r="F19" s="81" t="s">
        <v>32</v>
      </c>
      <c r="G19" s="82"/>
      <c r="H19" s="82"/>
      <c r="I19" s="82"/>
      <c r="J19" s="82"/>
      <c r="K19" s="17">
        <v>190309.15</v>
      </c>
      <c r="L19" s="16"/>
      <c r="M19" s="17">
        <v>-2309690.85</v>
      </c>
    </row>
    <row r="20" spans="2:13" x14ac:dyDescent="0.25">
      <c r="B20" s="15"/>
      <c r="C20" s="12"/>
      <c r="D20" s="16"/>
      <c r="E20" s="16"/>
      <c r="F20" s="18"/>
      <c r="G20" s="16"/>
      <c r="H20" s="16"/>
      <c r="I20" s="16"/>
      <c r="J20" s="16"/>
      <c r="K20" s="17"/>
      <c r="L20" s="16"/>
      <c r="M20" s="17"/>
    </row>
    <row r="21" spans="2:13" x14ac:dyDescent="0.25">
      <c r="B21" s="15"/>
      <c r="C21" s="12"/>
      <c r="D21" s="16"/>
      <c r="E21" s="16"/>
      <c r="F21" s="18"/>
      <c r="G21" s="16"/>
      <c r="H21" s="16"/>
      <c r="I21" s="16"/>
      <c r="J21" s="16"/>
      <c r="K21" s="17"/>
      <c r="L21" s="16"/>
      <c r="M21" s="17"/>
    </row>
    <row r="22" spans="2:13" x14ac:dyDescent="0.25">
      <c r="B22" s="15"/>
      <c r="C22" s="12"/>
      <c r="D22" s="16"/>
      <c r="E22" s="16"/>
      <c r="F22" s="18"/>
      <c r="G22" s="16"/>
      <c r="H22" s="16"/>
      <c r="I22" s="16"/>
      <c r="J22" s="16"/>
      <c r="K22" s="17"/>
      <c r="L22" s="16"/>
      <c r="M22" s="17"/>
    </row>
    <row r="23" spans="2:13" x14ac:dyDescent="0.25">
      <c r="B23" s="15"/>
      <c r="C23" s="12"/>
      <c r="D23" s="16"/>
      <c r="E23" s="16"/>
      <c r="F23" s="18"/>
      <c r="G23" s="16"/>
      <c r="H23" s="16"/>
      <c r="I23" s="16"/>
      <c r="J23" s="16"/>
      <c r="K23" s="17"/>
      <c r="L23" s="16"/>
      <c r="M23" s="17"/>
    </row>
    <row r="24" spans="2:13" x14ac:dyDescent="0.25">
      <c r="B24" s="15"/>
      <c r="C24" s="12"/>
      <c r="D24" s="16"/>
      <c r="E24" s="16"/>
      <c r="F24" s="18"/>
      <c r="G24" s="16"/>
      <c r="H24" s="16"/>
      <c r="I24" s="16"/>
      <c r="J24" s="16"/>
      <c r="K24" s="17"/>
      <c r="L24" s="16"/>
      <c r="M24" s="17"/>
    </row>
    <row r="25" spans="2:13" x14ac:dyDescent="0.25">
      <c r="B25" s="13">
        <v>45749</v>
      </c>
      <c r="C25" s="12" t="s">
        <v>33</v>
      </c>
      <c r="D25" s="12" t="s">
        <v>17</v>
      </c>
      <c r="E25" s="12" t="s">
        <v>34</v>
      </c>
      <c r="F25" s="12" t="s">
        <v>21</v>
      </c>
      <c r="G25" s="12" t="s">
        <v>35</v>
      </c>
      <c r="H25" s="14">
        <v>200</v>
      </c>
      <c r="I25" s="11">
        <v>694.14</v>
      </c>
      <c r="J25" s="11">
        <v>138828.70000000001</v>
      </c>
      <c r="K25" s="10"/>
      <c r="L25" s="10"/>
      <c r="M25" s="10"/>
    </row>
    <row r="26" spans="2:13" x14ac:dyDescent="0.25">
      <c r="B26" s="13">
        <f t="shared" ref="B26:B33" si="1">B25</f>
        <v>45749</v>
      </c>
      <c r="C26" s="12" t="s">
        <v>33</v>
      </c>
      <c r="D26" s="12" t="s">
        <v>23</v>
      </c>
      <c r="E26" s="12" t="s">
        <v>23</v>
      </c>
      <c r="F26" s="12" t="s">
        <v>24</v>
      </c>
      <c r="G26" s="12" t="s">
        <v>25</v>
      </c>
      <c r="H26" s="10"/>
      <c r="I26" s="10"/>
      <c r="J26" s="11">
        <v>0.14000000000000001</v>
      </c>
      <c r="K26" s="10"/>
      <c r="L26" s="10"/>
      <c r="M26" s="10"/>
    </row>
    <row r="27" spans="2:13" x14ac:dyDescent="0.25">
      <c r="B27" s="13">
        <f t="shared" si="1"/>
        <v>45749</v>
      </c>
      <c r="C27" s="12" t="s">
        <v>33</v>
      </c>
      <c r="D27" s="12" t="s">
        <v>23</v>
      </c>
      <c r="E27" s="12" t="s">
        <v>23</v>
      </c>
      <c r="F27" s="12" t="s">
        <v>24</v>
      </c>
      <c r="G27" s="12" t="s">
        <v>27</v>
      </c>
      <c r="H27" s="10"/>
      <c r="I27" s="10"/>
      <c r="J27" s="11">
        <v>139</v>
      </c>
      <c r="K27" s="10"/>
      <c r="L27" s="10"/>
      <c r="M27" s="10"/>
    </row>
    <row r="28" spans="2:13" x14ac:dyDescent="0.25">
      <c r="B28" s="13">
        <f t="shared" si="1"/>
        <v>45749</v>
      </c>
      <c r="C28" s="12" t="s">
        <v>33</v>
      </c>
      <c r="D28" s="12" t="s">
        <v>23</v>
      </c>
      <c r="E28" s="12" t="s">
        <v>23</v>
      </c>
      <c r="F28" s="12" t="s">
        <v>24</v>
      </c>
      <c r="G28" s="12" t="s">
        <v>26</v>
      </c>
      <c r="H28" s="10"/>
      <c r="I28" s="10"/>
      <c r="J28" s="11">
        <v>0.21</v>
      </c>
      <c r="K28" s="10"/>
      <c r="L28" s="10"/>
      <c r="M28" s="10"/>
    </row>
    <row r="29" spans="2:13" x14ac:dyDescent="0.25">
      <c r="B29" s="13">
        <f t="shared" si="1"/>
        <v>45749</v>
      </c>
      <c r="C29" s="12" t="s">
        <v>33</v>
      </c>
      <c r="D29" s="12" t="s">
        <v>23</v>
      </c>
      <c r="E29" s="12" t="s">
        <v>23</v>
      </c>
      <c r="F29" s="12" t="s">
        <v>24</v>
      </c>
      <c r="G29" s="12" t="s">
        <v>29</v>
      </c>
      <c r="H29" s="10"/>
      <c r="I29" s="10"/>
      <c r="J29" s="11">
        <v>12.87</v>
      </c>
      <c r="K29" s="10"/>
      <c r="L29" s="10"/>
      <c r="M29" s="10"/>
    </row>
    <row r="30" spans="2:13" x14ac:dyDescent="0.25">
      <c r="B30" s="13">
        <f t="shared" si="1"/>
        <v>45749</v>
      </c>
      <c r="C30" s="12" t="s">
        <v>33</v>
      </c>
      <c r="D30" s="12" t="s">
        <v>23</v>
      </c>
      <c r="E30" s="12" t="s">
        <v>23</v>
      </c>
      <c r="F30" s="12" t="s">
        <v>24</v>
      </c>
      <c r="G30" s="12" t="s">
        <v>28</v>
      </c>
      <c r="H30" s="10"/>
      <c r="I30" s="10"/>
      <c r="J30" s="11">
        <v>21</v>
      </c>
      <c r="K30" s="10"/>
      <c r="L30" s="10"/>
      <c r="M30" s="10"/>
    </row>
    <row r="31" spans="2:13" x14ac:dyDescent="0.25">
      <c r="B31" s="13">
        <f t="shared" si="1"/>
        <v>45749</v>
      </c>
      <c r="C31" s="12" t="s">
        <v>33</v>
      </c>
      <c r="D31" s="12" t="s">
        <v>23</v>
      </c>
      <c r="E31" s="12" t="s">
        <v>23</v>
      </c>
      <c r="F31" s="12" t="s">
        <v>24</v>
      </c>
      <c r="G31" s="12" t="s">
        <v>30</v>
      </c>
      <c r="H31" s="10"/>
      <c r="I31" s="10"/>
      <c r="J31" s="11">
        <v>4.12</v>
      </c>
      <c r="K31" s="10"/>
      <c r="L31" s="10"/>
      <c r="M31" s="10"/>
    </row>
    <row r="32" spans="2:13" x14ac:dyDescent="0.25">
      <c r="B32" s="13">
        <f t="shared" si="1"/>
        <v>45749</v>
      </c>
      <c r="C32" s="12" t="s">
        <v>33</v>
      </c>
      <c r="D32" s="12" t="s">
        <v>23</v>
      </c>
      <c r="E32" s="12" t="s">
        <v>23</v>
      </c>
      <c r="F32" s="12" t="s">
        <v>24</v>
      </c>
      <c r="G32" s="12" t="s">
        <v>31</v>
      </c>
      <c r="H32" s="10"/>
      <c r="I32" s="10"/>
      <c r="J32" s="11">
        <v>12.87</v>
      </c>
      <c r="K32" s="10"/>
      <c r="L32" s="10"/>
      <c r="M32" s="10"/>
    </row>
    <row r="33" spans="2:13" x14ac:dyDescent="0.25">
      <c r="B33" s="15">
        <f t="shared" si="1"/>
        <v>45749</v>
      </c>
      <c r="C33" s="12" t="s">
        <v>33</v>
      </c>
      <c r="D33" s="16"/>
      <c r="E33" s="16"/>
      <c r="F33" s="81" t="s">
        <v>32</v>
      </c>
      <c r="G33" s="82"/>
      <c r="H33" s="82"/>
      <c r="I33" s="82"/>
      <c r="J33" s="82"/>
      <c r="K33" s="17">
        <v>139018.91</v>
      </c>
      <c r="L33" s="16"/>
      <c r="M33" s="17">
        <v>-2170671.94</v>
      </c>
    </row>
    <row r="34" spans="2:13" x14ac:dyDescent="0.25">
      <c r="B34" s="9">
        <v>45750</v>
      </c>
      <c r="C34" s="10" t="s">
        <v>36</v>
      </c>
      <c r="D34" s="10" t="s">
        <v>17</v>
      </c>
      <c r="E34" s="10"/>
      <c r="F34" s="12" t="s">
        <v>37</v>
      </c>
      <c r="G34" s="10"/>
      <c r="H34" s="10"/>
      <c r="I34" s="10"/>
      <c r="J34" s="10"/>
      <c r="K34" s="11">
        <v>584</v>
      </c>
      <c r="L34" s="10"/>
      <c r="M34" s="11">
        <v>-2170087.94</v>
      </c>
    </row>
    <row r="35" spans="2:13" x14ac:dyDescent="0.25">
      <c r="B35" s="10"/>
      <c r="C35" s="10"/>
      <c r="D35" s="10"/>
      <c r="E35" s="10"/>
      <c r="F35" s="12"/>
      <c r="G35" s="10"/>
      <c r="H35" s="14"/>
      <c r="I35" s="10"/>
      <c r="J35" s="10"/>
      <c r="K35" s="10"/>
      <c r="L35" s="10"/>
      <c r="M35" s="10"/>
    </row>
    <row r="36" spans="2:13" x14ac:dyDescent="0.25">
      <c r="B36" s="9">
        <v>45751</v>
      </c>
      <c r="C36" s="10" t="s">
        <v>38</v>
      </c>
      <c r="D36" s="10" t="s">
        <v>17</v>
      </c>
      <c r="E36" s="10" t="s">
        <v>39</v>
      </c>
      <c r="F36" s="83" t="s">
        <v>40</v>
      </c>
      <c r="G36" s="84"/>
      <c r="H36" s="85"/>
      <c r="I36" s="85"/>
      <c r="J36" s="84"/>
      <c r="K36" s="11">
        <v>2170087.94</v>
      </c>
      <c r="L36" s="10"/>
      <c r="M36" s="11">
        <v>0</v>
      </c>
    </row>
    <row r="37" spans="2:13" x14ac:dyDescent="0.25">
      <c r="B37" s="9">
        <v>45751</v>
      </c>
      <c r="C37" s="10" t="s">
        <v>38</v>
      </c>
      <c r="D37" s="10"/>
      <c r="E37" s="10"/>
      <c r="F37" s="83" t="s">
        <v>41</v>
      </c>
      <c r="G37" s="84"/>
      <c r="H37" s="84"/>
      <c r="I37" s="85"/>
      <c r="J37" s="84"/>
      <c r="K37" s="10"/>
      <c r="L37" s="10"/>
      <c r="M37" s="10"/>
    </row>
    <row r="38" spans="2:13" x14ac:dyDescent="0.25">
      <c r="B38" s="9">
        <v>45754</v>
      </c>
      <c r="C38" s="10" t="s">
        <v>42</v>
      </c>
      <c r="D38" s="10" t="s">
        <v>17</v>
      </c>
      <c r="E38" s="10">
        <v>137</v>
      </c>
      <c r="F38" s="83" t="s">
        <v>43</v>
      </c>
      <c r="G38" s="84"/>
      <c r="H38" s="85"/>
      <c r="I38" s="85"/>
      <c r="J38" s="84"/>
      <c r="K38" s="10"/>
      <c r="L38" s="11">
        <v>2000000</v>
      </c>
      <c r="M38" s="11">
        <v>-2000000</v>
      </c>
    </row>
    <row r="39" spans="2:13" x14ac:dyDescent="0.25">
      <c r="B39" s="9">
        <v>45754</v>
      </c>
      <c r="C39" s="10" t="s">
        <v>42</v>
      </c>
      <c r="D39" s="10"/>
      <c r="E39" s="10"/>
      <c r="F39" s="83" t="s">
        <v>44</v>
      </c>
      <c r="G39" s="84"/>
      <c r="H39" s="84"/>
      <c r="I39" s="84"/>
      <c r="J39" s="84"/>
      <c r="K39" s="10"/>
      <c r="L39" s="10"/>
      <c r="M39" s="10"/>
    </row>
    <row r="40" spans="2:13" x14ac:dyDescent="0.25">
      <c r="B40" s="9"/>
      <c r="C40" s="10"/>
      <c r="D40" s="10"/>
      <c r="E40" s="10"/>
      <c r="F40" s="12"/>
      <c r="G40" s="10"/>
      <c r="H40" s="10"/>
      <c r="I40" s="10"/>
      <c r="J40" s="10"/>
      <c r="K40" s="10"/>
      <c r="L40" s="10"/>
      <c r="M40" s="10"/>
    </row>
    <row r="41" spans="2:13" x14ac:dyDescent="0.25">
      <c r="B41" s="13">
        <v>45758</v>
      </c>
      <c r="C41" s="12" t="s">
        <v>45</v>
      </c>
      <c r="D41" s="12" t="s">
        <v>17</v>
      </c>
      <c r="E41" s="12" t="s">
        <v>46</v>
      </c>
      <c r="F41" s="12" t="s">
        <v>21</v>
      </c>
      <c r="G41" s="12" t="s">
        <v>47</v>
      </c>
      <c r="H41" s="14">
        <v>2500</v>
      </c>
      <c r="I41" s="11">
        <v>88.21</v>
      </c>
      <c r="J41" s="11">
        <v>220517.9</v>
      </c>
      <c r="K41" s="10"/>
      <c r="L41" s="10"/>
      <c r="M41" s="10"/>
    </row>
    <row r="42" spans="2:13" x14ac:dyDescent="0.25">
      <c r="B42" s="13">
        <v>45758</v>
      </c>
      <c r="C42" s="12" t="s">
        <v>45</v>
      </c>
      <c r="D42" s="12" t="s">
        <v>23</v>
      </c>
      <c r="E42" s="12" t="s">
        <v>23</v>
      </c>
      <c r="F42" s="12" t="s">
        <v>21</v>
      </c>
      <c r="G42" s="12" t="s">
        <v>48</v>
      </c>
      <c r="H42" s="14">
        <v>2500</v>
      </c>
      <c r="I42" s="11">
        <v>96.18</v>
      </c>
      <c r="J42" s="11">
        <v>240440.24</v>
      </c>
      <c r="K42" s="10"/>
      <c r="L42" s="10"/>
      <c r="M42" s="10"/>
    </row>
    <row r="43" spans="2:13" x14ac:dyDescent="0.25">
      <c r="B43" s="13">
        <v>45758</v>
      </c>
      <c r="C43" s="12" t="s">
        <v>45</v>
      </c>
      <c r="D43" s="12" t="s">
        <v>23</v>
      </c>
      <c r="E43" s="12" t="s">
        <v>23</v>
      </c>
      <c r="F43" s="12" t="s">
        <v>24</v>
      </c>
      <c r="G43" s="12" t="s">
        <v>25</v>
      </c>
      <c r="H43" s="10"/>
      <c r="I43" s="10"/>
      <c r="J43" s="11">
        <v>0.46</v>
      </c>
      <c r="K43" s="10"/>
      <c r="L43" s="10"/>
      <c r="M43" s="10"/>
    </row>
    <row r="44" spans="2:13" x14ac:dyDescent="0.25">
      <c r="B44" s="13">
        <v>45758</v>
      </c>
      <c r="C44" s="12" t="s">
        <v>45</v>
      </c>
      <c r="D44" s="12" t="s">
        <v>23</v>
      </c>
      <c r="E44" s="12" t="s">
        <v>23</v>
      </c>
      <c r="F44" s="12" t="s">
        <v>24</v>
      </c>
      <c r="G44" s="12" t="s">
        <v>26</v>
      </c>
      <c r="H44" s="10"/>
      <c r="I44" s="10"/>
      <c r="J44" s="11">
        <v>0.69</v>
      </c>
      <c r="K44" s="10"/>
      <c r="L44" s="10"/>
      <c r="M44" s="10"/>
    </row>
    <row r="45" spans="2:13" x14ac:dyDescent="0.25">
      <c r="B45" s="13">
        <v>45758</v>
      </c>
      <c r="C45" s="12" t="s">
        <v>45</v>
      </c>
      <c r="D45" s="12" t="s">
        <v>23</v>
      </c>
      <c r="E45" s="12" t="s">
        <v>23</v>
      </c>
      <c r="F45" s="12" t="s">
        <v>24</v>
      </c>
      <c r="G45" s="12" t="s">
        <v>27</v>
      </c>
      <c r="H45" s="10"/>
      <c r="I45" s="10"/>
      <c r="J45" s="11">
        <v>461</v>
      </c>
      <c r="K45" s="10"/>
      <c r="L45" s="10"/>
      <c r="M45" s="10"/>
    </row>
    <row r="46" spans="2:13" x14ac:dyDescent="0.25">
      <c r="B46" s="13">
        <v>45758</v>
      </c>
      <c r="C46" s="12" t="s">
        <v>45</v>
      </c>
      <c r="D46" s="12" t="s">
        <v>23</v>
      </c>
      <c r="E46" s="12" t="s">
        <v>23</v>
      </c>
      <c r="F46" s="12" t="s">
        <v>24</v>
      </c>
      <c r="G46" s="12" t="s">
        <v>31</v>
      </c>
      <c r="H46" s="10"/>
      <c r="I46" s="10"/>
      <c r="J46" s="11">
        <v>42.73</v>
      </c>
      <c r="K46" s="10"/>
      <c r="L46" s="10"/>
      <c r="M46" s="10"/>
    </row>
    <row r="47" spans="2:13" x14ac:dyDescent="0.25">
      <c r="B47" s="13">
        <v>45758</v>
      </c>
      <c r="C47" s="12" t="s">
        <v>45</v>
      </c>
      <c r="D47" s="12" t="s">
        <v>23</v>
      </c>
      <c r="E47" s="12" t="s">
        <v>23</v>
      </c>
      <c r="F47" s="12" t="s">
        <v>24</v>
      </c>
      <c r="G47" s="12" t="s">
        <v>30</v>
      </c>
      <c r="H47" s="10"/>
      <c r="I47" s="10"/>
      <c r="J47" s="11">
        <v>13.68</v>
      </c>
      <c r="K47" s="10"/>
      <c r="L47" s="10"/>
      <c r="M47" s="10"/>
    </row>
    <row r="48" spans="2:13" x14ac:dyDescent="0.25">
      <c r="B48" s="13">
        <v>45758</v>
      </c>
      <c r="C48" s="12" t="s">
        <v>45</v>
      </c>
      <c r="D48" s="12" t="s">
        <v>23</v>
      </c>
      <c r="E48" s="12" t="s">
        <v>23</v>
      </c>
      <c r="F48" s="12" t="s">
        <v>24</v>
      </c>
      <c r="G48" s="12" t="s">
        <v>28</v>
      </c>
      <c r="H48" s="10"/>
      <c r="I48" s="10"/>
      <c r="J48" s="11">
        <v>69</v>
      </c>
      <c r="K48" s="10"/>
      <c r="L48" s="10"/>
      <c r="M48" s="10"/>
    </row>
    <row r="49" spans="2:13" x14ac:dyDescent="0.25">
      <c r="B49" s="13">
        <v>45758</v>
      </c>
      <c r="C49" s="12" t="s">
        <v>45</v>
      </c>
      <c r="D49" s="12" t="s">
        <v>23</v>
      </c>
      <c r="E49" s="12" t="s">
        <v>23</v>
      </c>
      <c r="F49" s="12" t="s">
        <v>24</v>
      </c>
      <c r="G49" s="12" t="s">
        <v>29</v>
      </c>
      <c r="H49" s="10"/>
      <c r="I49" s="10"/>
      <c r="J49" s="11">
        <v>42.73</v>
      </c>
      <c r="K49" s="10"/>
      <c r="L49" s="10"/>
      <c r="M49" s="10"/>
    </row>
    <row r="50" spans="2:13" x14ac:dyDescent="0.25">
      <c r="B50" s="13">
        <v>45758</v>
      </c>
      <c r="C50" s="18" t="str">
        <f>C41</f>
        <v>09/04/25</v>
      </c>
      <c r="D50" s="16"/>
      <c r="E50" s="16"/>
      <c r="F50" s="81" t="s">
        <v>32</v>
      </c>
      <c r="G50" s="82"/>
      <c r="H50" s="82"/>
      <c r="I50" s="82"/>
      <c r="J50" s="82"/>
      <c r="K50" s="17">
        <v>461588.43</v>
      </c>
      <c r="L50" s="16"/>
      <c r="M50" s="17">
        <v>-1538411.57</v>
      </c>
    </row>
    <row r="51" spans="2:13" x14ac:dyDescent="0.25">
      <c r="B51" s="13">
        <v>45762</v>
      </c>
      <c r="C51" s="12" t="s">
        <v>49</v>
      </c>
      <c r="D51" s="12" t="s">
        <v>17</v>
      </c>
      <c r="E51" s="12" t="s">
        <v>50</v>
      </c>
      <c r="F51" s="12" t="s">
        <v>21</v>
      </c>
      <c r="G51" s="12" t="s">
        <v>51</v>
      </c>
      <c r="H51" s="14">
        <v>-10000</v>
      </c>
      <c r="I51" s="11">
        <v>77.84</v>
      </c>
      <c r="J51" s="11">
        <v>-778371</v>
      </c>
      <c r="K51" s="10"/>
      <c r="L51" s="10"/>
      <c r="M51" s="10"/>
    </row>
    <row r="52" spans="2:13" x14ac:dyDescent="0.25">
      <c r="B52" s="10"/>
      <c r="C52" s="12" t="s">
        <v>23</v>
      </c>
      <c r="D52" s="12" t="s">
        <v>23</v>
      </c>
      <c r="E52" s="12" t="s">
        <v>23</v>
      </c>
      <c r="F52" s="12" t="s">
        <v>24</v>
      </c>
      <c r="G52" s="12" t="s">
        <v>25</v>
      </c>
      <c r="H52" s="10"/>
      <c r="I52" s="10"/>
      <c r="J52" s="11">
        <v>0.78</v>
      </c>
      <c r="K52" s="10"/>
      <c r="L52" s="10"/>
      <c r="M52" s="10"/>
    </row>
    <row r="53" spans="2:13" x14ac:dyDescent="0.25">
      <c r="B53" s="10"/>
      <c r="C53" s="12" t="s">
        <v>23</v>
      </c>
      <c r="D53" s="12" t="s">
        <v>23</v>
      </c>
      <c r="E53" s="12" t="s">
        <v>23</v>
      </c>
      <c r="F53" s="12" t="s">
        <v>24</v>
      </c>
      <c r="G53" s="12" t="s">
        <v>26</v>
      </c>
      <c r="H53" s="10"/>
      <c r="I53" s="10"/>
      <c r="J53" s="11">
        <v>1.17</v>
      </c>
      <c r="K53" s="10"/>
      <c r="L53" s="10"/>
      <c r="M53" s="10"/>
    </row>
    <row r="54" spans="2:13" x14ac:dyDescent="0.25">
      <c r="B54" s="10"/>
      <c r="C54" s="12" t="s">
        <v>23</v>
      </c>
      <c r="D54" s="12" t="s">
        <v>23</v>
      </c>
      <c r="E54" s="12" t="s">
        <v>23</v>
      </c>
      <c r="F54" s="12" t="s">
        <v>24</v>
      </c>
      <c r="G54" s="12" t="s">
        <v>31</v>
      </c>
      <c r="H54" s="10"/>
      <c r="I54" s="10"/>
      <c r="J54" s="11">
        <v>72.3</v>
      </c>
      <c r="K54" s="10"/>
      <c r="L54" s="10"/>
      <c r="M54" s="10"/>
    </row>
    <row r="55" spans="2:13" x14ac:dyDescent="0.25">
      <c r="B55" s="10"/>
      <c r="C55" s="12" t="s">
        <v>23</v>
      </c>
      <c r="D55" s="12" t="s">
        <v>23</v>
      </c>
      <c r="E55" s="12" t="s">
        <v>23</v>
      </c>
      <c r="F55" s="12" t="s">
        <v>24</v>
      </c>
      <c r="G55" s="12" t="s">
        <v>30</v>
      </c>
      <c r="H55" s="10"/>
      <c r="I55" s="10"/>
      <c r="J55" s="11">
        <v>23.14</v>
      </c>
      <c r="K55" s="10"/>
      <c r="L55" s="10"/>
      <c r="M55" s="10"/>
    </row>
    <row r="56" spans="2:13" x14ac:dyDescent="0.25">
      <c r="B56" s="10"/>
      <c r="C56" s="12" t="s">
        <v>23</v>
      </c>
      <c r="D56" s="12" t="s">
        <v>23</v>
      </c>
      <c r="E56" s="12" t="s">
        <v>23</v>
      </c>
      <c r="F56" s="12" t="s">
        <v>24</v>
      </c>
      <c r="G56" s="12" t="s">
        <v>29</v>
      </c>
      <c r="H56" s="10"/>
      <c r="I56" s="10"/>
      <c r="J56" s="11">
        <v>72.3</v>
      </c>
      <c r="K56" s="10"/>
      <c r="L56" s="10"/>
      <c r="M56" s="10"/>
    </row>
    <row r="57" spans="2:13" x14ac:dyDescent="0.25">
      <c r="B57" s="16"/>
      <c r="C57" s="18" t="str">
        <f>C48</f>
        <v>09/04/25</v>
      </c>
      <c r="D57" s="16"/>
      <c r="E57" s="16"/>
      <c r="F57" s="81" t="s">
        <v>52</v>
      </c>
      <c r="G57" s="82"/>
      <c r="H57" s="82"/>
      <c r="I57" s="82"/>
      <c r="J57" s="82"/>
      <c r="K57" s="16"/>
      <c r="L57" s="17">
        <v>778201.31</v>
      </c>
      <c r="M57" s="17">
        <v>-2316612.88</v>
      </c>
    </row>
    <row r="58" spans="2:13" x14ac:dyDescent="0.25">
      <c r="B58" s="13">
        <v>45764</v>
      </c>
      <c r="C58" s="12" t="s">
        <v>53</v>
      </c>
      <c r="D58" s="12" t="s">
        <v>17</v>
      </c>
      <c r="E58" s="12" t="s">
        <v>54</v>
      </c>
      <c r="F58" s="12" t="s">
        <v>21</v>
      </c>
      <c r="G58" s="12" t="s">
        <v>51</v>
      </c>
      <c r="H58" s="14">
        <v>-5000</v>
      </c>
      <c r="I58" s="11">
        <v>78.709999999999994</v>
      </c>
      <c r="J58" s="11">
        <v>-393555.99</v>
      </c>
      <c r="K58" s="10"/>
      <c r="L58" s="10"/>
      <c r="M58" s="10"/>
    </row>
    <row r="59" spans="2:13" x14ac:dyDescent="0.25">
      <c r="B59" s="10"/>
      <c r="C59" s="12" t="s">
        <v>23</v>
      </c>
      <c r="D59" s="12" t="s">
        <v>23</v>
      </c>
      <c r="E59" s="12" t="s">
        <v>23</v>
      </c>
      <c r="F59" s="12" t="s">
        <v>24</v>
      </c>
      <c r="G59" s="12" t="s">
        <v>25</v>
      </c>
      <c r="H59" s="10"/>
      <c r="I59" s="10"/>
      <c r="J59" s="11">
        <v>0.39</v>
      </c>
      <c r="K59" s="10"/>
      <c r="L59" s="10"/>
      <c r="M59" s="10"/>
    </row>
    <row r="60" spans="2:13" x14ac:dyDescent="0.25">
      <c r="B60" s="10"/>
      <c r="C60" s="12" t="s">
        <v>23</v>
      </c>
      <c r="D60" s="12" t="s">
        <v>23</v>
      </c>
      <c r="E60" s="12" t="s">
        <v>23</v>
      </c>
      <c r="F60" s="12" t="s">
        <v>24</v>
      </c>
      <c r="G60" s="12" t="s">
        <v>26</v>
      </c>
      <c r="H60" s="10"/>
      <c r="I60" s="10"/>
      <c r="J60" s="11">
        <v>0.59</v>
      </c>
      <c r="K60" s="10"/>
      <c r="L60" s="10"/>
      <c r="M60" s="10"/>
    </row>
    <row r="61" spans="2:13" x14ac:dyDescent="0.25">
      <c r="B61" s="10"/>
      <c r="C61" s="12" t="s">
        <v>23</v>
      </c>
      <c r="D61" s="12" t="s">
        <v>23</v>
      </c>
      <c r="E61" s="12" t="s">
        <v>23</v>
      </c>
      <c r="F61" s="12" t="s">
        <v>24</v>
      </c>
      <c r="G61" s="12" t="s">
        <v>31</v>
      </c>
      <c r="H61" s="10"/>
      <c r="I61" s="10"/>
      <c r="J61" s="11">
        <v>36.56</v>
      </c>
      <c r="K61" s="10"/>
      <c r="L61" s="10"/>
      <c r="M61" s="10"/>
    </row>
    <row r="62" spans="2:13" x14ac:dyDescent="0.25">
      <c r="B62" s="10"/>
      <c r="C62" s="12" t="s">
        <v>23</v>
      </c>
      <c r="D62" s="12" t="s">
        <v>23</v>
      </c>
      <c r="E62" s="12" t="s">
        <v>23</v>
      </c>
      <c r="F62" s="12" t="s">
        <v>24</v>
      </c>
      <c r="G62" s="12" t="s">
        <v>30</v>
      </c>
      <c r="H62" s="10"/>
      <c r="I62" s="10"/>
      <c r="J62" s="11">
        <v>11.7</v>
      </c>
      <c r="K62" s="10"/>
      <c r="L62" s="10"/>
      <c r="M62" s="10"/>
    </row>
    <row r="63" spans="2:13" x14ac:dyDescent="0.25">
      <c r="B63" s="10"/>
      <c r="C63" s="12" t="s">
        <v>23</v>
      </c>
      <c r="D63" s="12" t="s">
        <v>23</v>
      </c>
      <c r="E63" s="12" t="s">
        <v>23</v>
      </c>
      <c r="F63" s="12" t="s">
        <v>24</v>
      </c>
      <c r="G63" s="12" t="s">
        <v>29</v>
      </c>
      <c r="H63" s="10"/>
      <c r="I63" s="10"/>
      <c r="J63" s="11">
        <v>36.56</v>
      </c>
      <c r="K63" s="10"/>
      <c r="L63" s="10"/>
      <c r="M63" s="10"/>
    </row>
    <row r="64" spans="2:13" x14ac:dyDescent="0.25">
      <c r="B64" s="16"/>
      <c r="C64" s="16"/>
      <c r="D64" s="16"/>
      <c r="E64" s="16"/>
      <c r="F64" s="81" t="s">
        <v>52</v>
      </c>
      <c r="G64" s="82"/>
      <c r="H64" s="82"/>
      <c r="I64" s="82"/>
      <c r="J64" s="82"/>
      <c r="K64" s="16"/>
      <c r="L64" s="17">
        <v>393470.19</v>
      </c>
      <c r="M64" s="17">
        <v>-2710083.07</v>
      </c>
    </row>
    <row r="65" spans="2:13" x14ac:dyDescent="0.25">
      <c r="B65" s="13">
        <v>45768</v>
      </c>
      <c r="C65" s="12" t="s">
        <v>55</v>
      </c>
      <c r="D65" s="12" t="s">
        <v>17</v>
      </c>
      <c r="E65" s="12" t="s">
        <v>56</v>
      </c>
      <c r="F65" s="12" t="s">
        <v>21</v>
      </c>
      <c r="G65" s="12" t="s">
        <v>57</v>
      </c>
      <c r="H65" s="14">
        <v>1000</v>
      </c>
      <c r="I65" s="11">
        <v>187.18</v>
      </c>
      <c r="J65" s="11">
        <v>187177.25</v>
      </c>
      <c r="K65" s="10"/>
      <c r="L65" s="10"/>
      <c r="M65" s="10"/>
    </row>
    <row r="66" spans="2:13" x14ac:dyDescent="0.25">
      <c r="B66" s="10"/>
      <c r="C66" s="12" t="s">
        <v>23</v>
      </c>
      <c r="D66" s="12" t="s">
        <v>23</v>
      </c>
      <c r="E66" s="12" t="s">
        <v>23</v>
      </c>
      <c r="F66" s="12" t="s">
        <v>24</v>
      </c>
      <c r="G66" s="12" t="s">
        <v>25</v>
      </c>
      <c r="H66" s="10"/>
      <c r="I66" s="10"/>
      <c r="J66" s="11">
        <v>0.19</v>
      </c>
      <c r="K66" s="10"/>
      <c r="L66" s="10"/>
      <c r="M66" s="10"/>
    </row>
    <row r="67" spans="2:13" x14ac:dyDescent="0.25">
      <c r="B67" s="10"/>
      <c r="C67" s="12" t="s">
        <v>23</v>
      </c>
      <c r="D67" s="12" t="s">
        <v>23</v>
      </c>
      <c r="E67" s="12" t="s">
        <v>23</v>
      </c>
      <c r="F67" s="12" t="s">
        <v>24</v>
      </c>
      <c r="G67" s="12" t="s">
        <v>26</v>
      </c>
      <c r="H67" s="10"/>
      <c r="I67" s="10"/>
      <c r="J67" s="11">
        <v>0.28000000000000003</v>
      </c>
      <c r="K67" s="10"/>
      <c r="L67" s="10"/>
      <c r="M67" s="10"/>
    </row>
    <row r="68" spans="2:13" x14ac:dyDescent="0.25">
      <c r="B68" s="10"/>
      <c r="C68" s="12" t="s">
        <v>23</v>
      </c>
      <c r="D68" s="12" t="s">
        <v>23</v>
      </c>
      <c r="E68" s="12" t="s">
        <v>23</v>
      </c>
      <c r="F68" s="12" t="s">
        <v>24</v>
      </c>
      <c r="G68" s="12" t="s">
        <v>27</v>
      </c>
      <c r="H68" s="10"/>
      <c r="I68" s="10"/>
      <c r="J68" s="11">
        <v>187</v>
      </c>
      <c r="K68" s="10"/>
      <c r="L68" s="10"/>
      <c r="M68" s="10"/>
    </row>
    <row r="69" spans="2:13" x14ac:dyDescent="0.25">
      <c r="B69" s="10"/>
      <c r="C69" s="12" t="s">
        <v>23</v>
      </c>
      <c r="D69" s="12" t="s">
        <v>23</v>
      </c>
      <c r="E69" s="12" t="s">
        <v>23</v>
      </c>
      <c r="F69" s="12" t="s">
        <v>24</v>
      </c>
      <c r="G69" s="12" t="s">
        <v>31</v>
      </c>
      <c r="H69" s="10"/>
      <c r="I69" s="10"/>
      <c r="J69" s="11">
        <v>17.36</v>
      </c>
      <c r="K69" s="10"/>
      <c r="L69" s="10"/>
      <c r="M69" s="10"/>
    </row>
    <row r="70" spans="2:13" x14ac:dyDescent="0.25">
      <c r="B70" s="10"/>
      <c r="C70" s="12" t="s">
        <v>23</v>
      </c>
      <c r="D70" s="12" t="s">
        <v>23</v>
      </c>
      <c r="E70" s="12" t="s">
        <v>23</v>
      </c>
      <c r="F70" s="12" t="s">
        <v>24</v>
      </c>
      <c r="G70" s="12" t="s">
        <v>30</v>
      </c>
      <c r="H70" s="10"/>
      <c r="I70" s="10"/>
      <c r="J70" s="11">
        <v>5.55</v>
      </c>
      <c r="K70" s="10"/>
      <c r="L70" s="10"/>
      <c r="M70" s="10"/>
    </row>
    <row r="71" spans="2:13" x14ac:dyDescent="0.25">
      <c r="B71" s="10"/>
      <c r="C71" s="12" t="s">
        <v>23</v>
      </c>
      <c r="D71" s="12" t="s">
        <v>23</v>
      </c>
      <c r="E71" s="12" t="s">
        <v>23</v>
      </c>
      <c r="F71" s="12" t="s">
        <v>24</v>
      </c>
      <c r="G71" s="12" t="s">
        <v>28</v>
      </c>
      <c r="H71" s="10"/>
      <c r="I71" s="10"/>
      <c r="J71" s="11">
        <v>28</v>
      </c>
      <c r="K71" s="10"/>
      <c r="L71" s="10"/>
      <c r="M71" s="10"/>
    </row>
    <row r="72" spans="2:13" x14ac:dyDescent="0.25">
      <c r="B72" s="10"/>
      <c r="C72" s="12" t="s">
        <v>23</v>
      </c>
      <c r="D72" s="12" t="s">
        <v>23</v>
      </c>
      <c r="E72" s="12" t="s">
        <v>23</v>
      </c>
      <c r="F72" s="12" t="s">
        <v>24</v>
      </c>
      <c r="G72" s="12" t="s">
        <v>29</v>
      </c>
      <c r="H72" s="10"/>
      <c r="I72" s="10"/>
      <c r="J72" s="11">
        <v>17.36</v>
      </c>
      <c r="K72" s="10"/>
      <c r="L72" s="10"/>
      <c r="M72" s="10"/>
    </row>
    <row r="73" spans="2:13" x14ac:dyDescent="0.25">
      <c r="B73" s="16"/>
      <c r="C73" s="16"/>
      <c r="D73" s="16"/>
      <c r="E73" s="16"/>
      <c r="F73" s="81" t="s">
        <v>32</v>
      </c>
      <c r="G73" s="82"/>
      <c r="H73" s="82"/>
      <c r="I73" s="82"/>
      <c r="J73" s="82"/>
      <c r="K73" s="17">
        <v>187432.99</v>
      </c>
      <c r="L73" s="16"/>
      <c r="M73" s="17">
        <v>-2522650.08</v>
      </c>
    </row>
    <row r="74" spans="2:13" x14ac:dyDescent="0.25">
      <c r="B74" s="13">
        <v>45769</v>
      </c>
      <c r="C74" s="12" t="s">
        <v>58</v>
      </c>
      <c r="D74" s="12" t="s">
        <v>17</v>
      </c>
      <c r="E74" s="12" t="s">
        <v>59</v>
      </c>
      <c r="F74" s="12" t="s">
        <v>21</v>
      </c>
      <c r="G74" s="12" t="s">
        <v>35</v>
      </c>
      <c r="H74" s="14">
        <v>-100</v>
      </c>
      <c r="I74" s="11">
        <v>798.9</v>
      </c>
      <c r="J74" s="11">
        <v>-79890.03</v>
      </c>
      <c r="K74" s="10"/>
      <c r="L74" s="10"/>
      <c r="M74" s="10"/>
    </row>
    <row r="75" spans="2:13" x14ac:dyDescent="0.25">
      <c r="B75" s="13">
        <f t="shared" ref="B75:B84" si="2">B74</f>
        <v>45769</v>
      </c>
      <c r="C75" s="12" t="s">
        <v>58</v>
      </c>
      <c r="D75" s="12" t="s">
        <v>23</v>
      </c>
      <c r="E75" s="12" t="s">
        <v>23</v>
      </c>
      <c r="F75" s="12" t="s">
        <v>21</v>
      </c>
      <c r="G75" s="12" t="s">
        <v>47</v>
      </c>
      <c r="H75" s="14">
        <v>-1000</v>
      </c>
      <c r="I75" s="11">
        <v>99.24</v>
      </c>
      <c r="J75" s="11">
        <v>-99240.69</v>
      </c>
      <c r="K75" s="10"/>
      <c r="L75" s="10"/>
      <c r="M75" s="10"/>
    </row>
    <row r="76" spans="2:13" x14ac:dyDescent="0.25">
      <c r="B76" s="13">
        <f t="shared" si="2"/>
        <v>45769</v>
      </c>
      <c r="C76" s="12" t="s">
        <v>58</v>
      </c>
      <c r="D76" s="12" t="s">
        <v>23</v>
      </c>
      <c r="E76" s="12" t="s">
        <v>23</v>
      </c>
      <c r="F76" s="12" t="s">
        <v>21</v>
      </c>
      <c r="G76" s="12" t="s">
        <v>51</v>
      </c>
      <c r="H76" s="14">
        <v>-2000</v>
      </c>
      <c r="I76" s="11">
        <v>80.78</v>
      </c>
      <c r="J76" s="11">
        <v>-161558.22</v>
      </c>
      <c r="K76" s="10"/>
      <c r="L76" s="10"/>
      <c r="M76" s="10"/>
    </row>
    <row r="77" spans="2:13" x14ac:dyDescent="0.25">
      <c r="B77" s="13">
        <f t="shared" si="2"/>
        <v>45769</v>
      </c>
      <c r="C77" s="12" t="s">
        <v>58</v>
      </c>
      <c r="D77" s="12" t="s">
        <v>23</v>
      </c>
      <c r="E77" s="12" t="s">
        <v>23</v>
      </c>
      <c r="F77" s="12" t="s">
        <v>21</v>
      </c>
      <c r="G77" s="12" t="s">
        <v>48</v>
      </c>
      <c r="H77" s="14">
        <v>-1000</v>
      </c>
      <c r="I77" s="11">
        <v>102</v>
      </c>
      <c r="J77" s="11">
        <v>-101997.9</v>
      </c>
      <c r="K77" s="10"/>
      <c r="L77" s="10"/>
      <c r="M77" s="10"/>
    </row>
    <row r="78" spans="2:13" x14ac:dyDescent="0.25">
      <c r="B78" s="13">
        <f t="shared" si="2"/>
        <v>45769</v>
      </c>
      <c r="C78" s="12" t="s">
        <v>58</v>
      </c>
      <c r="D78" s="12" t="s">
        <v>23</v>
      </c>
      <c r="E78" s="12" t="s">
        <v>23</v>
      </c>
      <c r="F78" s="12" t="s">
        <v>24</v>
      </c>
      <c r="G78" s="12" t="s">
        <v>25</v>
      </c>
      <c r="H78" s="10"/>
      <c r="I78" s="10"/>
      <c r="J78" s="11">
        <v>0.44</v>
      </c>
      <c r="K78" s="10"/>
      <c r="L78" s="10"/>
      <c r="M78" s="10"/>
    </row>
    <row r="79" spans="2:13" x14ac:dyDescent="0.25">
      <c r="B79" s="13">
        <f t="shared" si="2"/>
        <v>45769</v>
      </c>
      <c r="C79" s="12" t="s">
        <v>58</v>
      </c>
      <c r="D79" s="12" t="s">
        <v>23</v>
      </c>
      <c r="E79" s="12" t="s">
        <v>23</v>
      </c>
      <c r="F79" s="12" t="s">
        <v>24</v>
      </c>
      <c r="G79" s="12" t="s">
        <v>26</v>
      </c>
      <c r="H79" s="10"/>
      <c r="I79" s="10"/>
      <c r="J79" s="11">
        <v>0.66</v>
      </c>
      <c r="K79" s="10"/>
      <c r="L79" s="10"/>
      <c r="M79" s="10"/>
    </row>
    <row r="80" spans="2:13" x14ac:dyDescent="0.25">
      <c r="B80" s="13">
        <f t="shared" si="2"/>
        <v>45769</v>
      </c>
      <c r="C80" s="12" t="s">
        <v>58</v>
      </c>
      <c r="D80" s="12" t="s">
        <v>23</v>
      </c>
      <c r="E80" s="12" t="s">
        <v>23</v>
      </c>
      <c r="F80" s="12" t="s">
        <v>24</v>
      </c>
      <c r="G80" s="12" t="s">
        <v>27</v>
      </c>
      <c r="H80" s="10"/>
      <c r="I80" s="10"/>
      <c r="J80" s="11">
        <v>281</v>
      </c>
      <c r="K80" s="10"/>
      <c r="L80" s="10"/>
      <c r="M80" s="10"/>
    </row>
    <row r="81" spans="2:13" x14ac:dyDescent="0.25">
      <c r="B81" s="13">
        <f t="shared" si="2"/>
        <v>45769</v>
      </c>
      <c r="C81" s="12" t="s">
        <v>58</v>
      </c>
      <c r="D81" s="12" t="s">
        <v>23</v>
      </c>
      <c r="E81" s="12" t="s">
        <v>23</v>
      </c>
      <c r="F81" s="12" t="s">
        <v>24</v>
      </c>
      <c r="G81" s="12" t="s">
        <v>31</v>
      </c>
      <c r="H81" s="10"/>
      <c r="I81" s="10"/>
      <c r="J81" s="11">
        <v>41.12</v>
      </c>
      <c r="K81" s="10"/>
      <c r="L81" s="10"/>
      <c r="M81" s="10"/>
    </row>
    <row r="82" spans="2:13" x14ac:dyDescent="0.25">
      <c r="B82" s="13">
        <f t="shared" si="2"/>
        <v>45769</v>
      </c>
      <c r="C82" s="12" t="s">
        <v>58</v>
      </c>
      <c r="D82" s="12" t="s">
        <v>23</v>
      </c>
      <c r="E82" s="12" t="s">
        <v>23</v>
      </c>
      <c r="F82" s="12" t="s">
        <v>24</v>
      </c>
      <c r="G82" s="12" t="s">
        <v>30</v>
      </c>
      <c r="H82" s="10"/>
      <c r="I82" s="10"/>
      <c r="J82" s="11">
        <v>13.16</v>
      </c>
      <c r="K82" s="10"/>
      <c r="L82" s="10"/>
      <c r="M82" s="10"/>
    </row>
    <row r="83" spans="2:13" x14ac:dyDescent="0.25">
      <c r="B83" s="13">
        <f t="shared" si="2"/>
        <v>45769</v>
      </c>
      <c r="C83" s="12" t="s">
        <v>58</v>
      </c>
      <c r="D83" s="12" t="s">
        <v>23</v>
      </c>
      <c r="E83" s="12" t="s">
        <v>23</v>
      </c>
      <c r="F83" s="12" t="s">
        <v>24</v>
      </c>
      <c r="G83" s="12" t="s">
        <v>29</v>
      </c>
      <c r="H83" s="10"/>
      <c r="I83" s="10"/>
      <c r="J83" s="11">
        <v>41.12</v>
      </c>
      <c r="K83" s="10"/>
      <c r="L83" s="10"/>
      <c r="M83" s="10"/>
    </row>
    <row r="84" spans="2:13" x14ac:dyDescent="0.25">
      <c r="B84" s="15">
        <f t="shared" si="2"/>
        <v>45769</v>
      </c>
      <c r="C84" s="12" t="s">
        <v>58</v>
      </c>
      <c r="D84" s="16"/>
      <c r="E84" s="16"/>
      <c r="F84" s="81" t="s">
        <v>52</v>
      </c>
      <c r="G84" s="82"/>
      <c r="H84" s="82"/>
      <c r="I84" s="82"/>
      <c r="J84" s="82"/>
      <c r="K84" s="16"/>
      <c r="L84" s="17">
        <v>442309.34</v>
      </c>
      <c r="M84" s="17">
        <v>-2964959.42</v>
      </c>
    </row>
    <row r="85" spans="2:13" x14ac:dyDescent="0.25">
      <c r="B85" s="13">
        <v>45770</v>
      </c>
      <c r="C85" s="12" t="s">
        <v>60</v>
      </c>
      <c r="D85" s="12" t="s">
        <v>17</v>
      </c>
      <c r="E85" s="12" t="s">
        <v>61</v>
      </c>
      <c r="F85" s="12" t="s">
        <v>21</v>
      </c>
      <c r="G85" s="12" t="s">
        <v>51</v>
      </c>
      <c r="H85" s="14">
        <v>-2000</v>
      </c>
      <c r="I85" s="11">
        <v>83.26</v>
      </c>
      <c r="J85" s="11">
        <v>-166513.4</v>
      </c>
      <c r="K85" s="10"/>
      <c r="L85" s="10"/>
      <c r="M85" s="10"/>
    </row>
    <row r="86" spans="2:13" x14ac:dyDescent="0.25">
      <c r="B86" s="13">
        <f t="shared" ref="B86:B94" si="3">B85</f>
        <v>45770</v>
      </c>
      <c r="C86" s="12" t="s">
        <v>60</v>
      </c>
      <c r="D86" s="12" t="s">
        <v>23</v>
      </c>
      <c r="E86" s="12" t="s">
        <v>23</v>
      </c>
      <c r="F86" s="12" t="s">
        <v>21</v>
      </c>
      <c r="G86" s="12" t="s">
        <v>62</v>
      </c>
      <c r="H86" s="14">
        <v>4000</v>
      </c>
      <c r="I86" s="11">
        <v>214.91</v>
      </c>
      <c r="J86" s="11">
        <v>859651.26</v>
      </c>
      <c r="K86" s="10"/>
      <c r="L86" s="10"/>
      <c r="M86" s="10"/>
    </row>
    <row r="87" spans="2:13" x14ac:dyDescent="0.25">
      <c r="B87" s="13">
        <f t="shared" si="3"/>
        <v>45770</v>
      </c>
      <c r="C87" s="12" t="s">
        <v>60</v>
      </c>
      <c r="D87" s="12" t="s">
        <v>23</v>
      </c>
      <c r="E87" s="12" t="s">
        <v>23</v>
      </c>
      <c r="F87" s="12" t="s">
        <v>24</v>
      </c>
      <c r="G87" s="12" t="s">
        <v>25</v>
      </c>
      <c r="H87" s="10"/>
      <c r="I87" s="10"/>
      <c r="J87" s="11">
        <v>1.03</v>
      </c>
      <c r="K87" s="10"/>
      <c r="L87" s="10"/>
      <c r="M87" s="10"/>
    </row>
    <row r="88" spans="2:13" x14ac:dyDescent="0.25">
      <c r="B88" s="13">
        <f t="shared" si="3"/>
        <v>45770</v>
      </c>
      <c r="C88" s="12" t="s">
        <v>60</v>
      </c>
      <c r="D88" s="12" t="s">
        <v>23</v>
      </c>
      <c r="E88" s="12" t="s">
        <v>23</v>
      </c>
      <c r="F88" s="12" t="s">
        <v>24</v>
      </c>
      <c r="G88" s="12" t="s">
        <v>26</v>
      </c>
      <c r="H88" s="10"/>
      <c r="I88" s="10"/>
      <c r="J88" s="11">
        <v>1.54</v>
      </c>
      <c r="K88" s="10"/>
      <c r="L88" s="10"/>
      <c r="M88" s="10"/>
    </row>
    <row r="89" spans="2:13" x14ac:dyDescent="0.25">
      <c r="B89" s="13">
        <f t="shared" si="3"/>
        <v>45770</v>
      </c>
      <c r="C89" s="12" t="s">
        <v>60</v>
      </c>
      <c r="D89" s="12" t="s">
        <v>23</v>
      </c>
      <c r="E89" s="12" t="s">
        <v>23</v>
      </c>
      <c r="F89" s="12" t="s">
        <v>24</v>
      </c>
      <c r="G89" s="12" t="s">
        <v>27</v>
      </c>
      <c r="H89" s="10"/>
      <c r="I89" s="10"/>
      <c r="J89" s="11">
        <v>859</v>
      </c>
      <c r="K89" s="10"/>
      <c r="L89" s="10"/>
      <c r="M89" s="10"/>
    </row>
    <row r="90" spans="2:13" x14ac:dyDescent="0.25">
      <c r="B90" s="13">
        <f t="shared" si="3"/>
        <v>45770</v>
      </c>
      <c r="C90" s="12" t="s">
        <v>60</v>
      </c>
      <c r="D90" s="12" t="s">
        <v>23</v>
      </c>
      <c r="E90" s="12" t="s">
        <v>23</v>
      </c>
      <c r="F90" s="12" t="s">
        <v>24</v>
      </c>
      <c r="G90" s="12" t="s">
        <v>31</v>
      </c>
      <c r="H90" s="10"/>
      <c r="I90" s="10"/>
      <c r="J90" s="11">
        <v>95.16</v>
      </c>
      <c r="K90" s="10"/>
      <c r="L90" s="10"/>
      <c r="M90" s="10"/>
    </row>
    <row r="91" spans="2:13" x14ac:dyDescent="0.25">
      <c r="B91" s="13">
        <f t="shared" si="3"/>
        <v>45770</v>
      </c>
      <c r="C91" s="12" t="s">
        <v>60</v>
      </c>
      <c r="D91" s="12" t="s">
        <v>23</v>
      </c>
      <c r="E91" s="12" t="s">
        <v>23</v>
      </c>
      <c r="F91" s="12" t="s">
        <v>24</v>
      </c>
      <c r="G91" s="12" t="s">
        <v>30</v>
      </c>
      <c r="H91" s="10"/>
      <c r="I91" s="10"/>
      <c r="J91" s="11">
        <v>30.46</v>
      </c>
      <c r="K91" s="10"/>
      <c r="L91" s="10"/>
      <c r="M91" s="10"/>
    </row>
    <row r="92" spans="2:13" x14ac:dyDescent="0.25">
      <c r="B92" s="13">
        <f t="shared" si="3"/>
        <v>45770</v>
      </c>
      <c r="C92" s="12" t="s">
        <v>60</v>
      </c>
      <c r="D92" s="12" t="s">
        <v>23</v>
      </c>
      <c r="E92" s="12" t="s">
        <v>23</v>
      </c>
      <c r="F92" s="12" t="s">
        <v>24</v>
      </c>
      <c r="G92" s="12" t="s">
        <v>28</v>
      </c>
      <c r="H92" s="10"/>
      <c r="I92" s="10"/>
      <c r="J92" s="11">
        <v>129</v>
      </c>
      <c r="K92" s="10"/>
      <c r="L92" s="10"/>
      <c r="M92" s="10"/>
    </row>
    <row r="93" spans="2:13" x14ac:dyDescent="0.25">
      <c r="B93" s="13">
        <f t="shared" si="3"/>
        <v>45770</v>
      </c>
      <c r="C93" s="12" t="s">
        <v>60</v>
      </c>
      <c r="D93" s="12" t="s">
        <v>23</v>
      </c>
      <c r="E93" s="12" t="s">
        <v>23</v>
      </c>
      <c r="F93" s="12" t="s">
        <v>24</v>
      </c>
      <c r="G93" s="12" t="s">
        <v>29</v>
      </c>
      <c r="H93" s="10"/>
      <c r="I93" s="10"/>
      <c r="J93" s="11">
        <v>95.16</v>
      </c>
      <c r="K93" s="10"/>
      <c r="L93" s="10"/>
      <c r="M93" s="10"/>
    </row>
    <row r="94" spans="2:13" x14ac:dyDescent="0.25">
      <c r="B94" s="15">
        <f t="shared" si="3"/>
        <v>45770</v>
      </c>
      <c r="C94" s="12" t="s">
        <v>60</v>
      </c>
      <c r="D94" s="16"/>
      <c r="E94" s="16"/>
      <c r="F94" s="81" t="s">
        <v>32</v>
      </c>
      <c r="G94" s="82"/>
      <c r="H94" s="82"/>
      <c r="I94" s="82"/>
      <c r="J94" s="82"/>
      <c r="K94" s="17">
        <v>694349.21</v>
      </c>
      <c r="L94" s="16"/>
      <c r="M94" s="17">
        <v>-2270610.21</v>
      </c>
    </row>
    <row r="95" spans="2:13" x14ac:dyDescent="0.25">
      <c r="B95" s="13">
        <v>45771</v>
      </c>
      <c r="C95" s="12" t="s">
        <v>63</v>
      </c>
      <c r="D95" s="12" t="s">
        <v>17</v>
      </c>
      <c r="E95" s="12" t="s">
        <v>64</v>
      </c>
      <c r="F95" s="12" t="s">
        <v>21</v>
      </c>
      <c r="G95" s="12" t="s">
        <v>65</v>
      </c>
      <c r="H95" s="14">
        <v>2500</v>
      </c>
      <c r="I95" s="11">
        <v>85.25</v>
      </c>
      <c r="J95" s="11">
        <v>213126.56</v>
      </c>
      <c r="K95" s="10"/>
      <c r="L95" s="10"/>
      <c r="M95" s="10"/>
    </row>
    <row r="96" spans="2:13" x14ac:dyDescent="0.25">
      <c r="B96" s="13">
        <f t="shared" ref="B96:B105" si="4">B95</f>
        <v>45771</v>
      </c>
      <c r="C96" s="12" t="s">
        <v>63</v>
      </c>
      <c r="D96" s="12" t="s">
        <v>23</v>
      </c>
      <c r="E96" s="12" t="s">
        <v>23</v>
      </c>
      <c r="F96" s="12" t="s">
        <v>21</v>
      </c>
      <c r="G96" s="12" t="s">
        <v>66</v>
      </c>
      <c r="H96" s="14">
        <v>5000</v>
      </c>
      <c r="I96" s="11">
        <v>59.6</v>
      </c>
      <c r="J96" s="11">
        <v>297997.51</v>
      </c>
      <c r="K96" s="10"/>
      <c r="L96" s="10"/>
      <c r="M96" s="10"/>
    </row>
    <row r="97" spans="2:13" x14ac:dyDescent="0.25">
      <c r="B97" s="13">
        <f t="shared" si="4"/>
        <v>45771</v>
      </c>
      <c r="C97" s="12" t="s">
        <v>63</v>
      </c>
      <c r="D97" s="12" t="s">
        <v>23</v>
      </c>
      <c r="E97" s="12" t="s">
        <v>23</v>
      </c>
      <c r="F97" s="12" t="s">
        <v>21</v>
      </c>
      <c r="G97" s="12" t="s">
        <v>67</v>
      </c>
      <c r="H97" s="14">
        <v>500</v>
      </c>
      <c r="I97" s="11">
        <v>651.38</v>
      </c>
      <c r="J97" s="11">
        <v>325689.17</v>
      </c>
      <c r="K97" s="10"/>
      <c r="L97" s="10"/>
      <c r="M97" s="10"/>
    </row>
    <row r="98" spans="2:13" x14ac:dyDescent="0.25">
      <c r="B98" s="13">
        <f t="shared" si="4"/>
        <v>45771</v>
      </c>
      <c r="C98" s="12" t="s">
        <v>63</v>
      </c>
      <c r="D98" s="12" t="s">
        <v>23</v>
      </c>
      <c r="E98" s="12" t="s">
        <v>23</v>
      </c>
      <c r="F98" s="12" t="s">
        <v>24</v>
      </c>
      <c r="G98" s="12" t="s">
        <v>25</v>
      </c>
      <c r="H98" s="10"/>
      <c r="I98" s="10"/>
      <c r="J98" s="11">
        <v>0.84</v>
      </c>
      <c r="K98" s="10"/>
      <c r="L98" s="10"/>
      <c r="M98" s="10"/>
    </row>
    <row r="99" spans="2:13" x14ac:dyDescent="0.25">
      <c r="B99" s="13">
        <f t="shared" si="4"/>
        <v>45771</v>
      </c>
      <c r="C99" s="12" t="s">
        <v>63</v>
      </c>
      <c r="D99" s="12" t="s">
        <v>23</v>
      </c>
      <c r="E99" s="12" t="s">
        <v>23</v>
      </c>
      <c r="F99" s="12" t="s">
        <v>24</v>
      </c>
      <c r="G99" s="12" t="s">
        <v>26</v>
      </c>
      <c r="H99" s="10"/>
      <c r="I99" s="10"/>
      <c r="J99" s="11">
        <v>1.25</v>
      </c>
      <c r="K99" s="10"/>
      <c r="L99" s="10"/>
      <c r="M99" s="10"/>
    </row>
    <row r="100" spans="2:13" x14ac:dyDescent="0.25">
      <c r="B100" s="13">
        <f t="shared" si="4"/>
        <v>45771</v>
      </c>
      <c r="C100" s="12" t="s">
        <v>63</v>
      </c>
      <c r="D100" s="12" t="s">
        <v>23</v>
      </c>
      <c r="E100" s="12" t="s">
        <v>23</v>
      </c>
      <c r="F100" s="12" t="s">
        <v>24</v>
      </c>
      <c r="G100" s="12" t="s">
        <v>27</v>
      </c>
      <c r="H100" s="10"/>
      <c r="I100" s="10"/>
      <c r="J100" s="11">
        <v>836</v>
      </c>
      <c r="K100" s="10"/>
      <c r="L100" s="10"/>
      <c r="M100" s="10"/>
    </row>
    <row r="101" spans="2:13" x14ac:dyDescent="0.25">
      <c r="B101" s="13">
        <f t="shared" si="4"/>
        <v>45771</v>
      </c>
      <c r="C101" s="12" t="s">
        <v>63</v>
      </c>
      <c r="D101" s="12" t="s">
        <v>23</v>
      </c>
      <c r="E101" s="12" t="s">
        <v>23</v>
      </c>
      <c r="F101" s="12" t="s">
        <v>24</v>
      </c>
      <c r="G101" s="12" t="s">
        <v>31</v>
      </c>
      <c r="H101" s="10"/>
      <c r="I101" s="10"/>
      <c r="J101" s="11">
        <v>77.569999999999993</v>
      </c>
      <c r="K101" s="10"/>
      <c r="L101" s="10"/>
      <c r="M101" s="10"/>
    </row>
    <row r="102" spans="2:13" x14ac:dyDescent="0.25">
      <c r="B102" s="13">
        <f t="shared" si="4"/>
        <v>45771</v>
      </c>
      <c r="C102" s="12" t="s">
        <v>63</v>
      </c>
      <c r="D102" s="12" t="s">
        <v>23</v>
      </c>
      <c r="E102" s="12" t="s">
        <v>23</v>
      </c>
      <c r="F102" s="12" t="s">
        <v>24</v>
      </c>
      <c r="G102" s="12" t="s">
        <v>30</v>
      </c>
      <c r="H102" s="10"/>
      <c r="I102" s="10"/>
      <c r="J102" s="11">
        <v>24.83</v>
      </c>
      <c r="K102" s="10"/>
      <c r="L102" s="10"/>
      <c r="M102" s="10"/>
    </row>
    <row r="103" spans="2:13" x14ac:dyDescent="0.25">
      <c r="B103" s="13">
        <f t="shared" si="4"/>
        <v>45771</v>
      </c>
      <c r="C103" s="12" t="s">
        <v>63</v>
      </c>
      <c r="D103" s="12" t="s">
        <v>23</v>
      </c>
      <c r="E103" s="12" t="s">
        <v>23</v>
      </c>
      <c r="F103" s="12" t="s">
        <v>24</v>
      </c>
      <c r="G103" s="12" t="s">
        <v>28</v>
      </c>
      <c r="H103" s="10"/>
      <c r="I103" s="10"/>
      <c r="J103" s="11">
        <v>125</v>
      </c>
      <c r="K103" s="10"/>
      <c r="L103" s="10"/>
      <c r="M103" s="10"/>
    </row>
    <row r="104" spans="2:13" x14ac:dyDescent="0.25">
      <c r="B104" s="13">
        <f t="shared" si="4"/>
        <v>45771</v>
      </c>
      <c r="C104" s="12" t="s">
        <v>63</v>
      </c>
      <c r="D104" s="12" t="s">
        <v>23</v>
      </c>
      <c r="E104" s="12" t="s">
        <v>23</v>
      </c>
      <c r="F104" s="12" t="s">
        <v>24</v>
      </c>
      <c r="G104" s="12" t="s">
        <v>29</v>
      </c>
      <c r="H104" s="10"/>
      <c r="I104" s="10"/>
      <c r="J104" s="11">
        <v>77.569999999999993</v>
      </c>
      <c r="K104" s="10"/>
      <c r="L104" s="10"/>
      <c r="M104" s="10"/>
    </row>
    <row r="105" spans="2:13" x14ac:dyDescent="0.25">
      <c r="B105" s="15">
        <f t="shared" si="4"/>
        <v>45771</v>
      </c>
      <c r="C105" s="12" t="s">
        <v>63</v>
      </c>
      <c r="D105" s="16"/>
      <c r="E105" s="16"/>
      <c r="F105" s="81" t="s">
        <v>32</v>
      </c>
      <c r="G105" s="82"/>
      <c r="H105" s="82"/>
      <c r="I105" s="82"/>
      <c r="J105" s="82"/>
      <c r="K105" s="17">
        <v>837956.3</v>
      </c>
      <c r="L105" s="16"/>
      <c r="M105" s="17">
        <v>-1432653.91</v>
      </c>
    </row>
    <row r="106" spans="2:13" x14ac:dyDescent="0.25">
      <c r="B106" s="13">
        <v>45776</v>
      </c>
      <c r="C106" s="12" t="s">
        <v>68</v>
      </c>
      <c r="D106" s="12" t="s">
        <v>17</v>
      </c>
      <c r="E106" s="12" t="s">
        <v>69</v>
      </c>
      <c r="F106" s="12" t="s">
        <v>21</v>
      </c>
      <c r="G106" s="12" t="s">
        <v>51</v>
      </c>
      <c r="H106" s="14">
        <v>4000</v>
      </c>
      <c r="I106" s="11">
        <v>79.540000000000006</v>
      </c>
      <c r="J106" s="11">
        <v>318158</v>
      </c>
      <c r="K106" s="10"/>
      <c r="L106" s="10"/>
      <c r="M106" s="10"/>
    </row>
    <row r="107" spans="2:13" x14ac:dyDescent="0.25">
      <c r="B107" s="13">
        <f t="shared" ref="B107:B115" si="5">B106</f>
        <v>45776</v>
      </c>
      <c r="C107" s="12" t="s">
        <v>68</v>
      </c>
      <c r="D107" s="12" t="s">
        <v>23</v>
      </c>
      <c r="E107" s="12" t="s">
        <v>23</v>
      </c>
      <c r="F107" s="12" t="s">
        <v>21</v>
      </c>
      <c r="G107" s="12" t="s">
        <v>67</v>
      </c>
      <c r="H107" s="14">
        <v>500</v>
      </c>
      <c r="I107" s="11">
        <v>668.67</v>
      </c>
      <c r="J107" s="11">
        <v>334334</v>
      </c>
      <c r="K107" s="10"/>
      <c r="L107" s="10"/>
      <c r="M107" s="10"/>
    </row>
    <row r="108" spans="2:13" x14ac:dyDescent="0.25">
      <c r="B108" s="13">
        <f t="shared" si="5"/>
        <v>45776</v>
      </c>
      <c r="C108" s="12" t="s">
        <v>68</v>
      </c>
      <c r="D108" s="12" t="s">
        <v>23</v>
      </c>
      <c r="E108" s="12" t="s">
        <v>23</v>
      </c>
      <c r="F108" s="12" t="s">
        <v>24</v>
      </c>
      <c r="G108" s="12" t="s">
        <v>25</v>
      </c>
      <c r="H108" s="10"/>
      <c r="I108" s="10"/>
      <c r="J108" s="11">
        <v>0.65</v>
      </c>
      <c r="K108" s="10"/>
      <c r="L108" s="10"/>
      <c r="M108" s="10"/>
    </row>
    <row r="109" spans="2:13" x14ac:dyDescent="0.25">
      <c r="B109" s="13">
        <f t="shared" si="5"/>
        <v>45776</v>
      </c>
      <c r="C109" s="12" t="s">
        <v>68</v>
      </c>
      <c r="D109" s="12" t="s">
        <v>23</v>
      </c>
      <c r="E109" s="12" t="s">
        <v>23</v>
      </c>
      <c r="F109" s="12" t="s">
        <v>24</v>
      </c>
      <c r="G109" s="12" t="s">
        <v>26</v>
      </c>
      <c r="H109" s="10"/>
      <c r="I109" s="10"/>
      <c r="J109" s="11">
        <v>0.98</v>
      </c>
      <c r="K109" s="10"/>
      <c r="L109" s="10"/>
      <c r="M109" s="10"/>
    </row>
    <row r="110" spans="2:13" x14ac:dyDescent="0.25">
      <c r="B110" s="13">
        <f t="shared" si="5"/>
        <v>45776</v>
      </c>
      <c r="C110" s="12" t="s">
        <v>68</v>
      </c>
      <c r="D110" s="12" t="s">
        <v>23</v>
      </c>
      <c r="E110" s="12" t="s">
        <v>23</v>
      </c>
      <c r="F110" s="12" t="s">
        <v>24</v>
      </c>
      <c r="G110" s="12" t="s">
        <v>27</v>
      </c>
      <c r="H110" s="10"/>
      <c r="I110" s="10"/>
      <c r="J110" s="11">
        <v>334</v>
      </c>
      <c r="K110" s="10"/>
      <c r="L110" s="10"/>
      <c r="M110" s="10"/>
    </row>
    <row r="111" spans="2:13" x14ac:dyDescent="0.25">
      <c r="B111" s="13">
        <f t="shared" si="5"/>
        <v>45776</v>
      </c>
      <c r="C111" s="12" t="s">
        <v>68</v>
      </c>
      <c r="D111" s="12" t="s">
        <v>23</v>
      </c>
      <c r="E111" s="12" t="s">
        <v>23</v>
      </c>
      <c r="F111" s="12" t="s">
        <v>24</v>
      </c>
      <c r="G111" s="12" t="s">
        <v>31</v>
      </c>
      <c r="H111" s="10"/>
      <c r="I111" s="10"/>
      <c r="J111" s="11">
        <v>60.51</v>
      </c>
      <c r="K111" s="10"/>
      <c r="L111" s="10"/>
      <c r="M111" s="10"/>
    </row>
    <row r="112" spans="2:13" x14ac:dyDescent="0.25">
      <c r="B112" s="13">
        <f t="shared" si="5"/>
        <v>45776</v>
      </c>
      <c r="C112" s="12" t="s">
        <v>68</v>
      </c>
      <c r="D112" s="12" t="s">
        <v>23</v>
      </c>
      <c r="E112" s="12" t="s">
        <v>23</v>
      </c>
      <c r="F112" s="12" t="s">
        <v>24</v>
      </c>
      <c r="G112" s="12" t="s">
        <v>30</v>
      </c>
      <c r="H112" s="10"/>
      <c r="I112" s="10"/>
      <c r="J112" s="11">
        <v>19.36</v>
      </c>
      <c r="K112" s="10"/>
      <c r="L112" s="10"/>
      <c r="M112" s="10"/>
    </row>
    <row r="113" spans="2:13" x14ac:dyDescent="0.25">
      <c r="B113" s="13">
        <f t="shared" si="5"/>
        <v>45776</v>
      </c>
      <c r="C113" s="12" t="s">
        <v>68</v>
      </c>
      <c r="D113" s="12" t="s">
        <v>23</v>
      </c>
      <c r="E113" s="12" t="s">
        <v>23</v>
      </c>
      <c r="F113" s="12" t="s">
        <v>24</v>
      </c>
      <c r="G113" s="12" t="s">
        <v>28</v>
      </c>
      <c r="H113" s="10"/>
      <c r="I113" s="10"/>
      <c r="J113" s="11">
        <v>98</v>
      </c>
      <c r="K113" s="10"/>
      <c r="L113" s="10"/>
      <c r="M113" s="10"/>
    </row>
    <row r="114" spans="2:13" x14ac:dyDescent="0.25">
      <c r="B114" s="13">
        <f t="shared" si="5"/>
        <v>45776</v>
      </c>
      <c r="C114" s="12" t="s">
        <v>68</v>
      </c>
      <c r="D114" s="12" t="s">
        <v>23</v>
      </c>
      <c r="E114" s="12" t="s">
        <v>23</v>
      </c>
      <c r="F114" s="12" t="s">
        <v>24</v>
      </c>
      <c r="G114" s="12" t="s">
        <v>29</v>
      </c>
      <c r="H114" s="10"/>
      <c r="I114" s="10"/>
      <c r="J114" s="11">
        <v>60.51</v>
      </c>
      <c r="K114" s="10"/>
      <c r="L114" s="10"/>
      <c r="M114" s="10"/>
    </row>
    <row r="115" spans="2:13" x14ac:dyDescent="0.25">
      <c r="B115" s="15">
        <f t="shared" si="5"/>
        <v>45776</v>
      </c>
      <c r="C115" s="12" t="s">
        <v>68</v>
      </c>
      <c r="D115" s="16"/>
      <c r="E115" s="16"/>
      <c r="F115" s="81" t="s">
        <v>32</v>
      </c>
      <c r="G115" s="82"/>
      <c r="H115" s="82"/>
      <c r="I115" s="82"/>
      <c r="J115" s="82"/>
      <c r="K115" s="17">
        <v>653066.01</v>
      </c>
      <c r="L115" s="16"/>
      <c r="M115" s="17">
        <v>-779587.9</v>
      </c>
    </row>
    <row r="116" spans="2:13" x14ac:dyDescent="0.25">
      <c r="B116" s="13">
        <v>45779</v>
      </c>
      <c r="C116" s="12" t="s">
        <v>70</v>
      </c>
      <c r="D116" s="12" t="s">
        <v>17</v>
      </c>
      <c r="E116" s="12" t="s">
        <v>71</v>
      </c>
      <c r="F116" s="12" t="s">
        <v>21</v>
      </c>
      <c r="G116" s="12" t="s">
        <v>72</v>
      </c>
      <c r="H116" s="14">
        <v>100</v>
      </c>
      <c r="I116" s="11">
        <v>2889.62</v>
      </c>
      <c r="J116" s="11">
        <v>288962.19</v>
      </c>
      <c r="K116" s="10"/>
      <c r="L116" s="10"/>
      <c r="M116" s="10"/>
    </row>
    <row r="117" spans="2:13" x14ac:dyDescent="0.25">
      <c r="B117" s="13">
        <f t="shared" ref="B117:B124" si="6">B116</f>
        <v>45779</v>
      </c>
      <c r="C117" s="12" t="s">
        <v>70</v>
      </c>
      <c r="D117" s="12" t="s">
        <v>23</v>
      </c>
      <c r="E117" s="12" t="s">
        <v>23</v>
      </c>
      <c r="F117" s="12" t="s">
        <v>24</v>
      </c>
      <c r="G117" s="12" t="s">
        <v>25</v>
      </c>
      <c r="H117" s="10"/>
      <c r="I117" s="10"/>
      <c r="J117" s="11">
        <v>0.28999999999999998</v>
      </c>
      <c r="K117" s="10"/>
      <c r="L117" s="10"/>
      <c r="M117" s="10"/>
    </row>
    <row r="118" spans="2:13" x14ac:dyDescent="0.25">
      <c r="B118" s="13">
        <f t="shared" si="6"/>
        <v>45779</v>
      </c>
      <c r="C118" s="12" t="s">
        <v>70</v>
      </c>
      <c r="D118" s="12" t="s">
        <v>23</v>
      </c>
      <c r="E118" s="12" t="s">
        <v>23</v>
      </c>
      <c r="F118" s="12" t="s">
        <v>24</v>
      </c>
      <c r="G118" s="12" t="s">
        <v>26</v>
      </c>
      <c r="H118" s="10"/>
      <c r="I118" s="10"/>
      <c r="J118" s="11">
        <v>0.43</v>
      </c>
      <c r="K118" s="10"/>
      <c r="L118" s="10"/>
      <c r="M118" s="10"/>
    </row>
    <row r="119" spans="2:13" x14ac:dyDescent="0.25">
      <c r="B119" s="13">
        <f t="shared" si="6"/>
        <v>45779</v>
      </c>
      <c r="C119" s="12" t="s">
        <v>70</v>
      </c>
      <c r="D119" s="12" t="s">
        <v>23</v>
      </c>
      <c r="E119" s="12" t="s">
        <v>23</v>
      </c>
      <c r="F119" s="12" t="s">
        <v>24</v>
      </c>
      <c r="G119" s="12" t="s">
        <v>27</v>
      </c>
      <c r="H119" s="10"/>
      <c r="I119" s="10"/>
      <c r="J119" s="11">
        <v>289</v>
      </c>
      <c r="K119" s="10"/>
      <c r="L119" s="10"/>
      <c r="M119" s="10"/>
    </row>
    <row r="120" spans="2:13" x14ac:dyDescent="0.25">
      <c r="B120" s="13">
        <f t="shared" si="6"/>
        <v>45779</v>
      </c>
      <c r="C120" s="12" t="s">
        <v>70</v>
      </c>
      <c r="D120" s="12" t="s">
        <v>23</v>
      </c>
      <c r="E120" s="12" t="s">
        <v>23</v>
      </c>
      <c r="F120" s="12" t="s">
        <v>24</v>
      </c>
      <c r="G120" s="12" t="s">
        <v>31</v>
      </c>
      <c r="H120" s="10"/>
      <c r="I120" s="10"/>
      <c r="J120" s="11">
        <v>26.79</v>
      </c>
      <c r="K120" s="10"/>
      <c r="L120" s="10"/>
      <c r="M120" s="10"/>
    </row>
    <row r="121" spans="2:13" x14ac:dyDescent="0.25">
      <c r="B121" s="13">
        <f t="shared" si="6"/>
        <v>45779</v>
      </c>
      <c r="C121" s="12" t="s">
        <v>70</v>
      </c>
      <c r="D121" s="12" t="s">
        <v>23</v>
      </c>
      <c r="E121" s="12" t="s">
        <v>23</v>
      </c>
      <c r="F121" s="12" t="s">
        <v>24</v>
      </c>
      <c r="G121" s="12" t="s">
        <v>30</v>
      </c>
      <c r="H121" s="10"/>
      <c r="I121" s="10"/>
      <c r="J121" s="11">
        <v>8.57</v>
      </c>
      <c r="K121" s="10"/>
      <c r="L121" s="10"/>
      <c r="M121" s="10"/>
    </row>
    <row r="122" spans="2:13" x14ac:dyDescent="0.25">
      <c r="B122" s="13">
        <f t="shared" si="6"/>
        <v>45779</v>
      </c>
      <c r="C122" s="12" t="s">
        <v>70</v>
      </c>
      <c r="D122" s="12" t="s">
        <v>23</v>
      </c>
      <c r="E122" s="12" t="s">
        <v>23</v>
      </c>
      <c r="F122" s="12" t="s">
        <v>24</v>
      </c>
      <c r="G122" s="12" t="s">
        <v>28</v>
      </c>
      <c r="H122" s="10"/>
      <c r="I122" s="10"/>
      <c r="J122" s="11">
        <v>43</v>
      </c>
      <c r="K122" s="10"/>
      <c r="L122" s="10"/>
      <c r="M122" s="10"/>
    </row>
    <row r="123" spans="2:13" x14ac:dyDescent="0.25">
      <c r="B123" s="13">
        <f t="shared" si="6"/>
        <v>45779</v>
      </c>
      <c r="C123" s="12" t="s">
        <v>70</v>
      </c>
      <c r="D123" s="12" t="s">
        <v>23</v>
      </c>
      <c r="E123" s="12" t="s">
        <v>23</v>
      </c>
      <c r="F123" s="12" t="s">
        <v>24</v>
      </c>
      <c r="G123" s="12" t="s">
        <v>29</v>
      </c>
      <c r="H123" s="10"/>
      <c r="I123" s="10"/>
      <c r="J123" s="11">
        <v>26.79</v>
      </c>
      <c r="K123" s="10"/>
      <c r="L123" s="10"/>
      <c r="M123" s="10"/>
    </row>
    <row r="124" spans="2:13" x14ac:dyDescent="0.25">
      <c r="B124" s="15">
        <f t="shared" si="6"/>
        <v>45779</v>
      </c>
      <c r="C124" s="12" t="s">
        <v>70</v>
      </c>
      <c r="D124" s="16"/>
      <c r="E124" s="16"/>
      <c r="F124" s="81" t="s">
        <v>32</v>
      </c>
      <c r="G124" s="82"/>
      <c r="H124" s="82"/>
      <c r="I124" s="82"/>
      <c r="J124" s="82"/>
      <c r="K124" s="17">
        <v>289357.06</v>
      </c>
      <c r="L124" s="16"/>
      <c r="M124" s="17">
        <v>-490230.84</v>
      </c>
    </row>
    <row r="125" spans="2:13" x14ac:dyDescent="0.25">
      <c r="B125" s="15"/>
      <c r="C125" s="12"/>
      <c r="D125" s="16"/>
      <c r="E125" s="16"/>
      <c r="F125" s="18"/>
      <c r="G125" s="16"/>
      <c r="H125" s="16"/>
      <c r="I125" s="16"/>
      <c r="J125" s="16"/>
      <c r="K125" s="17"/>
      <c r="L125" s="16"/>
      <c r="M125" s="17"/>
    </row>
    <row r="126" spans="2:13" x14ac:dyDescent="0.25">
      <c r="B126" s="15"/>
      <c r="C126" s="12"/>
      <c r="D126" s="16"/>
      <c r="E126" s="16"/>
      <c r="F126" s="18"/>
      <c r="G126" s="16"/>
      <c r="H126" s="16"/>
      <c r="I126" s="16"/>
      <c r="J126" s="16"/>
      <c r="K126" s="17"/>
      <c r="L126" s="16"/>
      <c r="M126" s="17"/>
    </row>
    <row r="127" spans="2:13" x14ac:dyDescent="0.25">
      <c r="B127" s="15"/>
      <c r="C127" s="12"/>
      <c r="D127" s="16"/>
      <c r="E127" s="16"/>
      <c r="F127" s="18"/>
      <c r="G127" s="16"/>
      <c r="H127" s="16"/>
      <c r="I127" s="16"/>
      <c r="J127" s="16"/>
      <c r="K127" s="17"/>
      <c r="L127" s="16"/>
      <c r="M127" s="17"/>
    </row>
    <row r="128" spans="2:13" x14ac:dyDescent="0.25">
      <c r="B128" s="15"/>
      <c r="C128" s="12"/>
      <c r="D128" s="16"/>
      <c r="E128" s="16"/>
      <c r="F128" s="18"/>
      <c r="G128" s="16"/>
      <c r="H128" s="16"/>
      <c r="I128" s="16"/>
      <c r="J128" s="16"/>
      <c r="K128" s="17"/>
      <c r="L128" s="16"/>
      <c r="M128" s="17"/>
    </row>
    <row r="129" spans="2:13" x14ac:dyDescent="0.25">
      <c r="B129" s="13">
        <v>45782</v>
      </c>
      <c r="C129" s="12" t="s">
        <v>73</v>
      </c>
      <c r="D129" s="12" t="s">
        <v>17</v>
      </c>
      <c r="E129" s="12" t="s">
        <v>74</v>
      </c>
      <c r="F129" s="12" t="s">
        <v>21</v>
      </c>
      <c r="G129" s="12" t="s">
        <v>75</v>
      </c>
      <c r="H129" s="14">
        <v>1000</v>
      </c>
      <c r="I129" s="11">
        <v>91.89</v>
      </c>
      <c r="J129" s="11">
        <v>91891.8</v>
      </c>
      <c r="K129" s="10"/>
      <c r="L129" s="10"/>
      <c r="M129" s="10"/>
    </row>
    <row r="130" spans="2:13" x14ac:dyDescent="0.25">
      <c r="B130" s="13">
        <f t="shared" ref="B130:B138" si="7">B129</f>
        <v>45782</v>
      </c>
      <c r="C130" s="12" t="s">
        <v>73</v>
      </c>
      <c r="D130" s="12" t="s">
        <v>23</v>
      </c>
      <c r="E130" s="12" t="s">
        <v>23</v>
      </c>
      <c r="F130" s="12" t="s">
        <v>21</v>
      </c>
      <c r="G130" s="12" t="s">
        <v>76</v>
      </c>
      <c r="H130" s="14">
        <v>2500</v>
      </c>
      <c r="I130" s="11">
        <v>40.71</v>
      </c>
      <c r="J130" s="11">
        <v>101776.75</v>
      </c>
      <c r="K130" s="10"/>
      <c r="L130" s="10"/>
      <c r="M130" s="10"/>
    </row>
    <row r="131" spans="2:13" x14ac:dyDescent="0.25">
      <c r="B131" s="13">
        <f t="shared" si="7"/>
        <v>45782</v>
      </c>
      <c r="C131" s="12" t="s">
        <v>73</v>
      </c>
      <c r="D131" s="12" t="s">
        <v>23</v>
      </c>
      <c r="E131" s="12" t="s">
        <v>23</v>
      </c>
      <c r="F131" s="12" t="s">
        <v>24</v>
      </c>
      <c r="G131" s="12" t="s">
        <v>25</v>
      </c>
      <c r="H131" s="10"/>
      <c r="I131" s="10"/>
      <c r="J131" s="11">
        <v>0.19</v>
      </c>
      <c r="K131" s="10"/>
      <c r="L131" s="10"/>
      <c r="M131" s="10"/>
    </row>
    <row r="132" spans="2:13" x14ac:dyDescent="0.25">
      <c r="B132" s="13">
        <f t="shared" si="7"/>
        <v>45782</v>
      </c>
      <c r="C132" s="12" t="s">
        <v>73</v>
      </c>
      <c r="D132" s="12" t="s">
        <v>23</v>
      </c>
      <c r="E132" s="12" t="s">
        <v>23</v>
      </c>
      <c r="F132" s="12" t="s">
        <v>24</v>
      </c>
      <c r="G132" s="12" t="s">
        <v>26</v>
      </c>
      <c r="H132" s="10"/>
      <c r="I132" s="10"/>
      <c r="J132" s="11">
        <v>0.28999999999999998</v>
      </c>
      <c r="K132" s="10"/>
      <c r="L132" s="10"/>
      <c r="M132" s="10"/>
    </row>
    <row r="133" spans="2:13" x14ac:dyDescent="0.25">
      <c r="B133" s="13">
        <f t="shared" si="7"/>
        <v>45782</v>
      </c>
      <c r="C133" s="12" t="s">
        <v>73</v>
      </c>
      <c r="D133" s="12" t="s">
        <v>23</v>
      </c>
      <c r="E133" s="12" t="s">
        <v>23</v>
      </c>
      <c r="F133" s="12" t="s">
        <v>24</v>
      </c>
      <c r="G133" s="12" t="s">
        <v>27</v>
      </c>
      <c r="H133" s="10"/>
      <c r="I133" s="10"/>
      <c r="J133" s="11">
        <v>102</v>
      </c>
      <c r="K133" s="10"/>
      <c r="L133" s="10"/>
      <c r="M133" s="10"/>
    </row>
    <row r="134" spans="2:13" x14ac:dyDescent="0.25">
      <c r="B134" s="13">
        <f t="shared" si="7"/>
        <v>45782</v>
      </c>
      <c r="C134" s="12" t="s">
        <v>73</v>
      </c>
      <c r="D134" s="12" t="s">
        <v>23</v>
      </c>
      <c r="E134" s="12" t="s">
        <v>23</v>
      </c>
      <c r="F134" s="12" t="s">
        <v>24</v>
      </c>
      <c r="G134" s="12" t="s">
        <v>31</v>
      </c>
      <c r="H134" s="10"/>
      <c r="I134" s="10"/>
      <c r="J134" s="11">
        <v>17.97</v>
      </c>
      <c r="K134" s="10"/>
      <c r="L134" s="10"/>
      <c r="M134" s="10"/>
    </row>
    <row r="135" spans="2:13" x14ac:dyDescent="0.25">
      <c r="B135" s="13">
        <f t="shared" si="7"/>
        <v>45782</v>
      </c>
      <c r="C135" s="12" t="s">
        <v>73</v>
      </c>
      <c r="D135" s="12" t="s">
        <v>23</v>
      </c>
      <c r="E135" s="12" t="s">
        <v>23</v>
      </c>
      <c r="F135" s="12" t="s">
        <v>24</v>
      </c>
      <c r="G135" s="12" t="s">
        <v>30</v>
      </c>
      <c r="H135" s="10"/>
      <c r="I135" s="10"/>
      <c r="J135" s="11">
        <v>5.75</v>
      </c>
      <c r="K135" s="10"/>
      <c r="L135" s="10"/>
      <c r="M135" s="10"/>
    </row>
    <row r="136" spans="2:13" x14ac:dyDescent="0.25">
      <c r="B136" s="13">
        <f t="shared" si="7"/>
        <v>45782</v>
      </c>
      <c r="C136" s="12" t="s">
        <v>73</v>
      </c>
      <c r="D136" s="12" t="s">
        <v>23</v>
      </c>
      <c r="E136" s="12" t="s">
        <v>23</v>
      </c>
      <c r="F136" s="12" t="s">
        <v>24</v>
      </c>
      <c r="G136" s="12" t="s">
        <v>28</v>
      </c>
      <c r="H136" s="10"/>
      <c r="I136" s="10"/>
      <c r="J136" s="11">
        <v>29</v>
      </c>
      <c r="K136" s="10"/>
      <c r="L136" s="10"/>
      <c r="M136" s="10"/>
    </row>
    <row r="137" spans="2:13" x14ac:dyDescent="0.25">
      <c r="B137" s="13">
        <f t="shared" si="7"/>
        <v>45782</v>
      </c>
      <c r="C137" s="12" t="s">
        <v>73</v>
      </c>
      <c r="D137" s="12" t="s">
        <v>23</v>
      </c>
      <c r="E137" s="12" t="s">
        <v>23</v>
      </c>
      <c r="F137" s="12" t="s">
        <v>24</v>
      </c>
      <c r="G137" s="12" t="s">
        <v>29</v>
      </c>
      <c r="H137" s="10"/>
      <c r="I137" s="10"/>
      <c r="J137" s="11">
        <v>17.97</v>
      </c>
      <c r="K137" s="10"/>
      <c r="L137" s="10"/>
      <c r="M137" s="10"/>
    </row>
    <row r="138" spans="2:13" x14ac:dyDescent="0.25">
      <c r="B138" s="15">
        <f t="shared" si="7"/>
        <v>45782</v>
      </c>
      <c r="C138" s="12" t="s">
        <v>73</v>
      </c>
      <c r="D138" s="16"/>
      <c r="E138" s="16"/>
      <c r="F138" s="81" t="s">
        <v>32</v>
      </c>
      <c r="G138" s="82"/>
      <c r="H138" s="82"/>
      <c r="I138" s="82"/>
      <c r="J138" s="82"/>
      <c r="K138" s="17">
        <v>193841.72</v>
      </c>
      <c r="L138" s="16"/>
      <c r="M138" s="17">
        <v>-296389.12</v>
      </c>
    </row>
    <row r="139" spans="2:13" x14ac:dyDescent="0.25">
      <c r="B139" s="13">
        <v>45784</v>
      </c>
      <c r="C139" s="12" t="s">
        <v>77</v>
      </c>
      <c r="D139" s="12" t="s">
        <v>17</v>
      </c>
      <c r="E139" s="12" t="s">
        <v>78</v>
      </c>
      <c r="F139" s="12" t="s">
        <v>21</v>
      </c>
      <c r="G139" s="12" t="s">
        <v>35</v>
      </c>
      <c r="H139" s="14">
        <v>-100</v>
      </c>
      <c r="I139" s="11">
        <v>832.17</v>
      </c>
      <c r="J139" s="11">
        <v>-83216.69</v>
      </c>
      <c r="K139" s="10"/>
      <c r="L139" s="10"/>
      <c r="M139" s="10"/>
    </row>
    <row r="140" spans="2:13" x14ac:dyDescent="0.25">
      <c r="B140" s="13">
        <f t="shared" ref="B140:B176" si="8">B139</f>
        <v>45784</v>
      </c>
      <c r="C140" s="12" t="s">
        <v>77</v>
      </c>
      <c r="D140" s="12" t="s">
        <v>23</v>
      </c>
      <c r="E140" s="12" t="s">
        <v>23</v>
      </c>
      <c r="F140" s="12" t="s">
        <v>21</v>
      </c>
      <c r="G140" s="12" t="s">
        <v>79</v>
      </c>
      <c r="H140" s="14">
        <v>-100</v>
      </c>
      <c r="I140" s="11">
        <v>1529.07</v>
      </c>
      <c r="J140" s="11">
        <v>-152907.04</v>
      </c>
      <c r="K140" s="10"/>
      <c r="L140" s="10"/>
      <c r="M140" s="10"/>
    </row>
    <row r="141" spans="2:13" x14ac:dyDescent="0.25">
      <c r="B141" s="13">
        <f t="shared" si="8"/>
        <v>45784</v>
      </c>
      <c r="C141" s="12" t="s">
        <v>77</v>
      </c>
      <c r="D141" s="12" t="s">
        <v>23</v>
      </c>
      <c r="E141" s="12" t="s">
        <v>23</v>
      </c>
      <c r="F141" s="12" t="s">
        <v>21</v>
      </c>
      <c r="G141" s="12" t="s">
        <v>47</v>
      </c>
      <c r="H141" s="14">
        <v>-1500</v>
      </c>
      <c r="I141" s="11">
        <v>93.97</v>
      </c>
      <c r="J141" s="11">
        <v>-140952.97</v>
      </c>
      <c r="K141" s="10"/>
      <c r="L141" s="10"/>
      <c r="M141" s="10"/>
    </row>
    <row r="142" spans="2:13" x14ac:dyDescent="0.25">
      <c r="B142" s="13">
        <f t="shared" si="8"/>
        <v>45784</v>
      </c>
      <c r="C142" s="12" t="s">
        <v>77</v>
      </c>
      <c r="D142" s="12" t="s">
        <v>23</v>
      </c>
      <c r="E142" s="12" t="s">
        <v>23</v>
      </c>
      <c r="F142" s="12" t="s">
        <v>21</v>
      </c>
      <c r="G142" s="12" t="s">
        <v>80</v>
      </c>
      <c r="H142" s="14">
        <v>-250</v>
      </c>
      <c r="I142" s="11">
        <v>263.77999999999997</v>
      </c>
      <c r="J142" s="11">
        <v>-65945.53</v>
      </c>
      <c r="K142" s="10"/>
      <c r="L142" s="10"/>
      <c r="M142" s="10"/>
    </row>
    <row r="143" spans="2:13" x14ac:dyDescent="0.25">
      <c r="B143" s="13">
        <f t="shared" si="8"/>
        <v>45784</v>
      </c>
      <c r="C143" s="12" t="s">
        <v>77</v>
      </c>
      <c r="D143" s="12" t="s">
        <v>23</v>
      </c>
      <c r="E143" s="12" t="s">
        <v>23</v>
      </c>
      <c r="F143" s="12" t="s">
        <v>21</v>
      </c>
      <c r="G143" s="12" t="s">
        <v>81</v>
      </c>
      <c r="H143" s="14">
        <v>-500</v>
      </c>
      <c r="I143" s="11">
        <v>378.62</v>
      </c>
      <c r="J143" s="11">
        <v>-189310.5</v>
      </c>
      <c r="K143" s="10"/>
      <c r="L143" s="10"/>
      <c r="M143" s="10"/>
    </row>
    <row r="144" spans="2:13" x14ac:dyDescent="0.25">
      <c r="B144" s="13">
        <f t="shared" si="8"/>
        <v>45784</v>
      </c>
      <c r="C144" s="12" t="s">
        <v>77</v>
      </c>
      <c r="D144" s="12" t="s">
        <v>23</v>
      </c>
      <c r="E144" s="12" t="s">
        <v>23</v>
      </c>
      <c r="F144" s="12" t="s">
        <v>21</v>
      </c>
      <c r="G144" s="12" t="s">
        <v>82</v>
      </c>
      <c r="H144" s="14">
        <v>-100</v>
      </c>
      <c r="I144" s="11">
        <v>1118.8800000000001</v>
      </c>
      <c r="J144" s="11">
        <v>-111888</v>
      </c>
      <c r="K144" s="10"/>
      <c r="L144" s="10"/>
      <c r="M144" s="10"/>
    </row>
    <row r="145" spans="2:13" x14ac:dyDescent="0.25">
      <c r="B145" s="13">
        <f t="shared" si="8"/>
        <v>45784</v>
      </c>
      <c r="C145" s="12" t="s">
        <v>77</v>
      </c>
      <c r="D145" s="12" t="s">
        <v>23</v>
      </c>
      <c r="E145" s="12" t="s">
        <v>23</v>
      </c>
      <c r="F145" s="12" t="s">
        <v>21</v>
      </c>
      <c r="G145" s="12" t="s">
        <v>83</v>
      </c>
      <c r="H145" s="14">
        <v>-1500</v>
      </c>
      <c r="I145" s="11">
        <v>92.71</v>
      </c>
      <c r="J145" s="11">
        <v>-139060.81</v>
      </c>
      <c r="K145" s="10"/>
      <c r="L145" s="10"/>
      <c r="M145" s="10"/>
    </row>
    <row r="146" spans="2:13" x14ac:dyDescent="0.25">
      <c r="B146" s="13">
        <f t="shared" si="8"/>
        <v>45784</v>
      </c>
      <c r="C146" s="12" t="s">
        <v>77</v>
      </c>
      <c r="D146" s="12" t="s">
        <v>23</v>
      </c>
      <c r="E146" s="12" t="s">
        <v>23</v>
      </c>
      <c r="F146" s="12" t="s">
        <v>21</v>
      </c>
      <c r="G146" s="12" t="s">
        <v>84</v>
      </c>
      <c r="H146" s="14">
        <v>-1000</v>
      </c>
      <c r="I146" s="11">
        <v>176.47</v>
      </c>
      <c r="J146" s="11">
        <v>-176468</v>
      </c>
      <c r="K146" s="10"/>
      <c r="L146" s="10"/>
      <c r="M146" s="10"/>
    </row>
    <row r="147" spans="2:13" x14ac:dyDescent="0.25">
      <c r="B147" s="13">
        <f t="shared" si="8"/>
        <v>45784</v>
      </c>
      <c r="C147" s="12" t="s">
        <v>77</v>
      </c>
      <c r="D147" s="12" t="s">
        <v>23</v>
      </c>
      <c r="E147" s="12" t="s">
        <v>23</v>
      </c>
      <c r="F147" s="12" t="s">
        <v>21</v>
      </c>
      <c r="G147" s="12" t="s">
        <v>85</v>
      </c>
      <c r="H147" s="14">
        <v>-15000</v>
      </c>
      <c r="I147" s="11">
        <v>2.16</v>
      </c>
      <c r="J147" s="11">
        <v>-32400</v>
      </c>
      <c r="K147" s="10"/>
      <c r="L147" s="10"/>
      <c r="M147" s="10"/>
    </row>
    <row r="148" spans="2:13" x14ac:dyDescent="0.25">
      <c r="B148" s="13">
        <f t="shared" si="8"/>
        <v>45784</v>
      </c>
      <c r="C148" s="12" t="s">
        <v>77</v>
      </c>
      <c r="D148" s="12" t="s">
        <v>23</v>
      </c>
      <c r="E148" s="12" t="s">
        <v>23</v>
      </c>
      <c r="F148" s="12" t="s">
        <v>21</v>
      </c>
      <c r="G148" s="12" t="s">
        <v>86</v>
      </c>
      <c r="H148" s="14">
        <v>-500</v>
      </c>
      <c r="I148" s="11">
        <v>186.02</v>
      </c>
      <c r="J148" s="11">
        <v>-93011.9</v>
      </c>
      <c r="K148" s="10"/>
      <c r="L148" s="10"/>
      <c r="M148" s="10"/>
    </row>
    <row r="149" spans="2:13" x14ac:dyDescent="0.25">
      <c r="B149" s="13">
        <f t="shared" si="8"/>
        <v>45784</v>
      </c>
      <c r="C149" s="12" t="s">
        <v>77</v>
      </c>
      <c r="D149" s="12" t="s">
        <v>23</v>
      </c>
      <c r="E149" s="12" t="s">
        <v>23</v>
      </c>
      <c r="F149" s="12" t="s">
        <v>21</v>
      </c>
      <c r="G149" s="12" t="s">
        <v>51</v>
      </c>
      <c r="H149" s="14">
        <v>49000</v>
      </c>
      <c r="I149" s="11">
        <v>81.819999999999993</v>
      </c>
      <c r="J149" s="11">
        <v>4009334.32</v>
      </c>
      <c r="K149" s="10"/>
      <c r="L149" s="10"/>
      <c r="M149" s="10"/>
    </row>
    <row r="150" spans="2:13" x14ac:dyDescent="0.25">
      <c r="B150" s="13">
        <f t="shared" si="8"/>
        <v>45784</v>
      </c>
      <c r="C150" s="12" t="s">
        <v>77</v>
      </c>
      <c r="D150" s="12" t="s">
        <v>23</v>
      </c>
      <c r="E150" s="12" t="s">
        <v>23</v>
      </c>
      <c r="F150" s="12" t="s">
        <v>21</v>
      </c>
      <c r="G150" s="12" t="s">
        <v>87</v>
      </c>
      <c r="H150" s="14">
        <v>-500</v>
      </c>
      <c r="I150" s="11">
        <v>188.31</v>
      </c>
      <c r="J150" s="11">
        <v>-94155.74</v>
      </c>
      <c r="K150" s="10"/>
      <c r="L150" s="10"/>
      <c r="M150" s="10"/>
    </row>
    <row r="151" spans="2:13" x14ac:dyDescent="0.25">
      <c r="B151" s="13">
        <f t="shared" si="8"/>
        <v>45784</v>
      </c>
      <c r="C151" s="12" t="s">
        <v>77</v>
      </c>
      <c r="D151" s="12" t="s">
        <v>23</v>
      </c>
      <c r="E151" s="12" t="s">
        <v>23</v>
      </c>
      <c r="F151" s="12" t="s">
        <v>21</v>
      </c>
      <c r="G151" s="12" t="s">
        <v>88</v>
      </c>
      <c r="H151" s="14">
        <v>-100</v>
      </c>
      <c r="I151" s="11">
        <v>448.86</v>
      </c>
      <c r="J151" s="11">
        <v>-44886.42</v>
      </c>
      <c r="K151" s="10"/>
      <c r="L151" s="10"/>
      <c r="M151" s="10"/>
    </row>
    <row r="152" spans="2:13" x14ac:dyDescent="0.25">
      <c r="B152" s="13">
        <f t="shared" si="8"/>
        <v>45784</v>
      </c>
      <c r="C152" s="12" t="s">
        <v>77</v>
      </c>
      <c r="D152" s="12" t="s">
        <v>23</v>
      </c>
      <c r="E152" s="12" t="s">
        <v>23</v>
      </c>
      <c r="F152" s="12" t="s">
        <v>21</v>
      </c>
      <c r="G152" s="12" t="s">
        <v>89</v>
      </c>
      <c r="H152" s="14">
        <v>-100</v>
      </c>
      <c r="I152" s="11">
        <v>1742.4</v>
      </c>
      <c r="J152" s="11">
        <v>-174239.89</v>
      </c>
      <c r="K152" s="10"/>
      <c r="L152" s="10"/>
      <c r="M152" s="10"/>
    </row>
    <row r="153" spans="2:13" x14ac:dyDescent="0.25">
      <c r="B153" s="13">
        <f t="shared" si="8"/>
        <v>45784</v>
      </c>
      <c r="C153" s="12" t="s">
        <v>77</v>
      </c>
      <c r="D153" s="12" t="s">
        <v>23</v>
      </c>
      <c r="E153" s="12" t="s">
        <v>23</v>
      </c>
      <c r="F153" s="12" t="s">
        <v>21</v>
      </c>
      <c r="G153" s="12" t="s">
        <v>90</v>
      </c>
      <c r="H153" s="14">
        <v>-2500</v>
      </c>
      <c r="I153" s="11">
        <v>16.62</v>
      </c>
      <c r="J153" s="11">
        <v>-41550</v>
      </c>
      <c r="K153" s="10"/>
      <c r="L153" s="10"/>
      <c r="M153" s="10"/>
    </row>
    <row r="154" spans="2:13" x14ac:dyDescent="0.25">
      <c r="B154" s="13">
        <f t="shared" si="8"/>
        <v>45784</v>
      </c>
      <c r="C154" s="12" t="s">
        <v>77</v>
      </c>
      <c r="D154" s="12" t="s">
        <v>23</v>
      </c>
      <c r="E154" s="12" t="s">
        <v>23</v>
      </c>
      <c r="F154" s="12" t="s">
        <v>21</v>
      </c>
      <c r="G154" s="12" t="s">
        <v>91</v>
      </c>
      <c r="H154" s="14">
        <v>-100</v>
      </c>
      <c r="I154" s="11">
        <v>1625.17</v>
      </c>
      <c r="J154" s="11">
        <v>-162517.19</v>
      </c>
      <c r="K154" s="10"/>
      <c r="L154" s="10"/>
      <c r="M154" s="10"/>
    </row>
    <row r="155" spans="2:13" x14ac:dyDescent="0.25">
      <c r="B155" s="13">
        <f t="shared" si="8"/>
        <v>45784</v>
      </c>
      <c r="C155" s="12" t="s">
        <v>77</v>
      </c>
      <c r="D155" s="12" t="s">
        <v>23</v>
      </c>
      <c r="E155" s="12" t="s">
        <v>23</v>
      </c>
      <c r="F155" s="12" t="s">
        <v>21</v>
      </c>
      <c r="G155" s="12" t="s">
        <v>92</v>
      </c>
      <c r="H155" s="14">
        <v>-4000</v>
      </c>
      <c r="I155" s="11">
        <v>144.31</v>
      </c>
      <c r="J155" s="11">
        <v>-577239.98</v>
      </c>
      <c r="K155" s="10"/>
      <c r="L155" s="10"/>
      <c r="M155" s="10"/>
    </row>
    <row r="156" spans="2:13" x14ac:dyDescent="0.25">
      <c r="B156" s="13">
        <f t="shared" si="8"/>
        <v>45784</v>
      </c>
      <c r="C156" s="12" t="s">
        <v>77</v>
      </c>
      <c r="D156" s="12" t="s">
        <v>23</v>
      </c>
      <c r="E156" s="12" t="s">
        <v>23</v>
      </c>
      <c r="F156" s="12" t="s">
        <v>21</v>
      </c>
      <c r="G156" s="12" t="s">
        <v>93</v>
      </c>
      <c r="H156" s="14">
        <v>-1000</v>
      </c>
      <c r="I156" s="11">
        <v>70.959999999999994</v>
      </c>
      <c r="J156" s="11">
        <v>-70958.929999999993</v>
      </c>
      <c r="K156" s="10"/>
      <c r="L156" s="10"/>
      <c r="M156" s="10"/>
    </row>
    <row r="157" spans="2:13" x14ac:dyDescent="0.25">
      <c r="B157" s="13">
        <f t="shared" si="8"/>
        <v>45784</v>
      </c>
      <c r="C157" s="12" t="s">
        <v>77</v>
      </c>
      <c r="D157" s="12" t="s">
        <v>23</v>
      </c>
      <c r="E157" s="12" t="s">
        <v>23</v>
      </c>
      <c r="F157" s="12" t="s">
        <v>21</v>
      </c>
      <c r="G157" s="12" t="s">
        <v>94</v>
      </c>
      <c r="H157" s="14">
        <v>-500</v>
      </c>
      <c r="I157" s="11">
        <v>99.05</v>
      </c>
      <c r="J157" s="11">
        <v>-49525.4</v>
      </c>
      <c r="K157" s="10"/>
      <c r="L157" s="10"/>
      <c r="M157" s="10"/>
    </row>
    <row r="158" spans="2:13" x14ac:dyDescent="0.25">
      <c r="B158" s="13">
        <f t="shared" si="8"/>
        <v>45784</v>
      </c>
      <c r="C158" s="12" t="s">
        <v>77</v>
      </c>
      <c r="D158" s="12" t="s">
        <v>23</v>
      </c>
      <c r="E158" s="12" t="s">
        <v>23</v>
      </c>
      <c r="F158" s="12" t="s">
        <v>21</v>
      </c>
      <c r="G158" s="12" t="s">
        <v>95</v>
      </c>
      <c r="H158" s="14">
        <v>-100</v>
      </c>
      <c r="I158" s="11">
        <v>1040.6600000000001</v>
      </c>
      <c r="J158" s="11">
        <v>-104065.83</v>
      </c>
      <c r="K158" s="10"/>
      <c r="L158" s="10"/>
      <c r="M158" s="10"/>
    </row>
    <row r="159" spans="2:13" x14ac:dyDescent="0.25">
      <c r="B159" s="13">
        <f t="shared" si="8"/>
        <v>45784</v>
      </c>
      <c r="C159" s="12" t="s">
        <v>77</v>
      </c>
      <c r="D159" s="12" t="s">
        <v>23</v>
      </c>
      <c r="E159" s="12" t="s">
        <v>23</v>
      </c>
      <c r="F159" s="12" t="s">
        <v>21</v>
      </c>
      <c r="G159" s="12" t="s">
        <v>96</v>
      </c>
      <c r="H159" s="14">
        <v>-500</v>
      </c>
      <c r="I159" s="11">
        <v>612.96</v>
      </c>
      <c r="J159" s="11">
        <v>-306480.02</v>
      </c>
      <c r="K159" s="10"/>
      <c r="L159" s="10"/>
      <c r="M159" s="10"/>
    </row>
    <row r="160" spans="2:13" x14ac:dyDescent="0.25">
      <c r="B160" s="13">
        <f t="shared" si="8"/>
        <v>45784</v>
      </c>
      <c r="C160" s="12" t="s">
        <v>77</v>
      </c>
      <c r="D160" s="12" t="s">
        <v>23</v>
      </c>
      <c r="E160" s="12" t="s">
        <v>23</v>
      </c>
      <c r="F160" s="12" t="s">
        <v>21</v>
      </c>
      <c r="G160" s="12" t="s">
        <v>97</v>
      </c>
      <c r="H160" s="14">
        <v>-150</v>
      </c>
      <c r="I160" s="11">
        <v>1322.68</v>
      </c>
      <c r="J160" s="11">
        <v>-198401.59</v>
      </c>
      <c r="K160" s="10"/>
      <c r="L160" s="10"/>
      <c r="M160" s="10"/>
    </row>
    <row r="161" spans="2:13" x14ac:dyDescent="0.25">
      <c r="B161" s="13">
        <f t="shared" si="8"/>
        <v>45784</v>
      </c>
      <c r="C161" s="12" t="s">
        <v>77</v>
      </c>
      <c r="D161" s="12" t="s">
        <v>23</v>
      </c>
      <c r="E161" s="12" t="s">
        <v>23</v>
      </c>
      <c r="F161" s="12" t="s">
        <v>21</v>
      </c>
      <c r="G161" s="12" t="s">
        <v>98</v>
      </c>
      <c r="H161" s="14">
        <v>-1500</v>
      </c>
      <c r="I161" s="11">
        <v>230.27</v>
      </c>
      <c r="J161" s="11">
        <v>-345404.23</v>
      </c>
      <c r="K161" s="10"/>
      <c r="L161" s="10"/>
      <c r="M161" s="10"/>
    </row>
    <row r="162" spans="2:13" x14ac:dyDescent="0.25">
      <c r="B162" s="13">
        <f t="shared" si="8"/>
        <v>45784</v>
      </c>
      <c r="C162" s="12" t="s">
        <v>77</v>
      </c>
      <c r="D162" s="12" t="s">
        <v>23</v>
      </c>
      <c r="E162" s="12" t="s">
        <v>23</v>
      </c>
      <c r="F162" s="12" t="s">
        <v>21</v>
      </c>
      <c r="G162" s="12" t="s">
        <v>99</v>
      </c>
      <c r="H162" s="14">
        <v>-500</v>
      </c>
      <c r="I162" s="11">
        <v>304.77</v>
      </c>
      <c r="J162" s="11">
        <v>-152385.99</v>
      </c>
      <c r="K162" s="10"/>
      <c r="L162" s="10"/>
      <c r="M162" s="10"/>
    </row>
    <row r="163" spans="2:13" x14ac:dyDescent="0.25">
      <c r="B163" s="13">
        <f t="shared" si="8"/>
        <v>45784</v>
      </c>
      <c r="C163" s="12" t="s">
        <v>77</v>
      </c>
      <c r="D163" s="12" t="s">
        <v>23</v>
      </c>
      <c r="E163" s="12" t="s">
        <v>23</v>
      </c>
      <c r="F163" s="12" t="s">
        <v>21</v>
      </c>
      <c r="G163" s="12" t="s">
        <v>100</v>
      </c>
      <c r="H163" s="14">
        <v>-1500</v>
      </c>
      <c r="I163" s="11">
        <v>170.1</v>
      </c>
      <c r="J163" s="11">
        <v>-255149.55</v>
      </c>
      <c r="K163" s="10"/>
      <c r="L163" s="10"/>
      <c r="M163" s="10"/>
    </row>
    <row r="164" spans="2:13" x14ac:dyDescent="0.25">
      <c r="B164" s="13">
        <f t="shared" si="8"/>
        <v>45784</v>
      </c>
      <c r="C164" s="12" t="s">
        <v>77</v>
      </c>
      <c r="D164" s="12" t="s">
        <v>23</v>
      </c>
      <c r="E164" s="12" t="s">
        <v>23</v>
      </c>
      <c r="F164" s="12" t="s">
        <v>21</v>
      </c>
      <c r="G164" s="12" t="s">
        <v>101</v>
      </c>
      <c r="H164" s="14">
        <v>-500</v>
      </c>
      <c r="I164" s="11">
        <v>189.01</v>
      </c>
      <c r="J164" s="11">
        <v>-94505.4</v>
      </c>
      <c r="K164" s="10"/>
      <c r="L164" s="10"/>
      <c r="M164" s="10"/>
    </row>
    <row r="165" spans="2:13" x14ac:dyDescent="0.25">
      <c r="B165" s="13">
        <f t="shared" si="8"/>
        <v>45784</v>
      </c>
      <c r="C165" s="12" t="s">
        <v>77</v>
      </c>
      <c r="D165" s="12" t="s">
        <v>23</v>
      </c>
      <c r="E165" s="12" t="s">
        <v>23</v>
      </c>
      <c r="F165" s="12" t="s">
        <v>21</v>
      </c>
      <c r="G165" s="12" t="s">
        <v>102</v>
      </c>
      <c r="H165" s="14">
        <v>-5000</v>
      </c>
      <c r="I165" s="11">
        <v>4.32</v>
      </c>
      <c r="J165" s="11">
        <v>-21585.93</v>
      </c>
      <c r="K165" s="10"/>
      <c r="L165" s="10"/>
      <c r="M165" s="10"/>
    </row>
    <row r="166" spans="2:13" x14ac:dyDescent="0.25">
      <c r="B166" s="13">
        <f t="shared" si="8"/>
        <v>45784</v>
      </c>
      <c r="C166" s="12" t="s">
        <v>77</v>
      </c>
      <c r="D166" s="12" t="s">
        <v>23</v>
      </c>
      <c r="E166" s="12" t="s">
        <v>23</v>
      </c>
      <c r="F166" s="12" t="s">
        <v>21</v>
      </c>
      <c r="G166" s="12" t="s">
        <v>103</v>
      </c>
      <c r="H166" s="14">
        <v>-67</v>
      </c>
      <c r="I166" s="11">
        <v>248.1</v>
      </c>
      <c r="J166" s="11">
        <v>-16622.810000000001</v>
      </c>
      <c r="K166" s="10"/>
      <c r="L166" s="10"/>
      <c r="M166" s="10"/>
    </row>
    <row r="167" spans="2:13" x14ac:dyDescent="0.25">
      <c r="B167" s="13">
        <f t="shared" si="8"/>
        <v>45784</v>
      </c>
      <c r="C167" s="12" t="s">
        <v>77</v>
      </c>
      <c r="D167" s="12" t="s">
        <v>23</v>
      </c>
      <c r="E167" s="12" t="s">
        <v>23</v>
      </c>
      <c r="F167" s="12" t="s">
        <v>21</v>
      </c>
      <c r="G167" s="12" t="s">
        <v>104</v>
      </c>
      <c r="H167" s="14">
        <v>-500</v>
      </c>
      <c r="I167" s="11">
        <v>96.26</v>
      </c>
      <c r="J167" s="11">
        <v>-48129.96</v>
      </c>
      <c r="K167" s="10"/>
      <c r="L167" s="10"/>
      <c r="M167" s="10"/>
    </row>
    <row r="168" spans="2:13" x14ac:dyDescent="0.25">
      <c r="B168" s="13">
        <f t="shared" si="8"/>
        <v>45784</v>
      </c>
      <c r="C168" s="12" t="s">
        <v>77</v>
      </c>
      <c r="D168" s="12" t="s">
        <v>23</v>
      </c>
      <c r="E168" s="12" t="s">
        <v>23</v>
      </c>
      <c r="F168" s="12" t="s">
        <v>21</v>
      </c>
      <c r="G168" s="12" t="s">
        <v>105</v>
      </c>
      <c r="H168" s="14">
        <v>-250</v>
      </c>
      <c r="I168" s="11">
        <v>130.27000000000001</v>
      </c>
      <c r="J168" s="11">
        <v>-32567.9</v>
      </c>
      <c r="K168" s="10"/>
      <c r="L168" s="10"/>
      <c r="M168" s="10"/>
    </row>
    <row r="169" spans="2:13" x14ac:dyDescent="0.25">
      <c r="B169" s="13">
        <f t="shared" si="8"/>
        <v>45784</v>
      </c>
      <c r="C169" s="12" t="s">
        <v>77</v>
      </c>
      <c r="D169" s="12" t="s">
        <v>23</v>
      </c>
      <c r="E169" s="12" t="s">
        <v>23</v>
      </c>
      <c r="F169" s="12" t="s">
        <v>24</v>
      </c>
      <c r="G169" s="12" t="s">
        <v>28</v>
      </c>
      <c r="H169" s="10"/>
      <c r="I169" s="10"/>
      <c r="J169" s="11">
        <v>601</v>
      </c>
      <c r="K169" s="10"/>
      <c r="L169" s="10"/>
      <c r="M169" s="10"/>
    </row>
    <row r="170" spans="2:13" x14ac:dyDescent="0.25">
      <c r="B170" s="13">
        <f t="shared" si="8"/>
        <v>45784</v>
      </c>
      <c r="C170" s="12" t="s">
        <v>77</v>
      </c>
      <c r="D170" s="12" t="s">
        <v>23</v>
      </c>
      <c r="E170" s="12" t="s">
        <v>23</v>
      </c>
      <c r="F170" s="12" t="s">
        <v>24</v>
      </c>
      <c r="G170" s="12" t="s">
        <v>29</v>
      </c>
      <c r="H170" s="10"/>
      <c r="I170" s="10"/>
      <c r="J170" s="11">
        <v>772.98</v>
      </c>
      <c r="K170" s="10"/>
      <c r="L170" s="10"/>
      <c r="M170" s="10"/>
    </row>
    <row r="171" spans="2:13" x14ac:dyDescent="0.25">
      <c r="B171" s="13">
        <f t="shared" si="8"/>
        <v>45784</v>
      </c>
      <c r="C171" s="12" t="s">
        <v>77</v>
      </c>
      <c r="D171" s="12" t="s">
        <v>23</v>
      </c>
      <c r="E171" s="12" t="s">
        <v>23</v>
      </c>
      <c r="F171" s="12" t="s">
        <v>24</v>
      </c>
      <c r="G171" s="12" t="s">
        <v>25</v>
      </c>
      <c r="H171" s="10"/>
      <c r="I171" s="10"/>
      <c r="J171" s="11">
        <v>7.99</v>
      </c>
      <c r="K171" s="10"/>
      <c r="L171" s="10"/>
      <c r="M171" s="10"/>
    </row>
    <row r="172" spans="2:13" x14ac:dyDescent="0.25">
      <c r="B172" s="13">
        <f t="shared" si="8"/>
        <v>45784</v>
      </c>
      <c r="C172" s="12" t="s">
        <v>77</v>
      </c>
      <c r="D172" s="12" t="s">
        <v>23</v>
      </c>
      <c r="E172" s="12" t="s">
        <v>23</v>
      </c>
      <c r="F172" s="12" t="s">
        <v>24</v>
      </c>
      <c r="G172" s="12" t="s">
        <v>26</v>
      </c>
      <c r="H172" s="10"/>
      <c r="I172" s="10"/>
      <c r="J172" s="11">
        <v>11.98</v>
      </c>
      <c r="K172" s="10"/>
      <c r="L172" s="10"/>
      <c r="M172" s="10"/>
    </row>
    <row r="173" spans="2:13" x14ac:dyDescent="0.25">
      <c r="B173" s="13">
        <f t="shared" si="8"/>
        <v>45784</v>
      </c>
      <c r="C173" s="12" t="s">
        <v>77</v>
      </c>
      <c r="D173" s="12" t="s">
        <v>23</v>
      </c>
      <c r="E173" s="12" t="s">
        <v>23</v>
      </c>
      <c r="F173" s="12" t="s">
        <v>24</v>
      </c>
      <c r="G173" s="12" t="s">
        <v>27</v>
      </c>
      <c r="H173" s="10"/>
      <c r="I173" s="10"/>
      <c r="J173" s="11">
        <v>3980</v>
      </c>
      <c r="K173" s="10"/>
      <c r="L173" s="10"/>
      <c r="M173" s="10"/>
    </row>
    <row r="174" spans="2:13" x14ac:dyDescent="0.25">
      <c r="B174" s="13">
        <f t="shared" si="8"/>
        <v>45784</v>
      </c>
      <c r="C174" s="12" t="s">
        <v>77</v>
      </c>
      <c r="D174" s="12" t="s">
        <v>23</v>
      </c>
      <c r="E174" s="12" t="s">
        <v>23</v>
      </c>
      <c r="F174" s="12" t="s">
        <v>24</v>
      </c>
      <c r="G174" s="12" t="s">
        <v>31</v>
      </c>
      <c r="H174" s="10"/>
      <c r="I174" s="10"/>
      <c r="J174" s="11">
        <v>772.98</v>
      </c>
      <c r="K174" s="10"/>
      <c r="L174" s="10"/>
      <c r="M174" s="10"/>
    </row>
    <row r="175" spans="2:13" x14ac:dyDescent="0.25">
      <c r="B175" s="13">
        <f t="shared" si="8"/>
        <v>45784</v>
      </c>
      <c r="C175" s="12" t="s">
        <v>77</v>
      </c>
      <c r="D175" s="12" t="s">
        <v>23</v>
      </c>
      <c r="E175" s="12" t="s">
        <v>23</v>
      </c>
      <c r="F175" s="12" t="s">
        <v>24</v>
      </c>
      <c r="G175" s="12" t="s">
        <v>30</v>
      </c>
      <c r="H175" s="10"/>
      <c r="I175" s="10"/>
      <c r="J175" s="11">
        <v>237.16</v>
      </c>
      <c r="K175" s="10"/>
      <c r="L175" s="10"/>
      <c r="M175" s="10"/>
    </row>
    <row r="176" spans="2:13" x14ac:dyDescent="0.25">
      <c r="B176" s="15">
        <f t="shared" si="8"/>
        <v>45784</v>
      </c>
      <c r="C176" s="12" t="s">
        <v>77</v>
      </c>
      <c r="D176" s="16"/>
      <c r="E176" s="16"/>
      <c r="F176" s="81" t="s">
        <v>32</v>
      </c>
      <c r="G176" s="82"/>
      <c r="H176" s="82"/>
      <c r="I176" s="82"/>
      <c r="J176" s="82"/>
      <c r="K176" s="17">
        <v>40184.21</v>
      </c>
      <c r="L176" s="16"/>
      <c r="M176" s="17">
        <v>-256204.91</v>
      </c>
    </row>
    <row r="177" spans="2:13" x14ac:dyDescent="0.25">
      <c r="B177" s="13">
        <v>45784</v>
      </c>
      <c r="C177" s="12" t="s">
        <v>77</v>
      </c>
      <c r="D177" s="12" t="s">
        <v>17</v>
      </c>
      <c r="E177" s="12" t="s">
        <v>106</v>
      </c>
      <c r="F177" s="12" t="s">
        <v>21</v>
      </c>
      <c r="G177" s="12" t="s">
        <v>107</v>
      </c>
      <c r="H177" s="14">
        <v>-2000</v>
      </c>
      <c r="I177" s="11">
        <v>10.71</v>
      </c>
      <c r="J177" s="11">
        <v>-21420</v>
      </c>
      <c r="K177" s="10"/>
      <c r="L177" s="10"/>
      <c r="M177" s="10"/>
    </row>
    <row r="178" spans="2:13" x14ac:dyDescent="0.25">
      <c r="B178" s="13">
        <f t="shared" ref="B178:B184" si="9">B177</f>
        <v>45784</v>
      </c>
      <c r="C178" s="12" t="s">
        <v>77</v>
      </c>
      <c r="D178" s="12" t="s">
        <v>23</v>
      </c>
      <c r="E178" s="12" t="s">
        <v>23</v>
      </c>
      <c r="F178" s="12" t="s">
        <v>24</v>
      </c>
      <c r="G178" s="12" t="s">
        <v>27</v>
      </c>
      <c r="H178" s="10"/>
      <c r="I178" s="10"/>
      <c r="J178" s="11">
        <v>21</v>
      </c>
      <c r="K178" s="10"/>
      <c r="L178" s="10"/>
      <c r="M178" s="10"/>
    </row>
    <row r="179" spans="2:13" x14ac:dyDescent="0.25">
      <c r="B179" s="13">
        <f t="shared" si="9"/>
        <v>45784</v>
      </c>
      <c r="C179" s="12" t="s">
        <v>77</v>
      </c>
      <c r="D179" s="12" t="s">
        <v>23</v>
      </c>
      <c r="E179" s="12" t="s">
        <v>23</v>
      </c>
      <c r="F179" s="12" t="s">
        <v>24</v>
      </c>
      <c r="G179" s="12" t="s">
        <v>26</v>
      </c>
      <c r="H179" s="10"/>
      <c r="I179" s="10"/>
      <c r="J179" s="11">
        <v>0.03</v>
      </c>
      <c r="K179" s="10"/>
      <c r="L179" s="10"/>
      <c r="M179" s="10"/>
    </row>
    <row r="180" spans="2:13" x14ac:dyDescent="0.25">
      <c r="B180" s="13">
        <f t="shared" si="9"/>
        <v>45784</v>
      </c>
      <c r="C180" s="12" t="s">
        <v>77</v>
      </c>
      <c r="D180" s="12" t="s">
        <v>23</v>
      </c>
      <c r="E180" s="12" t="s">
        <v>23</v>
      </c>
      <c r="F180" s="12" t="s">
        <v>24</v>
      </c>
      <c r="G180" s="12" t="s">
        <v>25</v>
      </c>
      <c r="H180" s="10"/>
      <c r="I180" s="10"/>
      <c r="J180" s="11">
        <v>0.02</v>
      </c>
      <c r="K180" s="10"/>
      <c r="L180" s="10"/>
      <c r="M180" s="10"/>
    </row>
    <row r="181" spans="2:13" x14ac:dyDescent="0.25">
      <c r="B181" s="13">
        <f t="shared" si="9"/>
        <v>45784</v>
      </c>
      <c r="C181" s="12" t="s">
        <v>77</v>
      </c>
      <c r="D181" s="12" t="s">
        <v>23</v>
      </c>
      <c r="E181" s="12" t="s">
        <v>23</v>
      </c>
      <c r="F181" s="12" t="s">
        <v>24</v>
      </c>
      <c r="G181" s="12" t="s">
        <v>29</v>
      </c>
      <c r="H181" s="10"/>
      <c r="I181" s="10"/>
      <c r="J181" s="11">
        <v>3.66</v>
      </c>
      <c r="K181" s="10"/>
      <c r="L181" s="10"/>
      <c r="M181" s="10"/>
    </row>
    <row r="182" spans="2:13" x14ac:dyDescent="0.25">
      <c r="B182" s="13">
        <f t="shared" si="9"/>
        <v>45784</v>
      </c>
      <c r="C182" s="12" t="s">
        <v>77</v>
      </c>
      <c r="D182" s="12" t="s">
        <v>23</v>
      </c>
      <c r="E182" s="12" t="s">
        <v>23</v>
      </c>
      <c r="F182" s="12" t="s">
        <v>24</v>
      </c>
      <c r="G182" s="12" t="s">
        <v>30</v>
      </c>
      <c r="H182" s="10"/>
      <c r="I182" s="10"/>
      <c r="J182" s="11">
        <v>0.64</v>
      </c>
      <c r="K182" s="10"/>
      <c r="L182" s="10"/>
      <c r="M182" s="10"/>
    </row>
    <row r="183" spans="2:13" x14ac:dyDescent="0.25">
      <c r="B183" s="13">
        <f t="shared" si="9"/>
        <v>45784</v>
      </c>
      <c r="C183" s="12" t="s">
        <v>77</v>
      </c>
      <c r="D183" s="12" t="s">
        <v>23</v>
      </c>
      <c r="E183" s="12" t="s">
        <v>23</v>
      </c>
      <c r="F183" s="12" t="s">
        <v>24</v>
      </c>
      <c r="G183" s="12" t="s">
        <v>31</v>
      </c>
      <c r="H183" s="10"/>
      <c r="I183" s="10"/>
      <c r="J183" s="11">
        <v>3.66</v>
      </c>
      <c r="K183" s="10"/>
      <c r="L183" s="10"/>
      <c r="M183" s="10"/>
    </row>
    <row r="184" spans="2:13" x14ac:dyDescent="0.25">
      <c r="B184" s="15">
        <f t="shared" si="9"/>
        <v>45784</v>
      </c>
      <c r="C184" s="12" t="s">
        <v>77</v>
      </c>
      <c r="D184" s="16"/>
      <c r="E184" s="16"/>
      <c r="F184" s="81" t="s">
        <v>52</v>
      </c>
      <c r="G184" s="82"/>
      <c r="H184" s="82"/>
      <c r="I184" s="82"/>
      <c r="J184" s="82"/>
      <c r="K184" s="16"/>
      <c r="L184" s="17">
        <v>21390.99</v>
      </c>
      <c r="M184" s="17">
        <v>-277595.90000000002</v>
      </c>
    </row>
    <row r="185" spans="2:13" x14ac:dyDescent="0.25">
      <c r="B185" s="9">
        <v>45784</v>
      </c>
      <c r="C185" s="10" t="s">
        <v>108</v>
      </c>
      <c r="D185" s="10" t="s">
        <v>17</v>
      </c>
      <c r="E185" s="10"/>
      <c r="F185" s="83" t="s">
        <v>109</v>
      </c>
      <c r="G185" s="84"/>
      <c r="H185" s="84"/>
      <c r="I185" s="84"/>
      <c r="J185" s="84"/>
      <c r="K185" s="11">
        <v>124</v>
      </c>
      <c r="L185" s="10"/>
      <c r="M185" s="11">
        <v>-277471.90000000002</v>
      </c>
    </row>
    <row r="186" spans="2:13" x14ac:dyDescent="0.25">
      <c r="B186" s="13">
        <f>B185</f>
        <v>45784</v>
      </c>
      <c r="C186" s="10"/>
      <c r="D186" s="10"/>
      <c r="E186" s="10"/>
      <c r="F186" s="83" t="s">
        <v>110</v>
      </c>
      <c r="G186" s="84"/>
      <c r="H186" s="85"/>
      <c r="I186" s="84"/>
      <c r="J186" s="84"/>
      <c r="K186" s="10"/>
      <c r="L186" s="10"/>
      <c r="M186" s="10"/>
    </row>
    <row r="187" spans="2:13" x14ac:dyDescent="0.25">
      <c r="B187" s="13">
        <v>45790</v>
      </c>
      <c r="C187" s="12" t="s">
        <v>111</v>
      </c>
      <c r="D187" s="12" t="s">
        <v>17</v>
      </c>
      <c r="E187" s="12" t="s">
        <v>112</v>
      </c>
      <c r="F187" s="12" t="s">
        <v>21</v>
      </c>
      <c r="G187" s="12" t="s">
        <v>113</v>
      </c>
      <c r="H187" s="14">
        <v>-500</v>
      </c>
      <c r="I187" s="11">
        <v>997.2</v>
      </c>
      <c r="J187" s="11">
        <v>-498600.9</v>
      </c>
      <c r="K187" s="10"/>
      <c r="L187" s="10"/>
      <c r="M187" s="10"/>
    </row>
    <row r="188" spans="2:13" x14ac:dyDescent="0.25">
      <c r="B188" s="13">
        <f t="shared" ref="B188:B205" si="10">B187</f>
        <v>45790</v>
      </c>
      <c r="C188" s="12" t="s">
        <v>111</v>
      </c>
      <c r="D188" s="12" t="s">
        <v>23</v>
      </c>
      <c r="E188" s="12" t="s">
        <v>23</v>
      </c>
      <c r="F188" s="12" t="s">
        <v>21</v>
      </c>
      <c r="G188" s="12" t="s">
        <v>114</v>
      </c>
      <c r="H188" s="14">
        <v>-280</v>
      </c>
      <c r="I188" s="11">
        <v>1249.94</v>
      </c>
      <c r="J188" s="11">
        <v>-349983.68</v>
      </c>
      <c r="K188" s="10"/>
      <c r="L188" s="10"/>
      <c r="M188" s="10"/>
    </row>
    <row r="189" spans="2:13" x14ac:dyDescent="0.25">
      <c r="B189" s="13">
        <f t="shared" si="10"/>
        <v>45790</v>
      </c>
      <c r="C189" s="12" t="s">
        <v>111</v>
      </c>
      <c r="D189" s="12" t="s">
        <v>23</v>
      </c>
      <c r="E189" s="12" t="s">
        <v>23</v>
      </c>
      <c r="F189" s="12" t="s">
        <v>21</v>
      </c>
      <c r="G189" s="12" t="s">
        <v>115</v>
      </c>
      <c r="H189" s="14">
        <v>-100</v>
      </c>
      <c r="I189" s="11">
        <v>1265.1300000000001</v>
      </c>
      <c r="J189" s="11">
        <v>-126513.38</v>
      </c>
      <c r="K189" s="10"/>
      <c r="L189" s="10"/>
      <c r="M189" s="10"/>
    </row>
    <row r="190" spans="2:13" x14ac:dyDescent="0.25">
      <c r="B190" s="13">
        <f t="shared" si="10"/>
        <v>45790</v>
      </c>
      <c r="C190" s="12" t="s">
        <v>111</v>
      </c>
      <c r="D190" s="12" t="s">
        <v>23</v>
      </c>
      <c r="E190" s="12" t="s">
        <v>23</v>
      </c>
      <c r="F190" s="12" t="s">
        <v>21</v>
      </c>
      <c r="G190" s="12" t="s">
        <v>116</v>
      </c>
      <c r="H190" s="14">
        <v>-250</v>
      </c>
      <c r="I190" s="11">
        <v>1156.04</v>
      </c>
      <c r="J190" s="11">
        <v>-289010.71000000002</v>
      </c>
      <c r="K190" s="10"/>
      <c r="L190" s="10"/>
      <c r="M190" s="10"/>
    </row>
    <row r="191" spans="2:13" x14ac:dyDescent="0.25">
      <c r="B191" s="13">
        <f t="shared" si="10"/>
        <v>45790</v>
      </c>
      <c r="C191" s="12" t="s">
        <v>111</v>
      </c>
      <c r="D191" s="12" t="s">
        <v>23</v>
      </c>
      <c r="E191" s="12" t="s">
        <v>23</v>
      </c>
      <c r="F191" s="12" t="s">
        <v>21</v>
      </c>
      <c r="G191" s="12" t="s">
        <v>117</v>
      </c>
      <c r="H191" s="14">
        <v>-535</v>
      </c>
      <c r="I191" s="11">
        <v>67.8</v>
      </c>
      <c r="J191" s="11">
        <v>-36274.120000000003</v>
      </c>
      <c r="K191" s="10"/>
      <c r="L191" s="10"/>
      <c r="M191" s="10"/>
    </row>
    <row r="192" spans="2:13" x14ac:dyDescent="0.25">
      <c r="B192" s="13">
        <f t="shared" si="10"/>
        <v>45790</v>
      </c>
      <c r="C192" s="12" t="s">
        <v>111</v>
      </c>
      <c r="D192" s="12" t="s">
        <v>23</v>
      </c>
      <c r="E192" s="12" t="s">
        <v>23</v>
      </c>
      <c r="F192" s="12" t="s">
        <v>21</v>
      </c>
      <c r="G192" s="12" t="s">
        <v>57</v>
      </c>
      <c r="H192" s="14">
        <v>-500</v>
      </c>
      <c r="I192" s="11">
        <v>186.81</v>
      </c>
      <c r="J192" s="11">
        <v>-93406.5</v>
      </c>
      <c r="K192" s="10"/>
      <c r="L192" s="10"/>
      <c r="M192" s="10"/>
    </row>
    <row r="193" spans="2:13" x14ac:dyDescent="0.25">
      <c r="B193" s="13">
        <f t="shared" si="10"/>
        <v>45790</v>
      </c>
      <c r="C193" s="12" t="s">
        <v>111</v>
      </c>
      <c r="D193" s="12" t="s">
        <v>23</v>
      </c>
      <c r="E193" s="12" t="s">
        <v>23</v>
      </c>
      <c r="F193" s="12" t="s">
        <v>21</v>
      </c>
      <c r="G193" s="12" t="s">
        <v>118</v>
      </c>
      <c r="H193" s="14">
        <v>-584</v>
      </c>
      <c r="I193" s="11">
        <v>71.67</v>
      </c>
      <c r="J193" s="11">
        <v>-41854.29</v>
      </c>
      <c r="K193" s="10"/>
      <c r="L193" s="10"/>
      <c r="M193" s="10"/>
    </row>
    <row r="194" spans="2:13" x14ac:dyDescent="0.25">
      <c r="B194" s="13">
        <f t="shared" si="10"/>
        <v>45790</v>
      </c>
      <c r="C194" s="12" t="s">
        <v>111</v>
      </c>
      <c r="D194" s="12" t="s">
        <v>23</v>
      </c>
      <c r="E194" s="12" t="s">
        <v>23</v>
      </c>
      <c r="F194" s="12" t="s">
        <v>21</v>
      </c>
      <c r="G194" s="12" t="s">
        <v>119</v>
      </c>
      <c r="H194" s="14">
        <v>-150</v>
      </c>
      <c r="I194" s="11">
        <v>1421.58</v>
      </c>
      <c r="J194" s="11">
        <v>-213236.55</v>
      </c>
      <c r="K194" s="10"/>
      <c r="L194" s="10"/>
      <c r="M194" s="10"/>
    </row>
    <row r="195" spans="2:13" x14ac:dyDescent="0.25">
      <c r="B195" s="13">
        <f t="shared" si="10"/>
        <v>45790</v>
      </c>
      <c r="C195" s="12" t="s">
        <v>111</v>
      </c>
      <c r="D195" s="12" t="s">
        <v>23</v>
      </c>
      <c r="E195" s="12" t="s">
        <v>23</v>
      </c>
      <c r="F195" s="12" t="s">
        <v>21</v>
      </c>
      <c r="G195" s="12" t="s">
        <v>103</v>
      </c>
      <c r="H195" s="14">
        <v>-200</v>
      </c>
      <c r="I195" s="11">
        <v>259.75</v>
      </c>
      <c r="J195" s="11">
        <v>-51950.400000000001</v>
      </c>
      <c r="K195" s="10"/>
      <c r="L195" s="10"/>
      <c r="M195" s="10"/>
    </row>
    <row r="196" spans="2:13" x14ac:dyDescent="0.25">
      <c r="B196" s="13">
        <f t="shared" si="10"/>
        <v>45790</v>
      </c>
      <c r="C196" s="12" t="s">
        <v>111</v>
      </c>
      <c r="D196" s="12" t="s">
        <v>23</v>
      </c>
      <c r="E196" s="12" t="s">
        <v>23</v>
      </c>
      <c r="F196" s="12" t="s">
        <v>21</v>
      </c>
      <c r="G196" s="12" t="s">
        <v>22</v>
      </c>
      <c r="H196" s="14">
        <v>-500</v>
      </c>
      <c r="I196" s="11">
        <v>94.32</v>
      </c>
      <c r="J196" s="11">
        <v>-47159.91</v>
      </c>
      <c r="K196" s="10"/>
      <c r="L196" s="10"/>
      <c r="M196" s="10"/>
    </row>
    <row r="197" spans="2:13" x14ac:dyDescent="0.25">
      <c r="B197" s="13">
        <f t="shared" si="10"/>
        <v>45790</v>
      </c>
      <c r="C197" s="12" t="s">
        <v>111</v>
      </c>
      <c r="D197" s="12" t="s">
        <v>23</v>
      </c>
      <c r="E197" s="12" t="s">
        <v>23</v>
      </c>
      <c r="F197" s="12" t="s">
        <v>21</v>
      </c>
      <c r="G197" s="12" t="s">
        <v>67</v>
      </c>
      <c r="H197" s="14">
        <v>-250</v>
      </c>
      <c r="I197" s="11">
        <v>717.98</v>
      </c>
      <c r="J197" s="11">
        <v>-179495.32</v>
      </c>
      <c r="K197" s="10"/>
      <c r="L197" s="10"/>
      <c r="M197" s="10"/>
    </row>
    <row r="198" spans="2:13" x14ac:dyDescent="0.25">
      <c r="B198" s="13">
        <f t="shared" si="10"/>
        <v>45790</v>
      </c>
      <c r="C198" s="12" t="s">
        <v>111</v>
      </c>
      <c r="D198" s="12" t="s">
        <v>23</v>
      </c>
      <c r="E198" s="12" t="s">
        <v>23</v>
      </c>
      <c r="F198" s="12" t="s">
        <v>21</v>
      </c>
      <c r="G198" s="12" t="s">
        <v>120</v>
      </c>
      <c r="H198" s="14">
        <v>-500</v>
      </c>
      <c r="I198" s="11">
        <v>118.98</v>
      </c>
      <c r="J198" s="11">
        <v>-59490.45</v>
      </c>
      <c r="K198" s="10"/>
      <c r="L198" s="10"/>
      <c r="M198" s="10"/>
    </row>
    <row r="199" spans="2:13" x14ac:dyDescent="0.25">
      <c r="B199" s="13">
        <f t="shared" si="10"/>
        <v>45790</v>
      </c>
      <c r="C199" s="12" t="s">
        <v>111</v>
      </c>
      <c r="D199" s="12" t="s">
        <v>23</v>
      </c>
      <c r="E199" s="12" t="s">
        <v>23</v>
      </c>
      <c r="F199" s="12" t="s">
        <v>24</v>
      </c>
      <c r="G199" s="12" t="s">
        <v>25</v>
      </c>
      <c r="H199" s="10"/>
      <c r="I199" s="10"/>
      <c r="J199" s="11">
        <v>1.99</v>
      </c>
      <c r="K199" s="10"/>
      <c r="L199" s="10"/>
      <c r="M199" s="10"/>
    </row>
    <row r="200" spans="2:13" x14ac:dyDescent="0.25">
      <c r="B200" s="13">
        <f t="shared" si="10"/>
        <v>45790</v>
      </c>
      <c r="C200" s="12" t="s">
        <v>111</v>
      </c>
      <c r="D200" s="12" t="s">
        <v>23</v>
      </c>
      <c r="E200" s="12" t="s">
        <v>23</v>
      </c>
      <c r="F200" s="12" t="s">
        <v>24</v>
      </c>
      <c r="G200" s="12" t="s">
        <v>26</v>
      </c>
      <c r="H200" s="10"/>
      <c r="I200" s="10"/>
      <c r="J200" s="11">
        <v>2.98</v>
      </c>
      <c r="K200" s="10"/>
      <c r="L200" s="10"/>
      <c r="M200" s="10"/>
    </row>
    <row r="201" spans="2:13" x14ac:dyDescent="0.25">
      <c r="B201" s="13">
        <f t="shared" si="10"/>
        <v>45790</v>
      </c>
      <c r="C201" s="12" t="s">
        <v>111</v>
      </c>
      <c r="D201" s="12" t="s">
        <v>23</v>
      </c>
      <c r="E201" s="12" t="s">
        <v>23</v>
      </c>
      <c r="F201" s="12" t="s">
        <v>24</v>
      </c>
      <c r="G201" s="12" t="s">
        <v>27</v>
      </c>
      <c r="H201" s="10"/>
      <c r="I201" s="10"/>
      <c r="J201" s="11">
        <v>1947</v>
      </c>
      <c r="K201" s="10"/>
      <c r="L201" s="10"/>
      <c r="M201" s="10"/>
    </row>
    <row r="202" spans="2:13" x14ac:dyDescent="0.25">
      <c r="B202" s="13">
        <f t="shared" si="10"/>
        <v>45790</v>
      </c>
      <c r="C202" s="12" t="s">
        <v>111</v>
      </c>
      <c r="D202" s="12" t="s">
        <v>23</v>
      </c>
      <c r="E202" s="12" t="s">
        <v>23</v>
      </c>
      <c r="F202" s="12" t="s">
        <v>24</v>
      </c>
      <c r="G202" s="12" t="s">
        <v>31</v>
      </c>
      <c r="H202" s="10"/>
      <c r="I202" s="10"/>
      <c r="J202" s="11">
        <v>184.59</v>
      </c>
      <c r="K202" s="10"/>
      <c r="L202" s="10"/>
      <c r="M202" s="10"/>
    </row>
    <row r="203" spans="2:13" x14ac:dyDescent="0.25">
      <c r="B203" s="13">
        <f t="shared" si="10"/>
        <v>45790</v>
      </c>
      <c r="C203" s="12" t="s">
        <v>111</v>
      </c>
      <c r="D203" s="12" t="s">
        <v>23</v>
      </c>
      <c r="E203" s="12" t="s">
        <v>23</v>
      </c>
      <c r="F203" s="12" t="s">
        <v>24</v>
      </c>
      <c r="G203" s="12" t="s">
        <v>30</v>
      </c>
      <c r="H203" s="10"/>
      <c r="I203" s="10"/>
      <c r="J203" s="11">
        <v>59.07</v>
      </c>
      <c r="K203" s="10"/>
      <c r="L203" s="10"/>
      <c r="M203" s="10"/>
    </row>
    <row r="204" spans="2:13" x14ac:dyDescent="0.25">
      <c r="B204" s="13">
        <f t="shared" si="10"/>
        <v>45790</v>
      </c>
      <c r="C204" s="12" t="s">
        <v>111</v>
      </c>
      <c r="D204" s="12" t="s">
        <v>23</v>
      </c>
      <c r="E204" s="12" t="s">
        <v>23</v>
      </c>
      <c r="F204" s="12" t="s">
        <v>24</v>
      </c>
      <c r="G204" s="12" t="s">
        <v>29</v>
      </c>
      <c r="H204" s="10"/>
      <c r="I204" s="10"/>
      <c r="J204" s="11">
        <v>184.59</v>
      </c>
      <c r="K204" s="10"/>
      <c r="L204" s="10"/>
      <c r="M204" s="10"/>
    </row>
    <row r="205" spans="2:13" x14ac:dyDescent="0.25">
      <c r="B205" s="15">
        <f t="shared" si="10"/>
        <v>45790</v>
      </c>
      <c r="C205" s="12" t="s">
        <v>111</v>
      </c>
      <c r="D205" s="16"/>
      <c r="E205" s="16"/>
      <c r="F205" s="81" t="s">
        <v>52</v>
      </c>
      <c r="G205" s="82"/>
      <c r="H205" s="82"/>
      <c r="I205" s="82"/>
      <c r="J205" s="82"/>
      <c r="K205" s="16"/>
      <c r="L205" s="17">
        <v>1984595.99</v>
      </c>
      <c r="M205" s="17">
        <v>-2262067.89</v>
      </c>
    </row>
    <row r="206" spans="2:13" x14ac:dyDescent="0.25">
      <c r="B206" s="13">
        <v>45792</v>
      </c>
      <c r="C206" s="12" t="s">
        <v>121</v>
      </c>
      <c r="D206" s="12" t="s">
        <v>17</v>
      </c>
      <c r="E206" s="12" t="s">
        <v>122</v>
      </c>
      <c r="F206" s="12" t="s">
        <v>123</v>
      </c>
      <c r="G206" s="12" t="s">
        <v>124</v>
      </c>
      <c r="H206" s="10">
        <v>0</v>
      </c>
      <c r="I206" s="10"/>
      <c r="J206" s="11">
        <v>-2344.7199999999998</v>
      </c>
      <c r="K206" s="10"/>
      <c r="L206" s="10"/>
      <c r="M206" s="10"/>
    </row>
    <row r="207" spans="2:13" x14ac:dyDescent="0.25">
      <c r="B207" s="13">
        <f t="shared" ref="B207:B219" si="11">B206</f>
        <v>45792</v>
      </c>
      <c r="C207" s="12" t="s">
        <v>121</v>
      </c>
      <c r="D207" s="12" t="s">
        <v>23</v>
      </c>
      <c r="E207" s="12" t="s">
        <v>23</v>
      </c>
      <c r="F207" s="12" t="s">
        <v>21</v>
      </c>
      <c r="G207" s="12" t="s">
        <v>124</v>
      </c>
      <c r="H207" s="14">
        <v>50</v>
      </c>
      <c r="I207" s="11">
        <v>6273.31</v>
      </c>
      <c r="J207" s="11">
        <v>313665.37</v>
      </c>
      <c r="K207" s="10"/>
      <c r="L207" s="10"/>
      <c r="M207" s="10"/>
    </row>
    <row r="208" spans="2:13" x14ac:dyDescent="0.25">
      <c r="B208" s="13">
        <f t="shared" si="11"/>
        <v>45792</v>
      </c>
      <c r="C208" s="12" t="s">
        <v>121</v>
      </c>
      <c r="D208" s="12" t="s">
        <v>23</v>
      </c>
      <c r="E208" s="12" t="s">
        <v>23</v>
      </c>
      <c r="F208" s="12" t="s">
        <v>21</v>
      </c>
      <c r="G208" s="12" t="s">
        <v>51</v>
      </c>
      <c r="H208" s="14">
        <v>2000</v>
      </c>
      <c r="I208" s="11">
        <v>78.34</v>
      </c>
      <c r="J208" s="11">
        <v>156676.6</v>
      </c>
      <c r="K208" s="10"/>
      <c r="L208" s="10"/>
      <c r="M208" s="10"/>
    </row>
    <row r="209" spans="2:13" x14ac:dyDescent="0.25">
      <c r="B209" s="13">
        <f t="shared" si="11"/>
        <v>45792</v>
      </c>
      <c r="C209" s="12" t="s">
        <v>121</v>
      </c>
      <c r="D209" s="12" t="s">
        <v>23</v>
      </c>
      <c r="E209" s="12" t="s">
        <v>23</v>
      </c>
      <c r="F209" s="12" t="s">
        <v>21</v>
      </c>
      <c r="G209" s="12" t="s">
        <v>114</v>
      </c>
      <c r="H209" s="14">
        <v>-500</v>
      </c>
      <c r="I209" s="11">
        <v>1267.21</v>
      </c>
      <c r="J209" s="11">
        <v>-633605.75</v>
      </c>
      <c r="K209" s="10"/>
      <c r="L209" s="10"/>
      <c r="M209" s="10"/>
    </row>
    <row r="210" spans="2:13" x14ac:dyDescent="0.25">
      <c r="B210" s="13">
        <f t="shared" si="11"/>
        <v>45792</v>
      </c>
      <c r="C210" s="12" t="s">
        <v>121</v>
      </c>
      <c r="D210" s="12" t="s">
        <v>23</v>
      </c>
      <c r="E210" s="12" t="s">
        <v>23</v>
      </c>
      <c r="F210" s="12" t="s">
        <v>21</v>
      </c>
      <c r="G210" s="12" t="s">
        <v>125</v>
      </c>
      <c r="H210" s="14">
        <v>20</v>
      </c>
      <c r="I210" s="11">
        <v>1492.49</v>
      </c>
      <c r="J210" s="11">
        <v>29849.82</v>
      </c>
      <c r="K210" s="10"/>
      <c r="L210" s="10"/>
      <c r="M210" s="10"/>
    </row>
    <row r="211" spans="2:13" x14ac:dyDescent="0.25">
      <c r="B211" s="13">
        <f t="shared" si="11"/>
        <v>45792</v>
      </c>
      <c r="C211" s="12" t="s">
        <v>121</v>
      </c>
      <c r="D211" s="12" t="s">
        <v>23</v>
      </c>
      <c r="E211" s="12" t="s">
        <v>23</v>
      </c>
      <c r="F211" s="12" t="s">
        <v>21</v>
      </c>
      <c r="G211" s="12" t="s">
        <v>126</v>
      </c>
      <c r="H211" s="14">
        <v>100</v>
      </c>
      <c r="I211" s="11">
        <v>2862.76</v>
      </c>
      <c r="J211" s="11">
        <v>286275.99</v>
      </c>
      <c r="K211" s="10"/>
      <c r="L211" s="10"/>
      <c r="M211" s="10"/>
    </row>
    <row r="212" spans="2:13" x14ac:dyDescent="0.25">
      <c r="B212" s="13">
        <f t="shared" si="11"/>
        <v>45792</v>
      </c>
      <c r="C212" s="12" t="s">
        <v>121</v>
      </c>
      <c r="D212" s="12" t="s">
        <v>23</v>
      </c>
      <c r="E212" s="12" t="s">
        <v>23</v>
      </c>
      <c r="F212" s="12" t="s">
        <v>24</v>
      </c>
      <c r="G212" s="12" t="s">
        <v>25</v>
      </c>
      <c r="H212" s="10"/>
      <c r="I212" s="10"/>
      <c r="J212" s="11">
        <v>2.0499999999999998</v>
      </c>
      <c r="K212" s="10"/>
      <c r="L212" s="10"/>
      <c r="M212" s="10"/>
    </row>
    <row r="213" spans="2:13" x14ac:dyDescent="0.25">
      <c r="B213" s="13">
        <f t="shared" si="11"/>
        <v>45792</v>
      </c>
      <c r="C213" s="12" t="s">
        <v>121</v>
      </c>
      <c r="D213" s="12" t="s">
        <v>23</v>
      </c>
      <c r="E213" s="12" t="s">
        <v>23</v>
      </c>
      <c r="F213" s="12" t="s">
        <v>24</v>
      </c>
      <c r="G213" s="12" t="s">
        <v>26</v>
      </c>
      <c r="H213" s="10"/>
      <c r="I213" s="10"/>
      <c r="J213" s="11">
        <v>3.07</v>
      </c>
      <c r="K213" s="10"/>
      <c r="L213" s="10"/>
      <c r="M213" s="10"/>
    </row>
    <row r="214" spans="2:13" x14ac:dyDescent="0.25">
      <c r="B214" s="13">
        <f t="shared" si="11"/>
        <v>45792</v>
      </c>
      <c r="C214" s="12" t="s">
        <v>121</v>
      </c>
      <c r="D214" s="12" t="s">
        <v>23</v>
      </c>
      <c r="E214" s="12" t="s">
        <v>23</v>
      </c>
      <c r="F214" s="12" t="s">
        <v>24</v>
      </c>
      <c r="G214" s="12" t="s">
        <v>27</v>
      </c>
      <c r="H214" s="10"/>
      <c r="I214" s="10"/>
      <c r="J214" s="11">
        <v>1343</v>
      </c>
      <c r="K214" s="10"/>
      <c r="L214" s="10"/>
      <c r="M214" s="10"/>
    </row>
    <row r="215" spans="2:13" x14ac:dyDescent="0.25">
      <c r="B215" s="13">
        <f t="shared" si="11"/>
        <v>45792</v>
      </c>
      <c r="C215" s="12" t="s">
        <v>121</v>
      </c>
      <c r="D215" s="12" t="s">
        <v>23</v>
      </c>
      <c r="E215" s="12" t="s">
        <v>23</v>
      </c>
      <c r="F215" s="12" t="s">
        <v>24</v>
      </c>
      <c r="G215" s="12" t="s">
        <v>31</v>
      </c>
      <c r="H215" s="10"/>
      <c r="I215" s="10"/>
      <c r="J215" s="11">
        <v>144.88</v>
      </c>
      <c r="K215" s="10"/>
      <c r="L215" s="10"/>
      <c r="M215" s="10"/>
    </row>
    <row r="216" spans="2:13" x14ac:dyDescent="0.25">
      <c r="B216" s="13">
        <f t="shared" si="11"/>
        <v>45792</v>
      </c>
      <c r="C216" s="12" t="s">
        <v>121</v>
      </c>
      <c r="D216" s="12" t="s">
        <v>23</v>
      </c>
      <c r="E216" s="12" t="s">
        <v>23</v>
      </c>
      <c r="F216" s="12" t="s">
        <v>24</v>
      </c>
      <c r="G216" s="12" t="s">
        <v>30</v>
      </c>
      <c r="H216" s="10"/>
      <c r="I216" s="10"/>
      <c r="J216" s="11">
        <v>60.85</v>
      </c>
      <c r="K216" s="10"/>
      <c r="L216" s="10"/>
      <c r="M216" s="10"/>
    </row>
    <row r="217" spans="2:13" x14ac:dyDescent="0.25">
      <c r="B217" s="13">
        <f t="shared" si="11"/>
        <v>45792</v>
      </c>
      <c r="C217" s="12" t="s">
        <v>121</v>
      </c>
      <c r="D217" s="12" t="s">
        <v>23</v>
      </c>
      <c r="E217" s="12" t="s">
        <v>23</v>
      </c>
      <c r="F217" s="12" t="s">
        <v>24</v>
      </c>
      <c r="G217" s="12" t="s">
        <v>28</v>
      </c>
      <c r="H217" s="10"/>
      <c r="I217" s="10"/>
      <c r="J217" s="11">
        <v>127</v>
      </c>
      <c r="K217" s="10"/>
      <c r="L217" s="10"/>
      <c r="M217" s="10"/>
    </row>
    <row r="218" spans="2:13" x14ac:dyDescent="0.25">
      <c r="B218" s="13">
        <f t="shared" si="11"/>
        <v>45792</v>
      </c>
      <c r="C218" s="12" t="s">
        <v>121</v>
      </c>
      <c r="D218" s="12" t="s">
        <v>23</v>
      </c>
      <c r="E218" s="12" t="s">
        <v>23</v>
      </c>
      <c r="F218" s="12" t="s">
        <v>24</v>
      </c>
      <c r="G218" s="12" t="s">
        <v>29</v>
      </c>
      <c r="H218" s="10"/>
      <c r="I218" s="10"/>
      <c r="J218" s="11">
        <v>144.88</v>
      </c>
      <c r="K218" s="10"/>
      <c r="L218" s="10"/>
      <c r="M218" s="10"/>
    </row>
    <row r="219" spans="2:13" x14ac:dyDescent="0.25">
      <c r="B219" s="15">
        <f t="shared" si="11"/>
        <v>45792</v>
      </c>
      <c r="C219" s="12" t="s">
        <v>121</v>
      </c>
      <c r="D219" s="16"/>
      <c r="E219" s="16"/>
      <c r="F219" s="81" t="s">
        <v>32</v>
      </c>
      <c r="G219" s="82"/>
      <c r="H219" s="82"/>
      <c r="I219" s="82"/>
      <c r="J219" s="82"/>
      <c r="K219" s="17">
        <v>152343.04000000001</v>
      </c>
      <c r="L219" s="16"/>
      <c r="M219" s="17">
        <v>-2109724.85</v>
      </c>
    </row>
    <row r="220" spans="2:13" x14ac:dyDescent="0.25">
      <c r="B220" s="13">
        <v>45793</v>
      </c>
      <c r="C220" s="12" t="s">
        <v>127</v>
      </c>
      <c r="D220" s="12" t="s">
        <v>17</v>
      </c>
      <c r="E220" s="12" t="s">
        <v>128</v>
      </c>
      <c r="F220" s="12" t="s">
        <v>21</v>
      </c>
      <c r="G220" s="12" t="s">
        <v>129</v>
      </c>
      <c r="H220" s="14">
        <v>500</v>
      </c>
      <c r="I220" s="11">
        <v>331.93</v>
      </c>
      <c r="J220" s="11">
        <v>165965.79999999999</v>
      </c>
      <c r="K220" s="10"/>
      <c r="L220" s="10"/>
      <c r="M220" s="10"/>
    </row>
    <row r="221" spans="2:13" x14ac:dyDescent="0.25">
      <c r="B221" s="13">
        <f t="shared" ref="B221:B234" si="12">B220</f>
        <v>45793</v>
      </c>
      <c r="C221" s="12" t="s">
        <v>127</v>
      </c>
      <c r="D221" s="12" t="s">
        <v>23</v>
      </c>
      <c r="E221" s="12" t="s">
        <v>23</v>
      </c>
      <c r="F221" s="12" t="s">
        <v>21</v>
      </c>
      <c r="G221" s="12" t="s">
        <v>51</v>
      </c>
      <c r="H221" s="14">
        <v>2000</v>
      </c>
      <c r="I221" s="11">
        <v>76.709999999999994</v>
      </c>
      <c r="J221" s="11">
        <v>153423.29999999999</v>
      </c>
      <c r="K221" s="10"/>
      <c r="L221" s="10"/>
      <c r="M221" s="10"/>
    </row>
    <row r="222" spans="2:13" x14ac:dyDescent="0.25">
      <c r="B222" s="13">
        <f t="shared" si="12"/>
        <v>45793</v>
      </c>
      <c r="C222" s="12" t="s">
        <v>127</v>
      </c>
      <c r="D222" s="12" t="s">
        <v>23</v>
      </c>
      <c r="E222" s="12" t="s">
        <v>23</v>
      </c>
      <c r="F222" s="12" t="s">
        <v>21</v>
      </c>
      <c r="G222" s="12" t="s">
        <v>75</v>
      </c>
      <c r="H222" s="14">
        <v>1000</v>
      </c>
      <c r="I222" s="11">
        <v>91.59</v>
      </c>
      <c r="J222" s="11">
        <v>91591.5</v>
      </c>
      <c r="K222" s="10"/>
      <c r="L222" s="10"/>
      <c r="M222" s="10"/>
    </row>
    <row r="223" spans="2:13" x14ac:dyDescent="0.25">
      <c r="B223" s="13">
        <f t="shared" si="12"/>
        <v>45793</v>
      </c>
      <c r="C223" s="12" t="s">
        <v>127</v>
      </c>
      <c r="D223" s="12" t="s">
        <v>23</v>
      </c>
      <c r="E223" s="12" t="s">
        <v>23</v>
      </c>
      <c r="F223" s="12" t="s">
        <v>21</v>
      </c>
      <c r="G223" s="12" t="s">
        <v>114</v>
      </c>
      <c r="H223" s="14">
        <v>-900</v>
      </c>
      <c r="I223" s="11">
        <v>1286.3499999999999</v>
      </c>
      <c r="J223" s="11">
        <v>-1157718.5900000001</v>
      </c>
      <c r="K223" s="10"/>
      <c r="L223" s="10"/>
      <c r="M223" s="10"/>
    </row>
    <row r="224" spans="2:13" x14ac:dyDescent="0.25">
      <c r="B224" s="13">
        <f t="shared" si="12"/>
        <v>45793</v>
      </c>
      <c r="C224" s="12" t="s">
        <v>127</v>
      </c>
      <c r="D224" s="12" t="s">
        <v>23</v>
      </c>
      <c r="E224" s="12" t="s">
        <v>23</v>
      </c>
      <c r="F224" s="12" t="s">
        <v>21</v>
      </c>
      <c r="G224" s="12" t="s">
        <v>130</v>
      </c>
      <c r="H224" s="14">
        <v>500</v>
      </c>
      <c r="I224" s="11">
        <v>155.31</v>
      </c>
      <c r="J224" s="11">
        <v>77652.59</v>
      </c>
      <c r="K224" s="10"/>
      <c r="L224" s="10"/>
      <c r="M224" s="10"/>
    </row>
    <row r="225" spans="2:13" x14ac:dyDescent="0.25">
      <c r="B225" s="13">
        <f t="shared" si="12"/>
        <v>45793</v>
      </c>
      <c r="C225" s="12" t="s">
        <v>127</v>
      </c>
      <c r="D225" s="12" t="s">
        <v>23</v>
      </c>
      <c r="E225" s="12" t="s">
        <v>23</v>
      </c>
      <c r="F225" s="12" t="s">
        <v>21</v>
      </c>
      <c r="G225" s="12" t="s">
        <v>131</v>
      </c>
      <c r="H225" s="14">
        <v>-3500</v>
      </c>
      <c r="I225" s="11">
        <v>123.09</v>
      </c>
      <c r="J225" s="11">
        <v>-430811.27</v>
      </c>
      <c r="K225" s="10"/>
      <c r="L225" s="10"/>
      <c r="M225" s="10"/>
    </row>
    <row r="226" spans="2:13" x14ac:dyDescent="0.25">
      <c r="B226" s="13">
        <f t="shared" si="12"/>
        <v>45793</v>
      </c>
      <c r="C226" s="12" t="s">
        <v>127</v>
      </c>
      <c r="D226" s="12" t="s">
        <v>23</v>
      </c>
      <c r="E226" s="12" t="s">
        <v>23</v>
      </c>
      <c r="F226" s="12" t="s">
        <v>21</v>
      </c>
      <c r="G226" s="12" t="s">
        <v>132</v>
      </c>
      <c r="H226" s="14">
        <v>-3500</v>
      </c>
      <c r="I226" s="11">
        <v>157</v>
      </c>
      <c r="J226" s="11">
        <v>-549499.94999999995</v>
      </c>
      <c r="K226" s="10"/>
      <c r="L226" s="10"/>
      <c r="M226" s="10"/>
    </row>
    <row r="227" spans="2:13" x14ac:dyDescent="0.25">
      <c r="B227" s="13">
        <f t="shared" si="12"/>
        <v>45793</v>
      </c>
      <c r="C227" s="12" t="s">
        <v>127</v>
      </c>
      <c r="D227" s="12" t="s">
        <v>23</v>
      </c>
      <c r="E227" s="12" t="s">
        <v>23</v>
      </c>
      <c r="F227" s="12" t="s">
        <v>24</v>
      </c>
      <c r="G227" s="12" t="s">
        <v>25</v>
      </c>
      <c r="H227" s="10"/>
      <c r="I227" s="10"/>
      <c r="J227" s="11">
        <v>2.63</v>
      </c>
      <c r="K227" s="10"/>
      <c r="L227" s="10"/>
      <c r="M227" s="10"/>
    </row>
    <row r="228" spans="2:13" x14ac:dyDescent="0.25">
      <c r="B228" s="13">
        <f t="shared" si="12"/>
        <v>45793</v>
      </c>
      <c r="C228" s="12" t="s">
        <v>127</v>
      </c>
      <c r="D228" s="12" t="s">
        <v>23</v>
      </c>
      <c r="E228" s="12" t="s">
        <v>23</v>
      </c>
      <c r="F228" s="12" t="s">
        <v>24</v>
      </c>
      <c r="G228" s="12" t="s">
        <v>26</v>
      </c>
      <c r="H228" s="10"/>
      <c r="I228" s="10"/>
      <c r="J228" s="11">
        <v>3.94</v>
      </c>
      <c r="K228" s="10"/>
      <c r="L228" s="10"/>
      <c r="M228" s="10"/>
    </row>
    <row r="229" spans="2:13" x14ac:dyDescent="0.25">
      <c r="B229" s="13">
        <f t="shared" si="12"/>
        <v>45793</v>
      </c>
      <c r="C229" s="12" t="s">
        <v>127</v>
      </c>
      <c r="D229" s="12" t="s">
        <v>23</v>
      </c>
      <c r="E229" s="12" t="s">
        <v>23</v>
      </c>
      <c r="F229" s="12" t="s">
        <v>24</v>
      </c>
      <c r="G229" s="12" t="s">
        <v>27</v>
      </c>
      <c r="H229" s="10"/>
      <c r="I229" s="10"/>
      <c r="J229" s="11">
        <v>2384</v>
      </c>
      <c r="K229" s="10"/>
      <c r="L229" s="10"/>
      <c r="M229" s="10"/>
    </row>
    <row r="230" spans="2:13" x14ac:dyDescent="0.25">
      <c r="B230" s="13">
        <f t="shared" si="12"/>
        <v>45793</v>
      </c>
      <c r="C230" s="12" t="s">
        <v>127</v>
      </c>
      <c r="D230" s="12" t="s">
        <v>23</v>
      </c>
      <c r="E230" s="12" t="s">
        <v>23</v>
      </c>
      <c r="F230" s="12" t="s">
        <v>24</v>
      </c>
      <c r="G230" s="12" t="s">
        <v>31</v>
      </c>
      <c r="H230" s="10"/>
      <c r="I230" s="10"/>
      <c r="J230" s="11">
        <v>243.92</v>
      </c>
      <c r="K230" s="10"/>
      <c r="L230" s="10"/>
      <c r="M230" s="10"/>
    </row>
    <row r="231" spans="2:13" x14ac:dyDescent="0.25">
      <c r="B231" s="13">
        <f t="shared" si="12"/>
        <v>45793</v>
      </c>
      <c r="C231" s="12" t="s">
        <v>127</v>
      </c>
      <c r="D231" s="12" t="s">
        <v>23</v>
      </c>
      <c r="E231" s="12" t="s">
        <v>23</v>
      </c>
      <c r="F231" s="12" t="s">
        <v>24</v>
      </c>
      <c r="G231" s="12" t="s">
        <v>30</v>
      </c>
      <c r="H231" s="10"/>
      <c r="I231" s="10"/>
      <c r="J231" s="11">
        <v>78.06</v>
      </c>
      <c r="K231" s="10"/>
      <c r="L231" s="10"/>
      <c r="M231" s="10"/>
    </row>
    <row r="232" spans="2:13" x14ac:dyDescent="0.25">
      <c r="B232" s="13">
        <f t="shared" si="12"/>
        <v>45793</v>
      </c>
      <c r="C232" s="12" t="s">
        <v>127</v>
      </c>
      <c r="D232" s="12" t="s">
        <v>23</v>
      </c>
      <c r="E232" s="12" t="s">
        <v>23</v>
      </c>
      <c r="F232" s="12" t="s">
        <v>24</v>
      </c>
      <c r="G232" s="12" t="s">
        <v>28</v>
      </c>
      <c r="H232" s="10"/>
      <c r="I232" s="10"/>
      <c r="J232" s="11">
        <v>73</v>
      </c>
      <c r="K232" s="10"/>
      <c r="L232" s="10"/>
      <c r="M232" s="10"/>
    </row>
    <row r="233" spans="2:13" x14ac:dyDescent="0.25">
      <c r="B233" s="13">
        <f t="shared" si="12"/>
        <v>45793</v>
      </c>
      <c r="C233" s="12" t="s">
        <v>127</v>
      </c>
      <c r="D233" s="12" t="s">
        <v>23</v>
      </c>
      <c r="E233" s="12" t="s">
        <v>23</v>
      </c>
      <c r="F233" s="12" t="s">
        <v>24</v>
      </c>
      <c r="G233" s="12" t="s">
        <v>29</v>
      </c>
      <c r="H233" s="10"/>
      <c r="I233" s="10"/>
      <c r="J233" s="11">
        <v>243.92</v>
      </c>
      <c r="K233" s="10"/>
      <c r="L233" s="10"/>
      <c r="M233" s="10"/>
    </row>
    <row r="234" spans="2:13" x14ac:dyDescent="0.25">
      <c r="B234" s="15">
        <f t="shared" si="12"/>
        <v>45793</v>
      </c>
      <c r="C234" s="12" t="s">
        <v>127</v>
      </c>
      <c r="D234" s="16"/>
      <c r="E234" s="16"/>
      <c r="F234" s="81" t="s">
        <v>52</v>
      </c>
      <c r="G234" s="82"/>
      <c r="H234" s="82"/>
      <c r="I234" s="82"/>
      <c r="J234" s="82"/>
      <c r="K234" s="16"/>
      <c r="L234" s="17">
        <v>1646367.15</v>
      </c>
      <c r="M234" s="17">
        <v>-3756092</v>
      </c>
    </row>
    <row r="235" spans="2:13" x14ac:dyDescent="0.25">
      <c r="B235" s="9">
        <v>45793</v>
      </c>
      <c r="C235" s="10" t="s">
        <v>133</v>
      </c>
      <c r="D235" s="10" t="s">
        <v>17</v>
      </c>
      <c r="E235" s="10" t="s">
        <v>39</v>
      </c>
      <c r="F235" s="83" t="s">
        <v>40</v>
      </c>
      <c r="G235" s="84"/>
      <c r="H235" s="85"/>
      <c r="I235" s="85"/>
      <c r="J235" s="84"/>
      <c r="K235" s="11">
        <v>2500000</v>
      </c>
      <c r="L235" s="10"/>
      <c r="M235" s="11">
        <v>-1256092</v>
      </c>
    </row>
    <row r="236" spans="2:13" x14ac:dyDescent="0.25">
      <c r="B236" s="13">
        <f>B235</f>
        <v>45793</v>
      </c>
      <c r="C236" s="10"/>
      <c r="D236" s="10"/>
      <c r="E236" s="10"/>
      <c r="F236" s="83" t="s">
        <v>134</v>
      </c>
      <c r="G236" s="84"/>
      <c r="H236" s="84"/>
      <c r="I236" s="84"/>
      <c r="J236" s="84"/>
      <c r="K236" s="10"/>
      <c r="L236" s="10"/>
      <c r="M236" s="10"/>
    </row>
    <row r="237" spans="2:13" x14ac:dyDescent="0.25">
      <c r="B237" s="13">
        <v>45797</v>
      </c>
      <c r="C237" s="12" t="s">
        <v>135</v>
      </c>
      <c r="D237" s="12" t="s">
        <v>17</v>
      </c>
      <c r="E237" s="12" t="s">
        <v>136</v>
      </c>
      <c r="F237" s="12" t="s">
        <v>21</v>
      </c>
      <c r="G237" s="12" t="s">
        <v>137</v>
      </c>
      <c r="H237" s="14">
        <v>500</v>
      </c>
      <c r="I237" s="11">
        <v>680.68</v>
      </c>
      <c r="J237" s="11">
        <v>340340</v>
      </c>
      <c r="K237" s="10"/>
      <c r="L237" s="10"/>
      <c r="M237" s="10"/>
    </row>
    <row r="238" spans="2:13" x14ac:dyDescent="0.25">
      <c r="B238" s="13">
        <f t="shared" ref="B238:B249" si="13">B237</f>
        <v>45797</v>
      </c>
      <c r="C238" s="12" t="s">
        <v>135</v>
      </c>
      <c r="D238" s="12" t="s">
        <v>23</v>
      </c>
      <c r="E238" s="12" t="s">
        <v>23</v>
      </c>
      <c r="F238" s="12" t="s">
        <v>21</v>
      </c>
      <c r="G238" s="12" t="s">
        <v>138</v>
      </c>
      <c r="H238" s="14">
        <v>1000</v>
      </c>
      <c r="I238" s="11">
        <v>84.93</v>
      </c>
      <c r="J238" s="11">
        <v>84929.84</v>
      </c>
      <c r="K238" s="10"/>
      <c r="L238" s="10"/>
      <c r="M238" s="10"/>
    </row>
    <row r="239" spans="2:13" x14ac:dyDescent="0.25">
      <c r="B239" s="13">
        <f t="shared" si="13"/>
        <v>45797</v>
      </c>
      <c r="C239" s="12" t="s">
        <v>135</v>
      </c>
      <c r="D239" s="12" t="s">
        <v>23</v>
      </c>
      <c r="E239" s="12" t="s">
        <v>23</v>
      </c>
      <c r="F239" s="12" t="s">
        <v>21</v>
      </c>
      <c r="G239" s="12" t="s">
        <v>139</v>
      </c>
      <c r="H239" s="14">
        <v>500</v>
      </c>
      <c r="I239" s="11">
        <v>197.19</v>
      </c>
      <c r="J239" s="11">
        <v>98593.03</v>
      </c>
      <c r="K239" s="10"/>
      <c r="L239" s="10"/>
      <c r="M239" s="10"/>
    </row>
    <row r="240" spans="2:13" x14ac:dyDescent="0.25">
      <c r="B240" s="13">
        <f t="shared" si="13"/>
        <v>45797</v>
      </c>
      <c r="C240" s="12" t="s">
        <v>135</v>
      </c>
      <c r="D240" s="12" t="s">
        <v>23</v>
      </c>
      <c r="E240" s="12" t="s">
        <v>23</v>
      </c>
      <c r="F240" s="12" t="s">
        <v>21</v>
      </c>
      <c r="G240" s="12" t="s">
        <v>140</v>
      </c>
      <c r="H240" s="14">
        <v>2000</v>
      </c>
      <c r="I240" s="11">
        <v>141.44</v>
      </c>
      <c r="J240" s="11">
        <v>282882.7</v>
      </c>
      <c r="K240" s="10"/>
      <c r="L240" s="10"/>
      <c r="M240" s="10"/>
    </row>
    <row r="241" spans="2:13" x14ac:dyDescent="0.25">
      <c r="B241" s="13">
        <f t="shared" si="13"/>
        <v>45797</v>
      </c>
      <c r="C241" s="12" t="s">
        <v>135</v>
      </c>
      <c r="D241" s="12" t="s">
        <v>23</v>
      </c>
      <c r="E241" s="12" t="s">
        <v>23</v>
      </c>
      <c r="F241" s="12" t="s">
        <v>21</v>
      </c>
      <c r="G241" s="12" t="s">
        <v>141</v>
      </c>
      <c r="H241" s="14">
        <v>500</v>
      </c>
      <c r="I241" s="11">
        <v>181.39</v>
      </c>
      <c r="J241" s="11">
        <v>90695.6</v>
      </c>
      <c r="K241" s="10"/>
      <c r="L241" s="10"/>
      <c r="M241" s="10"/>
    </row>
    <row r="242" spans="2:13" x14ac:dyDescent="0.25">
      <c r="B242" s="13">
        <f t="shared" si="13"/>
        <v>45797</v>
      </c>
      <c r="C242" s="12" t="s">
        <v>135</v>
      </c>
      <c r="D242" s="12" t="s">
        <v>23</v>
      </c>
      <c r="E242" s="12" t="s">
        <v>23</v>
      </c>
      <c r="F242" s="12" t="s">
        <v>24</v>
      </c>
      <c r="G242" s="12" t="s">
        <v>25</v>
      </c>
      <c r="H242" s="10"/>
      <c r="I242" s="10"/>
      <c r="J242" s="11">
        <v>0.9</v>
      </c>
      <c r="K242" s="10"/>
      <c r="L242" s="10"/>
      <c r="M242" s="10"/>
    </row>
    <row r="243" spans="2:13" x14ac:dyDescent="0.25">
      <c r="B243" s="13">
        <f t="shared" si="13"/>
        <v>45797</v>
      </c>
      <c r="C243" s="12" t="s">
        <v>135</v>
      </c>
      <c r="D243" s="12" t="s">
        <v>23</v>
      </c>
      <c r="E243" s="12" t="s">
        <v>23</v>
      </c>
      <c r="F243" s="12" t="s">
        <v>24</v>
      </c>
      <c r="G243" s="12" t="s">
        <v>26</v>
      </c>
      <c r="H243" s="10"/>
      <c r="I243" s="10"/>
      <c r="J243" s="11">
        <v>1.34</v>
      </c>
      <c r="K243" s="10"/>
      <c r="L243" s="10"/>
      <c r="M243" s="10"/>
    </row>
    <row r="244" spans="2:13" x14ac:dyDescent="0.25">
      <c r="B244" s="13">
        <f t="shared" si="13"/>
        <v>45797</v>
      </c>
      <c r="C244" s="12" t="s">
        <v>135</v>
      </c>
      <c r="D244" s="12" t="s">
        <v>23</v>
      </c>
      <c r="E244" s="12" t="s">
        <v>23</v>
      </c>
      <c r="F244" s="12" t="s">
        <v>24</v>
      </c>
      <c r="G244" s="12" t="s">
        <v>27</v>
      </c>
      <c r="H244" s="10"/>
      <c r="I244" s="10"/>
      <c r="J244" s="11">
        <v>897</v>
      </c>
      <c r="K244" s="10"/>
      <c r="L244" s="10"/>
      <c r="M244" s="10"/>
    </row>
    <row r="245" spans="2:13" x14ac:dyDescent="0.25">
      <c r="B245" s="13">
        <f t="shared" si="13"/>
        <v>45797</v>
      </c>
      <c r="C245" s="12" t="s">
        <v>135</v>
      </c>
      <c r="D245" s="12" t="s">
        <v>23</v>
      </c>
      <c r="E245" s="12" t="s">
        <v>23</v>
      </c>
      <c r="F245" s="12" t="s">
        <v>24</v>
      </c>
      <c r="G245" s="12" t="s">
        <v>31</v>
      </c>
      <c r="H245" s="10"/>
      <c r="I245" s="10"/>
      <c r="J245" s="11">
        <v>83.22</v>
      </c>
      <c r="K245" s="10"/>
      <c r="L245" s="10"/>
      <c r="M245" s="10"/>
    </row>
    <row r="246" spans="2:13" x14ac:dyDescent="0.25">
      <c r="B246" s="13">
        <f t="shared" si="13"/>
        <v>45797</v>
      </c>
      <c r="C246" s="12" t="s">
        <v>135</v>
      </c>
      <c r="D246" s="12" t="s">
        <v>23</v>
      </c>
      <c r="E246" s="12" t="s">
        <v>23</v>
      </c>
      <c r="F246" s="12" t="s">
        <v>24</v>
      </c>
      <c r="G246" s="12" t="s">
        <v>30</v>
      </c>
      <c r="H246" s="10"/>
      <c r="I246" s="10"/>
      <c r="J246" s="11">
        <v>26.63</v>
      </c>
      <c r="K246" s="10"/>
      <c r="L246" s="10"/>
      <c r="M246" s="10"/>
    </row>
    <row r="247" spans="2:13" x14ac:dyDescent="0.25">
      <c r="B247" s="13">
        <f t="shared" si="13"/>
        <v>45797</v>
      </c>
      <c r="C247" s="12" t="s">
        <v>135</v>
      </c>
      <c r="D247" s="12" t="s">
        <v>23</v>
      </c>
      <c r="E247" s="12" t="s">
        <v>23</v>
      </c>
      <c r="F247" s="12" t="s">
        <v>24</v>
      </c>
      <c r="G247" s="12" t="s">
        <v>28</v>
      </c>
      <c r="H247" s="10"/>
      <c r="I247" s="10"/>
      <c r="J247" s="11">
        <v>134</v>
      </c>
      <c r="K247" s="10"/>
      <c r="L247" s="10"/>
      <c r="M247" s="10"/>
    </row>
    <row r="248" spans="2:13" x14ac:dyDescent="0.25">
      <c r="B248" s="13">
        <f t="shared" si="13"/>
        <v>45797</v>
      </c>
      <c r="C248" s="12" t="s">
        <v>135</v>
      </c>
      <c r="D248" s="12" t="s">
        <v>23</v>
      </c>
      <c r="E248" s="12" t="s">
        <v>23</v>
      </c>
      <c r="F248" s="12" t="s">
        <v>24</v>
      </c>
      <c r="G248" s="12" t="s">
        <v>29</v>
      </c>
      <c r="H248" s="10"/>
      <c r="I248" s="10"/>
      <c r="J248" s="11">
        <v>83.22</v>
      </c>
      <c r="K248" s="10"/>
      <c r="L248" s="10"/>
      <c r="M248" s="10"/>
    </row>
    <row r="249" spans="2:13" x14ac:dyDescent="0.25">
      <c r="B249" s="15">
        <f t="shared" si="13"/>
        <v>45797</v>
      </c>
      <c r="C249" s="12" t="s">
        <v>135</v>
      </c>
      <c r="D249" s="16"/>
      <c r="E249" s="16"/>
      <c r="F249" s="81" t="s">
        <v>32</v>
      </c>
      <c r="G249" s="82"/>
      <c r="H249" s="82"/>
      <c r="I249" s="82"/>
      <c r="J249" s="82"/>
      <c r="K249" s="17">
        <v>898667.48</v>
      </c>
      <c r="L249" s="16"/>
      <c r="M249" s="17">
        <v>-357424.52</v>
      </c>
    </row>
    <row r="250" spans="2:13" x14ac:dyDescent="0.25">
      <c r="B250" s="13">
        <v>45798</v>
      </c>
      <c r="C250" s="12" t="s">
        <v>142</v>
      </c>
      <c r="D250" s="12" t="s">
        <v>17</v>
      </c>
      <c r="E250" s="12" t="s">
        <v>143</v>
      </c>
      <c r="F250" s="12" t="s">
        <v>123</v>
      </c>
      <c r="G250" s="12" t="s">
        <v>144</v>
      </c>
      <c r="H250" s="10">
        <v>0</v>
      </c>
      <c r="I250" s="10"/>
      <c r="J250" s="11">
        <v>-1956.17</v>
      </c>
      <c r="K250" s="10"/>
      <c r="L250" s="10"/>
      <c r="M250" s="10"/>
    </row>
    <row r="251" spans="2:13" x14ac:dyDescent="0.25">
      <c r="B251" s="13">
        <f t="shared" ref="B251:B259" si="14">B250</f>
        <v>45798</v>
      </c>
      <c r="C251" s="12" t="s">
        <v>142</v>
      </c>
      <c r="D251" s="12" t="s">
        <v>23</v>
      </c>
      <c r="E251" s="12" t="s">
        <v>23</v>
      </c>
      <c r="F251" s="12" t="s">
        <v>21</v>
      </c>
      <c r="G251" s="12" t="s">
        <v>145</v>
      </c>
      <c r="H251" s="14">
        <v>200</v>
      </c>
      <c r="I251" s="11">
        <v>824.01</v>
      </c>
      <c r="J251" s="11">
        <v>164802.35999999999</v>
      </c>
      <c r="K251" s="10"/>
      <c r="L251" s="10"/>
      <c r="M251" s="10"/>
    </row>
    <row r="252" spans="2:13" x14ac:dyDescent="0.25">
      <c r="B252" s="13">
        <f t="shared" si="14"/>
        <v>45798</v>
      </c>
      <c r="C252" s="12" t="s">
        <v>142</v>
      </c>
      <c r="D252" s="12" t="s">
        <v>23</v>
      </c>
      <c r="E252" s="12" t="s">
        <v>23</v>
      </c>
      <c r="F252" s="12" t="s">
        <v>24</v>
      </c>
      <c r="G252" s="12" t="s">
        <v>25</v>
      </c>
      <c r="H252" s="10"/>
      <c r="I252" s="10"/>
      <c r="J252" s="11">
        <v>0.69</v>
      </c>
      <c r="K252" s="10"/>
      <c r="L252" s="10"/>
      <c r="M252" s="10"/>
    </row>
    <row r="253" spans="2:13" x14ac:dyDescent="0.25">
      <c r="B253" s="13">
        <f t="shared" si="14"/>
        <v>45798</v>
      </c>
      <c r="C253" s="12" t="s">
        <v>142</v>
      </c>
      <c r="D253" s="12" t="s">
        <v>23</v>
      </c>
      <c r="E253" s="12" t="s">
        <v>23</v>
      </c>
      <c r="F253" s="12" t="s">
        <v>24</v>
      </c>
      <c r="G253" s="12" t="s">
        <v>26</v>
      </c>
      <c r="H253" s="10"/>
      <c r="I253" s="10"/>
      <c r="J253" s="11">
        <v>1.03</v>
      </c>
      <c r="K253" s="10"/>
      <c r="L253" s="10"/>
      <c r="M253" s="10"/>
    </row>
    <row r="254" spans="2:13" x14ac:dyDescent="0.25">
      <c r="B254" s="13">
        <f t="shared" si="14"/>
        <v>45798</v>
      </c>
      <c r="C254" s="12" t="s">
        <v>142</v>
      </c>
      <c r="D254" s="12" t="s">
        <v>23</v>
      </c>
      <c r="E254" s="12" t="s">
        <v>23</v>
      </c>
      <c r="F254" s="12" t="s">
        <v>24</v>
      </c>
      <c r="G254" s="12" t="s">
        <v>27</v>
      </c>
      <c r="H254" s="10"/>
      <c r="I254" s="10"/>
      <c r="J254" s="11">
        <v>230</v>
      </c>
      <c r="K254" s="10"/>
      <c r="L254" s="10"/>
      <c r="M254" s="10"/>
    </row>
    <row r="255" spans="2:13" x14ac:dyDescent="0.25">
      <c r="B255" s="13">
        <f t="shared" si="14"/>
        <v>45798</v>
      </c>
      <c r="C255" s="12" t="s">
        <v>142</v>
      </c>
      <c r="D255" s="12" t="s">
        <v>23</v>
      </c>
      <c r="E255" s="12" t="s">
        <v>23</v>
      </c>
      <c r="F255" s="12" t="s">
        <v>24</v>
      </c>
      <c r="G255" s="12" t="s">
        <v>31</v>
      </c>
      <c r="H255" s="10"/>
      <c r="I255" s="10"/>
      <c r="J255" s="11">
        <v>26.17</v>
      </c>
      <c r="K255" s="10"/>
      <c r="L255" s="10"/>
      <c r="M255" s="10"/>
    </row>
    <row r="256" spans="2:13" x14ac:dyDescent="0.25">
      <c r="B256" s="13">
        <f t="shared" si="14"/>
        <v>45798</v>
      </c>
      <c r="C256" s="12" t="s">
        <v>142</v>
      </c>
      <c r="D256" s="12" t="s">
        <v>23</v>
      </c>
      <c r="E256" s="12" t="s">
        <v>23</v>
      </c>
      <c r="F256" s="12" t="s">
        <v>24</v>
      </c>
      <c r="G256" s="12" t="s">
        <v>30</v>
      </c>
      <c r="H256" s="10"/>
      <c r="I256" s="10"/>
      <c r="J256" s="11">
        <v>20.43</v>
      </c>
      <c r="K256" s="10"/>
      <c r="L256" s="10"/>
      <c r="M256" s="10"/>
    </row>
    <row r="257" spans="2:13" x14ac:dyDescent="0.25">
      <c r="B257" s="13">
        <f t="shared" si="14"/>
        <v>45798</v>
      </c>
      <c r="C257" s="12" t="s">
        <v>142</v>
      </c>
      <c r="D257" s="12" t="s">
        <v>23</v>
      </c>
      <c r="E257" s="12" t="s">
        <v>23</v>
      </c>
      <c r="F257" s="12" t="s">
        <v>24</v>
      </c>
      <c r="G257" s="12" t="s">
        <v>28</v>
      </c>
      <c r="H257" s="10"/>
      <c r="I257" s="10"/>
      <c r="J257" s="11">
        <v>33</v>
      </c>
      <c r="K257" s="10"/>
      <c r="L257" s="10"/>
      <c r="M257" s="10"/>
    </row>
    <row r="258" spans="2:13" x14ac:dyDescent="0.25">
      <c r="B258" s="13">
        <f t="shared" si="14"/>
        <v>45798</v>
      </c>
      <c r="C258" s="12" t="s">
        <v>142</v>
      </c>
      <c r="D258" s="12" t="s">
        <v>23</v>
      </c>
      <c r="E258" s="12" t="s">
        <v>23</v>
      </c>
      <c r="F258" s="12" t="s">
        <v>24</v>
      </c>
      <c r="G258" s="12" t="s">
        <v>29</v>
      </c>
      <c r="H258" s="10"/>
      <c r="I258" s="10"/>
      <c r="J258" s="11">
        <v>26.17</v>
      </c>
      <c r="K258" s="10"/>
      <c r="L258" s="10"/>
      <c r="M258" s="10"/>
    </row>
    <row r="259" spans="2:13" x14ac:dyDescent="0.25">
      <c r="B259" s="15">
        <f t="shared" si="14"/>
        <v>45798</v>
      </c>
      <c r="C259" s="12" t="s">
        <v>142</v>
      </c>
      <c r="D259" s="16"/>
      <c r="E259" s="16"/>
      <c r="F259" s="81" t="s">
        <v>32</v>
      </c>
      <c r="G259" s="82"/>
      <c r="H259" s="82"/>
      <c r="I259" s="82"/>
      <c r="J259" s="82"/>
      <c r="K259" s="17">
        <v>163183.67999999999</v>
      </c>
      <c r="L259" s="16"/>
      <c r="M259" s="17">
        <v>-194240.84</v>
      </c>
    </row>
    <row r="260" spans="2:13" x14ac:dyDescent="0.25">
      <c r="B260" s="13">
        <v>45799</v>
      </c>
      <c r="C260" s="12" t="s">
        <v>146</v>
      </c>
      <c r="D260" s="12" t="s">
        <v>17</v>
      </c>
      <c r="E260" s="12" t="s">
        <v>147</v>
      </c>
      <c r="F260" s="12" t="s">
        <v>123</v>
      </c>
      <c r="G260" s="12" t="s">
        <v>148</v>
      </c>
      <c r="H260" s="10">
        <v>0</v>
      </c>
      <c r="I260" s="10"/>
      <c r="J260" s="11">
        <v>-3112.59</v>
      </c>
      <c r="K260" s="10"/>
      <c r="L260" s="10"/>
      <c r="M260" s="10"/>
    </row>
    <row r="261" spans="2:13" x14ac:dyDescent="0.25">
      <c r="B261" s="13">
        <f t="shared" ref="B261:B272" si="15">B260</f>
        <v>45799</v>
      </c>
      <c r="C261" s="12" t="s">
        <v>146</v>
      </c>
      <c r="D261" s="12" t="s">
        <v>23</v>
      </c>
      <c r="E261" s="12" t="s">
        <v>23</v>
      </c>
      <c r="F261" s="12" t="s">
        <v>21</v>
      </c>
      <c r="G261" s="12" t="s">
        <v>148</v>
      </c>
      <c r="H261" s="14">
        <v>50</v>
      </c>
      <c r="I261" s="11">
        <v>2757.97</v>
      </c>
      <c r="J261" s="11">
        <v>137898.26</v>
      </c>
      <c r="K261" s="10"/>
      <c r="L261" s="10"/>
      <c r="M261" s="10"/>
    </row>
    <row r="262" spans="2:13" x14ac:dyDescent="0.25">
      <c r="B262" s="13">
        <f t="shared" si="15"/>
        <v>45799</v>
      </c>
      <c r="C262" s="12" t="s">
        <v>146</v>
      </c>
      <c r="D262" s="12" t="s">
        <v>23</v>
      </c>
      <c r="E262" s="12" t="s">
        <v>23</v>
      </c>
      <c r="F262" s="12" t="s">
        <v>21</v>
      </c>
      <c r="G262" s="12" t="s">
        <v>149</v>
      </c>
      <c r="H262" s="14">
        <v>100</v>
      </c>
      <c r="I262" s="11">
        <v>1393.39</v>
      </c>
      <c r="J262" s="11">
        <v>139339.20000000001</v>
      </c>
      <c r="K262" s="10"/>
      <c r="L262" s="10"/>
      <c r="M262" s="10"/>
    </row>
    <row r="263" spans="2:13" x14ac:dyDescent="0.25">
      <c r="B263" s="13">
        <f t="shared" si="15"/>
        <v>45799</v>
      </c>
      <c r="C263" s="12" t="s">
        <v>146</v>
      </c>
      <c r="D263" s="12" t="s">
        <v>23</v>
      </c>
      <c r="E263" s="12" t="s">
        <v>23</v>
      </c>
      <c r="F263" s="12" t="s">
        <v>21</v>
      </c>
      <c r="G263" s="12" t="s">
        <v>131</v>
      </c>
      <c r="H263" s="14">
        <v>-1500</v>
      </c>
      <c r="I263" s="11">
        <v>123.93</v>
      </c>
      <c r="J263" s="11">
        <v>-185892.86</v>
      </c>
      <c r="K263" s="10"/>
      <c r="L263" s="10"/>
      <c r="M263" s="10"/>
    </row>
    <row r="264" spans="2:13" x14ac:dyDescent="0.25">
      <c r="B264" s="13">
        <f t="shared" si="15"/>
        <v>45799</v>
      </c>
      <c r="C264" s="12" t="s">
        <v>146</v>
      </c>
      <c r="D264" s="12" t="s">
        <v>23</v>
      </c>
      <c r="E264" s="12" t="s">
        <v>23</v>
      </c>
      <c r="F264" s="12" t="s">
        <v>21</v>
      </c>
      <c r="G264" s="12" t="s">
        <v>132</v>
      </c>
      <c r="H264" s="14">
        <v>-1500</v>
      </c>
      <c r="I264" s="11">
        <v>160.38999999999999</v>
      </c>
      <c r="J264" s="11">
        <v>-240588.37</v>
      </c>
      <c r="K264" s="10"/>
      <c r="L264" s="10"/>
      <c r="M264" s="10"/>
    </row>
    <row r="265" spans="2:13" x14ac:dyDescent="0.25">
      <c r="B265" s="13">
        <f t="shared" si="15"/>
        <v>45799</v>
      </c>
      <c r="C265" s="12" t="s">
        <v>146</v>
      </c>
      <c r="D265" s="12" t="s">
        <v>23</v>
      </c>
      <c r="E265" s="12" t="s">
        <v>23</v>
      </c>
      <c r="F265" s="12" t="s">
        <v>24</v>
      </c>
      <c r="G265" s="12" t="s">
        <v>25</v>
      </c>
      <c r="H265" s="10"/>
      <c r="I265" s="10"/>
      <c r="J265" s="11">
        <v>0.98</v>
      </c>
      <c r="K265" s="10"/>
      <c r="L265" s="10"/>
      <c r="M265" s="10"/>
    </row>
    <row r="266" spans="2:13" x14ac:dyDescent="0.25">
      <c r="B266" s="13">
        <f t="shared" si="15"/>
        <v>45799</v>
      </c>
      <c r="C266" s="12" t="s">
        <v>146</v>
      </c>
      <c r="D266" s="12" t="s">
        <v>23</v>
      </c>
      <c r="E266" s="12" t="s">
        <v>23</v>
      </c>
      <c r="F266" s="12" t="s">
        <v>24</v>
      </c>
      <c r="G266" s="12" t="s">
        <v>26</v>
      </c>
      <c r="H266" s="10"/>
      <c r="I266" s="10"/>
      <c r="J266" s="11">
        <v>1.47</v>
      </c>
      <c r="K266" s="10"/>
      <c r="L266" s="10"/>
      <c r="M266" s="10"/>
    </row>
    <row r="267" spans="2:13" x14ac:dyDescent="0.25">
      <c r="B267" s="13">
        <f t="shared" si="15"/>
        <v>45799</v>
      </c>
      <c r="C267" s="12" t="s">
        <v>146</v>
      </c>
      <c r="D267" s="12" t="s">
        <v>23</v>
      </c>
      <c r="E267" s="12" t="s">
        <v>23</v>
      </c>
      <c r="F267" s="12" t="s">
        <v>24</v>
      </c>
      <c r="G267" s="12" t="s">
        <v>27</v>
      </c>
      <c r="H267" s="10"/>
      <c r="I267" s="10"/>
      <c r="J267" s="11">
        <v>740</v>
      </c>
      <c r="K267" s="10"/>
      <c r="L267" s="10"/>
      <c r="M267" s="10"/>
    </row>
    <row r="268" spans="2:13" x14ac:dyDescent="0.25">
      <c r="B268" s="13">
        <f t="shared" si="15"/>
        <v>45799</v>
      </c>
      <c r="C268" s="12" t="s">
        <v>146</v>
      </c>
      <c r="D268" s="12" t="s">
        <v>23</v>
      </c>
      <c r="E268" s="12" t="s">
        <v>23</v>
      </c>
      <c r="F268" s="12" t="s">
        <v>24</v>
      </c>
      <c r="G268" s="12" t="s">
        <v>31</v>
      </c>
      <c r="H268" s="10"/>
      <c r="I268" s="10"/>
      <c r="J268" s="11">
        <v>71.13</v>
      </c>
      <c r="K268" s="10"/>
      <c r="L268" s="10"/>
      <c r="M268" s="10"/>
    </row>
    <row r="269" spans="2:13" x14ac:dyDescent="0.25">
      <c r="B269" s="13">
        <f t="shared" si="15"/>
        <v>45799</v>
      </c>
      <c r="C269" s="12" t="s">
        <v>146</v>
      </c>
      <c r="D269" s="12" t="s">
        <v>23</v>
      </c>
      <c r="E269" s="12" t="s">
        <v>23</v>
      </c>
      <c r="F269" s="12" t="s">
        <v>24</v>
      </c>
      <c r="G269" s="12" t="s">
        <v>30</v>
      </c>
      <c r="H269" s="10"/>
      <c r="I269" s="10"/>
      <c r="J269" s="11">
        <v>29.18</v>
      </c>
      <c r="K269" s="10"/>
      <c r="L269" s="10"/>
      <c r="M269" s="10"/>
    </row>
    <row r="270" spans="2:13" x14ac:dyDescent="0.25">
      <c r="B270" s="13">
        <f t="shared" si="15"/>
        <v>45799</v>
      </c>
      <c r="C270" s="12" t="s">
        <v>146</v>
      </c>
      <c r="D270" s="12" t="s">
        <v>23</v>
      </c>
      <c r="E270" s="12" t="s">
        <v>23</v>
      </c>
      <c r="F270" s="12" t="s">
        <v>24</v>
      </c>
      <c r="G270" s="12" t="s">
        <v>28</v>
      </c>
      <c r="H270" s="10"/>
      <c r="I270" s="10"/>
      <c r="J270" s="11">
        <v>46</v>
      </c>
      <c r="K270" s="10"/>
      <c r="L270" s="10"/>
      <c r="M270" s="10"/>
    </row>
    <row r="271" spans="2:13" x14ac:dyDescent="0.25">
      <c r="B271" s="13">
        <f t="shared" si="15"/>
        <v>45799</v>
      </c>
      <c r="C271" s="12" t="s">
        <v>146</v>
      </c>
      <c r="D271" s="12" t="s">
        <v>23</v>
      </c>
      <c r="E271" s="12" t="s">
        <v>23</v>
      </c>
      <c r="F271" s="12" t="s">
        <v>24</v>
      </c>
      <c r="G271" s="12" t="s">
        <v>29</v>
      </c>
      <c r="H271" s="10"/>
      <c r="I271" s="10"/>
      <c r="J271" s="11">
        <v>71.13</v>
      </c>
      <c r="K271" s="10"/>
      <c r="L271" s="10"/>
      <c r="M271" s="10"/>
    </row>
    <row r="272" spans="2:13" x14ac:dyDescent="0.25">
      <c r="B272" s="15">
        <f t="shared" si="15"/>
        <v>45799</v>
      </c>
      <c r="C272" s="12" t="s">
        <v>146</v>
      </c>
      <c r="D272" s="16"/>
      <c r="E272" s="16"/>
      <c r="F272" s="81" t="s">
        <v>52</v>
      </c>
      <c r="G272" s="82"/>
      <c r="H272" s="82"/>
      <c r="I272" s="82"/>
      <c r="J272" s="82"/>
      <c r="K272" s="16"/>
      <c r="L272" s="17">
        <v>151396.47</v>
      </c>
      <c r="M272" s="17">
        <v>-345637.31</v>
      </c>
    </row>
    <row r="273" spans="2:13" x14ac:dyDescent="0.25">
      <c r="B273" s="13">
        <v>45800</v>
      </c>
      <c r="C273" s="12" t="s">
        <v>150</v>
      </c>
      <c r="D273" s="12" t="s">
        <v>17</v>
      </c>
      <c r="E273" s="12" t="s">
        <v>151</v>
      </c>
      <c r="F273" s="12" t="s">
        <v>21</v>
      </c>
      <c r="G273" s="12" t="s">
        <v>51</v>
      </c>
      <c r="H273" s="14">
        <v>-2000</v>
      </c>
      <c r="I273" s="11">
        <v>79.959999999999994</v>
      </c>
      <c r="J273" s="11">
        <v>-159920</v>
      </c>
      <c r="K273" s="10"/>
      <c r="L273" s="10"/>
      <c r="M273" s="10"/>
    </row>
    <row r="274" spans="2:13" x14ac:dyDescent="0.25">
      <c r="B274" s="13">
        <f t="shared" ref="B274:B282" si="16">B273</f>
        <v>45800</v>
      </c>
      <c r="C274" s="12" t="s">
        <v>150</v>
      </c>
      <c r="D274" s="12" t="s">
        <v>23</v>
      </c>
      <c r="E274" s="12" t="s">
        <v>23</v>
      </c>
      <c r="F274" s="12" t="s">
        <v>21</v>
      </c>
      <c r="G274" s="12" t="s">
        <v>152</v>
      </c>
      <c r="H274" s="14">
        <v>100</v>
      </c>
      <c r="I274" s="11">
        <v>1104.24</v>
      </c>
      <c r="J274" s="11">
        <v>110424.07</v>
      </c>
      <c r="K274" s="10"/>
      <c r="L274" s="10"/>
      <c r="M274" s="10"/>
    </row>
    <row r="275" spans="2:13" x14ac:dyDescent="0.25">
      <c r="B275" s="13">
        <f t="shared" si="16"/>
        <v>45800</v>
      </c>
      <c r="C275" s="12" t="s">
        <v>150</v>
      </c>
      <c r="D275" s="12" t="s">
        <v>23</v>
      </c>
      <c r="E275" s="12" t="s">
        <v>23</v>
      </c>
      <c r="F275" s="12" t="s">
        <v>24</v>
      </c>
      <c r="G275" s="12" t="s">
        <v>25</v>
      </c>
      <c r="H275" s="10"/>
      <c r="I275" s="10"/>
      <c r="J275" s="11">
        <v>0.27</v>
      </c>
      <c r="K275" s="10"/>
      <c r="L275" s="10"/>
      <c r="M275" s="10"/>
    </row>
    <row r="276" spans="2:13" x14ac:dyDescent="0.25">
      <c r="B276" s="13">
        <f t="shared" si="16"/>
        <v>45800</v>
      </c>
      <c r="C276" s="12" t="s">
        <v>150</v>
      </c>
      <c r="D276" s="12" t="s">
        <v>23</v>
      </c>
      <c r="E276" s="12" t="s">
        <v>23</v>
      </c>
      <c r="F276" s="12" t="s">
        <v>24</v>
      </c>
      <c r="G276" s="12" t="s">
        <v>26</v>
      </c>
      <c r="H276" s="10"/>
      <c r="I276" s="10"/>
      <c r="J276" s="11">
        <v>0.41</v>
      </c>
      <c r="K276" s="10"/>
      <c r="L276" s="10"/>
      <c r="M276" s="10"/>
    </row>
    <row r="277" spans="2:13" x14ac:dyDescent="0.25">
      <c r="B277" s="13">
        <f t="shared" si="16"/>
        <v>45800</v>
      </c>
      <c r="C277" s="12" t="s">
        <v>150</v>
      </c>
      <c r="D277" s="12" t="s">
        <v>23</v>
      </c>
      <c r="E277" s="12" t="s">
        <v>23</v>
      </c>
      <c r="F277" s="12" t="s">
        <v>24</v>
      </c>
      <c r="G277" s="12" t="s">
        <v>27</v>
      </c>
      <c r="H277" s="10"/>
      <c r="I277" s="10"/>
      <c r="J277" s="11">
        <v>110</v>
      </c>
      <c r="K277" s="10"/>
      <c r="L277" s="10"/>
      <c r="M277" s="10"/>
    </row>
    <row r="278" spans="2:13" x14ac:dyDescent="0.25">
      <c r="B278" s="13">
        <f t="shared" si="16"/>
        <v>45800</v>
      </c>
      <c r="C278" s="12" t="s">
        <v>150</v>
      </c>
      <c r="D278" s="12" t="s">
        <v>23</v>
      </c>
      <c r="E278" s="12" t="s">
        <v>23</v>
      </c>
      <c r="F278" s="12" t="s">
        <v>24</v>
      </c>
      <c r="G278" s="12" t="s">
        <v>31</v>
      </c>
      <c r="H278" s="10"/>
      <c r="I278" s="10"/>
      <c r="J278" s="11">
        <v>25.09</v>
      </c>
      <c r="K278" s="10"/>
      <c r="L278" s="10"/>
      <c r="M278" s="10"/>
    </row>
    <row r="279" spans="2:13" x14ac:dyDescent="0.25">
      <c r="B279" s="13">
        <f t="shared" si="16"/>
        <v>45800</v>
      </c>
      <c r="C279" s="12" t="s">
        <v>150</v>
      </c>
      <c r="D279" s="12" t="s">
        <v>23</v>
      </c>
      <c r="E279" s="12" t="s">
        <v>23</v>
      </c>
      <c r="F279" s="12" t="s">
        <v>24</v>
      </c>
      <c r="G279" s="12" t="s">
        <v>30</v>
      </c>
      <c r="H279" s="10"/>
      <c r="I279" s="10"/>
      <c r="J279" s="11">
        <v>8.0299999999999994</v>
      </c>
      <c r="K279" s="10"/>
      <c r="L279" s="10"/>
      <c r="M279" s="10"/>
    </row>
    <row r="280" spans="2:13" x14ac:dyDescent="0.25">
      <c r="B280" s="13">
        <f t="shared" si="16"/>
        <v>45800</v>
      </c>
      <c r="C280" s="12" t="s">
        <v>150</v>
      </c>
      <c r="D280" s="12" t="s">
        <v>23</v>
      </c>
      <c r="E280" s="12" t="s">
        <v>23</v>
      </c>
      <c r="F280" s="12" t="s">
        <v>24</v>
      </c>
      <c r="G280" s="12" t="s">
        <v>28</v>
      </c>
      <c r="H280" s="10"/>
      <c r="I280" s="10"/>
      <c r="J280" s="11">
        <v>17</v>
      </c>
      <c r="K280" s="10"/>
      <c r="L280" s="10"/>
      <c r="M280" s="10"/>
    </row>
    <row r="281" spans="2:13" x14ac:dyDescent="0.25">
      <c r="B281" s="13">
        <f t="shared" si="16"/>
        <v>45800</v>
      </c>
      <c r="C281" s="12" t="s">
        <v>150</v>
      </c>
      <c r="D281" s="12" t="s">
        <v>23</v>
      </c>
      <c r="E281" s="12" t="s">
        <v>23</v>
      </c>
      <c r="F281" s="12" t="s">
        <v>24</v>
      </c>
      <c r="G281" s="12" t="s">
        <v>29</v>
      </c>
      <c r="H281" s="10"/>
      <c r="I281" s="10"/>
      <c r="J281" s="11">
        <v>25.09</v>
      </c>
      <c r="K281" s="10"/>
      <c r="L281" s="10"/>
      <c r="M281" s="10"/>
    </row>
    <row r="282" spans="2:13" x14ac:dyDescent="0.25">
      <c r="B282" s="15">
        <f t="shared" si="16"/>
        <v>45800</v>
      </c>
      <c r="C282" s="12" t="s">
        <v>150</v>
      </c>
      <c r="D282" s="16"/>
      <c r="E282" s="16"/>
      <c r="F282" s="81" t="s">
        <v>52</v>
      </c>
      <c r="G282" s="82"/>
      <c r="H282" s="82"/>
      <c r="I282" s="82"/>
      <c r="J282" s="82"/>
      <c r="K282" s="16"/>
      <c r="L282" s="17">
        <v>49310.04</v>
      </c>
      <c r="M282" s="17">
        <v>-394947.35</v>
      </c>
    </row>
    <row r="283" spans="2:13" x14ac:dyDescent="0.25">
      <c r="B283" s="13">
        <v>45804</v>
      </c>
      <c r="C283" s="12" t="s">
        <v>153</v>
      </c>
      <c r="D283" s="12" t="s">
        <v>17</v>
      </c>
      <c r="E283" s="12" t="s">
        <v>154</v>
      </c>
      <c r="F283" s="12" t="s">
        <v>21</v>
      </c>
      <c r="G283" s="12" t="s">
        <v>155</v>
      </c>
      <c r="H283" s="14">
        <v>250</v>
      </c>
      <c r="I283" s="11">
        <v>941.94</v>
      </c>
      <c r="J283" s="11">
        <v>235484.85</v>
      </c>
      <c r="K283" s="10"/>
      <c r="L283" s="10"/>
      <c r="M283" s="10"/>
    </row>
    <row r="284" spans="2:13" x14ac:dyDescent="0.25">
      <c r="B284" s="13">
        <f t="shared" ref="B284:B292" si="17">B283</f>
        <v>45804</v>
      </c>
      <c r="C284" s="12" t="s">
        <v>153</v>
      </c>
      <c r="D284" s="12" t="s">
        <v>23</v>
      </c>
      <c r="E284" s="12" t="s">
        <v>23</v>
      </c>
      <c r="F284" s="12" t="s">
        <v>21</v>
      </c>
      <c r="G284" s="12" t="s">
        <v>149</v>
      </c>
      <c r="H284" s="14">
        <v>-100</v>
      </c>
      <c r="I284" s="11">
        <v>1490.31</v>
      </c>
      <c r="J284" s="11">
        <v>-149030.81</v>
      </c>
      <c r="K284" s="10"/>
      <c r="L284" s="10"/>
      <c r="M284" s="10"/>
    </row>
    <row r="285" spans="2:13" x14ac:dyDescent="0.25">
      <c r="B285" s="13">
        <f t="shared" si="17"/>
        <v>45804</v>
      </c>
      <c r="C285" s="12" t="s">
        <v>153</v>
      </c>
      <c r="D285" s="12" t="s">
        <v>23</v>
      </c>
      <c r="E285" s="12" t="s">
        <v>23</v>
      </c>
      <c r="F285" s="12" t="s">
        <v>24</v>
      </c>
      <c r="G285" s="12" t="s">
        <v>25</v>
      </c>
      <c r="H285" s="10"/>
      <c r="I285" s="10"/>
      <c r="J285" s="11">
        <v>0.38</v>
      </c>
      <c r="K285" s="10"/>
      <c r="L285" s="10"/>
      <c r="M285" s="10"/>
    </row>
    <row r="286" spans="2:13" x14ac:dyDescent="0.25">
      <c r="B286" s="13">
        <f t="shared" si="17"/>
        <v>45804</v>
      </c>
      <c r="C286" s="12" t="s">
        <v>153</v>
      </c>
      <c r="D286" s="12" t="s">
        <v>23</v>
      </c>
      <c r="E286" s="12" t="s">
        <v>23</v>
      </c>
      <c r="F286" s="12" t="s">
        <v>24</v>
      </c>
      <c r="G286" s="12" t="s">
        <v>26</v>
      </c>
      <c r="H286" s="10"/>
      <c r="I286" s="10"/>
      <c r="J286" s="11">
        <v>0.57999999999999996</v>
      </c>
      <c r="K286" s="10"/>
      <c r="L286" s="10"/>
      <c r="M286" s="10"/>
    </row>
    <row r="287" spans="2:13" x14ac:dyDescent="0.25">
      <c r="B287" s="13">
        <f t="shared" si="17"/>
        <v>45804</v>
      </c>
      <c r="C287" s="12" t="s">
        <v>153</v>
      </c>
      <c r="D287" s="12" t="s">
        <v>23</v>
      </c>
      <c r="E287" s="12" t="s">
        <v>23</v>
      </c>
      <c r="F287" s="12" t="s">
        <v>24</v>
      </c>
      <c r="G287" s="12" t="s">
        <v>27</v>
      </c>
      <c r="H287" s="10"/>
      <c r="I287" s="10"/>
      <c r="J287" s="11">
        <v>384</v>
      </c>
      <c r="K287" s="10"/>
      <c r="L287" s="10"/>
      <c r="M287" s="10"/>
    </row>
    <row r="288" spans="2:13" x14ac:dyDescent="0.25">
      <c r="B288" s="13">
        <f t="shared" si="17"/>
        <v>45804</v>
      </c>
      <c r="C288" s="12" t="s">
        <v>153</v>
      </c>
      <c r="D288" s="12" t="s">
        <v>23</v>
      </c>
      <c r="E288" s="12" t="s">
        <v>23</v>
      </c>
      <c r="F288" s="12" t="s">
        <v>24</v>
      </c>
      <c r="G288" s="12" t="s">
        <v>31</v>
      </c>
      <c r="H288" s="10"/>
      <c r="I288" s="10"/>
      <c r="J288" s="11">
        <v>35.68</v>
      </c>
      <c r="K288" s="10"/>
      <c r="L288" s="10"/>
      <c r="M288" s="10"/>
    </row>
    <row r="289" spans="2:13" x14ac:dyDescent="0.25">
      <c r="B289" s="13">
        <f t="shared" si="17"/>
        <v>45804</v>
      </c>
      <c r="C289" s="12" t="s">
        <v>153</v>
      </c>
      <c r="D289" s="12" t="s">
        <v>23</v>
      </c>
      <c r="E289" s="12" t="s">
        <v>23</v>
      </c>
      <c r="F289" s="12" t="s">
        <v>24</v>
      </c>
      <c r="G289" s="12" t="s">
        <v>30</v>
      </c>
      <c r="H289" s="10"/>
      <c r="I289" s="10"/>
      <c r="J289" s="11">
        <v>11.42</v>
      </c>
      <c r="K289" s="10"/>
      <c r="L289" s="10"/>
      <c r="M289" s="10"/>
    </row>
    <row r="290" spans="2:13" x14ac:dyDescent="0.25">
      <c r="B290" s="13">
        <f t="shared" si="17"/>
        <v>45804</v>
      </c>
      <c r="C290" s="12" t="s">
        <v>153</v>
      </c>
      <c r="D290" s="12" t="s">
        <v>23</v>
      </c>
      <c r="E290" s="12" t="s">
        <v>23</v>
      </c>
      <c r="F290" s="12" t="s">
        <v>24</v>
      </c>
      <c r="G290" s="12" t="s">
        <v>28</v>
      </c>
      <c r="H290" s="10"/>
      <c r="I290" s="10"/>
      <c r="J290" s="11">
        <v>35</v>
      </c>
      <c r="K290" s="10"/>
      <c r="L290" s="10"/>
      <c r="M290" s="10"/>
    </row>
    <row r="291" spans="2:13" x14ac:dyDescent="0.25">
      <c r="B291" s="13">
        <f t="shared" si="17"/>
        <v>45804</v>
      </c>
      <c r="C291" s="12" t="s">
        <v>153</v>
      </c>
      <c r="D291" s="12" t="s">
        <v>23</v>
      </c>
      <c r="E291" s="12" t="s">
        <v>23</v>
      </c>
      <c r="F291" s="12" t="s">
        <v>24</v>
      </c>
      <c r="G291" s="12" t="s">
        <v>29</v>
      </c>
      <c r="H291" s="10"/>
      <c r="I291" s="10"/>
      <c r="J291" s="11">
        <v>35.68</v>
      </c>
      <c r="K291" s="10"/>
      <c r="L291" s="10"/>
      <c r="M291" s="10"/>
    </row>
    <row r="292" spans="2:13" x14ac:dyDescent="0.25">
      <c r="B292" s="15">
        <f t="shared" si="17"/>
        <v>45804</v>
      </c>
      <c r="C292" s="12" t="s">
        <v>153</v>
      </c>
      <c r="D292" s="16"/>
      <c r="E292" s="16"/>
      <c r="F292" s="81" t="s">
        <v>32</v>
      </c>
      <c r="G292" s="82"/>
      <c r="H292" s="82"/>
      <c r="I292" s="82"/>
      <c r="J292" s="82"/>
      <c r="K292" s="17">
        <v>86956.78</v>
      </c>
      <c r="L292" s="16"/>
      <c r="M292" s="17">
        <v>-307990.57</v>
      </c>
    </row>
    <row r="293" spans="2:13" x14ac:dyDescent="0.25">
      <c r="B293" s="13">
        <v>45805</v>
      </c>
      <c r="C293" s="12" t="s">
        <v>156</v>
      </c>
      <c r="D293" s="12" t="s">
        <v>17</v>
      </c>
      <c r="E293" s="12" t="s">
        <v>157</v>
      </c>
      <c r="F293" s="12" t="s">
        <v>21</v>
      </c>
      <c r="G293" s="12" t="s">
        <v>158</v>
      </c>
      <c r="H293" s="14">
        <v>500</v>
      </c>
      <c r="I293" s="11">
        <v>238.64</v>
      </c>
      <c r="J293" s="11">
        <v>119319.2</v>
      </c>
      <c r="K293" s="10"/>
      <c r="L293" s="10"/>
      <c r="M293" s="10"/>
    </row>
    <row r="294" spans="2:13" x14ac:dyDescent="0.25">
      <c r="B294" s="13">
        <f t="shared" ref="B294:B303" si="18">B293</f>
        <v>45805</v>
      </c>
      <c r="C294" s="12" t="s">
        <v>156</v>
      </c>
      <c r="D294" s="12" t="s">
        <v>23</v>
      </c>
      <c r="E294" s="12" t="s">
        <v>23</v>
      </c>
      <c r="F294" s="12" t="s">
        <v>21</v>
      </c>
      <c r="G294" s="12" t="s">
        <v>155</v>
      </c>
      <c r="H294" s="14">
        <v>250</v>
      </c>
      <c r="I294" s="11">
        <v>925.46</v>
      </c>
      <c r="J294" s="11">
        <v>231364.54</v>
      </c>
      <c r="K294" s="10"/>
      <c r="L294" s="10"/>
      <c r="M294" s="10"/>
    </row>
    <row r="295" spans="2:13" x14ac:dyDescent="0.25">
      <c r="B295" s="13">
        <f t="shared" si="18"/>
        <v>45805</v>
      </c>
      <c r="C295" s="12" t="s">
        <v>156</v>
      </c>
      <c r="D295" s="12" t="s">
        <v>23</v>
      </c>
      <c r="E295" s="12" t="s">
        <v>23</v>
      </c>
      <c r="F295" s="12" t="s">
        <v>21</v>
      </c>
      <c r="G295" s="12" t="s">
        <v>100</v>
      </c>
      <c r="H295" s="14">
        <v>-2000</v>
      </c>
      <c r="I295" s="11">
        <v>182.99</v>
      </c>
      <c r="J295" s="11">
        <v>-365982.86</v>
      </c>
      <c r="K295" s="10"/>
      <c r="L295" s="10"/>
      <c r="M295" s="10"/>
    </row>
    <row r="296" spans="2:13" x14ac:dyDescent="0.25">
      <c r="B296" s="13">
        <f t="shared" si="18"/>
        <v>45805</v>
      </c>
      <c r="C296" s="12" t="s">
        <v>156</v>
      </c>
      <c r="D296" s="12" t="s">
        <v>23</v>
      </c>
      <c r="E296" s="12" t="s">
        <v>23</v>
      </c>
      <c r="F296" s="12" t="s">
        <v>24</v>
      </c>
      <c r="G296" s="12" t="s">
        <v>25</v>
      </c>
      <c r="H296" s="10"/>
      <c r="I296" s="10"/>
      <c r="J296" s="11">
        <v>0.72</v>
      </c>
      <c r="K296" s="10"/>
      <c r="L296" s="10"/>
      <c r="M296" s="10"/>
    </row>
    <row r="297" spans="2:13" x14ac:dyDescent="0.25">
      <c r="B297" s="13">
        <f t="shared" si="18"/>
        <v>45805</v>
      </c>
      <c r="C297" s="12" t="s">
        <v>156</v>
      </c>
      <c r="D297" s="12" t="s">
        <v>23</v>
      </c>
      <c r="E297" s="12" t="s">
        <v>23</v>
      </c>
      <c r="F297" s="12" t="s">
        <v>24</v>
      </c>
      <c r="G297" s="12" t="s">
        <v>26</v>
      </c>
      <c r="H297" s="10"/>
      <c r="I297" s="10"/>
      <c r="J297" s="11">
        <v>1.08</v>
      </c>
      <c r="K297" s="10"/>
      <c r="L297" s="10"/>
      <c r="M297" s="10"/>
    </row>
    <row r="298" spans="2:13" x14ac:dyDescent="0.25">
      <c r="B298" s="13">
        <f t="shared" si="18"/>
        <v>45805</v>
      </c>
      <c r="C298" s="12" t="s">
        <v>156</v>
      </c>
      <c r="D298" s="12" t="s">
        <v>23</v>
      </c>
      <c r="E298" s="12" t="s">
        <v>23</v>
      </c>
      <c r="F298" s="12" t="s">
        <v>24</v>
      </c>
      <c r="G298" s="12" t="s">
        <v>27</v>
      </c>
      <c r="H298" s="10"/>
      <c r="I298" s="10"/>
      <c r="J298" s="11">
        <v>717</v>
      </c>
      <c r="K298" s="10"/>
      <c r="L298" s="10"/>
      <c r="M298" s="10"/>
    </row>
    <row r="299" spans="2:13" x14ac:dyDescent="0.25">
      <c r="B299" s="13">
        <f t="shared" si="18"/>
        <v>45805</v>
      </c>
      <c r="C299" s="12" t="s">
        <v>156</v>
      </c>
      <c r="D299" s="12" t="s">
        <v>23</v>
      </c>
      <c r="E299" s="12" t="s">
        <v>23</v>
      </c>
      <c r="F299" s="12" t="s">
        <v>24</v>
      </c>
      <c r="G299" s="12" t="s">
        <v>31</v>
      </c>
      <c r="H299" s="10"/>
      <c r="I299" s="10"/>
      <c r="J299" s="11">
        <v>66.52</v>
      </c>
      <c r="K299" s="10"/>
      <c r="L299" s="10"/>
      <c r="M299" s="10"/>
    </row>
    <row r="300" spans="2:13" x14ac:dyDescent="0.25">
      <c r="B300" s="13">
        <f t="shared" si="18"/>
        <v>45805</v>
      </c>
      <c r="C300" s="12" t="s">
        <v>156</v>
      </c>
      <c r="D300" s="12" t="s">
        <v>23</v>
      </c>
      <c r="E300" s="12" t="s">
        <v>23</v>
      </c>
      <c r="F300" s="12" t="s">
        <v>24</v>
      </c>
      <c r="G300" s="12" t="s">
        <v>30</v>
      </c>
      <c r="H300" s="10"/>
      <c r="I300" s="10"/>
      <c r="J300" s="11">
        <v>21.29</v>
      </c>
      <c r="K300" s="10"/>
      <c r="L300" s="10"/>
      <c r="M300" s="10"/>
    </row>
    <row r="301" spans="2:13" x14ac:dyDescent="0.25">
      <c r="B301" s="13">
        <f t="shared" si="18"/>
        <v>45805</v>
      </c>
      <c r="C301" s="12" t="s">
        <v>156</v>
      </c>
      <c r="D301" s="12" t="s">
        <v>23</v>
      </c>
      <c r="E301" s="12" t="s">
        <v>23</v>
      </c>
      <c r="F301" s="12" t="s">
        <v>24</v>
      </c>
      <c r="G301" s="12" t="s">
        <v>28</v>
      </c>
      <c r="H301" s="10"/>
      <c r="I301" s="10"/>
      <c r="J301" s="11">
        <v>53</v>
      </c>
      <c r="K301" s="10"/>
      <c r="L301" s="10"/>
      <c r="M301" s="10"/>
    </row>
    <row r="302" spans="2:13" x14ac:dyDescent="0.25">
      <c r="B302" s="13">
        <f t="shared" si="18"/>
        <v>45805</v>
      </c>
      <c r="C302" s="12" t="s">
        <v>156</v>
      </c>
      <c r="D302" s="12" t="s">
        <v>23</v>
      </c>
      <c r="E302" s="12" t="s">
        <v>23</v>
      </c>
      <c r="F302" s="12" t="s">
        <v>24</v>
      </c>
      <c r="G302" s="12" t="s">
        <v>29</v>
      </c>
      <c r="H302" s="10"/>
      <c r="I302" s="10"/>
      <c r="J302" s="11">
        <v>66.52</v>
      </c>
      <c r="K302" s="10"/>
      <c r="L302" s="10"/>
      <c r="M302" s="10"/>
    </row>
    <row r="303" spans="2:13" x14ac:dyDescent="0.25">
      <c r="B303" s="15">
        <f t="shared" si="18"/>
        <v>45805</v>
      </c>
      <c r="C303" s="12" t="s">
        <v>156</v>
      </c>
      <c r="D303" s="16"/>
      <c r="E303" s="16"/>
      <c r="F303" s="81" t="s">
        <v>52</v>
      </c>
      <c r="G303" s="82"/>
      <c r="H303" s="82"/>
      <c r="I303" s="82"/>
      <c r="J303" s="82"/>
      <c r="K303" s="16"/>
      <c r="L303" s="17">
        <v>14372.99</v>
      </c>
      <c r="M303" s="17">
        <v>-322363.56</v>
      </c>
    </row>
    <row r="304" spans="2:13" x14ac:dyDescent="0.25">
      <c r="B304" s="13">
        <v>45806</v>
      </c>
      <c r="C304" s="12" t="s">
        <v>159</v>
      </c>
      <c r="D304" s="12" t="s">
        <v>17</v>
      </c>
      <c r="E304" s="12" t="s">
        <v>160</v>
      </c>
      <c r="F304" s="12" t="s">
        <v>21</v>
      </c>
      <c r="G304" s="12" t="s">
        <v>161</v>
      </c>
      <c r="H304" s="14">
        <v>200</v>
      </c>
      <c r="I304" s="11">
        <v>864.26</v>
      </c>
      <c r="J304" s="11">
        <v>172852.66</v>
      </c>
      <c r="K304" s="10"/>
      <c r="L304" s="10"/>
      <c r="M304" s="10"/>
    </row>
    <row r="305" spans="2:13" x14ac:dyDescent="0.25">
      <c r="B305" s="13">
        <f t="shared" ref="B305:B312" si="19">B304</f>
        <v>45806</v>
      </c>
      <c r="C305" s="12" t="s">
        <v>159</v>
      </c>
      <c r="D305" s="12" t="s">
        <v>23</v>
      </c>
      <c r="E305" s="12" t="s">
        <v>23</v>
      </c>
      <c r="F305" s="12" t="s">
        <v>24</v>
      </c>
      <c r="G305" s="12" t="s">
        <v>25</v>
      </c>
      <c r="H305" s="10"/>
      <c r="I305" s="10"/>
      <c r="J305" s="11">
        <v>0.17</v>
      </c>
      <c r="K305" s="10"/>
      <c r="L305" s="10"/>
      <c r="M305" s="10"/>
    </row>
    <row r="306" spans="2:13" x14ac:dyDescent="0.25">
      <c r="B306" s="13">
        <f t="shared" si="19"/>
        <v>45806</v>
      </c>
      <c r="C306" s="12" t="s">
        <v>159</v>
      </c>
      <c r="D306" s="12" t="s">
        <v>23</v>
      </c>
      <c r="E306" s="12" t="s">
        <v>23</v>
      </c>
      <c r="F306" s="12" t="s">
        <v>24</v>
      </c>
      <c r="G306" s="12" t="s">
        <v>26</v>
      </c>
      <c r="H306" s="10"/>
      <c r="I306" s="10"/>
      <c r="J306" s="11">
        <v>0.26</v>
      </c>
      <c r="K306" s="10"/>
      <c r="L306" s="10"/>
      <c r="M306" s="10"/>
    </row>
    <row r="307" spans="2:13" x14ac:dyDescent="0.25">
      <c r="B307" s="13">
        <f t="shared" si="19"/>
        <v>45806</v>
      </c>
      <c r="C307" s="12" t="s">
        <v>159</v>
      </c>
      <c r="D307" s="12" t="s">
        <v>23</v>
      </c>
      <c r="E307" s="12" t="s">
        <v>23</v>
      </c>
      <c r="F307" s="12" t="s">
        <v>24</v>
      </c>
      <c r="G307" s="12" t="s">
        <v>27</v>
      </c>
      <c r="H307" s="10"/>
      <c r="I307" s="10"/>
      <c r="J307" s="11">
        <v>173</v>
      </c>
      <c r="K307" s="10"/>
      <c r="L307" s="10"/>
      <c r="M307" s="10"/>
    </row>
    <row r="308" spans="2:13" x14ac:dyDescent="0.25">
      <c r="B308" s="13">
        <f t="shared" si="19"/>
        <v>45806</v>
      </c>
      <c r="C308" s="12" t="s">
        <v>159</v>
      </c>
      <c r="D308" s="12" t="s">
        <v>23</v>
      </c>
      <c r="E308" s="12" t="s">
        <v>23</v>
      </c>
      <c r="F308" s="12" t="s">
        <v>24</v>
      </c>
      <c r="G308" s="12" t="s">
        <v>31</v>
      </c>
      <c r="H308" s="10"/>
      <c r="I308" s="10"/>
      <c r="J308" s="11">
        <v>16.02</v>
      </c>
      <c r="K308" s="10"/>
      <c r="L308" s="10"/>
      <c r="M308" s="10"/>
    </row>
    <row r="309" spans="2:13" x14ac:dyDescent="0.25">
      <c r="B309" s="13">
        <f t="shared" si="19"/>
        <v>45806</v>
      </c>
      <c r="C309" s="12" t="s">
        <v>159</v>
      </c>
      <c r="D309" s="12" t="s">
        <v>23</v>
      </c>
      <c r="E309" s="12" t="s">
        <v>23</v>
      </c>
      <c r="F309" s="12" t="s">
        <v>24</v>
      </c>
      <c r="G309" s="12" t="s">
        <v>30</v>
      </c>
      <c r="H309" s="10"/>
      <c r="I309" s="10"/>
      <c r="J309" s="11">
        <v>5.13</v>
      </c>
      <c r="K309" s="10"/>
      <c r="L309" s="10"/>
      <c r="M309" s="10"/>
    </row>
    <row r="310" spans="2:13" x14ac:dyDescent="0.25">
      <c r="B310" s="13">
        <f t="shared" si="19"/>
        <v>45806</v>
      </c>
      <c r="C310" s="12" t="s">
        <v>159</v>
      </c>
      <c r="D310" s="12" t="s">
        <v>23</v>
      </c>
      <c r="E310" s="12" t="s">
        <v>23</v>
      </c>
      <c r="F310" s="12" t="s">
        <v>24</v>
      </c>
      <c r="G310" s="12" t="s">
        <v>28</v>
      </c>
      <c r="H310" s="10"/>
      <c r="I310" s="10"/>
      <c r="J310" s="11">
        <v>26</v>
      </c>
      <c r="K310" s="10"/>
      <c r="L310" s="10"/>
      <c r="M310" s="10"/>
    </row>
    <row r="311" spans="2:13" x14ac:dyDescent="0.25">
      <c r="B311" s="13">
        <f t="shared" si="19"/>
        <v>45806</v>
      </c>
      <c r="C311" s="12" t="s">
        <v>159</v>
      </c>
      <c r="D311" s="12" t="s">
        <v>23</v>
      </c>
      <c r="E311" s="12" t="s">
        <v>23</v>
      </c>
      <c r="F311" s="12" t="s">
        <v>24</v>
      </c>
      <c r="G311" s="12" t="s">
        <v>29</v>
      </c>
      <c r="H311" s="10"/>
      <c r="I311" s="10"/>
      <c r="J311" s="11">
        <v>16.02</v>
      </c>
      <c r="K311" s="10"/>
      <c r="L311" s="10"/>
      <c r="M311" s="10"/>
    </row>
    <row r="312" spans="2:13" x14ac:dyDescent="0.25">
      <c r="B312" s="15">
        <f t="shared" si="19"/>
        <v>45806</v>
      </c>
      <c r="C312" s="12" t="s">
        <v>159</v>
      </c>
      <c r="D312" s="16"/>
      <c r="E312" s="16"/>
      <c r="F312" s="81" t="s">
        <v>32</v>
      </c>
      <c r="G312" s="82"/>
      <c r="H312" s="82"/>
      <c r="I312" s="82"/>
      <c r="J312" s="82"/>
      <c r="K312" s="17">
        <v>173089.26</v>
      </c>
      <c r="L312" s="16"/>
      <c r="M312" s="17">
        <v>-149274.29999999999</v>
      </c>
    </row>
    <row r="313" spans="2:13" x14ac:dyDescent="0.25">
      <c r="B313" s="13">
        <v>45807</v>
      </c>
      <c r="C313" s="12" t="s">
        <v>162</v>
      </c>
      <c r="D313" s="12" t="s">
        <v>17</v>
      </c>
      <c r="E313" s="12" t="s">
        <v>163</v>
      </c>
      <c r="F313" s="12" t="s">
        <v>21</v>
      </c>
      <c r="G313" s="12" t="s">
        <v>164</v>
      </c>
      <c r="H313" s="14">
        <v>100</v>
      </c>
      <c r="I313" s="11">
        <v>2060.16</v>
      </c>
      <c r="J313" s="11">
        <v>206015.81</v>
      </c>
      <c r="K313" s="10"/>
      <c r="L313" s="10"/>
      <c r="M313" s="10"/>
    </row>
    <row r="314" spans="2:13" x14ac:dyDescent="0.25">
      <c r="B314" s="13">
        <f t="shared" ref="B314:B321" si="20">B313</f>
        <v>45807</v>
      </c>
      <c r="C314" s="12" t="s">
        <v>162</v>
      </c>
      <c r="D314" s="12" t="s">
        <v>23</v>
      </c>
      <c r="E314" s="12" t="s">
        <v>23</v>
      </c>
      <c r="F314" s="12" t="s">
        <v>24</v>
      </c>
      <c r="G314" s="12" t="s">
        <v>25</v>
      </c>
      <c r="H314" s="10"/>
      <c r="I314" s="10"/>
      <c r="J314" s="11">
        <v>0.21</v>
      </c>
      <c r="K314" s="10"/>
      <c r="L314" s="10"/>
      <c r="M314" s="10"/>
    </row>
    <row r="315" spans="2:13" x14ac:dyDescent="0.25">
      <c r="B315" s="13">
        <f t="shared" si="20"/>
        <v>45807</v>
      </c>
      <c r="C315" s="12" t="s">
        <v>162</v>
      </c>
      <c r="D315" s="12" t="s">
        <v>23</v>
      </c>
      <c r="E315" s="12" t="s">
        <v>23</v>
      </c>
      <c r="F315" s="12" t="s">
        <v>24</v>
      </c>
      <c r="G315" s="12" t="s">
        <v>26</v>
      </c>
      <c r="H315" s="10"/>
      <c r="I315" s="10"/>
      <c r="J315" s="11">
        <v>0.31</v>
      </c>
      <c r="K315" s="10"/>
      <c r="L315" s="10"/>
      <c r="M315" s="10"/>
    </row>
    <row r="316" spans="2:13" x14ac:dyDescent="0.25">
      <c r="B316" s="13">
        <f t="shared" si="20"/>
        <v>45807</v>
      </c>
      <c r="C316" s="12" t="s">
        <v>162</v>
      </c>
      <c r="D316" s="12" t="s">
        <v>23</v>
      </c>
      <c r="E316" s="12" t="s">
        <v>23</v>
      </c>
      <c r="F316" s="12" t="s">
        <v>24</v>
      </c>
      <c r="G316" s="12" t="s">
        <v>27</v>
      </c>
      <c r="H316" s="10"/>
      <c r="I316" s="10"/>
      <c r="J316" s="11">
        <v>206</v>
      </c>
      <c r="K316" s="10"/>
      <c r="L316" s="10"/>
      <c r="M316" s="10"/>
    </row>
    <row r="317" spans="2:13" x14ac:dyDescent="0.25">
      <c r="B317" s="13">
        <f t="shared" si="20"/>
        <v>45807</v>
      </c>
      <c r="C317" s="12" t="s">
        <v>162</v>
      </c>
      <c r="D317" s="12" t="s">
        <v>23</v>
      </c>
      <c r="E317" s="12" t="s">
        <v>23</v>
      </c>
      <c r="F317" s="12" t="s">
        <v>24</v>
      </c>
      <c r="G317" s="12" t="s">
        <v>31</v>
      </c>
      <c r="H317" s="10"/>
      <c r="I317" s="10"/>
      <c r="J317" s="11">
        <v>19.100000000000001</v>
      </c>
      <c r="K317" s="10"/>
      <c r="L317" s="10"/>
      <c r="M317" s="10"/>
    </row>
    <row r="318" spans="2:13" x14ac:dyDescent="0.25">
      <c r="B318" s="13">
        <f t="shared" si="20"/>
        <v>45807</v>
      </c>
      <c r="C318" s="12" t="s">
        <v>162</v>
      </c>
      <c r="D318" s="12" t="s">
        <v>23</v>
      </c>
      <c r="E318" s="12" t="s">
        <v>23</v>
      </c>
      <c r="F318" s="12" t="s">
        <v>24</v>
      </c>
      <c r="G318" s="12" t="s">
        <v>30</v>
      </c>
      <c r="H318" s="10"/>
      <c r="I318" s="10"/>
      <c r="J318" s="11">
        <v>6.11</v>
      </c>
      <c r="K318" s="10"/>
      <c r="L318" s="10"/>
      <c r="M318" s="10"/>
    </row>
    <row r="319" spans="2:13" x14ac:dyDescent="0.25">
      <c r="B319" s="13">
        <f t="shared" si="20"/>
        <v>45807</v>
      </c>
      <c r="C319" s="12" t="s">
        <v>162</v>
      </c>
      <c r="D319" s="12" t="s">
        <v>23</v>
      </c>
      <c r="E319" s="12" t="s">
        <v>23</v>
      </c>
      <c r="F319" s="12" t="s">
        <v>24</v>
      </c>
      <c r="G319" s="12" t="s">
        <v>28</v>
      </c>
      <c r="H319" s="10"/>
      <c r="I319" s="10"/>
      <c r="J319" s="11">
        <v>31</v>
      </c>
      <c r="K319" s="10"/>
      <c r="L319" s="10"/>
      <c r="M319" s="10"/>
    </row>
    <row r="320" spans="2:13" x14ac:dyDescent="0.25">
      <c r="B320" s="13">
        <f t="shared" si="20"/>
        <v>45807</v>
      </c>
      <c r="C320" s="12" t="s">
        <v>162</v>
      </c>
      <c r="D320" s="12" t="s">
        <v>23</v>
      </c>
      <c r="E320" s="12" t="s">
        <v>23</v>
      </c>
      <c r="F320" s="12" t="s">
        <v>24</v>
      </c>
      <c r="G320" s="12" t="s">
        <v>29</v>
      </c>
      <c r="H320" s="10"/>
      <c r="I320" s="10"/>
      <c r="J320" s="11">
        <v>19.100000000000001</v>
      </c>
      <c r="K320" s="10"/>
      <c r="L320" s="10"/>
      <c r="M320" s="10"/>
    </row>
    <row r="321" spans="2:13" x14ac:dyDescent="0.25">
      <c r="B321" s="15">
        <f t="shared" si="20"/>
        <v>45807</v>
      </c>
      <c r="C321" s="12" t="s">
        <v>162</v>
      </c>
      <c r="D321" s="16"/>
      <c r="E321" s="16"/>
      <c r="F321" s="81" t="s">
        <v>32</v>
      </c>
      <c r="G321" s="82"/>
      <c r="H321" s="82"/>
      <c r="I321" s="82"/>
      <c r="J321" s="82"/>
      <c r="K321" s="17">
        <v>206297.64</v>
      </c>
      <c r="L321" s="16"/>
      <c r="M321" s="17">
        <v>57023.34</v>
      </c>
    </row>
    <row r="322" spans="2:13" x14ac:dyDescent="0.25">
      <c r="B322" s="13">
        <v>45810</v>
      </c>
      <c r="C322" s="12" t="s">
        <v>165</v>
      </c>
      <c r="D322" s="12" t="s">
        <v>17</v>
      </c>
      <c r="E322" s="12" t="s">
        <v>166</v>
      </c>
      <c r="F322" s="12" t="s">
        <v>21</v>
      </c>
      <c r="G322" s="12" t="s">
        <v>161</v>
      </c>
      <c r="H322" s="14">
        <v>-100</v>
      </c>
      <c r="I322" s="11">
        <v>907.09</v>
      </c>
      <c r="J322" s="11">
        <v>-90709.2</v>
      </c>
      <c r="K322" s="10"/>
      <c r="L322" s="10"/>
      <c r="M322" s="10"/>
    </row>
    <row r="323" spans="2:13" x14ac:dyDescent="0.25">
      <c r="B323" s="13">
        <f t="shared" ref="B323:B330" si="21">B322</f>
        <v>45810</v>
      </c>
      <c r="C323" s="12" t="s">
        <v>165</v>
      </c>
      <c r="D323" s="12" t="s">
        <v>23</v>
      </c>
      <c r="E323" s="12" t="s">
        <v>23</v>
      </c>
      <c r="F323" s="12" t="s">
        <v>21</v>
      </c>
      <c r="G323" s="12" t="s">
        <v>152</v>
      </c>
      <c r="H323" s="14">
        <v>-100</v>
      </c>
      <c r="I323" s="11">
        <v>1138.92</v>
      </c>
      <c r="J323" s="11">
        <v>-113891.6</v>
      </c>
      <c r="K323" s="10"/>
      <c r="L323" s="10"/>
      <c r="M323" s="10"/>
    </row>
    <row r="324" spans="2:13" x14ac:dyDescent="0.25">
      <c r="B324" s="13">
        <f t="shared" si="21"/>
        <v>45810</v>
      </c>
      <c r="C324" s="12" t="s">
        <v>165</v>
      </c>
      <c r="D324" s="12" t="s">
        <v>23</v>
      </c>
      <c r="E324" s="12" t="s">
        <v>23</v>
      </c>
      <c r="F324" s="12" t="s">
        <v>24</v>
      </c>
      <c r="G324" s="12" t="s">
        <v>25</v>
      </c>
      <c r="H324" s="10"/>
      <c r="I324" s="10"/>
      <c r="J324" s="11">
        <v>0.2</v>
      </c>
      <c r="K324" s="10"/>
      <c r="L324" s="10"/>
      <c r="M324" s="10"/>
    </row>
    <row r="325" spans="2:13" x14ac:dyDescent="0.25">
      <c r="B325" s="13">
        <f t="shared" si="21"/>
        <v>45810</v>
      </c>
      <c r="C325" s="12" t="s">
        <v>165</v>
      </c>
      <c r="D325" s="12" t="s">
        <v>23</v>
      </c>
      <c r="E325" s="12" t="s">
        <v>23</v>
      </c>
      <c r="F325" s="12" t="s">
        <v>24</v>
      </c>
      <c r="G325" s="12" t="s">
        <v>26</v>
      </c>
      <c r="H325" s="10"/>
      <c r="I325" s="10"/>
      <c r="J325" s="11">
        <v>0.31</v>
      </c>
      <c r="K325" s="10"/>
      <c r="L325" s="10"/>
      <c r="M325" s="10"/>
    </row>
    <row r="326" spans="2:13" x14ac:dyDescent="0.25">
      <c r="B326" s="13">
        <f t="shared" si="21"/>
        <v>45810</v>
      </c>
      <c r="C326" s="12" t="s">
        <v>165</v>
      </c>
      <c r="D326" s="12" t="s">
        <v>23</v>
      </c>
      <c r="E326" s="12" t="s">
        <v>23</v>
      </c>
      <c r="F326" s="12" t="s">
        <v>24</v>
      </c>
      <c r="G326" s="12" t="s">
        <v>27</v>
      </c>
      <c r="H326" s="10"/>
      <c r="I326" s="10"/>
      <c r="J326" s="11">
        <v>205</v>
      </c>
      <c r="K326" s="10"/>
      <c r="L326" s="10"/>
      <c r="M326" s="10"/>
    </row>
    <row r="327" spans="2:13" x14ac:dyDescent="0.25">
      <c r="B327" s="13">
        <f t="shared" si="21"/>
        <v>45810</v>
      </c>
      <c r="C327" s="12" t="s">
        <v>165</v>
      </c>
      <c r="D327" s="12" t="s">
        <v>23</v>
      </c>
      <c r="E327" s="12" t="s">
        <v>23</v>
      </c>
      <c r="F327" s="12" t="s">
        <v>24</v>
      </c>
      <c r="G327" s="12" t="s">
        <v>31</v>
      </c>
      <c r="H327" s="10"/>
      <c r="I327" s="10"/>
      <c r="J327" s="11">
        <v>19.010000000000002</v>
      </c>
      <c r="K327" s="10"/>
      <c r="L327" s="10"/>
      <c r="M327" s="10"/>
    </row>
    <row r="328" spans="2:13" x14ac:dyDescent="0.25">
      <c r="B328" s="13">
        <f t="shared" si="21"/>
        <v>45810</v>
      </c>
      <c r="C328" s="12" t="s">
        <v>165</v>
      </c>
      <c r="D328" s="12" t="s">
        <v>23</v>
      </c>
      <c r="E328" s="12" t="s">
        <v>23</v>
      </c>
      <c r="F328" s="12" t="s">
        <v>24</v>
      </c>
      <c r="G328" s="12" t="s">
        <v>30</v>
      </c>
      <c r="H328" s="10"/>
      <c r="I328" s="10"/>
      <c r="J328" s="11">
        <v>6.08</v>
      </c>
      <c r="K328" s="10"/>
      <c r="L328" s="10"/>
      <c r="M328" s="10"/>
    </row>
    <row r="329" spans="2:13" x14ac:dyDescent="0.25">
      <c r="B329" s="13">
        <f t="shared" si="21"/>
        <v>45810</v>
      </c>
      <c r="C329" s="12" t="s">
        <v>165</v>
      </c>
      <c r="D329" s="12" t="s">
        <v>23</v>
      </c>
      <c r="E329" s="12" t="s">
        <v>23</v>
      </c>
      <c r="F329" s="12" t="s">
        <v>24</v>
      </c>
      <c r="G329" s="12" t="s">
        <v>29</v>
      </c>
      <c r="H329" s="10"/>
      <c r="I329" s="10"/>
      <c r="J329" s="11">
        <v>19.010000000000002</v>
      </c>
      <c r="K329" s="10"/>
      <c r="L329" s="10"/>
      <c r="M329" s="10"/>
    </row>
    <row r="330" spans="2:13" x14ac:dyDescent="0.25">
      <c r="B330" s="15">
        <f t="shared" si="21"/>
        <v>45810</v>
      </c>
      <c r="C330" s="12" t="s">
        <v>165</v>
      </c>
      <c r="D330" s="16"/>
      <c r="E330" s="16"/>
      <c r="F330" s="81" t="s">
        <v>52</v>
      </c>
      <c r="G330" s="82"/>
      <c r="H330" s="82"/>
      <c r="I330" s="82"/>
      <c r="J330" s="82"/>
      <c r="K330" s="16"/>
      <c r="L330" s="17">
        <v>204351.19</v>
      </c>
      <c r="M330" s="17">
        <v>-147327.85</v>
      </c>
    </row>
    <row r="331" spans="2:13" x14ac:dyDescent="0.25">
      <c r="B331" s="15"/>
      <c r="C331" s="12"/>
      <c r="D331" s="16"/>
      <c r="E331" s="16"/>
      <c r="F331" s="18"/>
      <c r="G331" s="16"/>
      <c r="H331" s="16"/>
      <c r="I331" s="16"/>
      <c r="J331" s="16"/>
      <c r="K331" s="16"/>
      <c r="L331" s="17"/>
      <c r="M331" s="17"/>
    </row>
    <row r="332" spans="2:13" x14ac:dyDescent="0.25">
      <c r="B332" s="15"/>
      <c r="C332" s="12"/>
      <c r="D332" s="16"/>
      <c r="E332" s="16"/>
      <c r="F332" s="18"/>
      <c r="G332" s="16"/>
      <c r="H332" s="16"/>
      <c r="I332" s="16"/>
      <c r="J332" s="16"/>
      <c r="K332" s="16"/>
      <c r="L332" s="17"/>
      <c r="M332" s="17"/>
    </row>
    <row r="333" spans="2:13" x14ac:dyDescent="0.25">
      <c r="B333" s="15"/>
      <c r="C333" s="12"/>
      <c r="D333" s="16"/>
      <c r="E333" s="16"/>
      <c r="F333" s="18"/>
      <c r="G333" s="16"/>
      <c r="H333" s="16"/>
      <c r="I333" s="16"/>
      <c r="J333" s="16"/>
      <c r="K333" s="16"/>
      <c r="L333" s="17"/>
      <c r="M333" s="17"/>
    </row>
    <row r="334" spans="2:13" x14ac:dyDescent="0.25">
      <c r="B334" s="15"/>
      <c r="C334" s="12"/>
      <c r="D334" s="16"/>
      <c r="E334" s="16"/>
      <c r="F334" s="18"/>
      <c r="G334" s="16"/>
      <c r="H334" s="16"/>
      <c r="I334" s="16"/>
      <c r="J334" s="16"/>
      <c r="K334" s="16"/>
      <c r="L334" s="17"/>
      <c r="M334" s="17"/>
    </row>
    <row r="335" spans="2:13" x14ac:dyDescent="0.25">
      <c r="B335" s="13">
        <v>45811</v>
      </c>
      <c r="C335" s="12" t="s">
        <v>167</v>
      </c>
      <c r="D335" s="12" t="s">
        <v>17</v>
      </c>
      <c r="E335" s="12" t="s">
        <v>168</v>
      </c>
      <c r="F335" s="12" t="s">
        <v>21</v>
      </c>
      <c r="G335" s="12" t="s">
        <v>148</v>
      </c>
      <c r="H335" s="14">
        <v>-50</v>
      </c>
      <c r="I335" s="11">
        <v>2942.35</v>
      </c>
      <c r="J335" s="11">
        <v>-147117.53</v>
      </c>
      <c r="K335" s="10"/>
      <c r="L335" s="10"/>
      <c r="M335" s="10"/>
    </row>
    <row r="336" spans="2:13" x14ac:dyDescent="0.25">
      <c r="B336" s="13">
        <f t="shared" ref="B336:B342" si="22">B335</f>
        <v>45811</v>
      </c>
      <c r="C336" s="12" t="s">
        <v>167</v>
      </c>
      <c r="D336" s="12" t="s">
        <v>23</v>
      </c>
      <c r="E336" s="12" t="s">
        <v>23</v>
      </c>
      <c r="F336" s="12" t="s">
        <v>24</v>
      </c>
      <c r="G336" s="12" t="s">
        <v>25</v>
      </c>
      <c r="H336" s="10"/>
      <c r="I336" s="10"/>
      <c r="J336" s="11">
        <v>0.15</v>
      </c>
      <c r="K336" s="10"/>
      <c r="L336" s="10"/>
      <c r="M336" s="10"/>
    </row>
    <row r="337" spans="2:13" x14ac:dyDescent="0.25">
      <c r="B337" s="13">
        <f t="shared" si="22"/>
        <v>45811</v>
      </c>
      <c r="C337" s="12" t="s">
        <v>167</v>
      </c>
      <c r="D337" s="12" t="s">
        <v>23</v>
      </c>
      <c r="E337" s="12" t="s">
        <v>23</v>
      </c>
      <c r="F337" s="12" t="s">
        <v>24</v>
      </c>
      <c r="G337" s="12" t="s">
        <v>26</v>
      </c>
      <c r="H337" s="10"/>
      <c r="I337" s="10"/>
      <c r="J337" s="11">
        <v>0.22</v>
      </c>
      <c r="K337" s="10"/>
      <c r="L337" s="10"/>
      <c r="M337" s="10"/>
    </row>
    <row r="338" spans="2:13" x14ac:dyDescent="0.25">
      <c r="B338" s="13">
        <f t="shared" si="22"/>
        <v>45811</v>
      </c>
      <c r="C338" s="12" t="s">
        <v>167</v>
      </c>
      <c r="D338" s="12" t="s">
        <v>23</v>
      </c>
      <c r="E338" s="12" t="s">
        <v>23</v>
      </c>
      <c r="F338" s="12" t="s">
        <v>24</v>
      </c>
      <c r="G338" s="12" t="s">
        <v>27</v>
      </c>
      <c r="H338" s="10"/>
      <c r="I338" s="10"/>
      <c r="J338" s="11">
        <v>147</v>
      </c>
      <c r="K338" s="10"/>
      <c r="L338" s="10"/>
      <c r="M338" s="10"/>
    </row>
    <row r="339" spans="2:13" x14ac:dyDescent="0.25">
      <c r="B339" s="13">
        <f t="shared" si="22"/>
        <v>45811</v>
      </c>
      <c r="C339" s="12" t="s">
        <v>167</v>
      </c>
      <c r="D339" s="12" t="s">
        <v>23</v>
      </c>
      <c r="E339" s="12" t="s">
        <v>23</v>
      </c>
      <c r="F339" s="12" t="s">
        <v>24</v>
      </c>
      <c r="G339" s="12" t="s">
        <v>31</v>
      </c>
      <c r="H339" s="10"/>
      <c r="I339" s="10"/>
      <c r="J339" s="11">
        <v>13.66</v>
      </c>
      <c r="K339" s="10"/>
      <c r="L339" s="10"/>
      <c r="M339" s="10"/>
    </row>
    <row r="340" spans="2:13" x14ac:dyDescent="0.25">
      <c r="B340" s="13">
        <f t="shared" si="22"/>
        <v>45811</v>
      </c>
      <c r="C340" s="12" t="s">
        <v>167</v>
      </c>
      <c r="D340" s="12" t="s">
        <v>23</v>
      </c>
      <c r="E340" s="12" t="s">
        <v>23</v>
      </c>
      <c r="F340" s="12" t="s">
        <v>24</v>
      </c>
      <c r="G340" s="12" t="s">
        <v>30</v>
      </c>
      <c r="H340" s="10"/>
      <c r="I340" s="10"/>
      <c r="J340" s="11">
        <v>4.37</v>
      </c>
      <c r="K340" s="10"/>
      <c r="L340" s="10"/>
      <c r="M340" s="10"/>
    </row>
    <row r="341" spans="2:13" x14ac:dyDescent="0.25">
      <c r="B341" s="13">
        <f t="shared" si="22"/>
        <v>45811</v>
      </c>
      <c r="C341" s="12" t="s">
        <v>167</v>
      </c>
      <c r="D341" s="12" t="s">
        <v>23</v>
      </c>
      <c r="E341" s="12" t="s">
        <v>23</v>
      </c>
      <c r="F341" s="12" t="s">
        <v>24</v>
      </c>
      <c r="G341" s="12" t="s">
        <v>29</v>
      </c>
      <c r="H341" s="10"/>
      <c r="I341" s="10"/>
      <c r="J341" s="11">
        <v>13.66</v>
      </c>
      <c r="K341" s="10"/>
      <c r="L341" s="10"/>
      <c r="M341" s="10"/>
    </row>
    <row r="342" spans="2:13" x14ac:dyDescent="0.25">
      <c r="B342" s="15">
        <f t="shared" si="22"/>
        <v>45811</v>
      </c>
      <c r="C342" s="12" t="s">
        <v>167</v>
      </c>
      <c r="D342" s="16"/>
      <c r="E342" s="16"/>
      <c r="F342" s="81" t="s">
        <v>52</v>
      </c>
      <c r="G342" s="82"/>
      <c r="H342" s="82"/>
      <c r="I342" s="82"/>
      <c r="J342" s="82"/>
      <c r="K342" s="16"/>
      <c r="L342" s="17">
        <v>146938.47</v>
      </c>
      <c r="M342" s="17">
        <v>-294266.32</v>
      </c>
    </row>
    <row r="343" spans="2:13" x14ac:dyDescent="0.25">
      <c r="B343" s="9">
        <v>45811</v>
      </c>
      <c r="C343" s="10" t="s">
        <v>169</v>
      </c>
      <c r="D343" s="10" t="s">
        <v>17</v>
      </c>
      <c r="E343" s="10"/>
      <c r="F343" s="83" t="s">
        <v>109</v>
      </c>
      <c r="G343" s="84"/>
      <c r="H343" s="84"/>
      <c r="I343" s="84"/>
      <c r="J343" s="84"/>
      <c r="K343" s="11">
        <v>938</v>
      </c>
      <c r="L343" s="10"/>
      <c r="M343" s="11">
        <v>-293328.32</v>
      </c>
    </row>
    <row r="344" spans="2:13" x14ac:dyDescent="0.25">
      <c r="B344" s="13">
        <f>B343</f>
        <v>45811</v>
      </c>
      <c r="C344" s="10"/>
      <c r="D344" s="10"/>
      <c r="E344" s="10"/>
      <c r="F344" s="83" t="s">
        <v>170</v>
      </c>
      <c r="G344" s="84"/>
      <c r="H344" s="85"/>
      <c r="I344" s="84"/>
      <c r="J344" s="84"/>
      <c r="K344" s="10"/>
      <c r="L344" s="10"/>
      <c r="M344" s="10"/>
    </row>
    <row r="345" spans="2:13" x14ac:dyDescent="0.25">
      <c r="B345" s="13">
        <v>45818</v>
      </c>
      <c r="C345" s="12" t="s">
        <v>171</v>
      </c>
      <c r="D345" s="12" t="s">
        <v>17</v>
      </c>
      <c r="E345" s="12" t="s">
        <v>172</v>
      </c>
      <c r="F345" s="12" t="s">
        <v>21</v>
      </c>
      <c r="G345" s="12" t="s">
        <v>75</v>
      </c>
      <c r="H345" s="14">
        <v>-1000</v>
      </c>
      <c r="I345" s="11">
        <v>103.31</v>
      </c>
      <c r="J345" s="11">
        <v>-103306.6</v>
      </c>
      <c r="K345" s="10"/>
      <c r="L345" s="10"/>
      <c r="M345" s="10"/>
    </row>
    <row r="346" spans="2:13" x14ac:dyDescent="0.25">
      <c r="B346" s="13">
        <f t="shared" ref="B346:B356" si="23">B345</f>
        <v>45818</v>
      </c>
      <c r="C346" s="12" t="s">
        <v>171</v>
      </c>
      <c r="D346" s="12" t="s">
        <v>23</v>
      </c>
      <c r="E346" s="12" t="s">
        <v>23</v>
      </c>
      <c r="F346" s="12" t="s">
        <v>21</v>
      </c>
      <c r="G346" s="12" t="s">
        <v>173</v>
      </c>
      <c r="H346" s="14">
        <v>1500</v>
      </c>
      <c r="I346" s="11">
        <v>67.64</v>
      </c>
      <c r="J346" s="11">
        <v>101456.4</v>
      </c>
      <c r="K346" s="10"/>
      <c r="L346" s="10"/>
      <c r="M346" s="10"/>
    </row>
    <row r="347" spans="2:13" x14ac:dyDescent="0.25">
      <c r="B347" s="13">
        <f t="shared" si="23"/>
        <v>45818</v>
      </c>
      <c r="C347" s="12" t="s">
        <v>171</v>
      </c>
      <c r="D347" s="12" t="s">
        <v>23</v>
      </c>
      <c r="E347" s="12" t="s">
        <v>23</v>
      </c>
      <c r="F347" s="12" t="s">
        <v>21</v>
      </c>
      <c r="G347" s="12" t="s">
        <v>174</v>
      </c>
      <c r="H347" s="14">
        <v>1000</v>
      </c>
      <c r="I347" s="11">
        <v>108.25</v>
      </c>
      <c r="J347" s="11">
        <v>108248.11</v>
      </c>
      <c r="K347" s="10"/>
      <c r="L347" s="10"/>
      <c r="M347" s="10"/>
    </row>
    <row r="348" spans="2:13" x14ac:dyDescent="0.25">
      <c r="B348" s="13">
        <f t="shared" si="23"/>
        <v>45818</v>
      </c>
      <c r="C348" s="12" t="s">
        <v>171</v>
      </c>
      <c r="D348" s="12" t="s">
        <v>23</v>
      </c>
      <c r="E348" s="12" t="s">
        <v>23</v>
      </c>
      <c r="F348" s="12" t="s">
        <v>21</v>
      </c>
      <c r="G348" s="12" t="s">
        <v>76</v>
      </c>
      <c r="H348" s="14">
        <v>2500</v>
      </c>
      <c r="I348" s="11">
        <v>64.209999999999994</v>
      </c>
      <c r="J348" s="11">
        <v>160516.01</v>
      </c>
      <c r="K348" s="10"/>
      <c r="L348" s="10"/>
      <c r="M348" s="10"/>
    </row>
    <row r="349" spans="2:13" x14ac:dyDescent="0.25">
      <c r="B349" s="13">
        <f t="shared" si="23"/>
        <v>45818</v>
      </c>
      <c r="C349" s="12" t="s">
        <v>171</v>
      </c>
      <c r="D349" s="12" t="s">
        <v>23</v>
      </c>
      <c r="E349" s="12" t="s">
        <v>23</v>
      </c>
      <c r="F349" s="12" t="s">
        <v>24</v>
      </c>
      <c r="G349" s="12" t="s">
        <v>25</v>
      </c>
      <c r="H349" s="10"/>
      <c r="I349" s="10"/>
      <c r="J349" s="11">
        <v>0.47</v>
      </c>
      <c r="K349" s="10"/>
      <c r="L349" s="10"/>
      <c r="M349" s="10"/>
    </row>
    <row r="350" spans="2:13" x14ac:dyDescent="0.25">
      <c r="B350" s="13">
        <f t="shared" si="23"/>
        <v>45818</v>
      </c>
      <c r="C350" s="12" t="s">
        <v>171</v>
      </c>
      <c r="D350" s="12" t="s">
        <v>23</v>
      </c>
      <c r="E350" s="12" t="s">
        <v>23</v>
      </c>
      <c r="F350" s="12" t="s">
        <v>24</v>
      </c>
      <c r="G350" s="12" t="s">
        <v>26</v>
      </c>
      <c r="H350" s="10"/>
      <c r="I350" s="10"/>
      <c r="J350" s="11">
        <v>0.71</v>
      </c>
      <c r="K350" s="10"/>
      <c r="L350" s="10"/>
      <c r="M350" s="10"/>
    </row>
    <row r="351" spans="2:13" x14ac:dyDescent="0.25">
      <c r="B351" s="13">
        <f t="shared" si="23"/>
        <v>45818</v>
      </c>
      <c r="C351" s="12" t="s">
        <v>171</v>
      </c>
      <c r="D351" s="12" t="s">
        <v>23</v>
      </c>
      <c r="E351" s="12" t="s">
        <v>23</v>
      </c>
      <c r="F351" s="12" t="s">
        <v>24</v>
      </c>
      <c r="G351" s="12" t="s">
        <v>27</v>
      </c>
      <c r="H351" s="10"/>
      <c r="I351" s="10"/>
      <c r="J351" s="11">
        <v>370</v>
      </c>
      <c r="K351" s="10"/>
      <c r="L351" s="10"/>
      <c r="M351" s="10"/>
    </row>
    <row r="352" spans="2:13" x14ac:dyDescent="0.25">
      <c r="B352" s="13">
        <f t="shared" si="23"/>
        <v>45818</v>
      </c>
      <c r="C352" s="12" t="s">
        <v>171</v>
      </c>
      <c r="D352" s="12" t="s">
        <v>23</v>
      </c>
      <c r="E352" s="12" t="s">
        <v>23</v>
      </c>
      <c r="F352" s="12" t="s">
        <v>24</v>
      </c>
      <c r="G352" s="12" t="s">
        <v>31</v>
      </c>
      <c r="H352" s="10"/>
      <c r="I352" s="10"/>
      <c r="J352" s="11">
        <v>43.92</v>
      </c>
      <c r="K352" s="10"/>
      <c r="L352" s="10"/>
      <c r="M352" s="10"/>
    </row>
    <row r="353" spans="2:13" x14ac:dyDescent="0.25">
      <c r="B353" s="13">
        <f t="shared" si="23"/>
        <v>45818</v>
      </c>
      <c r="C353" s="12" t="s">
        <v>171</v>
      </c>
      <c r="D353" s="12" t="s">
        <v>23</v>
      </c>
      <c r="E353" s="12" t="s">
        <v>23</v>
      </c>
      <c r="F353" s="12" t="s">
        <v>24</v>
      </c>
      <c r="G353" s="12" t="s">
        <v>30</v>
      </c>
      <c r="H353" s="10"/>
      <c r="I353" s="10"/>
      <c r="J353" s="11">
        <v>14.06</v>
      </c>
      <c r="K353" s="10"/>
      <c r="L353" s="10"/>
      <c r="M353" s="10"/>
    </row>
    <row r="354" spans="2:13" x14ac:dyDescent="0.25">
      <c r="B354" s="13">
        <f t="shared" si="23"/>
        <v>45818</v>
      </c>
      <c r="C354" s="12" t="s">
        <v>171</v>
      </c>
      <c r="D354" s="12" t="s">
        <v>23</v>
      </c>
      <c r="E354" s="12" t="s">
        <v>23</v>
      </c>
      <c r="F354" s="12" t="s">
        <v>24</v>
      </c>
      <c r="G354" s="12" t="s">
        <v>28</v>
      </c>
      <c r="H354" s="10"/>
      <c r="I354" s="10"/>
      <c r="J354" s="11">
        <v>55</v>
      </c>
      <c r="K354" s="10"/>
      <c r="L354" s="10"/>
      <c r="M354" s="10"/>
    </row>
    <row r="355" spans="2:13" x14ac:dyDescent="0.25">
      <c r="B355" s="13">
        <f t="shared" si="23"/>
        <v>45818</v>
      </c>
      <c r="C355" s="12" t="s">
        <v>171</v>
      </c>
      <c r="D355" s="12" t="s">
        <v>23</v>
      </c>
      <c r="E355" s="12" t="s">
        <v>23</v>
      </c>
      <c r="F355" s="12" t="s">
        <v>24</v>
      </c>
      <c r="G355" s="12" t="s">
        <v>29</v>
      </c>
      <c r="H355" s="10"/>
      <c r="I355" s="10"/>
      <c r="J355" s="11">
        <v>43.92</v>
      </c>
      <c r="K355" s="10"/>
      <c r="L355" s="10"/>
      <c r="M355" s="10"/>
    </row>
    <row r="356" spans="2:13" x14ac:dyDescent="0.25">
      <c r="B356" s="15">
        <f t="shared" si="23"/>
        <v>45818</v>
      </c>
      <c r="C356" s="12" t="s">
        <v>171</v>
      </c>
      <c r="D356" s="16"/>
      <c r="E356" s="16"/>
      <c r="F356" s="81" t="s">
        <v>32</v>
      </c>
      <c r="G356" s="82"/>
      <c r="H356" s="82"/>
      <c r="I356" s="82"/>
      <c r="J356" s="82"/>
      <c r="K356" s="17">
        <v>267442</v>
      </c>
      <c r="L356" s="16"/>
      <c r="M356" s="17">
        <v>-25886.32</v>
      </c>
    </row>
    <row r="357" spans="2:13" x14ac:dyDescent="0.25">
      <c r="B357" s="13">
        <v>45819</v>
      </c>
      <c r="C357" s="12" t="s">
        <v>175</v>
      </c>
      <c r="D357" s="12" t="s">
        <v>17</v>
      </c>
      <c r="E357" s="12" t="s">
        <v>176</v>
      </c>
      <c r="F357" s="12" t="s">
        <v>123</v>
      </c>
      <c r="G357" s="12" t="s">
        <v>83</v>
      </c>
      <c r="H357" s="10">
        <v>0</v>
      </c>
      <c r="I357" s="10"/>
      <c r="J357" s="11">
        <v>-594</v>
      </c>
      <c r="K357" s="10"/>
      <c r="L357" s="10"/>
      <c r="M357" s="10"/>
    </row>
    <row r="358" spans="2:13" x14ac:dyDescent="0.25">
      <c r="B358" s="13">
        <f t="shared" ref="B358:B397" si="24">B357</f>
        <v>45819</v>
      </c>
      <c r="C358" s="12" t="s">
        <v>175</v>
      </c>
      <c r="D358" s="12" t="s">
        <v>23</v>
      </c>
      <c r="E358" s="12" t="s">
        <v>23</v>
      </c>
      <c r="F358" s="12" t="s">
        <v>21</v>
      </c>
      <c r="G358" s="12" t="s">
        <v>124</v>
      </c>
      <c r="H358" s="14">
        <v>-50</v>
      </c>
      <c r="I358" s="11">
        <v>6537.66</v>
      </c>
      <c r="J358" s="11">
        <v>-326882.78999999998</v>
      </c>
      <c r="K358" s="10"/>
      <c r="L358" s="10"/>
      <c r="M358" s="10"/>
    </row>
    <row r="359" spans="2:13" x14ac:dyDescent="0.25">
      <c r="B359" s="13">
        <f t="shared" si="24"/>
        <v>45819</v>
      </c>
      <c r="C359" s="12" t="s">
        <v>175</v>
      </c>
      <c r="D359" s="12" t="s">
        <v>23</v>
      </c>
      <c r="E359" s="12" t="s">
        <v>23</v>
      </c>
      <c r="F359" s="12" t="s">
        <v>21</v>
      </c>
      <c r="G359" s="12" t="s">
        <v>177</v>
      </c>
      <c r="H359" s="14">
        <v>-3500</v>
      </c>
      <c r="I359" s="11">
        <v>25.24</v>
      </c>
      <c r="J359" s="11">
        <v>-88356.46</v>
      </c>
      <c r="K359" s="10"/>
      <c r="L359" s="10"/>
      <c r="M359" s="10"/>
    </row>
    <row r="360" spans="2:13" x14ac:dyDescent="0.25">
      <c r="B360" s="13">
        <f t="shared" si="24"/>
        <v>45819</v>
      </c>
      <c r="C360" s="12" t="s">
        <v>175</v>
      </c>
      <c r="D360" s="12" t="s">
        <v>23</v>
      </c>
      <c r="E360" s="12" t="s">
        <v>23</v>
      </c>
      <c r="F360" s="12" t="s">
        <v>21</v>
      </c>
      <c r="G360" s="12" t="s">
        <v>47</v>
      </c>
      <c r="H360" s="14">
        <v>-1000</v>
      </c>
      <c r="I360" s="11">
        <v>117.58</v>
      </c>
      <c r="J360" s="11">
        <v>-117582.3</v>
      </c>
      <c r="K360" s="10"/>
      <c r="L360" s="10"/>
      <c r="M360" s="10"/>
    </row>
    <row r="361" spans="2:13" x14ac:dyDescent="0.25">
      <c r="B361" s="13">
        <f t="shared" si="24"/>
        <v>45819</v>
      </c>
      <c r="C361" s="12" t="s">
        <v>175</v>
      </c>
      <c r="D361" s="12" t="s">
        <v>23</v>
      </c>
      <c r="E361" s="12" t="s">
        <v>23</v>
      </c>
      <c r="F361" s="12" t="s">
        <v>21</v>
      </c>
      <c r="G361" s="12" t="s">
        <v>75</v>
      </c>
      <c r="H361" s="14">
        <v>-2000</v>
      </c>
      <c r="I361" s="11">
        <v>103.48</v>
      </c>
      <c r="J361" s="11">
        <v>-206952.77</v>
      </c>
      <c r="K361" s="10"/>
      <c r="L361" s="10"/>
      <c r="M361" s="10"/>
    </row>
    <row r="362" spans="2:13" x14ac:dyDescent="0.25">
      <c r="B362" s="13">
        <f t="shared" si="24"/>
        <v>45819</v>
      </c>
      <c r="C362" s="12" t="s">
        <v>175</v>
      </c>
      <c r="D362" s="12" t="s">
        <v>23</v>
      </c>
      <c r="E362" s="12" t="s">
        <v>23</v>
      </c>
      <c r="F362" s="12" t="s">
        <v>21</v>
      </c>
      <c r="G362" s="12" t="s">
        <v>178</v>
      </c>
      <c r="H362" s="14">
        <v>-500</v>
      </c>
      <c r="I362" s="11">
        <v>91.99</v>
      </c>
      <c r="J362" s="11">
        <v>-45993.95</v>
      </c>
      <c r="K362" s="10"/>
      <c r="L362" s="10"/>
      <c r="M362" s="10"/>
    </row>
    <row r="363" spans="2:13" x14ac:dyDescent="0.25">
      <c r="B363" s="13">
        <f t="shared" si="24"/>
        <v>45819</v>
      </c>
      <c r="C363" s="12" t="s">
        <v>175</v>
      </c>
      <c r="D363" s="12" t="s">
        <v>23</v>
      </c>
      <c r="E363" s="12" t="s">
        <v>23</v>
      </c>
      <c r="F363" s="12" t="s">
        <v>21</v>
      </c>
      <c r="G363" s="12" t="s">
        <v>179</v>
      </c>
      <c r="H363" s="14">
        <v>-250</v>
      </c>
      <c r="I363" s="11">
        <v>534.87</v>
      </c>
      <c r="J363" s="11">
        <v>-133718.64000000001</v>
      </c>
      <c r="K363" s="10"/>
      <c r="L363" s="10"/>
      <c r="M363" s="10"/>
    </row>
    <row r="364" spans="2:13" x14ac:dyDescent="0.25">
      <c r="B364" s="13">
        <f t="shared" si="24"/>
        <v>45819</v>
      </c>
      <c r="C364" s="12" t="s">
        <v>175</v>
      </c>
      <c r="D364" s="12" t="s">
        <v>23</v>
      </c>
      <c r="E364" s="12" t="s">
        <v>23</v>
      </c>
      <c r="F364" s="12" t="s">
        <v>21</v>
      </c>
      <c r="G364" s="12" t="s">
        <v>180</v>
      </c>
      <c r="H364" s="14">
        <v>-1000</v>
      </c>
      <c r="I364" s="11">
        <v>108.97</v>
      </c>
      <c r="J364" s="11">
        <v>-108970.9</v>
      </c>
      <c r="K364" s="10"/>
      <c r="L364" s="10"/>
      <c r="M364" s="10"/>
    </row>
    <row r="365" spans="2:13" x14ac:dyDescent="0.25">
      <c r="B365" s="13">
        <f t="shared" si="24"/>
        <v>45819</v>
      </c>
      <c r="C365" s="12" t="s">
        <v>175</v>
      </c>
      <c r="D365" s="12" t="s">
        <v>23</v>
      </c>
      <c r="E365" s="12" t="s">
        <v>23</v>
      </c>
      <c r="F365" s="12" t="s">
        <v>21</v>
      </c>
      <c r="G365" s="12" t="s">
        <v>181</v>
      </c>
      <c r="H365" s="14">
        <v>-1000</v>
      </c>
      <c r="I365" s="11">
        <v>118.63</v>
      </c>
      <c r="J365" s="11">
        <v>-118631.22</v>
      </c>
      <c r="K365" s="10"/>
      <c r="L365" s="10"/>
      <c r="M365" s="10"/>
    </row>
    <row r="366" spans="2:13" x14ac:dyDescent="0.25">
      <c r="B366" s="13">
        <f t="shared" si="24"/>
        <v>45819</v>
      </c>
      <c r="C366" s="12" t="s">
        <v>175</v>
      </c>
      <c r="D366" s="12" t="s">
        <v>23</v>
      </c>
      <c r="E366" s="12" t="s">
        <v>23</v>
      </c>
      <c r="F366" s="12" t="s">
        <v>21</v>
      </c>
      <c r="G366" s="12" t="s">
        <v>113</v>
      </c>
      <c r="H366" s="14">
        <v>-500</v>
      </c>
      <c r="I366" s="11">
        <v>1004.39</v>
      </c>
      <c r="J366" s="11">
        <v>-502197.49</v>
      </c>
      <c r="K366" s="10"/>
      <c r="L366" s="10"/>
      <c r="M366" s="10"/>
    </row>
    <row r="367" spans="2:13" x14ac:dyDescent="0.25">
      <c r="B367" s="13">
        <f t="shared" si="24"/>
        <v>45819</v>
      </c>
      <c r="C367" s="12" t="s">
        <v>175</v>
      </c>
      <c r="D367" s="12" t="s">
        <v>23</v>
      </c>
      <c r="E367" s="12" t="s">
        <v>23</v>
      </c>
      <c r="F367" s="12" t="s">
        <v>21</v>
      </c>
      <c r="G367" s="12" t="s">
        <v>182</v>
      </c>
      <c r="H367" s="14">
        <v>-4000</v>
      </c>
      <c r="I367" s="11">
        <v>19.2</v>
      </c>
      <c r="J367" s="11">
        <v>-76800</v>
      </c>
      <c r="K367" s="10"/>
      <c r="L367" s="10"/>
      <c r="M367" s="10"/>
    </row>
    <row r="368" spans="2:13" x14ac:dyDescent="0.25">
      <c r="B368" s="13">
        <f t="shared" si="24"/>
        <v>45819</v>
      </c>
      <c r="C368" s="12" t="s">
        <v>175</v>
      </c>
      <c r="D368" s="12" t="s">
        <v>23</v>
      </c>
      <c r="E368" s="12" t="s">
        <v>23</v>
      </c>
      <c r="F368" s="12" t="s">
        <v>21</v>
      </c>
      <c r="G368" s="12" t="s">
        <v>161</v>
      </c>
      <c r="H368" s="14">
        <v>-100</v>
      </c>
      <c r="I368" s="11">
        <v>901.1</v>
      </c>
      <c r="J368" s="11">
        <v>-90109.81</v>
      </c>
      <c r="K368" s="10"/>
      <c r="L368" s="10"/>
      <c r="M368" s="10"/>
    </row>
    <row r="369" spans="2:13" x14ac:dyDescent="0.25">
      <c r="B369" s="13">
        <f t="shared" si="24"/>
        <v>45819</v>
      </c>
      <c r="C369" s="12" t="s">
        <v>175</v>
      </c>
      <c r="D369" s="12" t="s">
        <v>23</v>
      </c>
      <c r="E369" s="12" t="s">
        <v>23</v>
      </c>
      <c r="F369" s="12" t="s">
        <v>21</v>
      </c>
      <c r="G369" s="12" t="s">
        <v>114</v>
      </c>
      <c r="H369" s="14">
        <v>-200</v>
      </c>
      <c r="I369" s="11">
        <v>1302.7</v>
      </c>
      <c r="J369" s="11">
        <v>-260539.21</v>
      </c>
      <c r="K369" s="10"/>
      <c r="L369" s="10"/>
      <c r="M369" s="10"/>
    </row>
    <row r="370" spans="2:13" x14ac:dyDescent="0.25">
      <c r="B370" s="13">
        <f t="shared" si="24"/>
        <v>45819</v>
      </c>
      <c r="C370" s="12" t="s">
        <v>175</v>
      </c>
      <c r="D370" s="12" t="s">
        <v>23</v>
      </c>
      <c r="E370" s="12" t="s">
        <v>23</v>
      </c>
      <c r="F370" s="12" t="s">
        <v>21</v>
      </c>
      <c r="G370" s="12" t="s">
        <v>115</v>
      </c>
      <c r="H370" s="14">
        <v>-150</v>
      </c>
      <c r="I370" s="11">
        <v>1499.5</v>
      </c>
      <c r="J370" s="11">
        <v>-224924.86</v>
      </c>
      <c r="K370" s="10"/>
      <c r="L370" s="10"/>
      <c r="M370" s="10"/>
    </row>
    <row r="371" spans="2:13" x14ac:dyDescent="0.25">
      <c r="B371" s="13">
        <f t="shared" si="24"/>
        <v>45819</v>
      </c>
      <c r="C371" s="12" t="s">
        <v>175</v>
      </c>
      <c r="D371" s="12" t="s">
        <v>23</v>
      </c>
      <c r="E371" s="12" t="s">
        <v>23</v>
      </c>
      <c r="F371" s="12" t="s">
        <v>21</v>
      </c>
      <c r="G371" s="12" t="s">
        <v>98</v>
      </c>
      <c r="H371" s="14">
        <v>-500</v>
      </c>
      <c r="I371" s="11">
        <v>285.01</v>
      </c>
      <c r="J371" s="11">
        <v>-142507.32999999999</v>
      </c>
      <c r="K371" s="10"/>
      <c r="L371" s="10"/>
      <c r="M371" s="10"/>
    </row>
    <row r="372" spans="2:13" x14ac:dyDescent="0.25">
      <c r="B372" s="13">
        <f t="shared" si="24"/>
        <v>45819</v>
      </c>
      <c r="C372" s="12" t="s">
        <v>175</v>
      </c>
      <c r="D372" s="12" t="s">
        <v>23</v>
      </c>
      <c r="E372" s="12" t="s">
        <v>23</v>
      </c>
      <c r="F372" s="12" t="s">
        <v>21</v>
      </c>
      <c r="G372" s="12" t="s">
        <v>183</v>
      </c>
      <c r="H372" s="14">
        <v>-500</v>
      </c>
      <c r="I372" s="11">
        <v>107.71</v>
      </c>
      <c r="J372" s="11">
        <v>-53854.09</v>
      </c>
      <c r="K372" s="10"/>
      <c r="L372" s="10"/>
      <c r="M372" s="10"/>
    </row>
    <row r="373" spans="2:13" x14ac:dyDescent="0.25">
      <c r="B373" s="13">
        <f t="shared" si="24"/>
        <v>45819</v>
      </c>
      <c r="C373" s="12" t="s">
        <v>175</v>
      </c>
      <c r="D373" s="12" t="s">
        <v>23</v>
      </c>
      <c r="E373" s="12" t="s">
        <v>23</v>
      </c>
      <c r="F373" s="12" t="s">
        <v>21</v>
      </c>
      <c r="G373" s="12" t="s">
        <v>184</v>
      </c>
      <c r="H373" s="14">
        <v>-500</v>
      </c>
      <c r="I373" s="11">
        <v>46.15</v>
      </c>
      <c r="J373" s="11">
        <v>-23076.9</v>
      </c>
      <c r="K373" s="10"/>
      <c r="L373" s="10"/>
      <c r="M373" s="10"/>
    </row>
    <row r="374" spans="2:13" x14ac:dyDescent="0.25">
      <c r="B374" s="13">
        <f t="shared" si="24"/>
        <v>45819</v>
      </c>
      <c r="C374" s="12" t="s">
        <v>175</v>
      </c>
      <c r="D374" s="12" t="s">
        <v>23</v>
      </c>
      <c r="E374" s="12" t="s">
        <v>23</v>
      </c>
      <c r="F374" s="12" t="s">
        <v>21</v>
      </c>
      <c r="G374" s="12" t="s">
        <v>141</v>
      </c>
      <c r="H374" s="14">
        <v>1000</v>
      </c>
      <c r="I374" s="11">
        <v>192.41</v>
      </c>
      <c r="J374" s="11">
        <v>192412.19</v>
      </c>
      <c r="K374" s="10"/>
      <c r="L374" s="10"/>
      <c r="M374" s="10"/>
    </row>
    <row r="375" spans="2:13" x14ac:dyDescent="0.25">
      <c r="B375" s="13">
        <f t="shared" si="24"/>
        <v>45819</v>
      </c>
      <c r="C375" s="12" t="s">
        <v>175</v>
      </c>
      <c r="D375" s="12" t="s">
        <v>23</v>
      </c>
      <c r="E375" s="12" t="s">
        <v>23</v>
      </c>
      <c r="F375" s="12" t="s">
        <v>21</v>
      </c>
      <c r="G375" s="12" t="s">
        <v>116</v>
      </c>
      <c r="H375" s="14">
        <v>-250</v>
      </c>
      <c r="I375" s="11">
        <v>1256.1600000000001</v>
      </c>
      <c r="J375" s="11">
        <v>-314040.13</v>
      </c>
      <c r="K375" s="10"/>
      <c r="L375" s="10"/>
      <c r="M375" s="10"/>
    </row>
    <row r="376" spans="2:13" x14ac:dyDescent="0.25">
      <c r="B376" s="13">
        <f t="shared" si="24"/>
        <v>45819</v>
      </c>
      <c r="C376" s="12" t="s">
        <v>175</v>
      </c>
      <c r="D376" s="12" t="s">
        <v>23</v>
      </c>
      <c r="E376" s="12" t="s">
        <v>23</v>
      </c>
      <c r="F376" s="12" t="s">
        <v>21</v>
      </c>
      <c r="G376" s="12" t="s">
        <v>125</v>
      </c>
      <c r="H376" s="14">
        <v>-20</v>
      </c>
      <c r="I376" s="11">
        <v>1837.59</v>
      </c>
      <c r="J376" s="11">
        <v>-36751.81</v>
      </c>
      <c r="K376" s="10"/>
      <c r="L376" s="10"/>
      <c r="M376" s="10"/>
    </row>
    <row r="377" spans="2:13" x14ac:dyDescent="0.25">
      <c r="B377" s="13">
        <f t="shared" si="24"/>
        <v>45819</v>
      </c>
      <c r="C377" s="12" t="s">
        <v>175</v>
      </c>
      <c r="D377" s="12" t="s">
        <v>23</v>
      </c>
      <c r="E377" s="12" t="s">
        <v>23</v>
      </c>
      <c r="F377" s="12" t="s">
        <v>21</v>
      </c>
      <c r="G377" s="12" t="s">
        <v>117</v>
      </c>
      <c r="H377" s="14">
        <v>2500</v>
      </c>
      <c r="I377" s="11">
        <v>74.510000000000005</v>
      </c>
      <c r="J377" s="11">
        <v>186286</v>
      </c>
      <c r="K377" s="10"/>
      <c r="L377" s="10"/>
      <c r="M377" s="10"/>
    </row>
    <row r="378" spans="2:13" x14ac:dyDescent="0.25">
      <c r="B378" s="13">
        <f t="shared" si="24"/>
        <v>45819</v>
      </c>
      <c r="C378" s="12" t="s">
        <v>175</v>
      </c>
      <c r="D378" s="12" t="s">
        <v>23</v>
      </c>
      <c r="E378" s="12" t="s">
        <v>23</v>
      </c>
      <c r="F378" s="12" t="s">
        <v>21</v>
      </c>
      <c r="G378" s="12" t="s">
        <v>57</v>
      </c>
      <c r="H378" s="14">
        <v>-250</v>
      </c>
      <c r="I378" s="11">
        <v>200.2</v>
      </c>
      <c r="J378" s="11">
        <v>-50049.9</v>
      </c>
      <c r="K378" s="10"/>
      <c r="L378" s="10"/>
      <c r="M378" s="10"/>
    </row>
    <row r="379" spans="2:13" x14ac:dyDescent="0.25">
      <c r="B379" s="13">
        <f t="shared" si="24"/>
        <v>45819</v>
      </c>
      <c r="C379" s="12" t="s">
        <v>175</v>
      </c>
      <c r="D379" s="12" t="s">
        <v>23</v>
      </c>
      <c r="E379" s="12" t="s">
        <v>23</v>
      </c>
      <c r="F379" s="12" t="s">
        <v>21</v>
      </c>
      <c r="G379" s="12" t="s">
        <v>185</v>
      </c>
      <c r="H379" s="14">
        <v>-2000</v>
      </c>
      <c r="I379" s="11">
        <v>29.35</v>
      </c>
      <c r="J379" s="11">
        <v>-58701.2</v>
      </c>
      <c r="K379" s="10"/>
      <c r="L379" s="10"/>
      <c r="M379" s="10"/>
    </row>
    <row r="380" spans="2:13" x14ac:dyDescent="0.25">
      <c r="B380" s="13">
        <f t="shared" si="24"/>
        <v>45819</v>
      </c>
      <c r="C380" s="12" t="s">
        <v>175</v>
      </c>
      <c r="D380" s="12" t="s">
        <v>23</v>
      </c>
      <c r="E380" s="12" t="s">
        <v>23</v>
      </c>
      <c r="F380" s="12" t="s">
        <v>21</v>
      </c>
      <c r="G380" s="12" t="s">
        <v>48</v>
      </c>
      <c r="H380" s="14">
        <v>-1000</v>
      </c>
      <c r="I380" s="11">
        <v>111.74</v>
      </c>
      <c r="J380" s="11">
        <v>-111739.1</v>
      </c>
      <c r="K380" s="10"/>
      <c r="L380" s="10"/>
      <c r="M380" s="10"/>
    </row>
    <row r="381" spans="2:13" x14ac:dyDescent="0.25">
      <c r="B381" s="13">
        <f t="shared" si="24"/>
        <v>45819</v>
      </c>
      <c r="C381" s="12" t="s">
        <v>175</v>
      </c>
      <c r="D381" s="12" t="s">
        <v>23</v>
      </c>
      <c r="E381" s="12" t="s">
        <v>23</v>
      </c>
      <c r="F381" s="12" t="s">
        <v>21</v>
      </c>
      <c r="G381" s="12" t="s">
        <v>186</v>
      </c>
      <c r="H381" s="14">
        <v>-1000</v>
      </c>
      <c r="I381" s="11">
        <v>163.29</v>
      </c>
      <c r="J381" s="11">
        <v>-163286.49</v>
      </c>
      <c r="K381" s="10"/>
      <c r="L381" s="10"/>
      <c r="M381" s="10"/>
    </row>
    <row r="382" spans="2:13" x14ac:dyDescent="0.25">
      <c r="B382" s="13">
        <f t="shared" si="24"/>
        <v>45819</v>
      </c>
      <c r="C382" s="12" t="s">
        <v>175</v>
      </c>
      <c r="D382" s="12" t="s">
        <v>23</v>
      </c>
      <c r="E382" s="12" t="s">
        <v>23</v>
      </c>
      <c r="F382" s="12" t="s">
        <v>21</v>
      </c>
      <c r="G382" s="12" t="s">
        <v>76</v>
      </c>
      <c r="H382" s="14">
        <v>-1500</v>
      </c>
      <c r="I382" s="11">
        <v>70.319999999999993</v>
      </c>
      <c r="J382" s="11">
        <v>-105484.39</v>
      </c>
      <c r="K382" s="10"/>
      <c r="L382" s="10"/>
      <c r="M382" s="10"/>
    </row>
    <row r="383" spans="2:13" x14ac:dyDescent="0.25">
      <c r="B383" s="13">
        <f t="shared" si="24"/>
        <v>45819</v>
      </c>
      <c r="C383" s="12" t="s">
        <v>175</v>
      </c>
      <c r="D383" s="12" t="s">
        <v>23</v>
      </c>
      <c r="E383" s="12" t="s">
        <v>23</v>
      </c>
      <c r="F383" s="12" t="s">
        <v>21</v>
      </c>
      <c r="G383" s="12" t="s">
        <v>101</v>
      </c>
      <c r="H383" s="14">
        <v>-250</v>
      </c>
      <c r="I383" s="11">
        <v>216.09</v>
      </c>
      <c r="J383" s="11">
        <v>-54023.54</v>
      </c>
      <c r="K383" s="10"/>
      <c r="L383" s="10"/>
      <c r="M383" s="10"/>
    </row>
    <row r="384" spans="2:13" x14ac:dyDescent="0.25">
      <c r="B384" s="13">
        <f t="shared" si="24"/>
        <v>45819</v>
      </c>
      <c r="C384" s="12" t="s">
        <v>175</v>
      </c>
      <c r="D384" s="12" t="s">
        <v>23</v>
      </c>
      <c r="E384" s="12" t="s">
        <v>23</v>
      </c>
      <c r="F384" s="12" t="s">
        <v>21</v>
      </c>
      <c r="G384" s="12" t="s">
        <v>131</v>
      </c>
      <c r="H384" s="14">
        <v>-1000</v>
      </c>
      <c r="I384" s="11">
        <v>132.91999999999999</v>
      </c>
      <c r="J384" s="11">
        <v>-132916.9</v>
      </c>
      <c r="K384" s="10"/>
      <c r="L384" s="10"/>
      <c r="M384" s="10"/>
    </row>
    <row r="385" spans="2:13" x14ac:dyDescent="0.25">
      <c r="B385" s="13">
        <f t="shared" si="24"/>
        <v>45819</v>
      </c>
      <c r="C385" s="12" t="s">
        <v>175</v>
      </c>
      <c r="D385" s="12" t="s">
        <v>23</v>
      </c>
      <c r="E385" s="12" t="s">
        <v>23</v>
      </c>
      <c r="F385" s="12" t="s">
        <v>21</v>
      </c>
      <c r="G385" s="12" t="s">
        <v>103</v>
      </c>
      <c r="H385" s="14">
        <v>-133</v>
      </c>
      <c r="I385" s="11">
        <v>280.74</v>
      </c>
      <c r="J385" s="11">
        <v>-37338.879999999997</v>
      </c>
      <c r="K385" s="10"/>
      <c r="L385" s="10"/>
      <c r="M385" s="10"/>
    </row>
    <row r="386" spans="2:13" x14ac:dyDescent="0.25">
      <c r="B386" s="13">
        <f t="shared" si="24"/>
        <v>45819</v>
      </c>
      <c r="C386" s="12" t="s">
        <v>175</v>
      </c>
      <c r="D386" s="12" t="s">
        <v>23</v>
      </c>
      <c r="E386" s="12" t="s">
        <v>23</v>
      </c>
      <c r="F386" s="12" t="s">
        <v>21</v>
      </c>
      <c r="G386" s="12" t="s">
        <v>187</v>
      </c>
      <c r="H386" s="14">
        <v>-250</v>
      </c>
      <c r="I386" s="11">
        <v>213.36</v>
      </c>
      <c r="J386" s="11">
        <v>-53340.21</v>
      </c>
      <c r="K386" s="10"/>
      <c r="L386" s="10"/>
      <c r="M386" s="10"/>
    </row>
    <row r="387" spans="2:13" x14ac:dyDescent="0.25">
      <c r="B387" s="13">
        <f t="shared" si="24"/>
        <v>45819</v>
      </c>
      <c r="C387" s="12" t="s">
        <v>175</v>
      </c>
      <c r="D387" s="12" t="s">
        <v>23</v>
      </c>
      <c r="E387" s="12" t="s">
        <v>23</v>
      </c>
      <c r="F387" s="12" t="s">
        <v>21</v>
      </c>
      <c r="G387" s="12" t="s">
        <v>188</v>
      </c>
      <c r="H387" s="14">
        <v>-500</v>
      </c>
      <c r="I387" s="11">
        <v>101.05</v>
      </c>
      <c r="J387" s="11">
        <v>-50525.99</v>
      </c>
      <c r="K387" s="10"/>
      <c r="L387" s="10"/>
      <c r="M387" s="10"/>
    </row>
    <row r="388" spans="2:13" x14ac:dyDescent="0.25">
      <c r="B388" s="13">
        <f t="shared" si="24"/>
        <v>45819</v>
      </c>
      <c r="C388" s="12" t="s">
        <v>175</v>
      </c>
      <c r="D388" s="12" t="s">
        <v>23</v>
      </c>
      <c r="E388" s="12" t="s">
        <v>23</v>
      </c>
      <c r="F388" s="12" t="s">
        <v>21</v>
      </c>
      <c r="G388" s="12" t="s">
        <v>189</v>
      </c>
      <c r="H388" s="14">
        <v>-500</v>
      </c>
      <c r="I388" s="11">
        <v>176.57</v>
      </c>
      <c r="J388" s="11">
        <v>-88286.6</v>
      </c>
      <c r="K388" s="10"/>
      <c r="L388" s="10"/>
      <c r="M388" s="10"/>
    </row>
    <row r="389" spans="2:13" x14ac:dyDescent="0.25">
      <c r="B389" s="13">
        <f t="shared" si="24"/>
        <v>45819</v>
      </c>
      <c r="C389" s="12" t="s">
        <v>175</v>
      </c>
      <c r="D389" s="12" t="s">
        <v>23</v>
      </c>
      <c r="E389" s="12" t="s">
        <v>23</v>
      </c>
      <c r="F389" s="12" t="s">
        <v>21</v>
      </c>
      <c r="G389" s="12" t="s">
        <v>105</v>
      </c>
      <c r="H389" s="14">
        <v>-250</v>
      </c>
      <c r="I389" s="11">
        <v>167.33</v>
      </c>
      <c r="J389" s="11">
        <v>-41833.61</v>
      </c>
      <c r="K389" s="10"/>
      <c r="L389" s="10"/>
      <c r="M389" s="10"/>
    </row>
    <row r="390" spans="2:13" x14ac:dyDescent="0.25">
      <c r="B390" s="13">
        <f t="shared" si="24"/>
        <v>45819</v>
      </c>
      <c r="C390" s="12" t="s">
        <v>175</v>
      </c>
      <c r="D390" s="12" t="s">
        <v>23</v>
      </c>
      <c r="E390" s="12" t="s">
        <v>23</v>
      </c>
      <c r="F390" s="12" t="s">
        <v>24</v>
      </c>
      <c r="G390" s="12" t="s">
        <v>25</v>
      </c>
      <c r="H390" s="10"/>
      <c r="I390" s="10"/>
      <c r="J390" s="11">
        <v>4.24</v>
      </c>
      <c r="K390" s="10"/>
      <c r="L390" s="10"/>
      <c r="M390" s="10"/>
    </row>
    <row r="391" spans="2:13" x14ac:dyDescent="0.25">
      <c r="B391" s="13">
        <f t="shared" si="24"/>
        <v>45819</v>
      </c>
      <c r="C391" s="12" t="s">
        <v>175</v>
      </c>
      <c r="D391" s="12" t="s">
        <v>23</v>
      </c>
      <c r="E391" s="12" t="s">
        <v>23</v>
      </c>
      <c r="F391" s="12" t="s">
        <v>24</v>
      </c>
      <c r="G391" s="12" t="s">
        <v>26</v>
      </c>
      <c r="H391" s="10"/>
      <c r="I391" s="10"/>
      <c r="J391" s="11">
        <v>6.36</v>
      </c>
      <c r="K391" s="10"/>
      <c r="L391" s="10"/>
      <c r="M391" s="10"/>
    </row>
    <row r="392" spans="2:13" x14ac:dyDescent="0.25">
      <c r="B392" s="13">
        <f t="shared" si="24"/>
        <v>45819</v>
      </c>
      <c r="C392" s="12" t="s">
        <v>175</v>
      </c>
      <c r="D392" s="12" t="s">
        <v>23</v>
      </c>
      <c r="E392" s="12" t="s">
        <v>23</v>
      </c>
      <c r="F392" s="12" t="s">
        <v>24</v>
      </c>
      <c r="G392" s="12" t="s">
        <v>28</v>
      </c>
      <c r="H392" s="10"/>
      <c r="I392" s="10"/>
      <c r="J392" s="11">
        <v>57</v>
      </c>
      <c r="K392" s="10"/>
      <c r="L392" s="10"/>
      <c r="M392" s="10"/>
    </row>
    <row r="393" spans="2:13" x14ac:dyDescent="0.25">
      <c r="B393" s="13">
        <f t="shared" si="24"/>
        <v>45819</v>
      </c>
      <c r="C393" s="12" t="s">
        <v>175</v>
      </c>
      <c r="D393" s="12" t="s">
        <v>23</v>
      </c>
      <c r="E393" s="12" t="s">
        <v>23</v>
      </c>
      <c r="F393" s="12" t="s">
        <v>24</v>
      </c>
      <c r="G393" s="12" t="s">
        <v>29</v>
      </c>
      <c r="H393" s="10"/>
      <c r="I393" s="10"/>
      <c r="J393" s="11">
        <v>391.06</v>
      </c>
      <c r="K393" s="10"/>
      <c r="L393" s="10"/>
      <c r="M393" s="10"/>
    </row>
    <row r="394" spans="2:13" x14ac:dyDescent="0.25">
      <c r="B394" s="13">
        <f t="shared" si="24"/>
        <v>45819</v>
      </c>
      <c r="C394" s="12" t="s">
        <v>175</v>
      </c>
      <c r="D394" s="12" t="s">
        <v>23</v>
      </c>
      <c r="E394" s="12" t="s">
        <v>23</v>
      </c>
      <c r="F394" s="12" t="s">
        <v>24</v>
      </c>
      <c r="G394" s="12" t="s">
        <v>27</v>
      </c>
      <c r="H394" s="10"/>
      <c r="I394" s="10"/>
      <c r="J394" s="11">
        <v>3999</v>
      </c>
      <c r="K394" s="10"/>
      <c r="L394" s="10"/>
      <c r="M394" s="10"/>
    </row>
    <row r="395" spans="2:13" x14ac:dyDescent="0.25">
      <c r="B395" s="13">
        <f t="shared" si="24"/>
        <v>45819</v>
      </c>
      <c r="C395" s="12" t="s">
        <v>175</v>
      </c>
      <c r="D395" s="12" t="s">
        <v>23</v>
      </c>
      <c r="E395" s="12" t="s">
        <v>23</v>
      </c>
      <c r="F395" s="12" t="s">
        <v>24</v>
      </c>
      <c r="G395" s="12" t="s">
        <v>31</v>
      </c>
      <c r="H395" s="10"/>
      <c r="I395" s="10"/>
      <c r="J395" s="11">
        <v>391.06</v>
      </c>
      <c r="K395" s="10"/>
      <c r="L395" s="10"/>
      <c r="M395" s="10"/>
    </row>
    <row r="396" spans="2:13" x14ac:dyDescent="0.25">
      <c r="B396" s="13">
        <f t="shared" si="24"/>
        <v>45819</v>
      </c>
      <c r="C396" s="12" t="s">
        <v>175</v>
      </c>
      <c r="D396" s="12" t="s">
        <v>23</v>
      </c>
      <c r="E396" s="12" t="s">
        <v>23</v>
      </c>
      <c r="F396" s="12" t="s">
        <v>24</v>
      </c>
      <c r="G396" s="12" t="s">
        <v>30</v>
      </c>
      <c r="H396" s="10"/>
      <c r="I396" s="10"/>
      <c r="J396" s="11">
        <v>125.94</v>
      </c>
      <c r="K396" s="10"/>
      <c r="L396" s="10"/>
      <c r="M396" s="10"/>
    </row>
    <row r="397" spans="2:13" x14ac:dyDescent="0.25">
      <c r="B397" s="15">
        <f t="shared" si="24"/>
        <v>45819</v>
      </c>
      <c r="C397" s="12" t="s">
        <v>175</v>
      </c>
      <c r="D397" s="16"/>
      <c r="E397" s="16"/>
      <c r="F397" s="81" t="s">
        <v>52</v>
      </c>
      <c r="G397" s="82"/>
      <c r="H397" s="82"/>
      <c r="I397" s="82"/>
      <c r="J397" s="82"/>
      <c r="K397" s="16"/>
      <c r="L397" s="17">
        <v>3436338.62</v>
      </c>
      <c r="M397" s="17">
        <v>-3462224.94</v>
      </c>
    </row>
    <row r="398" spans="2:13" x14ac:dyDescent="0.25">
      <c r="B398" s="13">
        <v>45819</v>
      </c>
      <c r="C398" s="12" t="s">
        <v>175</v>
      </c>
      <c r="D398" s="12" t="s">
        <v>17</v>
      </c>
      <c r="E398" s="12" t="s">
        <v>190</v>
      </c>
      <c r="F398" s="12" t="s">
        <v>21</v>
      </c>
      <c r="G398" s="12" t="s">
        <v>191</v>
      </c>
      <c r="H398" s="14">
        <v>-250</v>
      </c>
      <c r="I398" s="11">
        <v>407.3</v>
      </c>
      <c r="J398" s="11">
        <v>-101823.96</v>
      </c>
      <c r="K398" s="10"/>
      <c r="L398" s="10"/>
      <c r="M398" s="10"/>
    </row>
    <row r="399" spans="2:13" x14ac:dyDescent="0.25">
      <c r="B399" s="13">
        <f t="shared" ref="B399:B405" si="25">B398</f>
        <v>45819</v>
      </c>
      <c r="C399" s="12" t="s">
        <v>175</v>
      </c>
      <c r="D399" s="12" t="s">
        <v>23</v>
      </c>
      <c r="E399" s="12" t="s">
        <v>23</v>
      </c>
      <c r="F399" s="12" t="s">
        <v>24</v>
      </c>
      <c r="G399" s="12" t="s">
        <v>29</v>
      </c>
      <c r="H399" s="10"/>
      <c r="I399" s="10"/>
      <c r="J399" s="11">
        <v>9.4499999999999993</v>
      </c>
      <c r="K399" s="10"/>
      <c r="L399" s="10"/>
      <c r="M399" s="10"/>
    </row>
    <row r="400" spans="2:13" x14ac:dyDescent="0.25">
      <c r="B400" s="13">
        <f t="shared" si="25"/>
        <v>45819</v>
      </c>
      <c r="C400" s="12" t="s">
        <v>175</v>
      </c>
      <c r="D400" s="12" t="s">
        <v>23</v>
      </c>
      <c r="E400" s="12" t="s">
        <v>23</v>
      </c>
      <c r="F400" s="12" t="s">
        <v>24</v>
      </c>
      <c r="G400" s="12" t="s">
        <v>26</v>
      </c>
      <c r="H400" s="10"/>
      <c r="I400" s="10"/>
      <c r="J400" s="11">
        <v>0.15</v>
      </c>
      <c r="K400" s="10"/>
      <c r="L400" s="10"/>
      <c r="M400" s="10"/>
    </row>
    <row r="401" spans="2:13" x14ac:dyDescent="0.25">
      <c r="B401" s="13">
        <f t="shared" si="25"/>
        <v>45819</v>
      </c>
      <c r="C401" s="12" t="s">
        <v>175</v>
      </c>
      <c r="D401" s="12" t="s">
        <v>23</v>
      </c>
      <c r="E401" s="12" t="s">
        <v>23</v>
      </c>
      <c r="F401" s="12" t="s">
        <v>24</v>
      </c>
      <c r="G401" s="12" t="s">
        <v>25</v>
      </c>
      <c r="H401" s="10"/>
      <c r="I401" s="10"/>
      <c r="J401" s="11">
        <v>0.1</v>
      </c>
      <c r="K401" s="10"/>
      <c r="L401" s="10"/>
      <c r="M401" s="10"/>
    </row>
    <row r="402" spans="2:13" x14ac:dyDescent="0.25">
      <c r="B402" s="13">
        <f t="shared" si="25"/>
        <v>45819</v>
      </c>
      <c r="C402" s="12" t="s">
        <v>175</v>
      </c>
      <c r="D402" s="12" t="s">
        <v>23</v>
      </c>
      <c r="E402" s="12" t="s">
        <v>23</v>
      </c>
      <c r="F402" s="12" t="s">
        <v>24</v>
      </c>
      <c r="G402" s="12" t="s">
        <v>30</v>
      </c>
      <c r="H402" s="10"/>
      <c r="I402" s="10"/>
      <c r="J402" s="11">
        <v>3.03</v>
      </c>
      <c r="K402" s="10"/>
      <c r="L402" s="10"/>
      <c r="M402" s="10"/>
    </row>
    <row r="403" spans="2:13" x14ac:dyDescent="0.25">
      <c r="B403" s="13">
        <f t="shared" si="25"/>
        <v>45819</v>
      </c>
      <c r="C403" s="12" t="s">
        <v>175</v>
      </c>
      <c r="D403" s="12" t="s">
        <v>23</v>
      </c>
      <c r="E403" s="12" t="s">
        <v>23</v>
      </c>
      <c r="F403" s="12" t="s">
        <v>24</v>
      </c>
      <c r="G403" s="12" t="s">
        <v>31</v>
      </c>
      <c r="H403" s="10"/>
      <c r="I403" s="10"/>
      <c r="J403" s="11">
        <v>9.4499999999999993</v>
      </c>
      <c r="K403" s="10"/>
      <c r="L403" s="10"/>
      <c r="M403" s="10"/>
    </row>
    <row r="404" spans="2:13" x14ac:dyDescent="0.25">
      <c r="B404" s="13">
        <f t="shared" si="25"/>
        <v>45819</v>
      </c>
      <c r="C404" s="12" t="s">
        <v>175</v>
      </c>
      <c r="D404" s="12" t="s">
        <v>23</v>
      </c>
      <c r="E404" s="12" t="s">
        <v>23</v>
      </c>
      <c r="F404" s="12" t="s">
        <v>24</v>
      </c>
      <c r="G404" s="12" t="s">
        <v>27</v>
      </c>
      <c r="H404" s="10"/>
      <c r="I404" s="10"/>
      <c r="J404" s="11">
        <v>102</v>
      </c>
      <c r="K404" s="10"/>
      <c r="L404" s="10"/>
      <c r="M404" s="10"/>
    </row>
    <row r="405" spans="2:13" x14ac:dyDescent="0.25">
      <c r="B405" s="15">
        <f t="shared" si="25"/>
        <v>45819</v>
      </c>
      <c r="C405" s="12" t="s">
        <v>175</v>
      </c>
      <c r="D405" s="16"/>
      <c r="E405" s="16"/>
      <c r="F405" s="81" t="s">
        <v>52</v>
      </c>
      <c r="G405" s="82"/>
      <c r="H405" s="82"/>
      <c r="I405" s="82"/>
      <c r="J405" s="82"/>
      <c r="K405" s="16"/>
      <c r="L405" s="17">
        <v>101699.78</v>
      </c>
      <c r="M405" s="17">
        <v>-3563924.72</v>
      </c>
    </row>
    <row r="406" spans="2:13" x14ac:dyDescent="0.25">
      <c r="B406" s="13">
        <v>45820</v>
      </c>
      <c r="C406" s="12" t="s">
        <v>192</v>
      </c>
      <c r="D406" s="12" t="s">
        <v>17</v>
      </c>
      <c r="E406" s="12" t="s">
        <v>193</v>
      </c>
      <c r="F406" s="12" t="s">
        <v>21</v>
      </c>
      <c r="G406" s="12" t="s">
        <v>194</v>
      </c>
      <c r="H406" s="14">
        <v>500</v>
      </c>
      <c r="I406" s="11">
        <v>386.57</v>
      </c>
      <c r="J406" s="11">
        <v>193283.09</v>
      </c>
      <c r="K406" s="10"/>
      <c r="L406" s="10"/>
      <c r="M406" s="10"/>
    </row>
    <row r="407" spans="2:13" x14ac:dyDescent="0.25">
      <c r="B407" s="13">
        <f t="shared" ref="B407:B415" si="26">B406</f>
        <v>45820</v>
      </c>
      <c r="C407" s="12" t="s">
        <v>192</v>
      </c>
      <c r="D407" s="12" t="s">
        <v>23</v>
      </c>
      <c r="E407" s="12" t="s">
        <v>23</v>
      </c>
      <c r="F407" s="12" t="s">
        <v>21</v>
      </c>
      <c r="G407" s="12" t="s">
        <v>114</v>
      </c>
      <c r="H407" s="14">
        <v>-1</v>
      </c>
      <c r="I407" s="11">
        <v>1309.49</v>
      </c>
      <c r="J407" s="11">
        <v>-1309.49</v>
      </c>
      <c r="K407" s="10"/>
      <c r="L407" s="10"/>
      <c r="M407" s="10"/>
    </row>
    <row r="408" spans="2:13" x14ac:dyDescent="0.25">
      <c r="B408" s="13">
        <f t="shared" si="26"/>
        <v>45820</v>
      </c>
      <c r="C408" s="12" t="s">
        <v>192</v>
      </c>
      <c r="D408" s="12" t="s">
        <v>23</v>
      </c>
      <c r="E408" s="12" t="s">
        <v>23</v>
      </c>
      <c r="F408" s="12" t="s">
        <v>24</v>
      </c>
      <c r="G408" s="12" t="s">
        <v>25</v>
      </c>
      <c r="H408" s="10"/>
      <c r="I408" s="10"/>
      <c r="J408" s="11">
        <v>0.19</v>
      </c>
      <c r="K408" s="10"/>
      <c r="L408" s="10"/>
      <c r="M408" s="10"/>
    </row>
    <row r="409" spans="2:13" x14ac:dyDescent="0.25">
      <c r="B409" s="13">
        <f t="shared" si="26"/>
        <v>45820</v>
      </c>
      <c r="C409" s="12" t="s">
        <v>192</v>
      </c>
      <c r="D409" s="12" t="s">
        <v>23</v>
      </c>
      <c r="E409" s="12" t="s">
        <v>23</v>
      </c>
      <c r="F409" s="12" t="s">
        <v>24</v>
      </c>
      <c r="G409" s="12" t="s">
        <v>26</v>
      </c>
      <c r="H409" s="10"/>
      <c r="I409" s="10"/>
      <c r="J409" s="11">
        <v>0.28999999999999998</v>
      </c>
      <c r="K409" s="10"/>
      <c r="L409" s="10"/>
      <c r="M409" s="10"/>
    </row>
    <row r="410" spans="2:13" x14ac:dyDescent="0.25">
      <c r="B410" s="13">
        <f t="shared" si="26"/>
        <v>45820</v>
      </c>
      <c r="C410" s="12" t="s">
        <v>192</v>
      </c>
      <c r="D410" s="12" t="s">
        <v>23</v>
      </c>
      <c r="E410" s="12" t="s">
        <v>23</v>
      </c>
      <c r="F410" s="12" t="s">
        <v>24</v>
      </c>
      <c r="G410" s="12" t="s">
        <v>27</v>
      </c>
      <c r="H410" s="10"/>
      <c r="I410" s="10"/>
      <c r="J410" s="11">
        <v>194</v>
      </c>
      <c r="K410" s="10"/>
      <c r="L410" s="10"/>
      <c r="M410" s="10"/>
    </row>
    <row r="411" spans="2:13" x14ac:dyDescent="0.25">
      <c r="B411" s="13">
        <f t="shared" si="26"/>
        <v>45820</v>
      </c>
      <c r="C411" s="12" t="s">
        <v>192</v>
      </c>
      <c r="D411" s="12" t="s">
        <v>23</v>
      </c>
      <c r="E411" s="12" t="s">
        <v>23</v>
      </c>
      <c r="F411" s="12" t="s">
        <v>24</v>
      </c>
      <c r="G411" s="12" t="s">
        <v>31</v>
      </c>
      <c r="H411" s="10"/>
      <c r="I411" s="10"/>
      <c r="J411" s="11">
        <v>18.05</v>
      </c>
      <c r="K411" s="10"/>
      <c r="L411" s="10"/>
      <c r="M411" s="10"/>
    </row>
    <row r="412" spans="2:13" x14ac:dyDescent="0.25">
      <c r="B412" s="13">
        <f t="shared" si="26"/>
        <v>45820</v>
      </c>
      <c r="C412" s="12" t="s">
        <v>192</v>
      </c>
      <c r="D412" s="12" t="s">
        <v>23</v>
      </c>
      <c r="E412" s="12" t="s">
        <v>23</v>
      </c>
      <c r="F412" s="12" t="s">
        <v>24</v>
      </c>
      <c r="G412" s="12" t="s">
        <v>30</v>
      </c>
      <c r="H412" s="10"/>
      <c r="I412" s="10"/>
      <c r="J412" s="11">
        <v>5.77</v>
      </c>
      <c r="K412" s="10"/>
      <c r="L412" s="10"/>
      <c r="M412" s="10"/>
    </row>
    <row r="413" spans="2:13" x14ac:dyDescent="0.25">
      <c r="B413" s="13">
        <f t="shared" si="26"/>
        <v>45820</v>
      </c>
      <c r="C413" s="12" t="s">
        <v>192</v>
      </c>
      <c r="D413" s="12" t="s">
        <v>23</v>
      </c>
      <c r="E413" s="12" t="s">
        <v>23</v>
      </c>
      <c r="F413" s="12" t="s">
        <v>24</v>
      </c>
      <c r="G413" s="12" t="s">
        <v>28</v>
      </c>
      <c r="H413" s="10"/>
      <c r="I413" s="10"/>
      <c r="J413" s="11">
        <v>29</v>
      </c>
      <c r="K413" s="10"/>
      <c r="L413" s="10"/>
      <c r="M413" s="10"/>
    </row>
    <row r="414" spans="2:13" x14ac:dyDescent="0.25">
      <c r="B414" s="13">
        <f t="shared" si="26"/>
        <v>45820</v>
      </c>
      <c r="C414" s="12" t="s">
        <v>192</v>
      </c>
      <c r="D414" s="12" t="s">
        <v>23</v>
      </c>
      <c r="E414" s="12" t="s">
        <v>23</v>
      </c>
      <c r="F414" s="12" t="s">
        <v>24</v>
      </c>
      <c r="G414" s="12" t="s">
        <v>29</v>
      </c>
      <c r="H414" s="10"/>
      <c r="I414" s="10"/>
      <c r="J414" s="11">
        <v>18.05</v>
      </c>
      <c r="K414" s="10"/>
      <c r="L414" s="10"/>
      <c r="M414" s="10"/>
    </row>
    <row r="415" spans="2:13" x14ac:dyDescent="0.25">
      <c r="B415" s="15">
        <f t="shared" si="26"/>
        <v>45820</v>
      </c>
      <c r="C415" s="12" t="s">
        <v>192</v>
      </c>
      <c r="D415" s="16"/>
      <c r="E415" s="16"/>
      <c r="F415" s="81" t="s">
        <v>32</v>
      </c>
      <c r="G415" s="82"/>
      <c r="H415" s="82"/>
      <c r="I415" s="82"/>
      <c r="J415" s="82"/>
      <c r="K415" s="17">
        <v>192238.95</v>
      </c>
      <c r="L415" s="16"/>
      <c r="M415" s="17">
        <v>-3371685.77</v>
      </c>
    </row>
    <row r="416" spans="2:13" x14ac:dyDescent="0.25">
      <c r="B416" s="13">
        <v>45824</v>
      </c>
      <c r="C416" s="12" t="s">
        <v>195</v>
      </c>
      <c r="D416" s="12" t="s">
        <v>17</v>
      </c>
      <c r="E416" s="12" t="s">
        <v>196</v>
      </c>
      <c r="F416" s="12" t="s">
        <v>21</v>
      </c>
      <c r="G416" s="12" t="s">
        <v>51</v>
      </c>
      <c r="H416" s="14">
        <v>-1000</v>
      </c>
      <c r="I416" s="11">
        <v>83.02</v>
      </c>
      <c r="J416" s="11">
        <v>-83016.899999999994</v>
      </c>
      <c r="K416" s="10"/>
      <c r="L416" s="10"/>
      <c r="M416" s="10"/>
    </row>
    <row r="417" spans="2:13" x14ac:dyDescent="0.25">
      <c r="B417" s="13">
        <f t="shared" ref="B417:B422" si="27">B416</f>
        <v>45824</v>
      </c>
      <c r="C417" s="12" t="s">
        <v>195</v>
      </c>
      <c r="D417" s="12" t="s">
        <v>23</v>
      </c>
      <c r="E417" s="12" t="s">
        <v>23</v>
      </c>
      <c r="F417" s="12" t="s">
        <v>24</v>
      </c>
      <c r="G417" s="12" t="s">
        <v>25</v>
      </c>
      <c r="H417" s="10"/>
      <c r="I417" s="10"/>
      <c r="J417" s="11">
        <v>0.08</v>
      </c>
      <c r="K417" s="10"/>
      <c r="L417" s="10"/>
      <c r="M417" s="10"/>
    </row>
    <row r="418" spans="2:13" x14ac:dyDescent="0.25">
      <c r="B418" s="13">
        <f t="shared" si="27"/>
        <v>45824</v>
      </c>
      <c r="C418" s="12" t="s">
        <v>195</v>
      </c>
      <c r="D418" s="12" t="s">
        <v>23</v>
      </c>
      <c r="E418" s="12" t="s">
        <v>23</v>
      </c>
      <c r="F418" s="12" t="s">
        <v>24</v>
      </c>
      <c r="G418" s="12" t="s">
        <v>26</v>
      </c>
      <c r="H418" s="10"/>
      <c r="I418" s="10"/>
      <c r="J418" s="11">
        <v>0.12</v>
      </c>
      <c r="K418" s="10"/>
      <c r="L418" s="10"/>
      <c r="M418" s="10"/>
    </row>
    <row r="419" spans="2:13" x14ac:dyDescent="0.25">
      <c r="B419" s="13">
        <f t="shared" si="27"/>
        <v>45824</v>
      </c>
      <c r="C419" s="12" t="s">
        <v>195</v>
      </c>
      <c r="D419" s="12" t="s">
        <v>23</v>
      </c>
      <c r="E419" s="12" t="s">
        <v>23</v>
      </c>
      <c r="F419" s="12" t="s">
        <v>24</v>
      </c>
      <c r="G419" s="12" t="s">
        <v>31</v>
      </c>
      <c r="H419" s="10"/>
      <c r="I419" s="10"/>
      <c r="J419" s="11">
        <v>7.71</v>
      </c>
      <c r="K419" s="10"/>
      <c r="L419" s="10"/>
      <c r="M419" s="10"/>
    </row>
    <row r="420" spans="2:13" x14ac:dyDescent="0.25">
      <c r="B420" s="13">
        <f t="shared" si="27"/>
        <v>45824</v>
      </c>
      <c r="C420" s="12" t="s">
        <v>195</v>
      </c>
      <c r="D420" s="12" t="s">
        <v>23</v>
      </c>
      <c r="E420" s="12" t="s">
        <v>23</v>
      </c>
      <c r="F420" s="12" t="s">
        <v>24</v>
      </c>
      <c r="G420" s="12" t="s">
        <v>30</v>
      </c>
      <c r="H420" s="10"/>
      <c r="I420" s="10"/>
      <c r="J420" s="11">
        <v>2.4700000000000002</v>
      </c>
      <c r="K420" s="10"/>
      <c r="L420" s="10"/>
      <c r="M420" s="10"/>
    </row>
    <row r="421" spans="2:13" x14ac:dyDescent="0.25">
      <c r="B421" s="13">
        <f t="shared" si="27"/>
        <v>45824</v>
      </c>
      <c r="C421" s="12" t="s">
        <v>195</v>
      </c>
      <c r="D421" s="12" t="s">
        <v>23</v>
      </c>
      <c r="E421" s="12" t="s">
        <v>23</v>
      </c>
      <c r="F421" s="12" t="s">
        <v>24</v>
      </c>
      <c r="G421" s="12" t="s">
        <v>29</v>
      </c>
      <c r="H421" s="10"/>
      <c r="I421" s="10"/>
      <c r="J421" s="11">
        <v>7.71</v>
      </c>
      <c r="K421" s="10"/>
      <c r="L421" s="10"/>
      <c r="M421" s="10"/>
    </row>
    <row r="422" spans="2:13" x14ac:dyDescent="0.25">
      <c r="B422" s="15">
        <f t="shared" si="27"/>
        <v>45824</v>
      </c>
      <c r="C422" s="12" t="s">
        <v>195</v>
      </c>
      <c r="D422" s="16"/>
      <c r="E422" s="16"/>
      <c r="F422" s="81" t="s">
        <v>52</v>
      </c>
      <c r="G422" s="82"/>
      <c r="H422" s="82"/>
      <c r="I422" s="82"/>
      <c r="J422" s="82"/>
      <c r="K422" s="16"/>
      <c r="L422" s="17">
        <v>82998.81</v>
      </c>
      <c r="M422" s="17">
        <v>-3454684.58</v>
      </c>
    </row>
    <row r="423" spans="2:13" x14ac:dyDescent="0.25">
      <c r="B423" s="13">
        <v>45825</v>
      </c>
      <c r="C423" s="12" t="s">
        <v>197</v>
      </c>
      <c r="D423" s="12" t="s">
        <v>17</v>
      </c>
      <c r="E423" s="12" t="s">
        <v>198</v>
      </c>
      <c r="F423" s="12" t="s">
        <v>21</v>
      </c>
      <c r="G423" s="12" t="s">
        <v>199</v>
      </c>
      <c r="H423" s="14">
        <v>10000</v>
      </c>
      <c r="I423" s="11">
        <v>5.68</v>
      </c>
      <c r="J423" s="11">
        <v>56770.01</v>
      </c>
      <c r="K423" s="10"/>
      <c r="L423" s="10"/>
      <c r="M423" s="10"/>
    </row>
    <row r="424" spans="2:13" x14ac:dyDescent="0.25">
      <c r="B424" s="13">
        <f t="shared" ref="B424:B431" si="28">B423</f>
        <v>45825</v>
      </c>
      <c r="C424" s="12" t="s">
        <v>197</v>
      </c>
      <c r="D424" s="12" t="s">
        <v>23</v>
      </c>
      <c r="E424" s="12" t="s">
        <v>23</v>
      </c>
      <c r="F424" s="12" t="s">
        <v>24</v>
      </c>
      <c r="G424" s="12" t="s">
        <v>25</v>
      </c>
      <c r="H424" s="10"/>
      <c r="I424" s="10"/>
      <c r="J424" s="11">
        <v>0.06</v>
      </c>
      <c r="K424" s="10"/>
      <c r="L424" s="10"/>
      <c r="M424" s="10"/>
    </row>
    <row r="425" spans="2:13" x14ac:dyDescent="0.25">
      <c r="B425" s="13">
        <f t="shared" si="28"/>
        <v>45825</v>
      </c>
      <c r="C425" s="12" t="s">
        <v>197</v>
      </c>
      <c r="D425" s="12" t="s">
        <v>23</v>
      </c>
      <c r="E425" s="12" t="s">
        <v>23</v>
      </c>
      <c r="F425" s="12" t="s">
        <v>24</v>
      </c>
      <c r="G425" s="12" t="s">
        <v>26</v>
      </c>
      <c r="H425" s="10"/>
      <c r="I425" s="10"/>
      <c r="J425" s="11">
        <v>0.08</v>
      </c>
      <c r="K425" s="10"/>
      <c r="L425" s="10"/>
      <c r="M425" s="10"/>
    </row>
    <row r="426" spans="2:13" x14ac:dyDescent="0.25">
      <c r="B426" s="13">
        <f t="shared" si="28"/>
        <v>45825</v>
      </c>
      <c r="C426" s="12" t="s">
        <v>197</v>
      </c>
      <c r="D426" s="12" t="s">
        <v>23</v>
      </c>
      <c r="E426" s="12" t="s">
        <v>23</v>
      </c>
      <c r="F426" s="12" t="s">
        <v>24</v>
      </c>
      <c r="G426" s="12" t="s">
        <v>27</v>
      </c>
      <c r="H426" s="10"/>
      <c r="I426" s="10"/>
      <c r="J426" s="11">
        <v>57</v>
      </c>
      <c r="K426" s="10"/>
      <c r="L426" s="10"/>
      <c r="M426" s="10"/>
    </row>
    <row r="427" spans="2:13" x14ac:dyDescent="0.25">
      <c r="B427" s="13">
        <f t="shared" si="28"/>
        <v>45825</v>
      </c>
      <c r="C427" s="12" t="s">
        <v>197</v>
      </c>
      <c r="D427" s="12" t="s">
        <v>23</v>
      </c>
      <c r="E427" s="12" t="s">
        <v>23</v>
      </c>
      <c r="F427" s="12" t="s">
        <v>24</v>
      </c>
      <c r="G427" s="12" t="s">
        <v>31</v>
      </c>
      <c r="H427" s="10"/>
      <c r="I427" s="10"/>
      <c r="J427" s="11">
        <v>18.16</v>
      </c>
      <c r="K427" s="10"/>
      <c r="L427" s="10"/>
      <c r="M427" s="10"/>
    </row>
    <row r="428" spans="2:13" x14ac:dyDescent="0.25">
      <c r="B428" s="13">
        <f t="shared" si="28"/>
        <v>45825</v>
      </c>
      <c r="C428" s="12" t="s">
        <v>197</v>
      </c>
      <c r="D428" s="12" t="s">
        <v>23</v>
      </c>
      <c r="E428" s="12" t="s">
        <v>23</v>
      </c>
      <c r="F428" s="12" t="s">
        <v>24</v>
      </c>
      <c r="G428" s="12" t="s">
        <v>30</v>
      </c>
      <c r="H428" s="10"/>
      <c r="I428" s="10"/>
      <c r="J428" s="11">
        <v>1.68</v>
      </c>
      <c r="K428" s="10"/>
      <c r="L428" s="10"/>
      <c r="M428" s="10"/>
    </row>
    <row r="429" spans="2:13" x14ac:dyDescent="0.25">
      <c r="B429" s="13">
        <f t="shared" si="28"/>
        <v>45825</v>
      </c>
      <c r="C429" s="12" t="s">
        <v>197</v>
      </c>
      <c r="D429" s="12" t="s">
        <v>23</v>
      </c>
      <c r="E429" s="12" t="s">
        <v>23</v>
      </c>
      <c r="F429" s="12" t="s">
        <v>24</v>
      </c>
      <c r="G429" s="12" t="s">
        <v>28</v>
      </c>
      <c r="H429" s="10"/>
      <c r="I429" s="10"/>
      <c r="J429" s="11">
        <v>8</v>
      </c>
      <c r="K429" s="10"/>
      <c r="L429" s="10"/>
      <c r="M429" s="10"/>
    </row>
    <row r="430" spans="2:13" x14ac:dyDescent="0.25">
      <c r="B430" s="13">
        <f t="shared" si="28"/>
        <v>45825</v>
      </c>
      <c r="C430" s="12" t="s">
        <v>197</v>
      </c>
      <c r="D430" s="12" t="s">
        <v>23</v>
      </c>
      <c r="E430" s="12" t="s">
        <v>23</v>
      </c>
      <c r="F430" s="12" t="s">
        <v>24</v>
      </c>
      <c r="G430" s="12" t="s">
        <v>29</v>
      </c>
      <c r="H430" s="10"/>
      <c r="I430" s="10"/>
      <c r="J430" s="11">
        <v>18.16</v>
      </c>
      <c r="K430" s="10"/>
      <c r="L430" s="10"/>
      <c r="M430" s="10"/>
    </row>
    <row r="431" spans="2:13" x14ac:dyDescent="0.25">
      <c r="B431" s="15">
        <f t="shared" si="28"/>
        <v>45825</v>
      </c>
      <c r="C431" s="12" t="s">
        <v>197</v>
      </c>
      <c r="D431" s="16"/>
      <c r="E431" s="16"/>
      <c r="F431" s="81" t="s">
        <v>32</v>
      </c>
      <c r="G431" s="82"/>
      <c r="H431" s="82"/>
      <c r="I431" s="82"/>
      <c r="J431" s="82"/>
      <c r="K431" s="17">
        <v>56873.15</v>
      </c>
      <c r="L431" s="16"/>
      <c r="M431" s="17">
        <v>-3397811.43</v>
      </c>
    </row>
    <row r="432" spans="2:13" x14ac:dyDescent="0.25">
      <c r="B432" s="13">
        <v>45827</v>
      </c>
      <c r="C432" s="12" t="s">
        <v>200</v>
      </c>
      <c r="D432" s="12" t="s">
        <v>17</v>
      </c>
      <c r="E432" s="12" t="s">
        <v>201</v>
      </c>
      <c r="F432" s="12" t="s">
        <v>21</v>
      </c>
      <c r="G432" s="12" t="s">
        <v>51</v>
      </c>
      <c r="H432" s="14">
        <v>-1000</v>
      </c>
      <c r="I432" s="11">
        <v>82.82</v>
      </c>
      <c r="J432" s="11">
        <v>-82817.100000000006</v>
      </c>
      <c r="K432" s="10"/>
      <c r="L432" s="10"/>
      <c r="M432" s="10"/>
    </row>
    <row r="433" spans="2:13" x14ac:dyDescent="0.25">
      <c r="B433" s="13">
        <f t="shared" ref="B433:B444" si="29">B432</f>
        <v>45827</v>
      </c>
      <c r="C433" s="12" t="s">
        <v>200</v>
      </c>
      <c r="D433" s="12" t="s">
        <v>23</v>
      </c>
      <c r="E433" s="12" t="s">
        <v>23</v>
      </c>
      <c r="F433" s="12" t="s">
        <v>21</v>
      </c>
      <c r="G433" s="12" t="s">
        <v>75</v>
      </c>
      <c r="H433" s="14">
        <v>-1000</v>
      </c>
      <c r="I433" s="11">
        <v>106.39</v>
      </c>
      <c r="J433" s="11">
        <v>-106393.5</v>
      </c>
      <c r="K433" s="10"/>
      <c r="L433" s="10"/>
      <c r="M433" s="10"/>
    </row>
    <row r="434" spans="2:13" x14ac:dyDescent="0.25">
      <c r="B434" s="13">
        <f t="shared" si="29"/>
        <v>45827</v>
      </c>
      <c r="C434" s="12" t="s">
        <v>200</v>
      </c>
      <c r="D434" s="12" t="s">
        <v>23</v>
      </c>
      <c r="E434" s="12" t="s">
        <v>23</v>
      </c>
      <c r="F434" s="12" t="s">
        <v>21</v>
      </c>
      <c r="G434" s="12" t="s">
        <v>137</v>
      </c>
      <c r="H434" s="14">
        <v>500</v>
      </c>
      <c r="I434" s="11">
        <v>720.71</v>
      </c>
      <c r="J434" s="11">
        <v>360355.55</v>
      </c>
      <c r="K434" s="10"/>
      <c r="L434" s="10"/>
      <c r="M434" s="10"/>
    </row>
    <row r="435" spans="2:13" x14ac:dyDescent="0.25">
      <c r="B435" s="13">
        <f t="shared" si="29"/>
        <v>45827</v>
      </c>
      <c r="C435" s="12" t="s">
        <v>200</v>
      </c>
      <c r="D435" s="12" t="s">
        <v>23</v>
      </c>
      <c r="E435" s="12" t="s">
        <v>23</v>
      </c>
      <c r="F435" s="12" t="s">
        <v>21</v>
      </c>
      <c r="G435" s="12" t="s">
        <v>202</v>
      </c>
      <c r="H435" s="14">
        <v>100</v>
      </c>
      <c r="I435" s="11">
        <v>3614.81</v>
      </c>
      <c r="J435" s="11">
        <v>361481.1</v>
      </c>
      <c r="K435" s="10"/>
      <c r="L435" s="10"/>
      <c r="M435" s="10"/>
    </row>
    <row r="436" spans="2:13" x14ac:dyDescent="0.25">
      <c r="B436" s="13">
        <f t="shared" si="29"/>
        <v>45827</v>
      </c>
      <c r="C436" s="12" t="s">
        <v>200</v>
      </c>
      <c r="D436" s="12" t="s">
        <v>23</v>
      </c>
      <c r="E436" s="12" t="s">
        <v>23</v>
      </c>
      <c r="F436" s="12" t="s">
        <v>21</v>
      </c>
      <c r="G436" s="12" t="s">
        <v>203</v>
      </c>
      <c r="H436" s="14">
        <v>500</v>
      </c>
      <c r="I436" s="11">
        <v>767.26</v>
      </c>
      <c r="J436" s="11">
        <v>383630.07</v>
      </c>
      <c r="K436" s="10"/>
      <c r="L436" s="10"/>
      <c r="M436" s="10"/>
    </row>
    <row r="437" spans="2:13" x14ac:dyDescent="0.25">
      <c r="B437" s="13">
        <f t="shared" si="29"/>
        <v>45827</v>
      </c>
      <c r="C437" s="12" t="s">
        <v>200</v>
      </c>
      <c r="D437" s="12" t="s">
        <v>23</v>
      </c>
      <c r="E437" s="12" t="s">
        <v>23</v>
      </c>
      <c r="F437" s="12" t="s">
        <v>24</v>
      </c>
      <c r="G437" s="12" t="s">
        <v>25</v>
      </c>
      <c r="H437" s="10"/>
      <c r="I437" s="10"/>
      <c r="J437" s="11">
        <v>1.29</v>
      </c>
      <c r="K437" s="10"/>
      <c r="L437" s="10"/>
      <c r="M437" s="10"/>
    </row>
    <row r="438" spans="2:13" x14ac:dyDescent="0.25">
      <c r="B438" s="13">
        <f t="shared" si="29"/>
        <v>45827</v>
      </c>
      <c r="C438" s="12" t="s">
        <v>200</v>
      </c>
      <c r="D438" s="12" t="s">
        <v>23</v>
      </c>
      <c r="E438" s="12" t="s">
        <v>23</v>
      </c>
      <c r="F438" s="12" t="s">
        <v>24</v>
      </c>
      <c r="G438" s="12" t="s">
        <v>26</v>
      </c>
      <c r="H438" s="10"/>
      <c r="I438" s="10"/>
      <c r="J438" s="11">
        <v>1.94</v>
      </c>
      <c r="K438" s="10"/>
      <c r="L438" s="10"/>
      <c r="M438" s="10"/>
    </row>
    <row r="439" spans="2:13" x14ac:dyDescent="0.25">
      <c r="B439" s="13">
        <f t="shared" si="29"/>
        <v>45827</v>
      </c>
      <c r="C439" s="12" t="s">
        <v>200</v>
      </c>
      <c r="D439" s="12" t="s">
        <v>23</v>
      </c>
      <c r="E439" s="12" t="s">
        <v>23</v>
      </c>
      <c r="F439" s="12" t="s">
        <v>24</v>
      </c>
      <c r="G439" s="12" t="s">
        <v>27</v>
      </c>
      <c r="H439" s="10"/>
      <c r="I439" s="10"/>
      <c r="J439" s="11">
        <v>1104</v>
      </c>
      <c r="K439" s="10"/>
      <c r="L439" s="10"/>
      <c r="M439" s="10"/>
    </row>
    <row r="440" spans="2:13" x14ac:dyDescent="0.25">
      <c r="B440" s="13">
        <f t="shared" si="29"/>
        <v>45827</v>
      </c>
      <c r="C440" s="12" t="s">
        <v>200</v>
      </c>
      <c r="D440" s="12" t="s">
        <v>23</v>
      </c>
      <c r="E440" s="12" t="s">
        <v>23</v>
      </c>
      <c r="F440" s="12" t="s">
        <v>24</v>
      </c>
      <c r="G440" s="12" t="s">
        <v>31</v>
      </c>
      <c r="H440" s="10"/>
      <c r="I440" s="10"/>
      <c r="J440" s="11">
        <v>120.07</v>
      </c>
      <c r="K440" s="10"/>
      <c r="L440" s="10"/>
      <c r="M440" s="10"/>
    </row>
    <row r="441" spans="2:13" x14ac:dyDescent="0.25">
      <c r="B441" s="13">
        <f t="shared" si="29"/>
        <v>45827</v>
      </c>
      <c r="C441" s="12" t="s">
        <v>200</v>
      </c>
      <c r="D441" s="12" t="s">
        <v>23</v>
      </c>
      <c r="E441" s="12" t="s">
        <v>23</v>
      </c>
      <c r="F441" s="12" t="s">
        <v>24</v>
      </c>
      <c r="G441" s="12" t="s">
        <v>30</v>
      </c>
      <c r="H441" s="10"/>
      <c r="I441" s="10"/>
      <c r="J441" s="11">
        <v>38.42</v>
      </c>
      <c r="K441" s="10"/>
      <c r="L441" s="10"/>
      <c r="M441" s="10"/>
    </row>
    <row r="442" spans="2:13" x14ac:dyDescent="0.25">
      <c r="B442" s="13">
        <f t="shared" si="29"/>
        <v>45827</v>
      </c>
      <c r="C442" s="12" t="s">
        <v>200</v>
      </c>
      <c r="D442" s="12" t="s">
        <v>23</v>
      </c>
      <c r="E442" s="12" t="s">
        <v>23</v>
      </c>
      <c r="F442" s="12" t="s">
        <v>24</v>
      </c>
      <c r="G442" s="12" t="s">
        <v>28</v>
      </c>
      <c r="H442" s="10"/>
      <c r="I442" s="10"/>
      <c r="J442" s="11">
        <v>166</v>
      </c>
      <c r="K442" s="10"/>
      <c r="L442" s="10"/>
      <c r="M442" s="10"/>
    </row>
    <row r="443" spans="2:13" x14ac:dyDescent="0.25">
      <c r="B443" s="13">
        <f t="shared" si="29"/>
        <v>45827</v>
      </c>
      <c r="C443" s="12" t="s">
        <v>200</v>
      </c>
      <c r="D443" s="12" t="s">
        <v>23</v>
      </c>
      <c r="E443" s="12" t="s">
        <v>23</v>
      </c>
      <c r="F443" s="12" t="s">
        <v>24</v>
      </c>
      <c r="G443" s="12" t="s">
        <v>29</v>
      </c>
      <c r="H443" s="10"/>
      <c r="I443" s="10"/>
      <c r="J443" s="11">
        <v>120.07</v>
      </c>
      <c r="K443" s="10"/>
      <c r="L443" s="10"/>
      <c r="M443" s="10"/>
    </row>
    <row r="444" spans="2:13" x14ac:dyDescent="0.25">
      <c r="B444" s="15">
        <f t="shared" si="29"/>
        <v>45827</v>
      </c>
      <c r="C444" s="12" t="s">
        <v>200</v>
      </c>
      <c r="D444" s="16"/>
      <c r="E444" s="16"/>
      <c r="F444" s="81" t="s">
        <v>32</v>
      </c>
      <c r="G444" s="82"/>
      <c r="H444" s="82"/>
      <c r="I444" s="82"/>
      <c r="J444" s="82"/>
      <c r="K444" s="17">
        <v>917807.91</v>
      </c>
      <c r="L444" s="16"/>
      <c r="M444" s="17">
        <v>-2480003.52</v>
      </c>
    </row>
    <row r="445" spans="2:13" x14ac:dyDescent="0.25">
      <c r="B445" s="13">
        <v>45828</v>
      </c>
      <c r="C445" s="12" t="s">
        <v>204</v>
      </c>
      <c r="D445" s="12" t="s">
        <v>17</v>
      </c>
      <c r="E445" s="12" t="s">
        <v>205</v>
      </c>
      <c r="F445" s="12" t="s">
        <v>21</v>
      </c>
      <c r="G445" s="12" t="s">
        <v>206</v>
      </c>
      <c r="H445" s="14">
        <v>60</v>
      </c>
      <c r="I445" s="11">
        <v>2794.54</v>
      </c>
      <c r="J445" s="11">
        <v>167672.51</v>
      </c>
      <c r="K445" s="10"/>
      <c r="L445" s="10"/>
      <c r="M445" s="10"/>
    </row>
    <row r="446" spans="2:13" x14ac:dyDescent="0.25">
      <c r="B446" s="13">
        <f t="shared" ref="B446:B453" si="30">B445</f>
        <v>45828</v>
      </c>
      <c r="C446" s="12" t="s">
        <v>204</v>
      </c>
      <c r="D446" s="12" t="s">
        <v>23</v>
      </c>
      <c r="E446" s="12" t="s">
        <v>23</v>
      </c>
      <c r="F446" s="12" t="s">
        <v>24</v>
      </c>
      <c r="G446" s="12" t="s">
        <v>25</v>
      </c>
      <c r="H446" s="10"/>
      <c r="I446" s="10"/>
      <c r="J446" s="11">
        <v>0.17</v>
      </c>
      <c r="K446" s="10"/>
      <c r="L446" s="10"/>
      <c r="M446" s="10"/>
    </row>
    <row r="447" spans="2:13" x14ac:dyDescent="0.25">
      <c r="B447" s="13">
        <f t="shared" si="30"/>
        <v>45828</v>
      </c>
      <c r="C447" s="12" t="s">
        <v>204</v>
      </c>
      <c r="D447" s="12" t="s">
        <v>23</v>
      </c>
      <c r="E447" s="12" t="s">
        <v>23</v>
      </c>
      <c r="F447" s="12" t="s">
        <v>24</v>
      </c>
      <c r="G447" s="12" t="s">
        <v>26</v>
      </c>
      <c r="H447" s="10"/>
      <c r="I447" s="10"/>
      <c r="J447" s="11">
        <v>0.25</v>
      </c>
      <c r="K447" s="10"/>
      <c r="L447" s="10"/>
      <c r="M447" s="10"/>
    </row>
    <row r="448" spans="2:13" x14ac:dyDescent="0.25">
      <c r="B448" s="13">
        <f t="shared" si="30"/>
        <v>45828</v>
      </c>
      <c r="C448" s="12" t="s">
        <v>204</v>
      </c>
      <c r="D448" s="12" t="s">
        <v>23</v>
      </c>
      <c r="E448" s="12" t="s">
        <v>23</v>
      </c>
      <c r="F448" s="12" t="s">
        <v>24</v>
      </c>
      <c r="G448" s="12" t="s">
        <v>27</v>
      </c>
      <c r="H448" s="10"/>
      <c r="I448" s="10"/>
      <c r="J448" s="11">
        <v>168</v>
      </c>
      <c r="K448" s="10"/>
      <c r="L448" s="10"/>
      <c r="M448" s="10"/>
    </row>
    <row r="449" spans="2:13" x14ac:dyDescent="0.25">
      <c r="B449" s="13">
        <f t="shared" si="30"/>
        <v>45828</v>
      </c>
      <c r="C449" s="12" t="s">
        <v>204</v>
      </c>
      <c r="D449" s="12" t="s">
        <v>23</v>
      </c>
      <c r="E449" s="12" t="s">
        <v>23</v>
      </c>
      <c r="F449" s="12" t="s">
        <v>24</v>
      </c>
      <c r="G449" s="12" t="s">
        <v>31</v>
      </c>
      <c r="H449" s="10"/>
      <c r="I449" s="10"/>
      <c r="J449" s="11">
        <v>15.55</v>
      </c>
      <c r="K449" s="10"/>
      <c r="L449" s="10"/>
      <c r="M449" s="10"/>
    </row>
    <row r="450" spans="2:13" x14ac:dyDescent="0.25">
      <c r="B450" s="13">
        <f t="shared" si="30"/>
        <v>45828</v>
      </c>
      <c r="C450" s="12" t="s">
        <v>204</v>
      </c>
      <c r="D450" s="12" t="s">
        <v>23</v>
      </c>
      <c r="E450" s="12" t="s">
        <v>23</v>
      </c>
      <c r="F450" s="12" t="s">
        <v>24</v>
      </c>
      <c r="G450" s="12" t="s">
        <v>30</v>
      </c>
      <c r="H450" s="10"/>
      <c r="I450" s="10"/>
      <c r="J450" s="11">
        <v>4.97</v>
      </c>
      <c r="K450" s="10"/>
      <c r="L450" s="10"/>
      <c r="M450" s="10"/>
    </row>
    <row r="451" spans="2:13" x14ac:dyDescent="0.25">
      <c r="B451" s="13">
        <f t="shared" si="30"/>
        <v>45828</v>
      </c>
      <c r="C451" s="12" t="s">
        <v>204</v>
      </c>
      <c r="D451" s="12" t="s">
        <v>23</v>
      </c>
      <c r="E451" s="12" t="s">
        <v>23</v>
      </c>
      <c r="F451" s="12" t="s">
        <v>24</v>
      </c>
      <c r="G451" s="12" t="s">
        <v>28</v>
      </c>
      <c r="H451" s="10"/>
      <c r="I451" s="10"/>
      <c r="J451" s="11">
        <v>25</v>
      </c>
      <c r="K451" s="10"/>
      <c r="L451" s="10"/>
      <c r="M451" s="10"/>
    </row>
    <row r="452" spans="2:13" x14ac:dyDescent="0.25">
      <c r="B452" s="13">
        <f t="shared" si="30"/>
        <v>45828</v>
      </c>
      <c r="C452" s="12" t="s">
        <v>204</v>
      </c>
      <c r="D452" s="12" t="s">
        <v>23</v>
      </c>
      <c r="E452" s="12" t="s">
        <v>23</v>
      </c>
      <c r="F452" s="12" t="s">
        <v>24</v>
      </c>
      <c r="G452" s="12" t="s">
        <v>29</v>
      </c>
      <c r="H452" s="10"/>
      <c r="I452" s="10"/>
      <c r="J452" s="11">
        <v>15.55</v>
      </c>
      <c r="K452" s="10"/>
      <c r="L452" s="10"/>
      <c r="M452" s="10"/>
    </row>
    <row r="453" spans="2:13" x14ac:dyDescent="0.25">
      <c r="B453" s="15">
        <f t="shared" si="30"/>
        <v>45828</v>
      </c>
      <c r="C453" s="12" t="s">
        <v>204</v>
      </c>
      <c r="D453" s="16"/>
      <c r="E453" s="16"/>
      <c r="F453" s="81" t="s">
        <v>32</v>
      </c>
      <c r="G453" s="82"/>
      <c r="H453" s="82"/>
      <c r="I453" s="82"/>
      <c r="J453" s="82"/>
      <c r="K453" s="17">
        <v>167902</v>
      </c>
      <c r="L453" s="16"/>
      <c r="M453" s="17">
        <v>-2312101.52</v>
      </c>
    </row>
    <row r="454" spans="2:13" x14ac:dyDescent="0.25">
      <c r="B454" s="13">
        <v>45832</v>
      </c>
      <c r="C454" s="12" t="s">
        <v>207</v>
      </c>
      <c r="D454" s="12" t="s">
        <v>17</v>
      </c>
      <c r="E454" s="12" t="s">
        <v>208</v>
      </c>
      <c r="F454" s="12" t="s">
        <v>21</v>
      </c>
      <c r="G454" s="12" t="s">
        <v>209</v>
      </c>
      <c r="H454" s="14">
        <v>500</v>
      </c>
      <c r="I454" s="11">
        <v>206.06</v>
      </c>
      <c r="J454" s="11">
        <v>103027.95</v>
      </c>
      <c r="K454" s="10"/>
      <c r="L454" s="10"/>
      <c r="M454" s="10"/>
    </row>
    <row r="455" spans="2:13" x14ac:dyDescent="0.25">
      <c r="B455" s="13">
        <f t="shared" ref="B455:B462" si="31">B454</f>
        <v>45832</v>
      </c>
      <c r="C455" s="12" t="s">
        <v>207</v>
      </c>
      <c r="D455" s="12" t="s">
        <v>23</v>
      </c>
      <c r="E455" s="12" t="s">
        <v>23</v>
      </c>
      <c r="F455" s="12" t="s">
        <v>24</v>
      </c>
      <c r="G455" s="12" t="s">
        <v>25</v>
      </c>
      <c r="H455" s="10"/>
      <c r="I455" s="10"/>
      <c r="J455" s="11">
        <v>0.1</v>
      </c>
      <c r="K455" s="10"/>
      <c r="L455" s="10"/>
      <c r="M455" s="10"/>
    </row>
    <row r="456" spans="2:13" x14ac:dyDescent="0.25">
      <c r="B456" s="13">
        <f t="shared" si="31"/>
        <v>45832</v>
      </c>
      <c r="C456" s="12" t="s">
        <v>207</v>
      </c>
      <c r="D456" s="12" t="s">
        <v>23</v>
      </c>
      <c r="E456" s="12" t="s">
        <v>23</v>
      </c>
      <c r="F456" s="12" t="s">
        <v>24</v>
      </c>
      <c r="G456" s="12" t="s">
        <v>26</v>
      </c>
      <c r="H456" s="10"/>
      <c r="I456" s="10"/>
      <c r="J456" s="11">
        <v>0.15</v>
      </c>
      <c r="K456" s="10"/>
      <c r="L456" s="10"/>
      <c r="M456" s="10"/>
    </row>
    <row r="457" spans="2:13" x14ac:dyDescent="0.25">
      <c r="B457" s="13">
        <f t="shared" si="31"/>
        <v>45832</v>
      </c>
      <c r="C457" s="12" t="s">
        <v>207</v>
      </c>
      <c r="D457" s="12" t="s">
        <v>23</v>
      </c>
      <c r="E457" s="12" t="s">
        <v>23</v>
      </c>
      <c r="F457" s="12" t="s">
        <v>24</v>
      </c>
      <c r="G457" s="12" t="s">
        <v>27</v>
      </c>
      <c r="H457" s="10"/>
      <c r="I457" s="10"/>
      <c r="J457" s="11">
        <v>103</v>
      </c>
      <c r="K457" s="10"/>
      <c r="L457" s="10"/>
      <c r="M457" s="10"/>
    </row>
    <row r="458" spans="2:13" x14ac:dyDescent="0.25">
      <c r="B458" s="13">
        <f t="shared" si="31"/>
        <v>45832</v>
      </c>
      <c r="C458" s="12" t="s">
        <v>207</v>
      </c>
      <c r="D458" s="12" t="s">
        <v>23</v>
      </c>
      <c r="E458" s="12" t="s">
        <v>23</v>
      </c>
      <c r="F458" s="12" t="s">
        <v>24</v>
      </c>
      <c r="G458" s="12" t="s">
        <v>31</v>
      </c>
      <c r="H458" s="10"/>
      <c r="I458" s="10"/>
      <c r="J458" s="11">
        <v>9.56</v>
      </c>
      <c r="K458" s="10"/>
      <c r="L458" s="10"/>
      <c r="M458" s="10"/>
    </row>
    <row r="459" spans="2:13" x14ac:dyDescent="0.25">
      <c r="B459" s="13">
        <f t="shared" si="31"/>
        <v>45832</v>
      </c>
      <c r="C459" s="12" t="s">
        <v>207</v>
      </c>
      <c r="D459" s="12" t="s">
        <v>23</v>
      </c>
      <c r="E459" s="12" t="s">
        <v>23</v>
      </c>
      <c r="F459" s="12" t="s">
        <v>24</v>
      </c>
      <c r="G459" s="12" t="s">
        <v>30</v>
      </c>
      <c r="H459" s="10"/>
      <c r="I459" s="10"/>
      <c r="J459" s="11">
        <v>3.06</v>
      </c>
      <c r="K459" s="10"/>
      <c r="L459" s="10"/>
      <c r="M459" s="10"/>
    </row>
    <row r="460" spans="2:13" x14ac:dyDescent="0.25">
      <c r="B460" s="13">
        <f t="shared" si="31"/>
        <v>45832</v>
      </c>
      <c r="C460" s="12" t="s">
        <v>207</v>
      </c>
      <c r="D460" s="12" t="s">
        <v>23</v>
      </c>
      <c r="E460" s="12" t="s">
        <v>23</v>
      </c>
      <c r="F460" s="12" t="s">
        <v>24</v>
      </c>
      <c r="G460" s="12" t="s">
        <v>28</v>
      </c>
      <c r="H460" s="10"/>
      <c r="I460" s="10"/>
      <c r="J460" s="11">
        <v>15</v>
      </c>
      <c r="K460" s="10"/>
      <c r="L460" s="10"/>
      <c r="M460" s="10"/>
    </row>
    <row r="461" spans="2:13" x14ac:dyDescent="0.25">
      <c r="B461" s="13">
        <f t="shared" si="31"/>
        <v>45832</v>
      </c>
      <c r="C461" s="12" t="s">
        <v>207</v>
      </c>
      <c r="D461" s="12" t="s">
        <v>23</v>
      </c>
      <c r="E461" s="12" t="s">
        <v>23</v>
      </c>
      <c r="F461" s="12" t="s">
        <v>24</v>
      </c>
      <c r="G461" s="12" t="s">
        <v>29</v>
      </c>
      <c r="H461" s="10"/>
      <c r="I461" s="10"/>
      <c r="J461" s="11">
        <v>9.56</v>
      </c>
      <c r="K461" s="10"/>
      <c r="L461" s="10"/>
      <c r="M461" s="10"/>
    </row>
    <row r="462" spans="2:13" x14ac:dyDescent="0.25">
      <c r="B462" s="15">
        <f t="shared" si="31"/>
        <v>45832</v>
      </c>
      <c r="C462" s="12" t="s">
        <v>207</v>
      </c>
      <c r="D462" s="16"/>
      <c r="E462" s="16"/>
      <c r="F462" s="81" t="s">
        <v>32</v>
      </c>
      <c r="G462" s="82"/>
      <c r="H462" s="82"/>
      <c r="I462" s="82"/>
      <c r="J462" s="82"/>
      <c r="K462" s="17">
        <v>103168.38</v>
      </c>
      <c r="L462" s="16"/>
      <c r="M462" s="17">
        <v>-2208933.14</v>
      </c>
    </row>
    <row r="463" spans="2:13" x14ac:dyDescent="0.25">
      <c r="B463" s="13">
        <v>45833</v>
      </c>
      <c r="C463" s="12" t="s">
        <v>210</v>
      </c>
      <c r="D463" s="12" t="s">
        <v>17</v>
      </c>
      <c r="E463" s="12" t="s">
        <v>211</v>
      </c>
      <c r="F463" s="12" t="s">
        <v>21</v>
      </c>
      <c r="G463" s="12" t="s">
        <v>199</v>
      </c>
      <c r="H463" s="14">
        <v>10000</v>
      </c>
      <c r="I463" s="11">
        <v>6.12</v>
      </c>
      <c r="J463" s="11">
        <v>61200</v>
      </c>
      <c r="K463" s="10"/>
      <c r="L463" s="10"/>
      <c r="M463" s="10"/>
    </row>
    <row r="464" spans="2:13" x14ac:dyDescent="0.25">
      <c r="B464" s="13">
        <f t="shared" ref="B464:B471" si="32">B463</f>
        <v>45833</v>
      </c>
      <c r="C464" s="12" t="s">
        <v>210</v>
      </c>
      <c r="D464" s="12" t="s">
        <v>23</v>
      </c>
      <c r="E464" s="12" t="s">
        <v>23</v>
      </c>
      <c r="F464" s="12" t="s">
        <v>24</v>
      </c>
      <c r="G464" s="12" t="s">
        <v>25</v>
      </c>
      <c r="H464" s="10"/>
      <c r="I464" s="10"/>
      <c r="J464" s="11">
        <v>0.06</v>
      </c>
      <c r="K464" s="10"/>
      <c r="L464" s="10"/>
      <c r="M464" s="10"/>
    </row>
    <row r="465" spans="2:13" x14ac:dyDescent="0.25">
      <c r="B465" s="13">
        <f t="shared" si="32"/>
        <v>45833</v>
      </c>
      <c r="C465" s="12" t="s">
        <v>210</v>
      </c>
      <c r="D465" s="12" t="s">
        <v>23</v>
      </c>
      <c r="E465" s="12" t="s">
        <v>23</v>
      </c>
      <c r="F465" s="12" t="s">
        <v>24</v>
      </c>
      <c r="G465" s="12" t="s">
        <v>26</v>
      </c>
      <c r="H465" s="10"/>
      <c r="I465" s="10"/>
      <c r="J465" s="11">
        <v>0.09</v>
      </c>
      <c r="K465" s="10"/>
      <c r="L465" s="10"/>
      <c r="M465" s="10"/>
    </row>
    <row r="466" spans="2:13" x14ac:dyDescent="0.25">
      <c r="B466" s="13">
        <f t="shared" si="32"/>
        <v>45833</v>
      </c>
      <c r="C466" s="12" t="s">
        <v>210</v>
      </c>
      <c r="D466" s="12" t="s">
        <v>23</v>
      </c>
      <c r="E466" s="12" t="s">
        <v>23</v>
      </c>
      <c r="F466" s="12" t="s">
        <v>24</v>
      </c>
      <c r="G466" s="12" t="s">
        <v>27</v>
      </c>
      <c r="H466" s="10"/>
      <c r="I466" s="10"/>
      <c r="J466" s="11">
        <v>61</v>
      </c>
      <c r="K466" s="10"/>
      <c r="L466" s="10"/>
      <c r="M466" s="10"/>
    </row>
    <row r="467" spans="2:13" x14ac:dyDescent="0.25">
      <c r="B467" s="13">
        <f t="shared" si="32"/>
        <v>45833</v>
      </c>
      <c r="C467" s="12" t="s">
        <v>210</v>
      </c>
      <c r="D467" s="12" t="s">
        <v>23</v>
      </c>
      <c r="E467" s="12" t="s">
        <v>23</v>
      </c>
      <c r="F467" s="12" t="s">
        <v>24</v>
      </c>
      <c r="G467" s="12" t="s">
        <v>31</v>
      </c>
      <c r="H467" s="10"/>
      <c r="I467" s="10"/>
      <c r="J467" s="11">
        <v>18.170000000000002</v>
      </c>
      <c r="K467" s="10"/>
      <c r="L467" s="10"/>
      <c r="M467" s="10"/>
    </row>
    <row r="468" spans="2:13" x14ac:dyDescent="0.25">
      <c r="B468" s="13">
        <f t="shared" si="32"/>
        <v>45833</v>
      </c>
      <c r="C468" s="12" t="s">
        <v>210</v>
      </c>
      <c r="D468" s="12" t="s">
        <v>23</v>
      </c>
      <c r="E468" s="12" t="s">
        <v>23</v>
      </c>
      <c r="F468" s="12" t="s">
        <v>24</v>
      </c>
      <c r="G468" s="12" t="s">
        <v>30</v>
      </c>
      <c r="H468" s="10"/>
      <c r="I468" s="10"/>
      <c r="J468" s="11">
        <v>1.81</v>
      </c>
      <c r="K468" s="10"/>
      <c r="L468" s="10"/>
      <c r="M468" s="10"/>
    </row>
    <row r="469" spans="2:13" x14ac:dyDescent="0.25">
      <c r="B469" s="13">
        <f t="shared" si="32"/>
        <v>45833</v>
      </c>
      <c r="C469" s="12" t="s">
        <v>210</v>
      </c>
      <c r="D469" s="12" t="s">
        <v>23</v>
      </c>
      <c r="E469" s="12" t="s">
        <v>23</v>
      </c>
      <c r="F469" s="12" t="s">
        <v>24</v>
      </c>
      <c r="G469" s="12" t="s">
        <v>28</v>
      </c>
      <c r="H469" s="10"/>
      <c r="I469" s="10"/>
      <c r="J469" s="11">
        <v>9</v>
      </c>
      <c r="K469" s="10"/>
      <c r="L469" s="10"/>
      <c r="M469" s="10"/>
    </row>
    <row r="470" spans="2:13" x14ac:dyDescent="0.25">
      <c r="B470" s="13">
        <f t="shared" si="32"/>
        <v>45833</v>
      </c>
      <c r="C470" s="12" t="s">
        <v>210</v>
      </c>
      <c r="D470" s="12" t="s">
        <v>23</v>
      </c>
      <c r="E470" s="12" t="s">
        <v>23</v>
      </c>
      <c r="F470" s="12" t="s">
        <v>24</v>
      </c>
      <c r="G470" s="12" t="s">
        <v>29</v>
      </c>
      <c r="H470" s="10"/>
      <c r="I470" s="10"/>
      <c r="J470" s="11">
        <v>18.170000000000002</v>
      </c>
      <c r="K470" s="10"/>
      <c r="L470" s="10"/>
      <c r="M470" s="10"/>
    </row>
    <row r="471" spans="2:13" x14ac:dyDescent="0.25">
      <c r="B471" s="15">
        <f t="shared" si="32"/>
        <v>45833</v>
      </c>
      <c r="C471" s="12" t="s">
        <v>210</v>
      </c>
      <c r="D471" s="16"/>
      <c r="E471" s="16"/>
      <c r="F471" s="81" t="s">
        <v>32</v>
      </c>
      <c r="G471" s="82"/>
      <c r="H471" s="82"/>
      <c r="I471" s="82"/>
      <c r="J471" s="82"/>
      <c r="K471" s="17">
        <v>61308.3</v>
      </c>
      <c r="L471" s="16"/>
      <c r="M471" s="17">
        <v>-2147624.84</v>
      </c>
    </row>
    <row r="472" spans="2:13" x14ac:dyDescent="0.25">
      <c r="B472" s="13">
        <v>45834</v>
      </c>
      <c r="C472" s="12" t="s">
        <v>212</v>
      </c>
      <c r="D472" s="12" t="s">
        <v>17</v>
      </c>
      <c r="E472" s="12" t="s">
        <v>213</v>
      </c>
      <c r="F472" s="12" t="s">
        <v>21</v>
      </c>
      <c r="G472" s="12" t="s">
        <v>181</v>
      </c>
      <c r="H472" s="14">
        <v>-500</v>
      </c>
      <c r="I472" s="11">
        <v>108.72</v>
      </c>
      <c r="J472" s="11">
        <v>-54360.68</v>
      </c>
      <c r="K472" s="10"/>
      <c r="L472" s="10"/>
      <c r="M472" s="10"/>
    </row>
    <row r="473" spans="2:13" x14ac:dyDescent="0.25">
      <c r="B473" s="13">
        <f t="shared" ref="B473:B481" si="33">B472</f>
        <v>45834</v>
      </c>
      <c r="C473" s="12" t="s">
        <v>212</v>
      </c>
      <c r="D473" s="12" t="s">
        <v>23</v>
      </c>
      <c r="E473" s="12" t="s">
        <v>23</v>
      </c>
      <c r="F473" s="12" t="s">
        <v>21</v>
      </c>
      <c r="G473" s="12" t="s">
        <v>113</v>
      </c>
      <c r="H473" s="14">
        <v>-500</v>
      </c>
      <c r="I473" s="11">
        <v>1023.08</v>
      </c>
      <c r="J473" s="11">
        <v>-511537.94</v>
      </c>
      <c r="K473" s="10"/>
      <c r="L473" s="10"/>
      <c r="M473" s="10"/>
    </row>
    <row r="474" spans="2:13" x14ac:dyDescent="0.25">
      <c r="B474" s="13">
        <f t="shared" si="33"/>
        <v>45834</v>
      </c>
      <c r="C474" s="12" t="s">
        <v>212</v>
      </c>
      <c r="D474" s="12" t="s">
        <v>23</v>
      </c>
      <c r="E474" s="12" t="s">
        <v>23</v>
      </c>
      <c r="F474" s="12" t="s">
        <v>21</v>
      </c>
      <c r="G474" s="12" t="s">
        <v>183</v>
      </c>
      <c r="H474" s="14">
        <v>-500</v>
      </c>
      <c r="I474" s="11">
        <v>102.95</v>
      </c>
      <c r="J474" s="11">
        <v>-51475.63</v>
      </c>
      <c r="K474" s="10"/>
      <c r="L474" s="10"/>
      <c r="M474" s="10"/>
    </row>
    <row r="475" spans="2:13" x14ac:dyDescent="0.25">
      <c r="B475" s="13">
        <f t="shared" si="33"/>
        <v>45834</v>
      </c>
      <c r="C475" s="12" t="s">
        <v>212</v>
      </c>
      <c r="D475" s="12" t="s">
        <v>23</v>
      </c>
      <c r="E475" s="12" t="s">
        <v>23</v>
      </c>
      <c r="F475" s="12" t="s">
        <v>24</v>
      </c>
      <c r="G475" s="12" t="s">
        <v>25</v>
      </c>
      <c r="H475" s="10"/>
      <c r="I475" s="10"/>
      <c r="J475" s="11">
        <v>0.62</v>
      </c>
      <c r="K475" s="10"/>
      <c r="L475" s="10"/>
      <c r="M475" s="10"/>
    </row>
    <row r="476" spans="2:13" x14ac:dyDescent="0.25">
      <c r="B476" s="13">
        <f t="shared" si="33"/>
        <v>45834</v>
      </c>
      <c r="C476" s="12" t="s">
        <v>212</v>
      </c>
      <c r="D476" s="12" t="s">
        <v>23</v>
      </c>
      <c r="E476" s="12" t="s">
        <v>23</v>
      </c>
      <c r="F476" s="12" t="s">
        <v>24</v>
      </c>
      <c r="G476" s="12" t="s">
        <v>26</v>
      </c>
      <c r="H476" s="10"/>
      <c r="I476" s="10"/>
      <c r="J476" s="11">
        <v>0.93</v>
      </c>
      <c r="K476" s="10"/>
      <c r="L476" s="10"/>
      <c r="M476" s="10"/>
    </row>
    <row r="477" spans="2:13" x14ac:dyDescent="0.25">
      <c r="B477" s="13">
        <f t="shared" si="33"/>
        <v>45834</v>
      </c>
      <c r="C477" s="12" t="s">
        <v>212</v>
      </c>
      <c r="D477" s="12" t="s">
        <v>23</v>
      </c>
      <c r="E477" s="12" t="s">
        <v>23</v>
      </c>
      <c r="F477" s="12" t="s">
        <v>24</v>
      </c>
      <c r="G477" s="12" t="s">
        <v>27</v>
      </c>
      <c r="H477" s="10"/>
      <c r="I477" s="10"/>
      <c r="J477" s="11">
        <v>618</v>
      </c>
      <c r="K477" s="10"/>
      <c r="L477" s="10"/>
      <c r="M477" s="10"/>
    </row>
    <row r="478" spans="2:13" x14ac:dyDescent="0.25">
      <c r="B478" s="13">
        <f t="shared" si="33"/>
        <v>45834</v>
      </c>
      <c r="C478" s="12" t="s">
        <v>212</v>
      </c>
      <c r="D478" s="12" t="s">
        <v>23</v>
      </c>
      <c r="E478" s="12" t="s">
        <v>23</v>
      </c>
      <c r="F478" s="12" t="s">
        <v>24</v>
      </c>
      <c r="G478" s="12" t="s">
        <v>31</v>
      </c>
      <c r="H478" s="10"/>
      <c r="I478" s="10"/>
      <c r="J478" s="11">
        <v>57.35</v>
      </c>
      <c r="K478" s="10"/>
      <c r="L478" s="10"/>
      <c r="M478" s="10"/>
    </row>
    <row r="479" spans="2:13" x14ac:dyDescent="0.25">
      <c r="B479" s="13">
        <f t="shared" si="33"/>
        <v>45834</v>
      </c>
      <c r="C479" s="12" t="s">
        <v>212</v>
      </c>
      <c r="D479" s="12" t="s">
        <v>23</v>
      </c>
      <c r="E479" s="12" t="s">
        <v>23</v>
      </c>
      <c r="F479" s="12" t="s">
        <v>24</v>
      </c>
      <c r="G479" s="12" t="s">
        <v>30</v>
      </c>
      <c r="H479" s="10"/>
      <c r="I479" s="10"/>
      <c r="J479" s="11">
        <v>18.350000000000001</v>
      </c>
      <c r="K479" s="10"/>
      <c r="L479" s="10"/>
      <c r="M479" s="10"/>
    </row>
    <row r="480" spans="2:13" x14ac:dyDescent="0.25">
      <c r="B480" s="13">
        <f t="shared" si="33"/>
        <v>45834</v>
      </c>
      <c r="C480" s="12" t="s">
        <v>212</v>
      </c>
      <c r="D480" s="12" t="s">
        <v>23</v>
      </c>
      <c r="E480" s="12" t="s">
        <v>23</v>
      </c>
      <c r="F480" s="12" t="s">
        <v>24</v>
      </c>
      <c r="G480" s="12" t="s">
        <v>29</v>
      </c>
      <c r="H480" s="10"/>
      <c r="I480" s="10"/>
      <c r="J480" s="11">
        <v>57.35</v>
      </c>
      <c r="K480" s="10"/>
      <c r="L480" s="10"/>
      <c r="M480" s="10"/>
    </row>
    <row r="481" spans="2:13" x14ac:dyDescent="0.25">
      <c r="B481" s="15">
        <f t="shared" si="33"/>
        <v>45834</v>
      </c>
      <c r="C481" s="12" t="s">
        <v>212</v>
      </c>
      <c r="D481" s="16"/>
      <c r="E481" s="16"/>
      <c r="F481" s="81" t="s">
        <v>52</v>
      </c>
      <c r="G481" s="82"/>
      <c r="H481" s="82"/>
      <c r="I481" s="82"/>
      <c r="J481" s="82"/>
      <c r="K481" s="16"/>
      <c r="L481" s="17">
        <v>616621.65</v>
      </c>
      <c r="M481" s="17">
        <v>-2764246.49</v>
      </c>
    </row>
    <row r="482" spans="2:13" x14ac:dyDescent="0.25">
      <c r="B482" s="13">
        <v>45839</v>
      </c>
      <c r="C482" s="12" t="s">
        <v>214</v>
      </c>
      <c r="D482" s="12" t="s">
        <v>17</v>
      </c>
      <c r="E482" s="12" t="s">
        <v>215</v>
      </c>
      <c r="F482" s="12" t="s">
        <v>21</v>
      </c>
      <c r="G482" s="12" t="s">
        <v>216</v>
      </c>
      <c r="H482" s="14">
        <v>500</v>
      </c>
      <c r="I482" s="11">
        <v>84.3</v>
      </c>
      <c r="J482" s="11">
        <v>42149.71</v>
      </c>
      <c r="K482" s="10"/>
      <c r="L482" s="10"/>
      <c r="M482" s="10"/>
    </row>
    <row r="483" spans="2:13" x14ac:dyDescent="0.25">
      <c r="B483" s="13">
        <f t="shared" ref="B483:B490" si="34">B482</f>
        <v>45839</v>
      </c>
      <c r="C483" s="12" t="s">
        <v>214</v>
      </c>
      <c r="D483" s="12" t="s">
        <v>23</v>
      </c>
      <c r="E483" s="12" t="s">
        <v>23</v>
      </c>
      <c r="F483" s="12" t="s">
        <v>24</v>
      </c>
      <c r="G483" s="12" t="s">
        <v>25</v>
      </c>
      <c r="H483" s="10"/>
      <c r="I483" s="10"/>
      <c r="J483" s="11">
        <v>0.04</v>
      </c>
      <c r="K483" s="10"/>
      <c r="L483" s="10"/>
      <c r="M483" s="10"/>
    </row>
    <row r="484" spans="2:13" x14ac:dyDescent="0.25">
      <c r="B484" s="13">
        <f t="shared" si="34"/>
        <v>45839</v>
      </c>
      <c r="C484" s="12" t="s">
        <v>214</v>
      </c>
      <c r="D484" s="12" t="s">
        <v>23</v>
      </c>
      <c r="E484" s="12" t="s">
        <v>23</v>
      </c>
      <c r="F484" s="12" t="s">
        <v>24</v>
      </c>
      <c r="G484" s="12" t="s">
        <v>26</v>
      </c>
      <c r="H484" s="10"/>
      <c r="I484" s="10"/>
      <c r="J484" s="11">
        <v>0.06</v>
      </c>
      <c r="K484" s="10"/>
      <c r="L484" s="10"/>
      <c r="M484" s="10"/>
    </row>
    <row r="485" spans="2:13" x14ac:dyDescent="0.25">
      <c r="B485" s="13">
        <f t="shared" si="34"/>
        <v>45839</v>
      </c>
      <c r="C485" s="12" t="s">
        <v>214</v>
      </c>
      <c r="D485" s="12" t="s">
        <v>23</v>
      </c>
      <c r="E485" s="12" t="s">
        <v>23</v>
      </c>
      <c r="F485" s="12" t="s">
        <v>24</v>
      </c>
      <c r="G485" s="12" t="s">
        <v>27</v>
      </c>
      <c r="H485" s="10"/>
      <c r="I485" s="10"/>
      <c r="J485" s="11">
        <v>42</v>
      </c>
      <c r="K485" s="10"/>
      <c r="L485" s="10"/>
      <c r="M485" s="10"/>
    </row>
    <row r="486" spans="2:13" x14ac:dyDescent="0.25">
      <c r="B486" s="13">
        <f t="shared" si="34"/>
        <v>45839</v>
      </c>
      <c r="C486" s="12" t="s">
        <v>214</v>
      </c>
      <c r="D486" s="12" t="s">
        <v>23</v>
      </c>
      <c r="E486" s="12" t="s">
        <v>23</v>
      </c>
      <c r="F486" s="12" t="s">
        <v>24</v>
      </c>
      <c r="G486" s="12" t="s">
        <v>31</v>
      </c>
      <c r="H486" s="10"/>
      <c r="I486" s="10"/>
      <c r="J486" s="11">
        <v>3.91</v>
      </c>
      <c r="K486" s="10"/>
      <c r="L486" s="10"/>
      <c r="M486" s="10"/>
    </row>
    <row r="487" spans="2:13" x14ac:dyDescent="0.25">
      <c r="B487" s="13">
        <f t="shared" si="34"/>
        <v>45839</v>
      </c>
      <c r="C487" s="12" t="s">
        <v>214</v>
      </c>
      <c r="D487" s="12" t="s">
        <v>23</v>
      </c>
      <c r="E487" s="12" t="s">
        <v>23</v>
      </c>
      <c r="F487" s="12" t="s">
        <v>24</v>
      </c>
      <c r="G487" s="12" t="s">
        <v>30</v>
      </c>
      <c r="H487" s="10"/>
      <c r="I487" s="10"/>
      <c r="J487" s="11">
        <v>1.25</v>
      </c>
      <c r="K487" s="10"/>
      <c r="L487" s="10"/>
      <c r="M487" s="10"/>
    </row>
    <row r="488" spans="2:13" x14ac:dyDescent="0.25">
      <c r="B488" s="13">
        <f t="shared" si="34"/>
        <v>45839</v>
      </c>
      <c r="C488" s="12" t="s">
        <v>214</v>
      </c>
      <c r="D488" s="12" t="s">
        <v>23</v>
      </c>
      <c r="E488" s="12" t="s">
        <v>23</v>
      </c>
      <c r="F488" s="12" t="s">
        <v>24</v>
      </c>
      <c r="G488" s="12" t="s">
        <v>28</v>
      </c>
      <c r="H488" s="10"/>
      <c r="I488" s="10"/>
      <c r="J488" s="11">
        <v>6</v>
      </c>
      <c r="K488" s="10"/>
      <c r="L488" s="10"/>
      <c r="M488" s="10"/>
    </row>
    <row r="489" spans="2:13" x14ac:dyDescent="0.25">
      <c r="B489" s="13">
        <f t="shared" si="34"/>
        <v>45839</v>
      </c>
      <c r="C489" s="12" t="s">
        <v>214</v>
      </c>
      <c r="D489" s="12" t="s">
        <v>23</v>
      </c>
      <c r="E489" s="12" t="s">
        <v>23</v>
      </c>
      <c r="F489" s="12" t="s">
        <v>24</v>
      </c>
      <c r="G489" s="12" t="s">
        <v>29</v>
      </c>
      <c r="H489" s="10"/>
      <c r="I489" s="10"/>
      <c r="J489" s="11">
        <v>3.91</v>
      </c>
      <c r="K489" s="10"/>
      <c r="L489" s="10"/>
      <c r="M489" s="10"/>
    </row>
    <row r="490" spans="2:13" x14ac:dyDescent="0.25">
      <c r="B490" s="15">
        <f t="shared" si="34"/>
        <v>45839</v>
      </c>
      <c r="C490" s="12" t="s">
        <v>214</v>
      </c>
      <c r="D490" s="16"/>
      <c r="E490" s="16"/>
      <c r="F490" s="81" t="s">
        <v>32</v>
      </c>
      <c r="G490" s="82"/>
      <c r="H490" s="82"/>
      <c r="I490" s="82"/>
      <c r="J490" s="82"/>
      <c r="K490" s="17">
        <v>42206.879999999997</v>
      </c>
      <c r="L490" s="16"/>
      <c r="M490" s="17">
        <v>-2722039.61</v>
      </c>
    </row>
    <row r="491" spans="2:13" x14ac:dyDescent="0.25">
      <c r="B491" s="13">
        <v>45840</v>
      </c>
      <c r="C491" s="12" t="s">
        <v>217</v>
      </c>
      <c r="D491" s="12" t="s">
        <v>17</v>
      </c>
      <c r="E491" s="12" t="s">
        <v>218</v>
      </c>
      <c r="F491" s="12" t="s">
        <v>21</v>
      </c>
      <c r="G491" s="12" t="s">
        <v>219</v>
      </c>
      <c r="H491" s="14">
        <v>1000</v>
      </c>
      <c r="I491" s="11">
        <v>211.8</v>
      </c>
      <c r="J491" s="11">
        <v>211803.68</v>
      </c>
      <c r="K491" s="10"/>
      <c r="L491" s="10"/>
      <c r="M491" s="10"/>
    </row>
    <row r="492" spans="2:13" x14ac:dyDescent="0.25">
      <c r="B492" s="13">
        <f t="shared" ref="B492:B499" si="35">B491</f>
        <v>45840</v>
      </c>
      <c r="C492" s="12" t="s">
        <v>217</v>
      </c>
      <c r="D492" s="12" t="s">
        <v>23</v>
      </c>
      <c r="E492" s="12" t="s">
        <v>23</v>
      </c>
      <c r="F492" s="12" t="s">
        <v>24</v>
      </c>
      <c r="G492" s="12" t="s">
        <v>25</v>
      </c>
      <c r="H492" s="10"/>
      <c r="I492" s="10"/>
      <c r="J492" s="11">
        <v>0.21</v>
      </c>
      <c r="K492" s="10"/>
      <c r="L492" s="10"/>
      <c r="M492" s="10"/>
    </row>
    <row r="493" spans="2:13" x14ac:dyDescent="0.25">
      <c r="B493" s="13">
        <f t="shared" si="35"/>
        <v>45840</v>
      </c>
      <c r="C493" s="12" t="s">
        <v>217</v>
      </c>
      <c r="D493" s="12" t="s">
        <v>23</v>
      </c>
      <c r="E493" s="12" t="s">
        <v>23</v>
      </c>
      <c r="F493" s="12" t="s">
        <v>24</v>
      </c>
      <c r="G493" s="12" t="s">
        <v>26</v>
      </c>
      <c r="H493" s="10"/>
      <c r="I493" s="10"/>
      <c r="J493" s="11">
        <v>0.32</v>
      </c>
      <c r="K493" s="10"/>
      <c r="L493" s="10"/>
      <c r="M493" s="10"/>
    </row>
    <row r="494" spans="2:13" x14ac:dyDescent="0.25">
      <c r="B494" s="13">
        <f t="shared" si="35"/>
        <v>45840</v>
      </c>
      <c r="C494" s="12" t="s">
        <v>217</v>
      </c>
      <c r="D494" s="12" t="s">
        <v>23</v>
      </c>
      <c r="E494" s="12" t="s">
        <v>23</v>
      </c>
      <c r="F494" s="12" t="s">
        <v>24</v>
      </c>
      <c r="G494" s="12" t="s">
        <v>27</v>
      </c>
      <c r="H494" s="10"/>
      <c r="I494" s="10"/>
      <c r="J494" s="11">
        <v>212</v>
      </c>
      <c r="K494" s="10"/>
      <c r="L494" s="10"/>
      <c r="M494" s="10"/>
    </row>
    <row r="495" spans="2:13" x14ac:dyDescent="0.25">
      <c r="B495" s="13">
        <f t="shared" si="35"/>
        <v>45840</v>
      </c>
      <c r="C495" s="12" t="s">
        <v>217</v>
      </c>
      <c r="D495" s="12" t="s">
        <v>23</v>
      </c>
      <c r="E495" s="12" t="s">
        <v>23</v>
      </c>
      <c r="F495" s="12" t="s">
        <v>24</v>
      </c>
      <c r="G495" s="12" t="s">
        <v>31</v>
      </c>
      <c r="H495" s="10"/>
      <c r="I495" s="10"/>
      <c r="J495" s="11">
        <v>19.649999999999999</v>
      </c>
      <c r="K495" s="10"/>
      <c r="L495" s="10"/>
      <c r="M495" s="10"/>
    </row>
    <row r="496" spans="2:13" x14ac:dyDescent="0.25">
      <c r="B496" s="13">
        <f t="shared" si="35"/>
        <v>45840</v>
      </c>
      <c r="C496" s="12" t="s">
        <v>217</v>
      </c>
      <c r="D496" s="12" t="s">
        <v>23</v>
      </c>
      <c r="E496" s="12" t="s">
        <v>23</v>
      </c>
      <c r="F496" s="12" t="s">
        <v>24</v>
      </c>
      <c r="G496" s="12" t="s">
        <v>30</v>
      </c>
      <c r="H496" s="10"/>
      <c r="I496" s="10"/>
      <c r="J496" s="11">
        <v>6.28</v>
      </c>
      <c r="K496" s="10"/>
      <c r="L496" s="10"/>
      <c r="M496" s="10"/>
    </row>
    <row r="497" spans="2:13" x14ac:dyDescent="0.25">
      <c r="B497" s="13">
        <f t="shared" si="35"/>
        <v>45840</v>
      </c>
      <c r="C497" s="12" t="s">
        <v>217</v>
      </c>
      <c r="D497" s="12" t="s">
        <v>23</v>
      </c>
      <c r="E497" s="12" t="s">
        <v>23</v>
      </c>
      <c r="F497" s="12" t="s">
        <v>24</v>
      </c>
      <c r="G497" s="12" t="s">
        <v>28</v>
      </c>
      <c r="H497" s="10"/>
      <c r="I497" s="10"/>
      <c r="J497" s="11">
        <v>32</v>
      </c>
      <c r="K497" s="10"/>
      <c r="L497" s="10"/>
      <c r="M497" s="10"/>
    </row>
    <row r="498" spans="2:13" x14ac:dyDescent="0.25">
      <c r="B498" s="13">
        <f t="shared" si="35"/>
        <v>45840</v>
      </c>
      <c r="C498" s="12" t="s">
        <v>217</v>
      </c>
      <c r="D498" s="12" t="s">
        <v>23</v>
      </c>
      <c r="E498" s="12" t="s">
        <v>23</v>
      </c>
      <c r="F498" s="12" t="s">
        <v>24</v>
      </c>
      <c r="G498" s="12" t="s">
        <v>29</v>
      </c>
      <c r="H498" s="10"/>
      <c r="I498" s="10"/>
      <c r="J498" s="11">
        <v>19.649999999999999</v>
      </c>
      <c r="K498" s="10"/>
      <c r="L498" s="10"/>
      <c r="M498" s="10"/>
    </row>
    <row r="499" spans="2:13" x14ac:dyDescent="0.25">
      <c r="B499" s="15">
        <f t="shared" si="35"/>
        <v>45840</v>
      </c>
      <c r="C499" s="12" t="s">
        <v>217</v>
      </c>
      <c r="D499" s="16"/>
      <c r="E499" s="16"/>
      <c r="F499" s="81" t="s">
        <v>32</v>
      </c>
      <c r="G499" s="82"/>
      <c r="H499" s="82"/>
      <c r="I499" s="82"/>
      <c r="J499" s="82"/>
      <c r="K499" s="17">
        <v>212093.79</v>
      </c>
      <c r="L499" s="16"/>
      <c r="M499" s="17">
        <v>-2509945.8199999998</v>
      </c>
    </row>
    <row r="500" spans="2:13" x14ac:dyDescent="0.25">
      <c r="B500" s="9">
        <v>45840</v>
      </c>
      <c r="C500" s="10" t="s">
        <v>220</v>
      </c>
      <c r="D500" s="10" t="s">
        <v>17</v>
      </c>
      <c r="E500" s="10"/>
      <c r="F500" s="83" t="s">
        <v>109</v>
      </c>
      <c r="G500" s="84"/>
      <c r="H500" s="84"/>
      <c r="I500" s="84"/>
      <c r="J500" s="84"/>
      <c r="K500" s="11">
        <v>708</v>
      </c>
      <c r="L500" s="10"/>
      <c r="M500" s="11">
        <v>-2509237.8199999998</v>
      </c>
    </row>
    <row r="501" spans="2:13" x14ac:dyDescent="0.25">
      <c r="B501" s="13">
        <f>B500</f>
        <v>45840</v>
      </c>
      <c r="C501" s="10"/>
      <c r="D501" s="10"/>
      <c r="E501" s="10"/>
      <c r="F501" s="83" t="s">
        <v>221</v>
      </c>
      <c r="G501" s="84"/>
      <c r="H501" s="85"/>
      <c r="I501" s="84"/>
      <c r="J501" s="84"/>
      <c r="K501" s="10"/>
      <c r="L501" s="10"/>
      <c r="M501" s="10"/>
    </row>
    <row r="502" spans="2:13" x14ac:dyDescent="0.25">
      <c r="B502" s="9">
        <v>45842</v>
      </c>
      <c r="C502" s="10" t="s">
        <v>222</v>
      </c>
      <c r="D502" s="10" t="s">
        <v>17</v>
      </c>
      <c r="E502" s="10" t="s">
        <v>39</v>
      </c>
      <c r="F502" s="83" t="s">
        <v>40</v>
      </c>
      <c r="G502" s="84"/>
      <c r="H502" s="85"/>
      <c r="I502" s="85"/>
      <c r="J502" s="84"/>
      <c r="K502" s="11">
        <v>2360249.06</v>
      </c>
      <c r="L502" s="10"/>
      <c r="M502" s="11">
        <v>-148988.76</v>
      </c>
    </row>
    <row r="503" spans="2:13" x14ac:dyDescent="0.25">
      <c r="B503" s="13">
        <f>B502</f>
        <v>45842</v>
      </c>
      <c r="C503" s="10"/>
      <c r="D503" s="10"/>
      <c r="E503" s="10"/>
      <c r="F503" s="83" t="s">
        <v>223</v>
      </c>
      <c r="G503" s="84"/>
      <c r="H503" s="84"/>
      <c r="I503" s="85"/>
      <c r="J503" s="84"/>
      <c r="K503" s="10"/>
      <c r="L503" s="10"/>
      <c r="M503" s="10"/>
    </row>
    <row r="504" spans="2:13" x14ac:dyDescent="0.25">
      <c r="B504" s="13">
        <v>45845</v>
      </c>
      <c r="C504" s="12" t="s">
        <v>224</v>
      </c>
      <c r="D504" s="12" t="s">
        <v>17</v>
      </c>
      <c r="E504" s="12" t="s">
        <v>225</v>
      </c>
      <c r="F504" s="12" t="s">
        <v>21</v>
      </c>
      <c r="G504" s="12" t="s">
        <v>226</v>
      </c>
      <c r="H504" s="14">
        <v>1500</v>
      </c>
      <c r="I504" s="11">
        <v>89.97</v>
      </c>
      <c r="J504" s="11">
        <v>134954.89000000001</v>
      </c>
      <c r="K504" s="10"/>
      <c r="L504" s="10"/>
      <c r="M504" s="10"/>
    </row>
    <row r="505" spans="2:13" x14ac:dyDescent="0.25">
      <c r="B505" s="13">
        <f t="shared" ref="B505:B512" si="36">B504</f>
        <v>45845</v>
      </c>
      <c r="C505" s="12" t="s">
        <v>224</v>
      </c>
      <c r="D505" s="12" t="s">
        <v>23</v>
      </c>
      <c r="E505" s="12" t="s">
        <v>23</v>
      </c>
      <c r="F505" s="12" t="s">
        <v>24</v>
      </c>
      <c r="G505" s="12" t="s">
        <v>25</v>
      </c>
      <c r="H505" s="10"/>
      <c r="I505" s="10"/>
      <c r="J505" s="11">
        <v>0.13</v>
      </c>
      <c r="K505" s="10"/>
      <c r="L505" s="10"/>
      <c r="M505" s="10"/>
    </row>
    <row r="506" spans="2:13" x14ac:dyDescent="0.25">
      <c r="B506" s="13">
        <f t="shared" si="36"/>
        <v>45845</v>
      </c>
      <c r="C506" s="12" t="s">
        <v>224</v>
      </c>
      <c r="D506" s="12" t="s">
        <v>23</v>
      </c>
      <c r="E506" s="12" t="s">
        <v>23</v>
      </c>
      <c r="F506" s="12" t="s">
        <v>24</v>
      </c>
      <c r="G506" s="12" t="s">
        <v>26</v>
      </c>
      <c r="H506" s="10"/>
      <c r="I506" s="10"/>
      <c r="J506" s="11">
        <v>0.2</v>
      </c>
      <c r="K506" s="10"/>
      <c r="L506" s="10"/>
      <c r="M506" s="10"/>
    </row>
    <row r="507" spans="2:13" x14ac:dyDescent="0.25">
      <c r="B507" s="13">
        <f t="shared" si="36"/>
        <v>45845</v>
      </c>
      <c r="C507" s="12" t="s">
        <v>224</v>
      </c>
      <c r="D507" s="12" t="s">
        <v>23</v>
      </c>
      <c r="E507" s="12" t="s">
        <v>23</v>
      </c>
      <c r="F507" s="12" t="s">
        <v>24</v>
      </c>
      <c r="G507" s="12" t="s">
        <v>27</v>
      </c>
      <c r="H507" s="10"/>
      <c r="I507" s="10"/>
      <c r="J507" s="11">
        <v>135</v>
      </c>
      <c r="K507" s="10"/>
      <c r="L507" s="10"/>
      <c r="M507" s="10"/>
    </row>
    <row r="508" spans="2:13" x14ac:dyDescent="0.25">
      <c r="B508" s="13">
        <f t="shared" si="36"/>
        <v>45845</v>
      </c>
      <c r="C508" s="12" t="s">
        <v>224</v>
      </c>
      <c r="D508" s="12" t="s">
        <v>23</v>
      </c>
      <c r="E508" s="12" t="s">
        <v>23</v>
      </c>
      <c r="F508" s="12" t="s">
        <v>24</v>
      </c>
      <c r="G508" s="12" t="s">
        <v>31</v>
      </c>
      <c r="H508" s="10"/>
      <c r="I508" s="10"/>
      <c r="J508" s="11">
        <v>12.52</v>
      </c>
      <c r="K508" s="10"/>
      <c r="L508" s="10"/>
      <c r="M508" s="10"/>
    </row>
    <row r="509" spans="2:13" x14ac:dyDescent="0.25">
      <c r="B509" s="13">
        <f t="shared" si="36"/>
        <v>45845</v>
      </c>
      <c r="C509" s="12" t="s">
        <v>224</v>
      </c>
      <c r="D509" s="12" t="s">
        <v>23</v>
      </c>
      <c r="E509" s="12" t="s">
        <v>23</v>
      </c>
      <c r="F509" s="12" t="s">
        <v>24</v>
      </c>
      <c r="G509" s="12" t="s">
        <v>30</v>
      </c>
      <c r="H509" s="10"/>
      <c r="I509" s="10"/>
      <c r="J509" s="11">
        <v>4</v>
      </c>
      <c r="K509" s="10"/>
      <c r="L509" s="10"/>
      <c r="M509" s="10"/>
    </row>
    <row r="510" spans="2:13" x14ac:dyDescent="0.25">
      <c r="B510" s="13">
        <f t="shared" si="36"/>
        <v>45845</v>
      </c>
      <c r="C510" s="12" t="s">
        <v>224</v>
      </c>
      <c r="D510" s="12" t="s">
        <v>23</v>
      </c>
      <c r="E510" s="12" t="s">
        <v>23</v>
      </c>
      <c r="F510" s="12" t="s">
        <v>24</v>
      </c>
      <c r="G510" s="12" t="s">
        <v>28</v>
      </c>
      <c r="H510" s="10"/>
      <c r="I510" s="10"/>
      <c r="J510" s="11">
        <v>20</v>
      </c>
      <c r="K510" s="10"/>
      <c r="L510" s="10"/>
      <c r="M510" s="10"/>
    </row>
    <row r="511" spans="2:13" x14ac:dyDescent="0.25">
      <c r="B511" s="13">
        <f t="shared" si="36"/>
        <v>45845</v>
      </c>
      <c r="C511" s="12" t="s">
        <v>224</v>
      </c>
      <c r="D511" s="12" t="s">
        <v>23</v>
      </c>
      <c r="E511" s="12" t="s">
        <v>23</v>
      </c>
      <c r="F511" s="12" t="s">
        <v>24</v>
      </c>
      <c r="G511" s="12" t="s">
        <v>29</v>
      </c>
      <c r="H511" s="10"/>
      <c r="I511" s="10"/>
      <c r="J511" s="11">
        <v>12.52</v>
      </c>
      <c r="K511" s="10"/>
      <c r="L511" s="10"/>
      <c r="M511" s="10"/>
    </row>
    <row r="512" spans="2:13" x14ac:dyDescent="0.25">
      <c r="B512" s="15">
        <f t="shared" si="36"/>
        <v>45845</v>
      </c>
      <c r="C512" s="12" t="s">
        <v>224</v>
      </c>
      <c r="D512" s="16"/>
      <c r="E512" s="16"/>
      <c r="F512" s="81" t="s">
        <v>32</v>
      </c>
      <c r="G512" s="82"/>
      <c r="H512" s="82"/>
      <c r="I512" s="82"/>
      <c r="J512" s="82"/>
      <c r="K512" s="17">
        <v>135139.26</v>
      </c>
      <c r="L512" s="16"/>
      <c r="M512" s="17">
        <v>-13849.5</v>
      </c>
    </row>
    <row r="513" spans="2:13" x14ac:dyDescent="0.25">
      <c r="B513" s="13">
        <v>45846</v>
      </c>
      <c r="C513" s="12" t="s">
        <v>227</v>
      </c>
      <c r="D513" s="12" t="s">
        <v>17</v>
      </c>
      <c r="E513" s="12" t="s">
        <v>228</v>
      </c>
      <c r="F513" s="12" t="s">
        <v>21</v>
      </c>
      <c r="G513" s="12" t="s">
        <v>229</v>
      </c>
      <c r="H513" s="14">
        <v>5000</v>
      </c>
      <c r="I513" s="11">
        <v>34.81</v>
      </c>
      <c r="J513" s="11">
        <v>174045.64</v>
      </c>
      <c r="K513" s="10"/>
      <c r="L513" s="10"/>
      <c r="M513" s="10"/>
    </row>
    <row r="514" spans="2:13" x14ac:dyDescent="0.25">
      <c r="B514" s="13">
        <f t="shared" ref="B514:B521" si="37">B513</f>
        <v>45846</v>
      </c>
      <c r="C514" s="12" t="s">
        <v>227</v>
      </c>
      <c r="D514" s="12" t="s">
        <v>23</v>
      </c>
      <c r="E514" s="12" t="s">
        <v>23</v>
      </c>
      <c r="F514" s="12" t="s">
        <v>24</v>
      </c>
      <c r="G514" s="12" t="s">
        <v>25</v>
      </c>
      <c r="H514" s="10"/>
      <c r="I514" s="10"/>
      <c r="J514" s="11">
        <v>0.17</v>
      </c>
      <c r="K514" s="10"/>
      <c r="L514" s="10"/>
      <c r="M514" s="10"/>
    </row>
    <row r="515" spans="2:13" x14ac:dyDescent="0.25">
      <c r="B515" s="13">
        <f t="shared" si="37"/>
        <v>45846</v>
      </c>
      <c r="C515" s="12" t="s">
        <v>227</v>
      </c>
      <c r="D515" s="12" t="s">
        <v>23</v>
      </c>
      <c r="E515" s="12" t="s">
        <v>23</v>
      </c>
      <c r="F515" s="12" t="s">
        <v>24</v>
      </c>
      <c r="G515" s="12" t="s">
        <v>26</v>
      </c>
      <c r="H515" s="10"/>
      <c r="I515" s="10"/>
      <c r="J515" s="11">
        <v>0.26</v>
      </c>
      <c r="K515" s="10"/>
      <c r="L515" s="10"/>
      <c r="M515" s="10"/>
    </row>
    <row r="516" spans="2:13" x14ac:dyDescent="0.25">
      <c r="B516" s="13">
        <f t="shared" si="37"/>
        <v>45846</v>
      </c>
      <c r="C516" s="12" t="s">
        <v>227</v>
      </c>
      <c r="D516" s="12" t="s">
        <v>23</v>
      </c>
      <c r="E516" s="12" t="s">
        <v>23</v>
      </c>
      <c r="F516" s="12" t="s">
        <v>24</v>
      </c>
      <c r="G516" s="12" t="s">
        <v>27</v>
      </c>
      <c r="H516" s="10"/>
      <c r="I516" s="10"/>
      <c r="J516" s="11">
        <v>174</v>
      </c>
      <c r="K516" s="10"/>
      <c r="L516" s="10"/>
      <c r="M516" s="10"/>
    </row>
    <row r="517" spans="2:13" x14ac:dyDescent="0.25">
      <c r="B517" s="13">
        <f t="shared" si="37"/>
        <v>45846</v>
      </c>
      <c r="C517" s="12" t="s">
        <v>227</v>
      </c>
      <c r="D517" s="12" t="s">
        <v>23</v>
      </c>
      <c r="E517" s="12" t="s">
        <v>23</v>
      </c>
      <c r="F517" s="12" t="s">
        <v>24</v>
      </c>
      <c r="G517" s="12" t="s">
        <v>31</v>
      </c>
      <c r="H517" s="10"/>
      <c r="I517" s="10"/>
      <c r="J517" s="11">
        <v>16.13</v>
      </c>
      <c r="K517" s="10"/>
      <c r="L517" s="10"/>
      <c r="M517" s="10"/>
    </row>
    <row r="518" spans="2:13" x14ac:dyDescent="0.25">
      <c r="B518" s="13">
        <f t="shared" si="37"/>
        <v>45846</v>
      </c>
      <c r="C518" s="12" t="s">
        <v>227</v>
      </c>
      <c r="D518" s="12" t="s">
        <v>23</v>
      </c>
      <c r="E518" s="12" t="s">
        <v>23</v>
      </c>
      <c r="F518" s="12" t="s">
        <v>24</v>
      </c>
      <c r="G518" s="12" t="s">
        <v>30</v>
      </c>
      <c r="H518" s="10"/>
      <c r="I518" s="10"/>
      <c r="J518" s="11">
        <v>5.16</v>
      </c>
      <c r="K518" s="10"/>
      <c r="L518" s="10"/>
      <c r="M518" s="10"/>
    </row>
    <row r="519" spans="2:13" x14ac:dyDescent="0.25">
      <c r="B519" s="13">
        <f t="shared" si="37"/>
        <v>45846</v>
      </c>
      <c r="C519" s="12" t="s">
        <v>227</v>
      </c>
      <c r="D519" s="12" t="s">
        <v>23</v>
      </c>
      <c r="E519" s="12" t="s">
        <v>23</v>
      </c>
      <c r="F519" s="12" t="s">
        <v>24</v>
      </c>
      <c r="G519" s="12" t="s">
        <v>28</v>
      </c>
      <c r="H519" s="10"/>
      <c r="I519" s="10"/>
      <c r="J519" s="11">
        <v>26</v>
      </c>
      <c r="K519" s="10"/>
      <c r="L519" s="10"/>
      <c r="M519" s="10"/>
    </row>
    <row r="520" spans="2:13" x14ac:dyDescent="0.25">
      <c r="B520" s="13">
        <f t="shared" si="37"/>
        <v>45846</v>
      </c>
      <c r="C520" s="12" t="s">
        <v>227</v>
      </c>
      <c r="D520" s="12" t="s">
        <v>23</v>
      </c>
      <c r="E520" s="12" t="s">
        <v>23</v>
      </c>
      <c r="F520" s="12" t="s">
        <v>24</v>
      </c>
      <c r="G520" s="12" t="s">
        <v>29</v>
      </c>
      <c r="H520" s="10"/>
      <c r="I520" s="10"/>
      <c r="J520" s="11">
        <v>16.13</v>
      </c>
      <c r="K520" s="10"/>
      <c r="L520" s="10"/>
      <c r="M520" s="10"/>
    </row>
    <row r="521" spans="2:13" x14ac:dyDescent="0.25">
      <c r="B521" s="15">
        <f t="shared" si="37"/>
        <v>45846</v>
      </c>
      <c r="C521" s="12" t="s">
        <v>227</v>
      </c>
      <c r="D521" s="16"/>
      <c r="E521" s="16"/>
      <c r="F521" s="81" t="s">
        <v>32</v>
      </c>
      <c r="G521" s="82"/>
      <c r="H521" s="82"/>
      <c r="I521" s="82"/>
      <c r="J521" s="82"/>
      <c r="K521" s="17">
        <v>174283.49</v>
      </c>
      <c r="L521" s="16"/>
      <c r="M521" s="17">
        <v>160433.99</v>
      </c>
    </row>
    <row r="522" spans="2:13" x14ac:dyDescent="0.25">
      <c r="B522" s="13">
        <v>45847</v>
      </c>
      <c r="C522" s="12" t="s">
        <v>230</v>
      </c>
      <c r="D522" s="12" t="s">
        <v>17</v>
      </c>
      <c r="E522" s="12" t="s">
        <v>231</v>
      </c>
      <c r="F522" s="12" t="s">
        <v>21</v>
      </c>
      <c r="G522" s="12" t="s">
        <v>219</v>
      </c>
      <c r="H522" s="14">
        <v>-500</v>
      </c>
      <c r="I522" s="11">
        <v>235.86</v>
      </c>
      <c r="J522" s="11">
        <v>-117927.54</v>
      </c>
      <c r="K522" s="10"/>
      <c r="L522" s="10"/>
      <c r="M522" s="10"/>
    </row>
    <row r="523" spans="2:13" x14ac:dyDescent="0.25">
      <c r="B523" s="13">
        <f t="shared" ref="B523:B547" si="38">B522</f>
        <v>45847</v>
      </c>
      <c r="C523" s="12" t="s">
        <v>230</v>
      </c>
      <c r="D523" s="12" t="s">
        <v>23</v>
      </c>
      <c r="E523" s="12" t="s">
        <v>23</v>
      </c>
      <c r="F523" s="12" t="s">
        <v>21</v>
      </c>
      <c r="G523" s="12" t="s">
        <v>177</v>
      </c>
      <c r="H523" s="14">
        <v>-2000</v>
      </c>
      <c r="I523" s="11">
        <v>28.78</v>
      </c>
      <c r="J523" s="11">
        <v>-57562.67</v>
      </c>
      <c r="K523" s="10"/>
      <c r="L523" s="10"/>
      <c r="M523" s="10"/>
    </row>
    <row r="524" spans="2:13" x14ac:dyDescent="0.25">
      <c r="B524" s="13">
        <f t="shared" si="38"/>
        <v>45847</v>
      </c>
      <c r="C524" s="12" t="s">
        <v>230</v>
      </c>
      <c r="D524" s="12" t="s">
        <v>23</v>
      </c>
      <c r="E524" s="12" t="s">
        <v>23</v>
      </c>
      <c r="F524" s="12" t="s">
        <v>21</v>
      </c>
      <c r="G524" s="12" t="s">
        <v>80</v>
      </c>
      <c r="H524" s="14">
        <v>-250</v>
      </c>
      <c r="I524" s="11">
        <v>270.33</v>
      </c>
      <c r="J524" s="11">
        <v>-67582.36</v>
      </c>
      <c r="K524" s="10"/>
      <c r="L524" s="10"/>
      <c r="M524" s="10"/>
    </row>
    <row r="525" spans="2:13" x14ac:dyDescent="0.25">
      <c r="B525" s="13">
        <f t="shared" si="38"/>
        <v>45847</v>
      </c>
      <c r="C525" s="12" t="s">
        <v>230</v>
      </c>
      <c r="D525" s="12" t="s">
        <v>23</v>
      </c>
      <c r="E525" s="12" t="s">
        <v>23</v>
      </c>
      <c r="F525" s="12" t="s">
        <v>21</v>
      </c>
      <c r="G525" s="12" t="s">
        <v>83</v>
      </c>
      <c r="H525" s="14">
        <v>-1000</v>
      </c>
      <c r="I525" s="11">
        <v>123.84</v>
      </c>
      <c r="J525" s="11">
        <v>-123836</v>
      </c>
      <c r="K525" s="10"/>
      <c r="L525" s="10"/>
      <c r="M525" s="10"/>
    </row>
    <row r="526" spans="2:13" x14ac:dyDescent="0.25">
      <c r="B526" s="13">
        <f t="shared" si="38"/>
        <v>45847</v>
      </c>
      <c r="C526" s="12" t="s">
        <v>230</v>
      </c>
      <c r="D526" s="12" t="s">
        <v>23</v>
      </c>
      <c r="E526" s="12" t="s">
        <v>23</v>
      </c>
      <c r="F526" s="12" t="s">
        <v>21</v>
      </c>
      <c r="G526" s="12" t="s">
        <v>87</v>
      </c>
      <c r="H526" s="14">
        <v>-500</v>
      </c>
      <c r="I526" s="11">
        <v>206.59</v>
      </c>
      <c r="J526" s="11">
        <v>-103296.61</v>
      </c>
      <c r="K526" s="10"/>
      <c r="L526" s="10"/>
      <c r="M526" s="10"/>
    </row>
    <row r="527" spans="2:13" x14ac:dyDescent="0.25">
      <c r="B527" s="13">
        <f t="shared" si="38"/>
        <v>45847</v>
      </c>
      <c r="C527" s="12" t="s">
        <v>230</v>
      </c>
      <c r="D527" s="12" t="s">
        <v>23</v>
      </c>
      <c r="E527" s="12" t="s">
        <v>23</v>
      </c>
      <c r="F527" s="12" t="s">
        <v>21</v>
      </c>
      <c r="G527" s="12" t="s">
        <v>232</v>
      </c>
      <c r="H527" s="14">
        <v>-250</v>
      </c>
      <c r="I527" s="11">
        <v>321.77</v>
      </c>
      <c r="J527" s="11">
        <v>-80441.97</v>
      </c>
      <c r="K527" s="10"/>
      <c r="L527" s="10"/>
      <c r="M527" s="10"/>
    </row>
    <row r="528" spans="2:13" x14ac:dyDescent="0.25">
      <c r="B528" s="13">
        <f t="shared" si="38"/>
        <v>45847</v>
      </c>
      <c r="C528" s="12" t="s">
        <v>230</v>
      </c>
      <c r="D528" s="12" t="s">
        <v>23</v>
      </c>
      <c r="E528" s="12" t="s">
        <v>23</v>
      </c>
      <c r="F528" s="12" t="s">
        <v>21</v>
      </c>
      <c r="G528" s="12" t="s">
        <v>181</v>
      </c>
      <c r="H528" s="14">
        <v>-500</v>
      </c>
      <c r="I528" s="11">
        <v>112.49</v>
      </c>
      <c r="J528" s="11">
        <v>-56243.7</v>
      </c>
      <c r="K528" s="10"/>
      <c r="L528" s="10"/>
      <c r="M528" s="10"/>
    </row>
    <row r="529" spans="2:13" x14ac:dyDescent="0.25">
      <c r="B529" s="13">
        <f t="shared" si="38"/>
        <v>45847</v>
      </c>
      <c r="C529" s="12" t="s">
        <v>230</v>
      </c>
      <c r="D529" s="12" t="s">
        <v>23</v>
      </c>
      <c r="E529" s="12" t="s">
        <v>23</v>
      </c>
      <c r="F529" s="12" t="s">
        <v>21</v>
      </c>
      <c r="G529" s="12" t="s">
        <v>114</v>
      </c>
      <c r="H529" s="14">
        <v>-399</v>
      </c>
      <c r="I529" s="11">
        <v>1304.7</v>
      </c>
      <c r="J529" s="11">
        <v>-520573.5</v>
      </c>
      <c r="K529" s="10"/>
      <c r="L529" s="10"/>
      <c r="M529" s="10"/>
    </row>
    <row r="530" spans="2:13" x14ac:dyDescent="0.25">
      <c r="B530" s="13">
        <f t="shared" si="38"/>
        <v>45847</v>
      </c>
      <c r="C530" s="12" t="s">
        <v>230</v>
      </c>
      <c r="D530" s="12" t="s">
        <v>23</v>
      </c>
      <c r="E530" s="12" t="s">
        <v>23</v>
      </c>
      <c r="F530" s="12" t="s">
        <v>21</v>
      </c>
      <c r="G530" s="12" t="s">
        <v>98</v>
      </c>
      <c r="H530" s="14">
        <v>-500</v>
      </c>
      <c r="I530" s="11">
        <v>265.58</v>
      </c>
      <c r="J530" s="11">
        <v>-132790.70000000001</v>
      </c>
      <c r="K530" s="10"/>
      <c r="L530" s="10"/>
      <c r="M530" s="10"/>
    </row>
    <row r="531" spans="2:13" x14ac:dyDescent="0.25">
      <c r="B531" s="13">
        <f t="shared" si="38"/>
        <v>45847</v>
      </c>
      <c r="C531" s="12" t="s">
        <v>230</v>
      </c>
      <c r="D531" s="12" t="s">
        <v>23</v>
      </c>
      <c r="E531" s="12" t="s">
        <v>23</v>
      </c>
      <c r="F531" s="12" t="s">
        <v>21</v>
      </c>
      <c r="G531" s="12" t="s">
        <v>233</v>
      </c>
      <c r="H531" s="14">
        <v>-2000</v>
      </c>
      <c r="I531" s="11">
        <v>86.64</v>
      </c>
      <c r="J531" s="11">
        <v>-173286.6</v>
      </c>
      <c r="K531" s="10"/>
      <c r="L531" s="10"/>
      <c r="M531" s="10"/>
    </row>
    <row r="532" spans="2:13" x14ac:dyDescent="0.25">
      <c r="B532" s="13">
        <f t="shared" si="38"/>
        <v>45847</v>
      </c>
      <c r="C532" s="12" t="s">
        <v>230</v>
      </c>
      <c r="D532" s="12" t="s">
        <v>23</v>
      </c>
      <c r="E532" s="12" t="s">
        <v>23</v>
      </c>
      <c r="F532" s="12" t="s">
        <v>21</v>
      </c>
      <c r="G532" s="12" t="s">
        <v>57</v>
      </c>
      <c r="H532" s="14">
        <v>-250</v>
      </c>
      <c r="I532" s="11">
        <v>194.06</v>
      </c>
      <c r="J532" s="11">
        <v>-48513.919999999998</v>
      </c>
      <c r="K532" s="10"/>
      <c r="L532" s="10"/>
      <c r="M532" s="10"/>
    </row>
    <row r="533" spans="2:13" x14ac:dyDescent="0.25">
      <c r="B533" s="13">
        <f t="shared" si="38"/>
        <v>45847</v>
      </c>
      <c r="C533" s="12" t="s">
        <v>230</v>
      </c>
      <c r="D533" s="12" t="s">
        <v>23</v>
      </c>
      <c r="E533" s="12" t="s">
        <v>23</v>
      </c>
      <c r="F533" s="12" t="s">
        <v>21</v>
      </c>
      <c r="G533" s="12" t="s">
        <v>185</v>
      </c>
      <c r="H533" s="14">
        <v>-1000</v>
      </c>
      <c r="I533" s="11">
        <v>29.38</v>
      </c>
      <c r="J533" s="11">
        <v>-29384.16</v>
      </c>
      <c r="K533" s="10"/>
      <c r="L533" s="10"/>
      <c r="M533" s="10"/>
    </row>
    <row r="534" spans="2:13" x14ac:dyDescent="0.25">
      <c r="B534" s="13">
        <f t="shared" si="38"/>
        <v>45847</v>
      </c>
      <c r="C534" s="12" t="s">
        <v>230</v>
      </c>
      <c r="D534" s="12" t="s">
        <v>23</v>
      </c>
      <c r="E534" s="12" t="s">
        <v>23</v>
      </c>
      <c r="F534" s="12" t="s">
        <v>21</v>
      </c>
      <c r="G534" s="12" t="s">
        <v>234</v>
      </c>
      <c r="H534" s="14">
        <v>-50</v>
      </c>
      <c r="I534" s="11">
        <v>1337.16</v>
      </c>
      <c r="J534" s="11">
        <v>-66858.070000000007</v>
      </c>
      <c r="K534" s="10"/>
      <c r="L534" s="10"/>
      <c r="M534" s="10"/>
    </row>
    <row r="535" spans="2:13" x14ac:dyDescent="0.25">
      <c r="B535" s="13">
        <f t="shared" si="38"/>
        <v>45847</v>
      </c>
      <c r="C535" s="12" t="s">
        <v>230</v>
      </c>
      <c r="D535" s="12" t="s">
        <v>23</v>
      </c>
      <c r="E535" s="12" t="s">
        <v>23</v>
      </c>
      <c r="F535" s="12" t="s">
        <v>21</v>
      </c>
      <c r="G535" s="12" t="s">
        <v>101</v>
      </c>
      <c r="H535" s="14">
        <v>-250</v>
      </c>
      <c r="I535" s="11">
        <v>217.48</v>
      </c>
      <c r="J535" s="11">
        <v>-54370.58</v>
      </c>
      <c r="K535" s="10"/>
      <c r="L535" s="10"/>
      <c r="M535" s="10"/>
    </row>
    <row r="536" spans="2:13" x14ac:dyDescent="0.25">
      <c r="B536" s="13">
        <f t="shared" si="38"/>
        <v>45847</v>
      </c>
      <c r="C536" s="12" t="s">
        <v>230</v>
      </c>
      <c r="D536" s="12" t="s">
        <v>23</v>
      </c>
      <c r="E536" s="12" t="s">
        <v>23</v>
      </c>
      <c r="F536" s="12" t="s">
        <v>21</v>
      </c>
      <c r="G536" s="12" t="s">
        <v>188</v>
      </c>
      <c r="H536" s="14">
        <v>-500</v>
      </c>
      <c r="I536" s="11">
        <v>96.8</v>
      </c>
      <c r="J536" s="11">
        <v>-48401.54</v>
      </c>
      <c r="K536" s="10"/>
      <c r="L536" s="10"/>
      <c r="M536" s="10"/>
    </row>
    <row r="537" spans="2:13" x14ac:dyDescent="0.25">
      <c r="B537" s="13">
        <f t="shared" si="38"/>
        <v>45847</v>
      </c>
      <c r="C537" s="12" t="s">
        <v>230</v>
      </c>
      <c r="D537" s="12" t="s">
        <v>23</v>
      </c>
      <c r="E537" s="12" t="s">
        <v>23</v>
      </c>
      <c r="F537" s="12" t="s">
        <v>21</v>
      </c>
      <c r="G537" s="12" t="s">
        <v>235</v>
      </c>
      <c r="H537" s="14">
        <v>-200</v>
      </c>
      <c r="I537" s="11">
        <v>447.4</v>
      </c>
      <c r="J537" s="11">
        <v>-89480.41</v>
      </c>
      <c r="K537" s="10"/>
      <c r="L537" s="10"/>
      <c r="M537" s="10"/>
    </row>
    <row r="538" spans="2:13" x14ac:dyDescent="0.25">
      <c r="B538" s="13">
        <f t="shared" si="38"/>
        <v>45847</v>
      </c>
      <c r="C538" s="12" t="s">
        <v>230</v>
      </c>
      <c r="D538" s="12" t="s">
        <v>23</v>
      </c>
      <c r="E538" s="12" t="s">
        <v>23</v>
      </c>
      <c r="F538" s="12" t="s">
        <v>21</v>
      </c>
      <c r="G538" s="12" t="s">
        <v>126</v>
      </c>
      <c r="H538" s="14">
        <v>-50</v>
      </c>
      <c r="I538" s="11">
        <v>2990.21</v>
      </c>
      <c r="J538" s="11">
        <v>-149510.32</v>
      </c>
      <c r="K538" s="10"/>
      <c r="L538" s="10"/>
      <c r="M538" s="10"/>
    </row>
    <row r="539" spans="2:13" x14ac:dyDescent="0.25">
      <c r="B539" s="13">
        <f t="shared" si="38"/>
        <v>45847</v>
      </c>
      <c r="C539" s="12" t="s">
        <v>230</v>
      </c>
      <c r="D539" s="12" t="s">
        <v>23</v>
      </c>
      <c r="E539" s="12" t="s">
        <v>23</v>
      </c>
      <c r="F539" s="12" t="s">
        <v>21</v>
      </c>
      <c r="G539" s="12" t="s">
        <v>203</v>
      </c>
      <c r="H539" s="14">
        <v>-200</v>
      </c>
      <c r="I539" s="11">
        <v>806.64</v>
      </c>
      <c r="J539" s="11">
        <v>-161327.14000000001</v>
      </c>
      <c r="K539" s="10"/>
      <c r="L539" s="10"/>
      <c r="M539" s="10"/>
    </row>
    <row r="540" spans="2:13" x14ac:dyDescent="0.25">
      <c r="B540" s="13">
        <f t="shared" si="38"/>
        <v>45847</v>
      </c>
      <c r="C540" s="12" t="s">
        <v>230</v>
      </c>
      <c r="D540" s="12" t="s">
        <v>23</v>
      </c>
      <c r="E540" s="12" t="s">
        <v>23</v>
      </c>
      <c r="F540" s="12" t="s">
        <v>21</v>
      </c>
      <c r="G540" s="12" t="s">
        <v>120</v>
      </c>
      <c r="H540" s="14">
        <v>-500</v>
      </c>
      <c r="I540" s="11">
        <v>142.30000000000001</v>
      </c>
      <c r="J540" s="11">
        <v>-71152.399999999994</v>
      </c>
      <c r="K540" s="10"/>
      <c r="L540" s="10"/>
      <c r="M540" s="10"/>
    </row>
    <row r="541" spans="2:13" x14ac:dyDescent="0.25">
      <c r="B541" s="13">
        <f t="shared" si="38"/>
        <v>45847</v>
      </c>
      <c r="C541" s="12" t="s">
        <v>230</v>
      </c>
      <c r="D541" s="12" t="s">
        <v>23</v>
      </c>
      <c r="E541" s="12" t="s">
        <v>23</v>
      </c>
      <c r="F541" s="12" t="s">
        <v>24</v>
      </c>
      <c r="G541" s="12" t="s">
        <v>25</v>
      </c>
      <c r="H541" s="10"/>
      <c r="I541" s="10"/>
      <c r="J541" s="11">
        <v>2.15</v>
      </c>
      <c r="K541" s="10"/>
      <c r="L541" s="10"/>
      <c r="M541" s="10"/>
    </row>
    <row r="542" spans="2:13" x14ac:dyDescent="0.25">
      <c r="B542" s="13">
        <f t="shared" si="38"/>
        <v>45847</v>
      </c>
      <c r="C542" s="12" t="s">
        <v>230</v>
      </c>
      <c r="D542" s="12" t="s">
        <v>23</v>
      </c>
      <c r="E542" s="12" t="s">
        <v>23</v>
      </c>
      <c r="F542" s="12" t="s">
        <v>24</v>
      </c>
      <c r="G542" s="12" t="s">
        <v>26</v>
      </c>
      <c r="H542" s="10"/>
      <c r="I542" s="10"/>
      <c r="J542" s="11">
        <v>3.23</v>
      </c>
      <c r="K542" s="10"/>
      <c r="L542" s="10"/>
      <c r="M542" s="10"/>
    </row>
    <row r="543" spans="2:13" x14ac:dyDescent="0.25">
      <c r="B543" s="13">
        <f t="shared" si="38"/>
        <v>45847</v>
      </c>
      <c r="C543" s="12" t="s">
        <v>230</v>
      </c>
      <c r="D543" s="12" t="s">
        <v>23</v>
      </c>
      <c r="E543" s="12" t="s">
        <v>23</v>
      </c>
      <c r="F543" s="12" t="s">
        <v>24</v>
      </c>
      <c r="G543" s="12" t="s">
        <v>27</v>
      </c>
      <c r="H543" s="10"/>
      <c r="I543" s="10"/>
      <c r="J543" s="11">
        <v>2155</v>
      </c>
      <c r="K543" s="10"/>
      <c r="L543" s="10"/>
      <c r="M543" s="10"/>
    </row>
    <row r="544" spans="2:13" x14ac:dyDescent="0.25">
      <c r="B544" s="13">
        <f t="shared" si="38"/>
        <v>45847</v>
      </c>
      <c r="C544" s="12" t="s">
        <v>230</v>
      </c>
      <c r="D544" s="12" t="s">
        <v>23</v>
      </c>
      <c r="E544" s="12" t="s">
        <v>23</v>
      </c>
      <c r="F544" s="12" t="s">
        <v>24</v>
      </c>
      <c r="G544" s="12" t="s">
        <v>31</v>
      </c>
      <c r="H544" s="10"/>
      <c r="I544" s="10"/>
      <c r="J544" s="11">
        <v>199.98</v>
      </c>
      <c r="K544" s="10"/>
      <c r="L544" s="10"/>
      <c r="M544" s="10"/>
    </row>
    <row r="545" spans="2:13" x14ac:dyDescent="0.25">
      <c r="B545" s="13">
        <f t="shared" si="38"/>
        <v>45847</v>
      </c>
      <c r="C545" s="12" t="s">
        <v>230</v>
      </c>
      <c r="D545" s="12" t="s">
        <v>23</v>
      </c>
      <c r="E545" s="12" t="s">
        <v>23</v>
      </c>
      <c r="F545" s="12" t="s">
        <v>24</v>
      </c>
      <c r="G545" s="12" t="s">
        <v>30</v>
      </c>
      <c r="H545" s="10"/>
      <c r="I545" s="10"/>
      <c r="J545" s="11">
        <v>63.99</v>
      </c>
      <c r="K545" s="10"/>
      <c r="L545" s="10"/>
      <c r="M545" s="10"/>
    </row>
    <row r="546" spans="2:13" x14ac:dyDescent="0.25">
      <c r="B546" s="13">
        <f t="shared" si="38"/>
        <v>45847</v>
      </c>
      <c r="C546" s="12" t="s">
        <v>230</v>
      </c>
      <c r="D546" s="12" t="s">
        <v>23</v>
      </c>
      <c r="E546" s="12" t="s">
        <v>23</v>
      </c>
      <c r="F546" s="12" t="s">
        <v>24</v>
      </c>
      <c r="G546" s="12" t="s">
        <v>29</v>
      </c>
      <c r="H546" s="10"/>
      <c r="I546" s="10"/>
      <c r="J546" s="11">
        <v>199.98</v>
      </c>
      <c r="K546" s="10"/>
      <c r="L546" s="10"/>
      <c r="M546" s="10"/>
    </row>
    <row r="547" spans="2:13" x14ac:dyDescent="0.25">
      <c r="B547" s="15">
        <f t="shared" si="38"/>
        <v>45847</v>
      </c>
      <c r="C547" s="12" t="s">
        <v>230</v>
      </c>
      <c r="D547" s="16"/>
      <c r="E547" s="16"/>
      <c r="F547" s="81" t="s">
        <v>52</v>
      </c>
      <c r="G547" s="82"/>
      <c r="H547" s="82"/>
      <c r="I547" s="82"/>
      <c r="J547" s="82"/>
      <c r="K547" s="16"/>
      <c r="L547" s="17">
        <v>2149915.86</v>
      </c>
      <c r="M547" s="17">
        <v>-1989481.87</v>
      </c>
    </row>
    <row r="548" spans="2:13" x14ac:dyDescent="0.25">
      <c r="B548" s="13">
        <v>45848</v>
      </c>
      <c r="C548" s="12" t="s">
        <v>236</v>
      </c>
      <c r="D548" s="12" t="s">
        <v>17</v>
      </c>
      <c r="E548" s="12" t="s">
        <v>237</v>
      </c>
      <c r="F548" s="12" t="s">
        <v>21</v>
      </c>
      <c r="G548" s="12" t="s">
        <v>238</v>
      </c>
      <c r="H548" s="14">
        <v>200</v>
      </c>
      <c r="I548" s="11">
        <v>2053.65</v>
      </c>
      <c r="J548" s="11">
        <v>410730.32</v>
      </c>
      <c r="K548" s="10"/>
      <c r="L548" s="10"/>
      <c r="M548" s="10"/>
    </row>
    <row r="549" spans="2:13" x14ac:dyDescent="0.25">
      <c r="B549" s="13">
        <f t="shared" ref="B549:B556" si="39">B548</f>
        <v>45848</v>
      </c>
      <c r="C549" s="12" t="s">
        <v>236</v>
      </c>
      <c r="D549" s="12" t="s">
        <v>23</v>
      </c>
      <c r="E549" s="12" t="s">
        <v>23</v>
      </c>
      <c r="F549" s="12" t="s">
        <v>24</v>
      </c>
      <c r="G549" s="12" t="s">
        <v>25</v>
      </c>
      <c r="H549" s="10"/>
      <c r="I549" s="10"/>
      <c r="J549" s="11">
        <v>0.41</v>
      </c>
      <c r="K549" s="10"/>
      <c r="L549" s="10"/>
      <c r="M549" s="10"/>
    </row>
    <row r="550" spans="2:13" x14ac:dyDescent="0.25">
      <c r="B550" s="13">
        <f t="shared" si="39"/>
        <v>45848</v>
      </c>
      <c r="C550" s="12" t="s">
        <v>236</v>
      </c>
      <c r="D550" s="12" t="s">
        <v>23</v>
      </c>
      <c r="E550" s="12" t="s">
        <v>23</v>
      </c>
      <c r="F550" s="12" t="s">
        <v>24</v>
      </c>
      <c r="G550" s="12" t="s">
        <v>26</v>
      </c>
      <c r="H550" s="10"/>
      <c r="I550" s="10"/>
      <c r="J550" s="11">
        <v>0.62</v>
      </c>
      <c r="K550" s="10"/>
      <c r="L550" s="10"/>
      <c r="M550" s="10"/>
    </row>
    <row r="551" spans="2:13" x14ac:dyDescent="0.25">
      <c r="B551" s="13">
        <f t="shared" si="39"/>
        <v>45848</v>
      </c>
      <c r="C551" s="12" t="s">
        <v>236</v>
      </c>
      <c r="D551" s="12" t="s">
        <v>23</v>
      </c>
      <c r="E551" s="12" t="s">
        <v>23</v>
      </c>
      <c r="F551" s="12" t="s">
        <v>24</v>
      </c>
      <c r="G551" s="12" t="s">
        <v>27</v>
      </c>
      <c r="H551" s="10"/>
      <c r="I551" s="10"/>
      <c r="J551" s="11">
        <v>410</v>
      </c>
      <c r="K551" s="10"/>
      <c r="L551" s="10"/>
      <c r="M551" s="10"/>
    </row>
    <row r="552" spans="2:13" x14ac:dyDescent="0.25">
      <c r="B552" s="13">
        <f t="shared" si="39"/>
        <v>45848</v>
      </c>
      <c r="C552" s="12" t="s">
        <v>236</v>
      </c>
      <c r="D552" s="12" t="s">
        <v>23</v>
      </c>
      <c r="E552" s="12" t="s">
        <v>23</v>
      </c>
      <c r="F552" s="12" t="s">
        <v>24</v>
      </c>
      <c r="G552" s="12" t="s">
        <v>31</v>
      </c>
      <c r="H552" s="10"/>
      <c r="I552" s="10"/>
      <c r="J552" s="11">
        <v>38.090000000000003</v>
      </c>
      <c r="K552" s="10"/>
      <c r="L552" s="10"/>
      <c r="M552" s="10"/>
    </row>
    <row r="553" spans="2:13" x14ac:dyDescent="0.25">
      <c r="B553" s="13">
        <f t="shared" si="39"/>
        <v>45848</v>
      </c>
      <c r="C553" s="12" t="s">
        <v>236</v>
      </c>
      <c r="D553" s="12" t="s">
        <v>23</v>
      </c>
      <c r="E553" s="12" t="s">
        <v>23</v>
      </c>
      <c r="F553" s="12" t="s">
        <v>24</v>
      </c>
      <c r="G553" s="12" t="s">
        <v>30</v>
      </c>
      <c r="H553" s="10"/>
      <c r="I553" s="10"/>
      <c r="J553" s="11">
        <v>12.19</v>
      </c>
      <c r="K553" s="10"/>
      <c r="L553" s="10"/>
      <c r="M553" s="10"/>
    </row>
    <row r="554" spans="2:13" x14ac:dyDescent="0.25">
      <c r="B554" s="13">
        <f t="shared" si="39"/>
        <v>45848</v>
      </c>
      <c r="C554" s="12" t="s">
        <v>236</v>
      </c>
      <c r="D554" s="12" t="s">
        <v>23</v>
      </c>
      <c r="E554" s="12" t="s">
        <v>23</v>
      </c>
      <c r="F554" s="12" t="s">
        <v>24</v>
      </c>
      <c r="G554" s="12" t="s">
        <v>28</v>
      </c>
      <c r="H554" s="10"/>
      <c r="I554" s="10"/>
      <c r="J554" s="11">
        <v>62</v>
      </c>
      <c r="K554" s="10"/>
      <c r="L554" s="10"/>
      <c r="M554" s="10"/>
    </row>
    <row r="555" spans="2:13" x14ac:dyDescent="0.25">
      <c r="B555" s="13">
        <f t="shared" si="39"/>
        <v>45848</v>
      </c>
      <c r="C555" s="12" t="s">
        <v>236</v>
      </c>
      <c r="D555" s="12" t="s">
        <v>23</v>
      </c>
      <c r="E555" s="12" t="s">
        <v>23</v>
      </c>
      <c r="F555" s="12" t="s">
        <v>24</v>
      </c>
      <c r="G555" s="12" t="s">
        <v>29</v>
      </c>
      <c r="H555" s="10"/>
      <c r="I555" s="10"/>
      <c r="J555" s="11">
        <v>38.090000000000003</v>
      </c>
      <c r="K555" s="10"/>
      <c r="L555" s="10"/>
      <c r="M555" s="10"/>
    </row>
    <row r="556" spans="2:13" x14ac:dyDescent="0.25">
      <c r="B556" s="15">
        <f t="shared" si="39"/>
        <v>45848</v>
      </c>
      <c r="C556" s="12" t="s">
        <v>236</v>
      </c>
      <c r="D556" s="16"/>
      <c r="E556" s="16"/>
      <c r="F556" s="81" t="s">
        <v>32</v>
      </c>
      <c r="G556" s="82"/>
      <c r="H556" s="82"/>
      <c r="I556" s="82"/>
      <c r="J556" s="82"/>
      <c r="K556" s="17">
        <v>411291.72</v>
      </c>
      <c r="L556" s="16"/>
      <c r="M556" s="17">
        <v>-1578190.15</v>
      </c>
    </row>
    <row r="557" spans="2:13" x14ac:dyDescent="0.25">
      <c r="B557" s="13">
        <v>45852</v>
      </c>
      <c r="C557" s="12" t="s">
        <v>239</v>
      </c>
      <c r="D557" s="12" t="s">
        <v>17</v>
      </c>
      <c r="E557" s="12" t="s">
        <v>240</v>
      </c>
      <c r="F557" s="12" t="s">
        <v>21</v>
      </c>
      <c r="G557" s="12" t="s">
        <v>51</v>
      </c>
      <c r="H557" s="14">
        <v>-1000</v>
      </c>
      <c r="I557" s="11">
        <v>81</v>
      </c>
      <c r="J557" s="11">
        <v>-80998.899999999994</v>
      </c>
      <c r="K557" s="10"/>
      <c r="L557" s="10"/>
      <c r="M557" s="10"/>
    </row>
    <row r="558" spans="2:13" x14ac:dyDescent="0.25">
      <c r="B558" s="13">
        <f t="shared" ref="B558:B564" si="40">B557</f>
        <v>45852</v>
      </c>
      <c r="C558" s="12" t="s">
        <v>239</v>
      </c>
      <c r="D558" s="12" t="s">
        <v>23</v>
      </c>
      <c r="E558" s="12" t="s">
        <v>23</v>
      </c>
      <c r="F558" s="12" t="s">
        <v>21</v>
      </c>
      <c r="G558" s="12" t="s">
        <v>75</v>
      </c>
      <c r="H558" s="14">
        <v>-2000</v>
      </c>
      <c r="I558" s="11">
        <v>105.96</v>
      </c>
      <c r="J558" s="11">
        <v>-211927.8</v>
      </c>
      <c r="K558" s="10"/>
      <c r="L558" s="10"/>
      <c r="M558" s="10"/>
    </row>
    <row r="559" spans="2:13" x14ac:dyDescent="0.25">
      <c r="B559" s="13">
        <f t="shared" si="40"/>
        <v>45852</v>
      </c>
      <c r="C559" s="12" t="s">
        <v>239</v>
      </c>
      <c r="D559" s="12" t="s">
        <v>23</v>
      </c>
      <c r="E559" s="12" t="s">
        <v>23</v>
      </c>
      <c r="F559" s="12" t="s">
        <v>24</v>
      </c>
      <c r="G559" s="12" t="s">
        <v>25</v>
      </c>
      <c r="H559" s="10"/>
      <c r="I559" s="10"/>
      <c r="J559" s="11">
        <v>0.28999999999999998</v>
      </c>
      <c r="K559" s="10"/>
      <c r="L559" s="10"/>
      <c r="M559" s="10"/>
    </row>
    <row r="560" spans="2:13" x14ac:dyDescent="0.25">
      <c r="B560" s="13">
        <f t="shared" si="40"/>
        <v>45852</v>
      </c>
      <c r="C560" s="12" t="s">
        <v>239</v>
      </c>
      <c r="D560" s="12" t="s">
        <v>23</v>
      </c>
      <c r="E560" s="12" t="s">
        <v>23</v>
      </c>
      <c r="F560" s="12" t="s">
        <v>24</v>
      </c>
      <c r="G560" s="12" t="s">
        <v>26</v>
      </c>
      <c r="H560" s="10"/>
      <c r="I560" s="10"/>
      <c r="J560" s="11">
        <v>0.44</v>
      </c>
      <c r="K560" s="10"/>
      <c r="L560" s="10"/>
      <c r="M560" s="10"/>
    </row>
    <row r="561" spans="2:13" x14ac:dyDescent="0.25">
      <c r="B561" s="13">
        <f t="shared" si="40"/>
        <v>45852</v>
      </c>
      <c r="C561" s="12" t="s">
        <v>239</v>
      </c>
      <c r="D561" s="12" t="s">
        <v>23</v>
      </c>
      <c r="E561" s="12" t="s">
        <v>23</v>
      </c>
      <c r="F561" s="12" t="s">
        <v>24</v>
      </c>
      <c r="G561" s="12" t="s">
        <v>31</v>
      </c>
      <c r="H561" s="10"/>
      <c r="I561" s="10"/>
      <c r="J561" s="11">
        <v>27.22</v>
      </c>
      <c r="K561" s="10"/>
      <c r="L561" s="10"/>
      <c r="M561" s="10"/>
    </row>
    <row r="562" spans="2:13" x14ac:dyDescent="0.25">
      <c r="B562" s="13">
        <f t="shared" si="40"/>
        <v>45852</v>
      </c>
      <c r="C562" s="12" t="s">
        <v>239</v>
      </c>
      <c r="D562" s="12" t="s">
        <v>23</v>
      </c>
      <c r="E562" s="12" t="s">
        <v>23</v>
      </c>
      <c r="F562" s="12" t="s">
        <v>24</v>
      </c>
      <c r="G562" s="12" t="s">
        <v>30</v>
      </c>
      <c r="H562" s="10"/>
      <c r="I562" s="10"/>
      <c r="J562" s="11">
        <v>8.7100000000000009</v>
      </c>
      <c r="K562" s="10"/>
      <c r="L562" s="10"/>
      <c r="M562" s="10"/>
    </row>
    <row r="563" spans="2:13" x14ac:dyDescent="0.25">
      <c r="B563" s="13">
        <f t="shared" si="40"/>
        <v>45852</v>
      </c>
      <c r="C563" s="12" t="s">
        <v>239</v>
      </c>
      <c r="D563" s="12" t="s">
        <v>23</v>
      </c>
      <c r="E563" s="12" t="s">
        <v>23</v>
      </c>
      <c r="F563" s="12" t="s">
        <v>24</v>
      </c>
      <c r="G563" s="12" t="s">
        <v>29</v>
      </c>
      <c r="H563" s="10"/>
      <c r="I563" s="10"/>
      <c r="J563" s="11">
        <v>27.22</v>
      </c>
      <c r="K563" s="10"/>
      <c r="L563" s="10"/>
      <c r="M563" s="10"/>
    </row>
    <row r="564" spans="2:13" x14ac:dyDescent="0.25">
      <c r="B564" s="15">
        <f t="shared" si="40"/>
        <v>45852</v>
      </c>
      <c r="C564" s="12" t="s">
        <v>239</v>
      </c>
      <c r="D564" s="16"/>
      <c r="E564" s="16"/>
      <c r="F564" s="81" t="s">
        <v>52</v>
      </c>
      <c r="G564" s="82"/>
      <c r="H564" s="82"/>
      <c r="I564" s="82"/>
      <c r="J564" s="82"/>
      <c r="K564" s="16"/>
      <c r="L564" s="17">
        <v>292862.82</v>
      </c>
      <c r="M564" s="17">
        <v>-1871052.97</v>
      </c>
    </row>
    <row r="565" spans="2:13" x14ac:dyDescent="0.25">
      <c r="B565" s="13">
        <v>45853</v>
      </c>
      <c r="C565" s="12" t="s">
        <v>241</v>
      </c>
      <c r="D565" s="12" t="s">
        <v>17</v>
      </c>
      <c r="E565" s="12" t="s">
        <v>242</v>
      </c>
      <c r="F565" s="12" t="s">
        <v>21</v>
      </c>
      <c r="G565" s="12" t="s">
        <v>75</v>
      </c>
      <c r="H565" s="14">
        <v>-1000</v>
      </c>
      <c r="I565" s="11">
        <v>109.94</v>
      </c>
      <c r="J565" s="11">
        <v>-109939.9</v>
      </c>
      <c r="K565" s="10"/>
      <c r="L565" s="10"/>
      <c r="M565" s="10"/>
    </row>
    <row r="566" spans="2:13" x14ac:dyDescent="0.25">
      <c r="B566" s="13">
        <f t="shared" ref="B566:B574" si="41">B565</f>
        <v>45853</v>
      </c>
      <c r="C566" s="12" t="s">
        <v>241</v>
      </c>
      <c r="D566" s="12" t="s">
        <v>23</v>
      </c>
      <c r="E566" s="12" t="s">
        <v>23</v>
      </c>
      <c r="F566" s="12" t="s">
        <v>21</v>
      </c>
      <c r="G566" s="12" t="s">
        <v>243</v>
      </c>
      <c r="H566" s="14">
        <v>500</v>
      </c>
      <c r="I566" s="11">
        <v>198.01</v>
      </c>
      <c r="J566" s="11">
        <v>99002.72</v>
      </c>
      <c r="K566" s="10"/>
      <c r="L566" s="10"/>
      <c r="M566" s="10"/>
    </row>
    <row r="567" spans="2:13" x14ac:dyDescent="0.25">
      <c r="B567" s="13">
        <f t="shared" si="41"/>
        <v>45853</v>
      </c>
      <c r="C567" s="12" t="s">
        <v>241</v>
      </c>
      <c r="D567" s="12" t="s">
        <v>23</v>
      </c>
      <c r="E567" s="12" t="s">
        <v>23</v>
      </c>
      <c r="F567" s="12" t="s">
        <v>24</v>
      </c>
      <c r="G567" s="12" t="s">
        <v>25</v>
      </c>
      <c r="H567" s="10"/>
      <c r="I567" s="10"/>
      <c r="J567" s="11">
        <v>0.21</v>
      </c>
      <c r="K567" s="10"/>
      <c r="L567" s="10"/>
      <c r="M567" s="10"/>
    </row>
    <row r="568" spans="2:13" x14ac:dyDescent="0.25">
      <c r="B568" s="13">
        <f t="shared" si="41"/>
        <v>45853</v>
      </c>
      <c r="C568" s="12" t="s">
        <v>241</v>
      </c>
      <c r="D568" s="12" t="s">
        <v>23</v>
      </c>
      <c r="E568" s="12" t="s">
        <v>23</v>
      </c>
      <c r="F568" s="12" t="s">
        <v>24</v>
      </c>
      <c r="G568" s="12" t="s">
        <v>26</v>
      </c>
      <c r="H568" s="10"/>
      <c r="I568" s="10"/>
      <c r="J568" s="11">
        <v>0.31</v>
      </c>
      <c r="K568" s="10"/>
      <c r="L568" s="10"/>
      <c r="M568" s="10"/>
    </row>
    <row r="569" spans="2:13" x14ac:dyDescent="0.25">
      <c r="B569" s="13">
        <f t="shared" si="41"/>
        <v>45853</v>
      </c>
      <c r="C569" s="12" t="s">
        <v>241</v>
      </c>
      <c r="D569" s="12" t="s">
        <v>23</v>
      </c>
      <c r="E569" s="12" t="s">
        <v>23</v>
      </c>
      <c r="F569" s="12" t="s">
        <v>24</v>
      </c>
      <c r="G569" s="12" t="s">
        <v>27</v>
      </c>
      <c r="H569" s="10"/>
      <c r="I569" s="10"/>
      <c r="J569" s="11">
        <v>99</v>
      </c>
      <c r="K569" s="10"/>
      <c r="L569" s="10"/>
      <c r="M569" s="10"/>
    </row>
    <row r="570" spans="2:13" x14ac:dyDescent="0.25">
      <c r="B570" s="13">
        <f t="shared" si="41"/>
        <v>45853</v>
      </c>
      <c r="C570" s="12" t="s">
        <v>241</v>
      </c>
      <c r="D570" s="12" t="s">
        <v>23</v>
      </c>
      <c r="E570" s="12" t="s">
        <v>23</v>
      </c>
      <c r="F570" s="12" t="s">
        <v>24</v>
      </c>
      <c r="G570" s="12" t="s">
        <v>31</v>
      </c>
      <c r="H570" s="10"/>
      <c r="I570" s="10"/>
      <c r="J570" s="11">
        <v>19.399999999999999</v>
      </c>
      <c r="K570" s="10"/>
      <c r="L570" s="10"/>
      <c r="M570" s="10"/>
    </row>
    <row r="571" spans="2:13" x14ac:dyDescent="0.25">
      <c r="B571" s="13">
        <f t="shared" si="41"/>
        <v>45853</v>
      </c>
      <c r="C571" s="12" t="s">
        <v>241</v>
      </c>
      <c r="D571" s="12" t="s">
        <v>23</v>
      </c>
      <c r="E571" s="12" t="s">
        <v>23</v>
      </c>
      <c r="F571" s="12" t="s">
        <v>24</v>
      </c>
      <c r="G571" s="12" t="s">
        <v>30</v>
      </c>
      <c r="H571" s="10"/>
      <c r="I571" s="10"/>
      <c r="J571" s="11">
        <v>6.21</v>
      </c>
      <c r="K571" s="10"/>
      <c r="L571" s="10"/>
      <c r="M571" s="10"/>
    </row>
    <row r="572" spans="2:13" x14ac:dyDescent="0.25">
      <c r="B572" s="13">
        <f t="shared" si="41"/>
        <v>45853</v>
      </c>
      <c r="C572" s="12" t="s">
        <v>241</v>
      </c>
      <c r="D572" s="12" t="s">
        <v>23</v>
      </c>
      <c r="E572" s="12" t="s">
        <v>23</v>
      </c>
      <c r="F572" s="12" t="s">
        <v>24</v>
      </c>
      <c r="G572" s="12" t="s">
        <v>28</v>
      </c>
      <c r="H572" s="10"/>
      <c r="I572" s="10"/>
      <c r="J572" s="11">
        <v>15</v>
      </c>
      <c r="K572" s="10"/>
      <c r="L572" s="10"/>
      <c r="M572" s="10"/>
    </row>
    <row r="573" spans="2:13" x14ac:dyDescent="0.25">
      <c r="B573" s="13">
        <f t="shared" si="41"/>
        <v>45853</v>
      </c>
      <c r="C573" s="12" t="s">
        <v>241</v>
      </c>
      <c r="D573" s="12" t="s">
        <v>23</v>
      </c>
      <c r="E573" s="12" t="s">
        <v>23</v>
      </c>
      <c r="F573" s="12" t="s">
        <v>24</v>
      </c>
      <c r="G573" s="12" t="s">
        <v>29</v>
      </c>
      <c r="H573" s="10"/>
      <c r="I573" s="10"/>
      <c r="J573" s="11">
        <v>19.399999999999999</v>
      </c>
      <c r="K573" s="10"/>
      <c r="L573" s="10"/>
      <c r="M573" s="10"/>
    </row>
    <row r="574" spans="2:13" x14ac:dyDescent="0.25">
      <c r="B574" s="15">
        <f t="shared" si="41"/>
        <v>45853</v>
      </c>
      <c r="C574" s="12" t="s">
        <v>241</v>
      </c>
      <c r="D574" s="16"/>
      <c r="E574" s="16"/>
      <c r="F574" s="81" t="s">
        <v>52</v>
      </c>
      <c r="G574" s="82"/>
      <c r="H574" s="82"/>
      <c r="I574" s="82"/>
      <c r="J574" s="82"/>
      <c r="K574" s="16"/>
      <c r="L574" s="17">
        <v>10777.65</v>
      </c>
      <c r="M574" s="17">
        <v>-1881830.62</v>
      </c>
    </row>
    <row r="575" spans="2:13" x14ac:dyDescent="0.25">
      <c r="B575" s="13">
        <v>45855</v>
      </c>
      <c r="C575" s="12" t="s">
        <v>244</v>
      </c>
      <c r="D575" s="12" t="s">
        <v>17</v>
      </c>
      <c r="E575" s="12" t="s">
        <v>245</v>
      </c>
      <c r="F575" s="12" t="s">
        <v>21</v>
      </c>
      <c r="G575" s="12" t="s">
        <v>246</v>
      </c>
      <c r="H575" s="14">
        <v>1500</v>
      </c>
      <c r="I575" s="11">
        <v>183.85</v>
      </c>
      <c r="J575" s="11">
        <v>275773.09999999998</v>
      </c>
      <c r="K575" s="10"/>
      <c r="L575" s="10"/>
      <c r="M575" s="10"/>
    </row>
    <row r="576" spans="2:13" x14ac:dyDescent="0.25">
      <c r="B576" s="13">
        <f t="shared" ref="B576:B584" si="42">B575</f>
        <v>45855</v>
      </c>
      <c r="C576" s="12" t="s">
        <v>244</v>
      </c>
      <c r="D576" s="12" t="s">
        <v>23</v>
      </c>
      <c r="E576" s="12" t="s">
        <v>23</v>
      </c>
      <c r="F576" s="12" t="s">
        <v>21</v>
      </c>
      <c r="G576" s="12" t="s">
        <v>114</v>
      </c>
      <c r="H576" s="14">
        <v>-750</v>
      </c>
      <c r="I576" s="11">
        <v>1336.83</v>
      </c>
      <c r="J576" s="11">
        <v>-1002622.29</v>
      </c>
      <c r="K576" s="10"/>
      <c r="L576" s="10"/>
      <c r="M576" s="10"/>
    </row>
    <row r="577" spans="2:13" x14ac:dyDescent="0.25">
      <c r="B577" s="13">
        <f t="shared" si="42"/>
        <v>45855</v>
      </c>
      <c r="C577" s="12" t="s">
        <v>244</v>
      </c>
      <c r="D577" s="12" t="s">
        <v>23</v>
      </c>
      <c r="E577" s="12" t="s">
        <v>23</v>
      </c>
      <c r="F577" s="12" t="s">
        <v>24</v>
      </c>
      <c r="G577" s="12" t="s">
        <v>25</v>
      </c>
      <c r="H577" s="10"/>
      <c r="I577" s="10"/>
      <c r="J577" s="11">
        <v>1.28</v>
      </c>
      <c r="K577" s="10"/>
      <c r="L577" s="10"/>
      <c r="M577" s="10"/>
    </row>
    <row r="578" spans="2:13" x14ac:dyDescent="0.25">
      <c r="B578" s="13">
        <f t="shared" si="42"/>
        <v>45855</v>
      </c>
      <c r="C578" s="12" t="s">
        <v>244</v>
      </c>
      <c r="D578" s="12" t="s">
        <v>23</v>
      </c>
      <c r="E578" s="12" t="s">
        <v>23</v>
      </c>
      <c r="F578" s="12" t="s">
        <v>24</v>
      </c>
      <c r="G578" s="12" t="s">
        <v>26</v>
      </c>
      <c r="H578" s="10"/>
      <c r="I578" s="10"/>
      <c r="J578" s="11">
        <v>1.92</v>
      </c>
      <c r="K578" s="10"/>
      <c r="L578" s="10"/>
      <c r="M578" s="10"/>
    </row>
    <row r="579" spans="2:13" x14ac:dyDescent="0.25">
      <c r="B579" s="13">
        <f t="shared" si="42"/>
        <v>45855</v>
      </c>
      <c r="C579" s="12" t="s">
        <v>244</v>
      </c>
      <c r="D579" s="12" t="s">
        <v>23</v>
      </c>
      <c r="E579" s="12" t="s">
        <v>23</v>
      </c>
      <c r="F579" s="12" t="s">
        <v>24</v>
      </c>
      <c r="G579" s="12" t="s">
        <v>27</v>
      </c>
      <c r="H579" s="10"/>
      <c r="I579" s="10"/>
      <c r="J579" s="11">
        <v>1279</v>
      </c>
      <c r="K579" s="10"/>
      <c r="L579" s="10"/>
      <c r="M579" s="10"/>
    </row>
    <row r="580" spans="2:13" x14ac:dyDescent="0.25">
      <c r="B580" s="13">
        <f t="shared" si="42"/>
        <v>45855</v>
      </c>
      <c r="C580" s="12" t="s">
        <v>244</v>
      </c>
      <c r="D580" s="12" t="s">
        <v>23</v>
      </c>
      <c r="E580" s="12" t="s">
        <v>23</v>
      </c>
      <c r="F580" s="12" t="s">
        <v>24</v>
      </c>
      <c r="G580" s="12" t="s">
        <v>31</v>
      </c>
      <c r="H580" s="10"/>
      <c r="I580" s="10"/>
      <c r="J580" s="11">
        <v>118.69</v>
      </c>
      <c r="K580" s="10"/>
      <c r="L580" s="10"/>
      <c r="M580" s="10"/>
    </row>
    <row r="581" spans="2:13" x14ac:dyDescent="0.25">
      <c r="B581" s="13">
        <f t="shared" si="42"/>
        <v>45855</v>
      </c>
      <c r="C581" s="12" t="s">
        <v>244</v>
      </c>
      <c r="D581" s="12" t="s">
        <v>23</v>
      </c>
      <c r="E581" s="12" t="s">
        <v>23</v>
      </c>
      <c r="F581" s="12" t="s">
        <v>24</v>
      </c>
      <c r="G581" s="12" t="s">
        <v>30</v>
      </c>
      <c r="H581" s="10"/>
      <c r="I581" s="10"/>
      <c r="J581" s="11">
        <v>37.99</v>
      </c>
      <c r="K581" s="10"/>
      <c r="L581" s="10"/>
      <c r="M581" s="10"/>
    </row>
    <row r="582" spans="2:13" x14ac:dyDescent="0.25">
      <c r="B582" s="13">
        <f t="shared" si="42"/>
        <v>45855</v>
      </c>
      <c r="C582" s="12" t="s">
        <v>244</v>
      </c>
      <c r="D582" s="12" t="s">
        <v>23</v>
      </c>
      <c r="E582" s="12" t="s">
        <v>23</v>
      </c>
      <c r="F582" s="12" t="s">
        <v>24</v>
      </c>
      <c r="G582" s="12" t="s">
        <v>28</v>
      </c>
      <c r="H582" s="10"/>
      <c r="I582" s="10"/>
      <c r="J582" s="11">
        <v>41</v>
      </c>
      <c r="K582" s="10"/>
      <c r="L582" s="10"/>
      <c r="M582" s="10"/>
    </row>
    <row r="583" spans="2:13" x14ac:dyDescent="0.25">
      <c r="B583" s="13">
        <f t="shared" si="42"/>
        <v>45855</v>
      </c>
      <c r="C583" s="12" t="s">
        <v>244</v>
      </c>
      <c r="D583" s="12" t="s">
        <v>23</v>
      </c>
      <c r="E583" s="12" t="s">
        <v>23</v>
      </c>
      <c r="F583" s="12" t="s">
        <v>24</v>
      </c>
      <c r="G583" s="12" t="s">
        <v>29</v>
      </c>
      <c r="H583" s="10"/>
      <c r="I583" s="10"/>
      <c r="J583" s="11">
        <v>118.69</v>
      </c>
      <c r="K583" s="10"/>
      <c r="L583" s="10"/>
      <c r="M583" s="10"/>
    </row>
    <row r="584" spans="2:13" x14ac:dyDescent="0.25">
      <c r="B584" s="15">
        <f t="shared" si="42"/>
        <v>45855</v>
      </c>
      <c r="C584" s="12" t="s">
        <v>244</v>
      </c>
      <c r="D584" s="16"/>
      <c r="E584" s="16"/>
      <c r="F584" s="81" t="s">
        <v>52</v>
      </c>
      <c r="G584" s="82"/>
      <c r="H584" s="82"/>
      <c r="I584" s="82"/>
      <c r="J584" s="82"/>
      <c r="K584" s="16"/>
      <c r="L584" s="17">
        <v>725250.62</v>
      </c>
      <c r="M584" s="17">
        <v>-2607081.2400000002</v>
      </c>
    </row>
    <row r="585" spans="2:13" x14ac:dyDescent="0.25">
      <c r="B585" s="13">
        <v>45861</v>
      </c>
      <c r="C585" s="12" t="s">
        <v>247</v>
      </c>
      <c r="D585" s="12" t="s">
        <v>17</v>
      </c>
      <c r="E585" s="12" t="s">
        <v>248</v>
      </c>
      <c r="F585" s="12" t="s">
        <v>21</v>
      </c>
      <c r="G585" s="12" t="s">
        <v>177</v>
      </c>
      <c r="H585" s="14">
        <v>-1000</v>
      </c>
      <c r="I585" s="11">
        <v>26.04</v>
      </c>
      <c r="J585" s="11">
        <v>-26043.9</v>
      </c>
      <c r="K585" s="10"/>
      <c r="L585" s="10"/>
      <c r="M585" s="10"/>
    </row>
    <row r="586" spans="2:13" x14ac:dyDescent="0.25">
      <c r="B586" s="13">
        <f t="shared" ref="B586:B616" si="43">B585</f>
        <v>45861</v>
      </c>
      <c r="C586" s="12" t="s">
        <v>247</v>
      </c>
      <c r="D586" s="12" t="s">
        <v>23</v>
      </c>
      <c r="E586" s="12" t="s">
        <v>23</v>
      </c>
      <c r="F586" s="12" t="s">
        <v>21</v>
      </c>
      <c r="G586" s="12" t="s">
        <v>81</v>
      </c>
      <c r="H586" s="14">
        <v>-500</v>
      </c>
      <c r="I586" s="11">
        <v>389.71</v>
      </c>
      <c r="J586" s="11">
        <v>-194854.96</v>
      </c>
      <c r="K586" s="10"/>
      <c r="L586" s="10"/>
      <c r="M586" s="10"/>
    </row>
    <row r="587" spans="2:13" x14ac:dyDescent="0.25">
      <c r="B587" s="13">
        <f t="shared" si="43"/>
        <v>45861</v>
      </c>
      <c r="C587" s="12" t="s">
        <v>247</v>
      </c>
      <c r="D587" s="12" t="s">
        <v>23</v>
      </c>
      <c r="E587" s="12" t="s">
        <v>23</v>
      </c>
      <c r="F587" s="12" t="s">
        <v>21</v>
      </c>
      <c r="G587" s="12" t="s">
        <v>194</v>
      </c>
      <c r="H587" s="14">
        <v>-250</v>
      </c>
      <c r="I587" s="11">
        <v>396.6</v>
      </c>
      <c r="J587" s="11">
        <v>-99150.73</v>
      </c>
      <c r="K587" s="10"/>
      <c r="L587" s="10"/>
      <c r="M587" s="10"/>
    </row>
    <row r="588" spans="2:13" x14ac:dyDescent="0.25">
      <c r="B588" s="13">
        <f t="shared" si="43"/>
        <v>45861</v>
      </c>
      <c r="C588" s="12" t="s">
        <v>247</v>
      </c>
      <c r="D588" s="12" t="s">
        <v>23</v>
      </c>
      <c r="E588" s="12" t="s">
        <v>23</v>
      </c>
      <c r="F588" s="12" t="s">
        <v>21</v>
      </c>
      <c r="G588" s="12" t="s">
        <v>51</v>
      </c>
      <c r="H588" s="14">
        <v>-2000</v>
      </c>
      <c r="I588" s="11">
        <v>82.68</v>
      </c>
      <c r="J588" s="11">
        <v>-165354.39000000001</v>
      </c>
      <c r="K588" s="10"/>
      <c r="L588" s="10"/>
      <c r="M588" s="10"/>
    </row>
    <row r="589" spans="2:13" x14ac:dyDescent="0.25">
      <c r="B589" s="13">
        <f t="shared" si="43"/>
        <v>45861</v>
      </c>
      <c r="C589" s="12" t="s">
        <v>247</v>
      </c>
      <c r="D589" s="12" t="s">
        <v>23</v>
      </c>
      <c r="E589" s="12" t="s">
        <v>23</v>
      </c>
      <c r="F589" s="12" t="s">
        <v>21</v>
      </c>
      <c r="G589" s="12" t="s">
        <v>75</v>
      </c>
      <c r="H589" s="14">
        <v>-2000</v>
      </c>
      <c r="I589" s="11">
        <v>110.64</v>
      </c>
      <c r="J589" s="11">
        <v>-221278.4</v>
      </c>
      <c r="K589" s="10"/>
      <c r="L589" s="10"/>
      <c r="M589" s="10"/>
    </row>
    <row r="590" spans="2:13" x14ac:dyDescent="0.25">
      <c r="B590" s="13">
        <f t="shared" si="43"/>
        <v>45861</v>
      </c>
      <c r="C590" s="12" t="s">
        <v>247</v>
      </c>
      <c r="D590" s="12" t="s">
        <v>23</v>
      </c>
      <c r="E590" s="12" t="s">
        <v>23</v>
      </c>
      <c r="F590" s="12" t="s">
        <v>21</v>
      </c>
      <c r="G590" s="12" t="s">
        <v>181</v>
      </c>
      <c r="H590" s="14">
        <v>-500</v>
      </c>
      <c r="I590" s="11">
        <v>114.49</v>
      </c>
      <c r="J590" s="11">
        <v>-57247.45</v>
      </c>
      <c r="K590" s="10"/>
      <c r="L590" s="10"/>
      <c r="M590" s="10"/>
    </row>
    <row r="591" spans="2:13" x14ac:dyDescent="0.25">
      <c r="B591" s="13">
        <f t="shared" si="43"/>
        <v>45861</v>
      </c>
      <c r="C591" s="12" t="s">
        <v>247</v>
      </c>
      <c r="D591" s="12" t="s">
        <v>23</v>
      </c>
      <c r="E591" s="12" t="s">
        <v>23</v>
      </c>
      <c r="F591" s="12" t="s">
        <v>21</v>
      </c>
      <c r="G591" s="12" t="s">
        <v>62</v>
      </c>
      <c r="H591" s="14">
        <v>-1000</v>
      </c>
      <c r="I591" s="11">
        <v>224.28</v>
      </c>
      <c r="J591" s="11">
        <v>-224275.5</v>
      </c>
      <c r="K591" s="10"/>
      <c r="L591" s="10"/>
      <c r="M591" s="10"/>
    </row>
    <row r="592" spans="2:13" x14ac:dyDescent="0.25">
      <c r="B592" s="13">
        <f t="shared" si="43"/>
        <v>45861</v>
      </c>
      <c r="C592" s="12" t="s">
        <v>247</v>
      </c>
      <c r="D592" s="12" t="s">
        <v>23</v>
      </c>
      <c r="E592" s="12" t="s">
        <v>23</v>
      </c>
      <c r="F592" s="12" t="s">
        <v>21</v>
      </c>
      <c r="G592" s="12" t="s">
        <v>184</v>
      </c>
      <c r="H592" s="14">
        <v>-500</v>
      </c>
      <c r="I592" s="11">
        <v>46.96</v>
      </c>
      <c r="J592" s="11">
        <v>-23477.69</v>
      </c>
      <c r="K592" s="10"/>
      <c r="L592" s="10"/>
      <c r="M592" s="10"/>
    </row>
    <row r="593" spans="2:13" x14ac:dyDescent="0.25">
      <c r="B593" s="13">
        <f t="shared" si="43"/>
        <v>45861</v>
      </c>
      <c r="C593" s="12" t="s">
        <v>247</v>
      </c>
      <c r="D593" s="12" t="s">
        <v>23</v>
      </c>
      <c r="E593" s="12" t="s">
        <v>23</v>
      </c>
      <c r="F593" s="12" t="s">
        <v>21</v>
      </c>
      <c r="G593" s="12" t="s">
        <v>141</v>
      </c>
      <c r="H593" s="14">
        <v>-500</v>
      </c>
      <c r="I593" s="11">
        <v>197.12</v>
      </c>
      <c r="J593" s="11">
        <v>-98561.45</v>
      </c>
      <c r="K593" s="10"/>
      <c r="L593" s="10"/>
      <c r="M593" s="10"/>
    </row>
    <row r="594" spans="2:13" x14ac:dyDescent="0.25">
      <c r="B594" s="13">
        <f t="shared" si="43"/>
        <v>45861</v>
      </c>
      <c r="C594" s="12" t="s">
        <v>247</v>
      </c>
      <c r="D594" s="12" t="s">
        <v>23</v>
      </c>
      <c r="E594" s="12" t="s">
        <v>23</v>
      </c>
      <c r="F594" s="12" t="s">
        <v>21</v>
      </c>
      <c r="G594" s="12" t="s">
        <v>233</v>
      </c>
      <c r="H594" s="14">
        <v>-2000</v>
      </c>
      <c r="I594" s="11">
        <v>86.55</v>
      </c>
      <c r="J594" s="11">
        <v>-173106.78</v>
      </c>
      <c r="K594" s="10"/>
      <c r="L594" s="10"/>
      <c r="M594" s="10"/>
    </row>
    <row r="595" spans="2:13" x14ac:dyDescent="0.25">
      <c r="B595" s="13">
        <f t="shared" si="43"/>
        <v>45861</v>
      </c>
      <c r="C595" s="12" t="s">
        <v>247</v>
      </c>
      <c r="D595" s="12" t="s">
        <v>23</v>
      </c>
      <c r="E595" s="12" t="s">
        <v>23</v>
      </c>
      <c r="F595" s="12" t="s">
        <v>21</v>
      </c>
      <c r="G595" s="12" t="s">
        <v>65</v>
      </c>
      <c r="H595" s="14">
        <v>-1500</v>
      </c>
      <c r="I595" s="11">
        <v>88.07</v>
      </c>
      <c r="J595" s="11">
        <v>-132098.60999999999</v>
      </c>
      <c r="K595" s="10"/>
      <c r="L595" s="10"/>
      <c r="M595" s="10"/>
    </row>
    <row r="596" spans="2:13" x14ac:dyDescent="0.25">
      <c r="B596" s="13">
        <f t="shared" si="43"/>
        <v>45861</v>
      </c>
      <c r="C596" s="12" t="s">
        <v>247</v>
      </c>
      <c r="D596" s="12" t="s">
        <v>23</v>
      </c>
      <c r="E596" s="12" t="s">
        <v>23</v>
      </c>
      <c r="F596" s="12" t="s">
        <v>21</v>
      </c>
      <c r="G596" s="12" t="s">
        <v>185</v>
      </c>
      <c r="H596" s="14">
        <v>-1000</v>
      </c>
      <c r="I596" s="11">
        <v>29.05</v>
      </c>
      <c r="J596" s="11">
        <v>-29050.9</v>
      </c>
      <c r="K596" s="10"/>
      <c r="L596" s="10"/>
      <c r="M596" s="10"/>
    </row>
    <row r="597" spans="2:13" x14ac:dyDescent="0.25">
      <c r="B597" s="13">
        <f t="shared" si="43"/>
        <v>45861</v>
      </c>
      <c r="C597" s="12" t="s">
        <v>247</v>
      </c>
      <c r="D597" s="12" t="s">
        <v>23</v>
      </c>
      <c r="E597" s="12" t="s">
        <v>23</v>
      </c>
      <c r="F597" s="12" t="s">
        <v>21</v>
      </c>
      <c r="G597" s="12" t="s">
        <v>186</v>
      </c>
      <c r="H597" s="14">
        <v>-500</v>
      </c>
      <c r="I597" s="11">
        <v>154.66</v>
      </c>
      <c r="J597" s="11">
        <v>-77327.600000000006</v>
      </c>
      <c r="K597" s="10"/>
      <c r="L597" s="10"/>
      <c r="M597" s="10"/>
    </row>
    <row r="598" spans="2:13" x14ac:dyDescent="0.25">
      <c r="B598" s="13">
        <f t="shared" si="43"/>
        <v>45861</v>
      </c>
      <c r="C598" s="12" t="s">
        <v>247</v>
      </c>
      <c r="D598" s="12" t="s">
        <v>23</v>
      </c>
      <c r="E598" s="12" t="s">
        <v>23</v>
      </c>
      <c r="F598" s="12" t="s">
        <v>21</v>
      </c>
      <c r="G598" s="12" t="s">
        <v>131</v>
      </c>
      <c r="H598" s="14">
        <v>-2000</v>
      </c>
      <c r="I598" s="11">
        <v>136.63</v>
      </c>
      <c r="J598" s="11">
        <v>-273259.42</v>
      </c>
      <c r="K598" s="10"/>
      <c r="L598" s="10"/>
      <c r="M598" s="10"/>
    </row>
    <row r="599" spans="2:13" x14ac:dyDescent="0.25">
      <c r="B599" s="13">
        <f t="shared" si="43"/>
        <v>45861</v>
      </c>
      <c r="C599" s="12" t="s">
        <v>247</v>
      </c>
      <c r="D599" s="12" t="s">
        <v>23</v>
      </c>
      <c r="E599" s="12" t="s">
        <v>23</v>
      </c>
      <c r="F599" s="12" t="s">
        <v>21</v>
      </c>
      <c r="G599" s="12" t="s">
        <v>103</v>
      </c>
      <c r="H599" s="14">
        <v>-300</v>
      </c>
      <c r="I599" s="11">
        <v>300.86</v>
      </c>
      <c r="J599" s="11">
        <v>-90258.13</v>
      </c>
      <c r="K599" s="10"/>
      <c r="L599" s="10"/>
      <c r="M599" s="10"/>
    </row>
    <row r="600" spans="2:13" x14ac:dyDescent="0.25">
      <c r="B600" s="13">
        <f t="shared" si="43"/>
        <v>45861</v>
      </c>
      <c r="C600" s="12" t="s">
        <v>247</v>
      </c>
      <c r="D600" s="12" t="s">
        <v>23</v>
      </c>
      <c r="E600" s="12" t="s">
        <v>23</v>
      </c>
      <c r="F600" s="12" t="s">
        <v>21</v>
      </c>
      <c r="G600" s="12" t="s">
        <v>187</v>
      </c>
      <c r="H600" s="14">
        <v>-250</v>
      </c>
      <c r="I600" s="11">
        <v>216.68</v>
      </c>
      <c r="J600" s="11">
        <v>-54170.77</v>
      </c>
      <c r="K600" s="10"/>
      <c r="L600" s="10"/>
      <c r="M600" s="10"/>
    </row>
    <row r="601" spans="2:13" x14ac:dyDescent="0.25">
      <c r="B601" s="13">
        <f t="shared" si="43"/>
        <v>45861</v>
      </c>
      <c r="C601" s="12" t="s">
        <v>247</v>
      </c>
      <c r="D601" s="12" t="s">
        <v>23</v>
      </c>
      <c r="E601" s="12" t="s">
        <v>23</v>
      </c>
      <c r="F601" s="12" t="s">
        <v>21</v>
      </c>
      <c r="G601" s="12" t="s">
        <v>249</v>
      </c>
      <c r="H601" s="14">
        <v>-500</v>
      </c>
      <c r="I601" s="11">
        <v>120.18</v>
      </c>
      <c r="J601" s="11">
        <v>-60089.95</v>
      </c>
      <c r="K601" s="10"/>
      <c r="L601" s="10"/>
      <c r="M601" s="10"/>
    </row>
    <row r="602" spans="2:13" x14ac:dyDescent="0.25">
      <c r="B602" s="13">
        <f t="shared" si="43"/>
        <v>45861</v>
      </c>
      <c r="C602" s="12" t="s">
        <v>247</v>
      </c>
      <c r="D602" s="12" t="s">
        <v>23</v>
      </c>
      <c r="E602" s="12" t="s">
        <v>23</v>
      </c>
      <c r="F602" s="12" t="s">
        <v>21</v>
      </c>
      <c r="G602" s="12" t="s">
        <v>243</v>
      </c>
      <c r="H602" s="14">
        <v>-500</v>
      </c>
      <c r="I602" s="11">
        <v>196.32</v>
      </c>
      <c r="J602" s="11">
        <v>-98159.87</v>
      </c>
      <c r="K602" s="10"/>
      <c r="L602" s="10"/>
      <c r="M602" s="10"/>
    </row>
    <row r="603" spans="2:13" x14ac:dyDescent="0.25">
      <c r="B603" s="13">
        <f t="shared" si="43"/>
        <v>45861</v>
      </c>
      <c r="C603" s="12" t="s">
        <v>247</v>
      </c>
      <c r="D603" s="12" t="s">
        <v>23</v>
      </c>
      <c r="E603" s="12" t="s">
        <v>23</v>
      </c>
      <c r="F603" s="12" t="s">
        <v>21</v>
      </c>
      <c r="G603" s="12" t="s">
        <v>132</v>
      </c>
      <c r="H603" s="14">
        <v>-2000</v>
      </c>
      <c r="I603" s="11">
        <v>163.34</v>
      </c>
      <c r="J603" s="11">
        <v>-326672.99</v>
      </c>
      <c r="K603" s="10"/>
      <c r="L603" s="10"/>
      <c r="M603" s="10"/>
    </row>
    <row r="604" spans="2:13" x14ac:dyDescent="0.25">
      <c r="B604" s="13">
        <f t="shared" si="43"/>
        <v>45861</v>
      </c>
      <c r="C604" s="12" t="s">
        <v>247</v>
      </c>
      <c r="D604" s="12" t="s">
        <v>23</v>
      </c>
      <c r="E604" s="12" t="s">
        <v>23</v>
      </c>
      <c r="F604" s="12" t="s">
        <v>21</v>
      </c>
      <c r="G604" s="12" t="s">
        <v>189</v>
      </c>
      <c r="H604" s="14">
        <v>-500</v>
      </c>
      <c r="I604" s="11">
        <v>159.74</v>
      </c>
      <c r="J604" s="11">
        <v>-79871.48</v>
      </c>
      <c r="K604" s="10"/>
      <c r="L604" s="10"/>
      <c r="M604" s="10"/>
    </row>
    <row r="605" spans="2:13" x14ac:dyDescent="0.25">
      <c r="B605" s="13">
        <f t="shared" si="43"/>
        <v>45861</v>
      </c>
      <c r="C605" s="12" t="s">
        <v>247</v>
      </c>
      <c r="D605" s="12" t="s">
        <v>23</v>
      </c>
      <c r="E605" s="12" t="s">
        <v>23</v>
      </c>
      <c r="F605" s="12" t="s">
        <v>21</v>
      </c>
      <c r="G605" s="12" t="s">
        <v>105</v>
      </c>
      <c r="H605" s="14">
        <v>-250</v>
      </c>
      <c r="I605" s="11">
        <v>169.51</v>
      </c>
      <c r="J605" s="11">
        <v>-42376.57</v>
      </c>
      <c r="K605" s="10"/>
      <c r="L605" s="10"/>
      <c r="M605" s="10"/>
    </row>
    <row r="606" spans="2:13" x14ac:dyDescent="0.25">
      <c r="B606" s="13">
        <f t="shared" si="43"/>
        <v>45861</v>
      </c>
      <c r="C606" s="12" t="s">
        <v>247</v>
      </c>
      <c r="D606" s="12" t="s">
        <v>23</v>
      </c>
      <c r="E606" s="12" t="s">
        <v>23</v>
      </c>
      <c r="F606" s="12" t="s">
        <v>21</v>
      </c>
      <c r="G606" s="12" t="s">
        <v>229</v>
      </c>
      <c r="H606" s="14">
        <v>-2000</v>
      </c>
      <c r="I606" s="11">
        <v>37.590000000000003</v>
      </c>
      <c r="J606" s="11">
        <v>-75184.800000000003</v>
      </c>
      <c r="K606" s="10"/>
      <c r="L606" s="10"/>
      <c r="M606" s="10"/>
    </row>
    <row r="607" spans="2:13" x14ac:dyDescent="0.25">
      <c r="B607" s="13">
        <f t="shared" si="43"/>
        <v>45861</v>
      </c>
      <c r="C607" s="12" t="s">
        <v>247</v>
      </c>
      <c r="D607" s="12" t="s">
        <v>23</v>
      </c>
      <c r="E607" s="12" t="s">
        <v>23</v>
      </c>
      <c r="F607" s="12" t="s">
        <v>21</v>
      </c>
      <c r="G607" s="12" t="s">
        <v>250</v>
      </c>
      <c r="H607" s="14">
        <v>-500</v>
      </c>
      <c r="I607" s="11">
        <v>73.77</v>
      </c>
      <c r="J607" s="11">
        <v>-36883.1</v>
      </c>
      <c r="K607" s="10"/>
      <c r="L607" s="10"/>
      <c r="M607" s="10"/>
    </row>
    <row r="608" spans="2:13" x14ac:dyDescent="0.25">
      <c r="B608" s="13">
        <f t="shared" si="43"/>
        <v>45861</v>
      </c>
      <c r="C608" s="12" t="s">
        <v>247</v>
      </c>
      <c r="D608" s="12" t="s">
        <v>23</v>
      </c>
      <c r="E608" s="12" t="s">
        <v>23</v>
      </c>
      <c r="F608" s="12" t="s">
        <v>21</v>
      </c>
      <c r="G608" s="12" t="s">
        <v>126</v>
      </c>
      <c r="H608" s="14">
        <v>-50</v>
      </c>
      <c r="I608" s="11">
        <v>3092.91</v>
      </c>
      <c r="J608" s="11">
        <v>-154645.69</v>
      </c>
      <c r="K608" s="10"/>
      <c r="L608" s="10"/>
      <c r="M608" s="10"/>
    </row>
    <row r="609" spans="2:13" x14ac:dyDescent="0.25">
      <c r="B609" s="13">
        <f t="shared" si="43"/>
        <v>45861</v>
      </c>
      <c r="C609" s="12" t="s">
        <v>247</v>
      </c>
      <c r="D609" s="12" t="s">
        <v>23</v>
      </c>
      <c r="E609" s="12" t="s">
        <v>23</v>
      </c>
      <c r="F609" s="12" t="s">
        <v>21</v>
      </c>
      <c r="G609" s="12" t="s">
        <v>120</v>
      </c>
      <c r="H609" s="14">
        <v>-500</v>
      </c>
      <c r="I609" s="11">
        <v>137.66999999999999</v>
      </c>
      <c r="J609" s="11">
        <v>-68834.11</v>
      </c>
      <c r="K609" s="10"/>
      <c r="L609" s="10"/>
      <c r="M609" s="10"/>
    </row>
    <row r="610" spans="2:13" x14ac:dyDescent="0.25">
      <c r="B610" s="13">
        <f t="shared" si="43"/>
        <v>45861</v>
      </c>
      <c r="C610" s="12" t="s">
        <v>247</v>
      </c>
      <c r="D610" s="12" t="s">
        <v>23</v>
      </c>
      <c r="E610" s="12" t="s">
        <v>23</v>
      </c>
      <c r="F610" s="12" t="s">
        <v>24</v>
      </c>
      <c r="G610" s="12" t="s">
        <v>29</v>
      </c>
      <c r="H610" s="10"/>
      <c r="I610" s="10"/>
      <c r="J610" s="11">
        <v>267.79000000000002</v>
      </c>
      <c r="K610" s="10"/>
      <c r="L610" s="10"/>
      <c r="M610" s="10"/>
    </row>
    <row r="611" spans="2:13" x14ac:dyDescent="0.25">
      <c r="B611" s="13">
        <f t="shared" si="43"/>
        <v>45861</v>
      </c>
      <c r="C611" s="12" t="s">
        <v>247</v>
      </c>
      <c r="D611" s="12" t="s">
        <v>23</v>
      </c>
      <c r="E611" s="12" t="s">
        <v>23</v>
      </c>
      <c r="F611" s="12" t="s">
        <v>24</v>
      </c>
      <c r="G611" s="12" t="s">
        <v>25</v>
      </c>
      <c r="H611" s="10"/>
      <c r="I611" s="10"/>
      <c r="J611" s="11">
        <v>2.89</v>
      </c>
      <c r="K611" s="10"/>
      <c r="L611" s="10"/>
      <c r="M611" s="10"/>
    </row>
    <row r="612" spans="2:13" x14ac:dyDescent="0.25">
      <c r="B612" s="13">
        <f t="shared" si="43"/>
        <v>45861</v>
      </c>
      <c r="C612" s="12" t="s">
        <v>247</v>
      </c>
      <c r="D612" s="12" t="s">
        <v>23</v>
      </c>
      <c r="E612" s="12" t="s">
        <v>23</v>
      </c>
      <c r="F612" s="12" t="s">
        <v>24</v>
      </c>
      <c r="G612" s="12" t="s">
        <v>26</v>
      </c>
      <c r="H612" s="10"/>
      <c r="I612" s="10"/>
      <c r="J612" s="11">
        <v>4.33</v>
      </c>
      <c r="K612" s="10"/>
      <c r="L612" s="10"/>
      <c r="M612" s="10"/>
    </row>
    <row r="613" spans="2:13" x14ac:dyDescent="0.25">
      <c r="B613" s="13">
        <f t="shared" si="43"/>
        <v>45861</v>
      </c>
      <c r="C613" s="12" t="s">
        <v>247</v>
      </c>
      <c r="D613" s="12" t="s">
        <v>23</v>
      </c>
      <c r="E613" s="12" t="s">
        <v>23</v>
      </c>
      <c r="F613" s="12" t="s">
        <v>24</v>
      </c>
      <c r="G613" s="12" t="s">
        <v>27</v>
      </c>
      <c r="H613" s="10"/>
      <c r="I613" s="10"/>
      <c r="J613" s="11">
        <v>2498</v>
      </c>
      <c r="K613" s="10"/>
      <c r="L613" s="10"/>
      <c r="M613" s="10"/>
    </row>
    <row r="614" spans="2:13" x14ac:dyDescent="0.25">
      <c r="B614" s="13">
        <f t="shared" si="43"/>
        <v>45861</v>
      </c>
      <c r="C614" s="12" t="s">
        <v>247</v>
      </c>
      <c r="D614" s="12" t="s">
        <v>23</v>
      </c>
      <c r="E614" s="12" t="s">
        <v>23</v>
      </c>
      <c r="F614" s="12" t="s">
        <v>24</v>
      </c>
      <c r="G614" s="12" t="s">
        <v>31</v>
      </c>
      <c r="H614" s="10"/>
      <c r="I614" s="10"/>
      <c r="J614" s="11">
        <v>267.79000000000002</v>
      </c>
      <c r="K614" s="10"/>
      <c r="L614" s="10"/>
      <c r="M614" s="10"/>
    </row>
    <row r="615" spans="2:13" x14ac:dyDescent="0.25">
      <c r="B615" s="13">
        <f t="shared" si="43"/>
        <v>45861</v>
      </c>
      <c r="C615" s="12" t="s">
        <v>247</v>
      </c>
      <c r="D615" s="12" t="s">
        <v>23</v>
      </c>
      <c r="E615" s="12" t="s">
        <v>23</v>
      </c>
      <c r="F615" s="12" t="s">
        <v>24</v>
      </c>
      <c r="G615" s="12" t="s">
        <v>30</v>
      </c>
      <c r="H615" s="10"/>
      <c r="I615" s="10"/>
      <c r="J615" s="11">
        <v>85.69</v>
      </c>
      <c r="K615" s="10"/>
      <c r="L615" s="10"/>
      <c r="M615" s="10"/>
    </row>
    <row r="616" spans="2:13" x14ac:dyDescent="0.25">
      <c r="B616" s="15">
        <f t="shared" si="43"/>
        <v>45861</v>
      </c>
      <c r="C616" s="12" t="s">
        <v>247</v>
      </c>
      <c r="D616" s="16"/>
      <c r="E616" s="16"/>
      <c r="F616" s="81" t="s">
        <v>52</v>
      </c>
      <c r="G616" s="82"/>
      <c r="H616" s="82"/>
      <c r="I616" s="82"/>
      <c r="J616" s="82"/>
      <c r="K616" s="16"/>
      <c r="L616" s="17">
        <v>2879108.75</v>
      </c>
      <c r="M616" s="17">
        <v>-5486189.9900000002</v>
      </c>
    </row>
    <row r="617" spans="2:13" x14ac:dyDescent="0.25">
      <c r="B617" s="13">
        <v>45861</v>
      </c>
      <c r="C617" s="12" t="s">
        <v>247</v>
      </c>
      <c r="D617" s="12" t="s">
        <v>17</v>
      </c>
      <c r="E617" s="12" t="s">
        <v>251</v>
      </c>
      <c r="F617" s="12" t="s">
        <v>21</v>
      </c>
      <c r="G617" s="12" t="s">
        <v>252</v>
      </c>
      <c r="H617" s="14">
        <v>-84</v>
      </c>
      <c r="I617" s="11">
        <v>36.47</v>
      </c>
      <c r="J617" s="11">
        <v>-3063.77</v>
      </c>
      <c r="K617" s="10"/>
      <c r="L617" s="10"/>
      <c r="M617" s="10"/>
    </row>
    <row r="618" spans="2:13" x14ac:dyDescent="0.25">
      <c r="B618" s="13">
        <f t="shared" ref="B618:B626" si="44">B617</f>
        <v>45861</v>
      </c>
      <c r="C618" s="12" t="s">
        <v>247</v>
      </c>
      <c r="D618" s="12" t="s">
        <v>23</v>
      </c>
      <c r="E618" s="12" t="s">
        <v>23</v>
      </c>
      <c r="F618" s="12" t="s">
        <v>21</v>
      </c>
      <c r="G618" s="12" t="s">
        <v>191</v>
      </c>
      <c r="H618" s="14">
        <v>-250</v>
      </c>
      <c r="I618" s="11">
        <v>378.87</v>
      </c>
      <c r="J618" s="11">
        <v>-94717.67</v>
      </c>
      <c r="K618" s="10"/>
      <c r="L618" s="10"/>
      <c r="M618" s="10"/>
    </row>
    <row r="619" spans="2:13" x14ac:dyDescent="0.25">
      <c r="B619" s="13">
        <f t="shared" si="44"/>
        <v>45861</v>
      </c>
      <c r="C619" s="12" t="s">
        <v>247</v>
      </c>
      <c r="D619" s="12" t="s">
        <v>23</v>
      </c>
      <c r="E619" s="12" t="s">
        <v>23</v>
      </c>
      <c r="F619" s="12" t="s">
        <v>21</v>
      </c>
      <c r="G619" s="12" t="s">
        <v>76</v>
      </c>
      <c r="H619" s="14">
        <v>-1000</v>
      </c>
      <c r="I619" s="11">
        <v>61.45</v>
      </c>
      <c r="J619" s="11">
        <v>-61448.5</v>
      </c>
      <c r="K619" s="10"/>
      <c r="L619" s="10"/>
      <c r="M619" s="10"/>
    </row>
    <row r="620" spans="2:13" x14ac:dyDescent="0.25">
      <c r="B620" s="13">
        <f t="shared" si="44"/>
        <v>45861</v>
      </c>
      <c r="C620" s="12" t="s">
        <v>247</v>
      </c>
      <c r="D620" s="12" t="s">
        <v>23</v>
      </c>
      <c r="E620" s="12" t="s">
        <v>23</v>
      </c>
      <c r="F620" s="12" t="s">
        <v>24</v>
      </c>
      <c r="G620" s="12" t="s">
        <v>31</v>
      </c>
      <c r="H620" s="10"/>
      <c r="I620" s="10"/>
      <c r="J620" s="11">
        <v>14.8</v>
      </c>
      <c r="K620" s="10"/>
      <c r="L620" s="10"/>
      <c r="M620" s="10"/>
    </row>
    <row r="621" spans="2:13" x14ac:dyDescent="0.25">
      <c r="B621" s="13">
        <f t="shared" si="44"/>
        <v>45861</v>
      </c>
      <c r="C621" s="12" t="s">
        <v>247</v>
      </c>
      <c r="D621" s="12" t="s">
        <v>23</v>
      </c>
      <c r="E621" s="12" t="s">
        <v>23</v>
      </c>
      <c r="F621" s="12" t="s">
        <v>24</v>
      </c>
      <c r="G621" s="12" t="s">
        <v>27</v>
      </c>
      <c r="H621" s="10"/>
      <c r="I621" s="10"/>
      <c r="J621" s="11">
        <v>159</v>
      </c>
      <c r="K621" s="10"/>
      <c r="L621" s="10"/>
      <c r="M621" s="10"/>
    </row>
    <row r="622" spans="2:13" x14ac:dyDescent="0.25">
      <c r="B622" s="13">
        <f t="shared" si="44"/>
        <v>45861</v>
      </c>
      <c r="C622" s="12" t="s">
        <v>247</v>
      </c>
      <c r="D622" s="12" t="s">
        <v>23</v>
      </c>
      <c r="E622" s="12" t="s">
        <v>23</v>
      </c>
      <c r="F622" s="12" t="s">
        <v>24</v>
      </c>
      <c r="G622" s="12" t="s">
        <v>26</v>
      </c>
      <c r="H622" s="10"/>
      <c r="I622" s="10"/>
      <c r="J622" s="11">
        <v>0.24</v>
      </c>
      <c r="K622" s="10"/>
      <c r="L622" s="10"/>
      <c r="M622" s="10"/>
    </row>
    <row r="623" spans="2:13" x14ac:dyDescent="0.25">
      <c r="B623" s="13">
        <f t="shared" si="44"/>
        <v>45861</v>
      </c>
      <c r="C623" s="12" t="s">
        <v>247</v>
      </c>
      <c r="D623" s="12" t="s">
        <v>23</v>
      </c>
      <c r="E623" s="12" t="s">
        <v>23</v>
      </c>
      <c r="F623" s="12" t="s">
        <v>24</v>
      </c>
      <c r="G623" s="12" t="s">
        <v>25</v>
      </c>
      <c r="H623" s="10"/>
      <c r="I623" s="10"/>
      <c r="J623" s="11">
        <v>0.16</v>
      </c>
      <c r="K623" s="10"/>
      <c r="L623" s="10"/>
      <c r="M623" s="10"/>
    </row>
    <row r="624" spans="2:13" x14ac:dyDescent="0.25">
      <c r="B624" s="13">
        <f t="shared" si="44"/>
        <v>45861</v>
      </c>
      <c r="C624" s="12" t="s">
        <v>247</v>
      </c>
      <c r="D624" s="12" t="s">
        <v>23</v>
      </c>
      <c r="E624" s="12" t="s">
        <v>23</v>
      </c>
      <c r="F624" s="12" t="s">
        <v>24</v>
      </c>
      <c r="G624" s="12" t="s">
        <v>29</v>
      </c>
      <c r="H624" s="10"/>
      <c r="I624" s="10"/>
      <c r="J624" s="11">
        <v>14.8</v>
      </c>
      <c r="K624" s="10"/>
      <c r="L624" s="10"/>
      <c r="M624" s="10"/>
    </row>
    <row r="625" spans="2:13" x14ac:dyDescent="0.25">
      <c r="B625" s="13">
        <f t="shared" si="44"/>
        <v>45861</v>
      </c>
      <c r="C625" s="12" t="s">
        <v>247</v>
      </c>
      <c r="D625" s="12" t="s">
        <v>23</v>
      </c>
      <c r="E625" s="12" t="s">
        <v>23</v>
      </c>
      <c r="F625" s="12" t="s">
        <v>24</v>
      </c>
      <c r="G625" s="12" t="s">
        <v>30</v>
      </c>
      <c r="H625" s="10"/>
      <c r="I625" s="10"/>
      <c r="J625" s="11">
        <v>4.7300000000000004</v>
      </c>
      <c r="K625" s="10"/>
      <c r="L625" s="10"/>
      <c r="M625" s="10"/>
    </row>
    <row r="626" spans="2:13" x14ac:dyDescent="0.25">
      <c r="B626" s="15">
        <f t="shared" si="44"/>
        <v>45861</v>
      </c>
      <c r="C626" s="12" t="s">
        <v>247</v>
      </c>
      <c r="D626" s="16"/>
      <c r="E626" s="16"/>
      <c r="F626" s="81" t="s">
        <v>52</v>
      </c>
      <c r="G626" s="82"/>
      <c r="H626" s="82"/>
      <c r="I626" s="82"/>
      <c r="J626" s="82"/>
      <c r="K626" s="16"/>
      <c r="L626" s="17">
        <v>159036.21</v>
      </c>
      <c r="M626" s="17">
        <v>-5645226.2000000002</v>
      </c>
    </row>
    <row r="627" spans="2:13" x14ac:dyDescent="0.25">
      <c r="B627" s="13">
        <v>45862</v>
      </c>
      <c r="C627" s="12" t="s">
        <v>253</v>
      </c>
      <c r="D627" s="12" t="s">
        <v>17</v>
      </c>
      <c r="E627" s="12" t="s">
        <v>254</v>
      </c>
      <c r="F627" s="12" t="s">
        <v>21</v>
      </c>
      <c r="G627" s="12" t="s">
        <v>75</v>
      </c>
      <c r="H627" s="14">
        <v>-1000</v>
      </c>
      <c r="I627" s="11">
        <v>111.79</v>
      </c>
      <c r="J627" s="11">
        <v>-111788.09</v>
      </c>
      <c r="K627" s="10"/>
      <c r="L627" s="10"/>
      <c r="M627" s="10"/>
    </row>
    <row r="628" spans="2:13" x14ac:dyDescent="0.25">
      <c r="B628" s="13">
        <f t="shared" ref="B628:B636" si="45">B627</f>
        <v>45862</v>
      </c>
      <c r="C628" s="12" t="s">
        <v>253</v>
      </c>
      <c r="D628" s="12" t="s">
        <v>23</v>
      </c>
      <c r="E628" s="12" t="s">
        <v>23</v>
      </c>
      <c r="F628" s="12" t="s">
        <v>21</v>
      </c>
      <c r="G628" s="12" t="s">
        <v>255</v>
      </c>
      <c r="H628" s="14">
        <v>10000</v>
      </c>
      <c r="I628" s="11">
        <v>15.09</v>
      </c>
      <c r="J628" s="11">
        <v>150900</v>
      </c>
      <c r="K628" s="10"/>
      <c r="L628" s="10"/>
      <c r="M628" s="10"/>
    </row>
    <row r="629" spans="2:13" x14ac:dyDescent="0.25">
      <c r="B629" s="13">
        <f t="shared" si="45"/>
        <v>45862</v>
      </c>
      <c r="C629" s="12" t="s">
        <v>253</v>
      </c>
      <c r="D629" s="12" t="s">
        <v>23</v>
      </c>
      <c r="E629" s="12" t="s">
        <v>23</v>
      </c>
      <c r="F629" s="12" t="s">
        <v>24</v>
      </c>
      <c r="G629" s="12" t="s">
        <v>25</v>
      </c>
      <c r="H629" s="10"/>
      <c r="I629" s="10"/>
      <c r="J629" s="11">
        <v>0.26</v>
      </c>
      <c r="K629" s="10"/>
      <c r="L629" s="10"/>
      <c r="M629" s="10"/>
    </row>
    <row r="630" spans="2:13" x14ac:dyDescent="0.25">
      <c r="B630" s="13">
        <f t="shared" si="45"/>
        <v>45862</v>
      </c>
      <c r="C630" s="12" t="s">
        <v>253</v>
      </c>
      <c r="D630" s="12" t="s">
        <v>23</v>
      </c>
      <c r="E630" s="12" t="s">
        <v>23</v>
      </c>
      <c r="F630" s="12" t="s">
        <v>24</v>
      </c>
      <c r="G630" s="12" t="s">
        <v>26</v>
      </c>
      <c r="H630" s="10"/>
      <c r="I630" s="10"/>
      <c r="J630" s="11">
        <v>0.39</v>
      </c>
      <c r="K630" s="10"/>
      <c r="L630" s="10"/>
      <c r="M630" s="10"/>
    </row>
    <row r="631" spans="2:13" x14ac:dyDescent="0.25">
      <c r="B631" s="13">
        <f t="shared" si="45"/>
        <v>45862</v>
      </c>
      <c r="C631" s="12" t="s">
        <v>253</v>
      </c>
      <c r="D631" s="12" t="s">
        <v>23</v>
      </c>
      <c r="E631" s="12" t="s">
        <v>23</v>
      </c>
      <c r="F631" s="12" t="s">
        <v>24</v>
      </c>
      <c r="G631" s="12" t="s">
        <v>27</v>
      </c>
      <c r="H631" s="10"/>
      <c r="I631" s="10"/>
      <c r="J631" s="11">
        <v>151</v>
      </c>
      <c r="K631" s="10"/>
      <c r="L631" s="10"/>
      <c r="M631" s="10"/>
    </row>
    <row r="632" spans="2:13" x14ac:dyDescent="0.25">
      <c r="B632" s="13">
        <f t="shared" si="45"/>
        <v>45862</v>
      </c>
      <c r="C632" s="12" t="s">
        <v>253</v>
      </c>
      <c r="D632" s="12" t="s">
        <v>23</v>
      </c>
      <c r="E632" s="12" t="s">
        <v>23</v>
      </c>
      <c r="F632" s="12" t="s">
        <v>24</v>
      </c>
      <c r="G632" s="12" t="s">
        <v>31</v>
      </c>
      <c r="H632" s="10"/>
      <c r="I632" s="10"/>
      <c r="J632" s="11">
        <v>28.81</v>
      </c>
      <c r="K632" s="10"/>
      <c r="L632" s="10"/>
      <c r="M632" s="10"/>
    </row>
    <row r="633" spans="2:13" x14ac:dyDescent="0.25">
      <c r="B633" s="13">
        <f t="shared" si="45"/>
        <v>45862</v>
      </c>
      <c r="C633" s="12" t="s">
        <v>253</v>
      </c>
      <c r="D633" s="12" t="s">
        <v>23</v>
      </c>
      <c r="E633" s="12" t="s">
        <v>23</v>
      </c>
      <c r="F633" s="12" t="s">
        <v>24</v>
      </c>
      <c r="G633" s="12" t="s">
        <v>30</v>
      </c>
      <c r="H633" s="10"/>
      <c r="I633" s="10"/>
      <c r="J633" s="11">
        <v>7.8</v>
      </c>
      <c r="K633" s="10"/>
      <c r="L633" s="10"/>
      <c r="M633" s="10"/>
    </row>
    <row r="634" spans="2:13" x14ac:dyDescent="0.25">
      <c r="B634" s="13">
        <f t="shared" si="45"/>
        <v>45862</v>
      </c>
      <c r="C634" s="12" t="s">
        <v>253</v>
      </c>
      <c r="D634" s="12" t="s">
        <v>23</v>
      </c>
      <c r="E634" s="12" t="s">
        <v>23</v>
      </c>
      <c r="F634" s="12" t="s">
        <v>24</v>
      </c>
      <c r="G634" s="12" t="s">
        <v>28</v>
      </c>
      <c r="H634" s="10"/>
      <c r="I634" s="10"/>
      <c r="J634" s="11">
        <v>23</v>
      </c>
      <c r="K634" s="10"/>
      <c r="L634" s="10"/>
      <c r="M634" s="10"/>
    </row>
    <row r="635" spans="2:13" x14ac:dyDescent="0.25">
      <c r="B635" s="13">
        <f t="shared" si="45"/>
        <v>45862</v>
      </c>
      <c r="C635" s="12" t="s">
        <v>253</v>
      </c>
      <c r="D635" s="12" t="s">
        <v>23</v>
      </c>
      <c r="E635" s="12" t="s">
        <v>23</v>
      </c>
      <c r="F635" s="12" t="s">
        <v>24</v>
      </c>
      <c r="G635" s="12" t="s">
        <v>29</v>
      </c>
      <c r="H635" s="10"/>
      <c r="I635" s="10"/>
      <c r="J635" s="11">
        <v>28.81</v>
      </c>
      <c r="K635" s="10"/>
      <c r="L635" s="10"/>
      <c r="M635" s="10"/>
    </row>
    <row r="636" spans="2:13" x14ac:dyDescent="0.25">
      <c r="B636" s="15">
        <f t="shared" si="45"/>
        <v>45862</v>
      </c>
      <c r="C636" s="12" t="s">
        <v>253</v>
      </c>
      <c r="D636" s="16"/>
      <c r="E636" s="16"/>
      <c r="F636" s="81" t="s">
        <v>32</v>
      </c>
      <c r="G636" s="82"/>
      <c r="H636" s="82"/>
      <c r="I636" s="82"/>
      <c r="J636" s="82"/>
      <c r="K636" s="17">
        <v>39351.980000000003</v>
      </c>
      <c r="L636" s="16"/>
      <c r="M636" s="17">
        <v>-5605874.2199999997</v>
      </c>
    </row>
    <row r="637" spans="2:13" x14ac:dyDescent="0.25">
      <c r="B637" s="9">
        <v>45862</v>
      </c>
      <c r="C637" s="10" t="s">
        <v>256</v>
      </c>
      <c r="D637" s="10" t="s">
        <v>17</v>
      </c>
      <c r="E637" s="10" t="s">
        <v>39</v>
      </c>
      <c r="F637" s="83" t="s">
        <v>40</v>
      </c>
      <c r="G637" s="84"/>
      <c r="H637" s="85"/>
      <c r="I637" s="85"/>
      <c r="J637" s="84"/>
      <c r="K637" s="11">
        <v>2500000</v>
      </c>
      <c r="L637" s="10"/>
      <c r="M637" s="11">
        <v>-3105874.22</v>
      </c>
    </row>
    <row r="638" spans="2:13" x14ac:dyDescent="0.25">
      <c r="B638" s="13">
        <f>B637</f>
        <v>45862</v>
      </c>
      <c r="C638" s="10"/>
      <c r="D638" s="10"/>
      <c r="E638" s="10"/>
      <c r="F638" s="83" t="s">
        <v>257</v>
      </c>
      <c r="G638" s="84"/>
      <c r="H638" s="84"/>
      <c r="I638" s="84"/>
      <c r="J638" s="84"/>
      <c r="K638" s="10"/>
      <c r="L638" s="10"/>
      <c r="M638" s="10"/>
    </row>
    <row r="639" spans="2:13" x14ac:dyDescent="0.25">
      <c r="B639" s="13">
        <v>45863</v>
      </c>
      <c r="C639" s="12" t="s">
        <v>258</v>
      </c>
      <c r="D639" s="12" t="s">
        <v>17</v>
      </c>
      <c r="E639" s="12" t="s">
        <v>259</v>
      </c>
      <c r="F639" s="12" t="s">
        <v>21</v>
      </c>
      <c r="G639" s="12" t="s">
        <v>226</v>
      </c>
      <c r="H639" s="14">
        <v>-1000</v>
      </c>
      <c r="I639" s="11">
        <v>97.26</v>
      </c>
      <c r="J639" s="11">
        <v>-97257.919999999998</v>
      </c>
      <c r="K639" s="10"/>
      <c r="L639" s="10"/>
      <c r="M639" s="10"/>
    </row>
    <row r="640" spans="2:13" x14ac:dyDescent="0.25">
      <c r="B640" s="13">
        <f t="shared" ref="B640:B646" si="46">B639</f>
        <v>45863</v>
      </c>
      <c r="C640" s="12" t="s">
        <v>258</v>
      </c>
      <c r="D640" s="12" t="s">
        <v>23</v>
      </c>
      <c r="E640" s="12" t="s">
        <v>23</v>
      </c>
      <c r="F640" s="12" t="s">
        <v>24</v>
      </c>
      <c r="G640" s="12" t="s">
        <v>25</v>
      </c>
      <c r="H640" s="10"/>
      <c r="I640" s="10"/>
      <c r="J640" s="11">
        <v>0.1</v>
      </c>
      <c r="K640" s="10"/>
      <c r="L640" s="10"/>
      <c r="M640" s="10"/>
    </row>
    <row r="641" spans="2:13" x14ac:dyDescent="0.25">
      <c r="B641" s="13">
        <f t="shared" si="46"/>
        <v>45863</v>
      </c>
      <c r="C641" s="12" t="s">
        <v>258</v>
      </c>
      <c r="D641" s="12" t="s">
        <v>23</v>
      </c>
      <c r="E641" s="12" t="s">
        <v>23</v>
      </c>
      <c r="F641" s="12" t="s">
        <v>24</v>
      </c>
      <c r="G641" s="12" t="s">
        <v>26</v>
      </c>
      <c r="H641" s="10"/>
      <c r="I641" s="10"/>
      <c r="J641" s="11">
        <v>0.15</v>
      </c>
      <c r="K641" s="10"/>
      <c r="L641" s="10"/>
      <c r="M641" s="10"/>
    </row>
    <row r="642" spans="2:13" x14ac:dyDescent="0.25">
      <c r="B642" s="13">
        <f t="shared" si="46"/>
        <v>45863</v>
      </c>
      <c r="C642" s="12" t="s">
        <v>258</v>
      </c>
      <c r="D642" s="12" t="s">
        <v>23</v>
      </c>
      <c r="E642" s="12" t="s">
        <v>23</v>
      </c>
      <c r="F642" s="12" t="s">
        <v>24</v>
      </c>
      <c r="G642" s="12" t="s">
        <v>27</v>
      </c>
      <c r="H642" s="10"/>
      <c r="I642" s="10"/>
      <c r="J642" s="11">
        <v>97</v>
      </c>
      <c r="K642" s="10"/>
      <c r="L642" s="10"/>
      <c r="M642" s="10"/>
    </row>
    <row r="643" spans="2:13" x14ac:dyDescent="0.25">
      <c r="B643" s="13">
        <f t="shared" si="46"/>
        <v>45863</v>
      </c>
      <c r="C643" s="12" t="s">
        <v>258</v>
      </c>
      <c r="D643" s="12" t="s">
        <v>23</v>
      </c>
      <c r="E643" s="12" t="s">
        <v>23</v>
      </c>
      <c r="F643" s="12" t="s">
        <v>24</v>
      </c>
      <c r="G643" s="12" t="s">
        <v>31</v>
      </c>
      <c r="H643" s="10"/>
      <c r="I643" s="10"/>
      <c r="J643" s="11">
        <v>9.0399999999999991</v>
      </c>
      <c r="K643" s="10"/>
      <c r="L643" s="10"/>
      <c r="M643" s="10"/>
    </row>
    <row r="644" spans="2:13" x14ac:dyDescent="0.25">
      <c r="B644" s="13">
        <f t="shared" si="46"/>
        <v>45863</v>
      </c>
      <c r="C644" s="12" t="s">
        <v>258</v>
      </c>
      <c r="D644" s="12" t="s">
        <v>23</v>
      </c>
      <c r="E644" s="12" t="s">
        <v>23</v>
      </c>
      <c r="F644" s="12" t="s">
        <v>24</v>
      </c>
      <c r="G644" s="12" t="s">
        <v>30</v>
      </c>
      <c r="H644" s="10"/>
      <c r="I644" s="10"/>
      <c r="J644" s="11">
        <v>2.89</v>
      </c>
      <c r="K644" s="10"/>
      <c r="L644" s="10"/>
      <c r="M644" s="10"/>
    </row>
    <row r="645" spans="2:13" x14ac:dyDescent="0.25">
      <c r="B645" s="13">
        <f t="shared" si="46"/>
        <v>45863</v>
      </c>
      <c r="C645" s="12" t="s">
        <v>258</v>
      </c>
      <c r="D645" s="12" t="s">
        <v>23</v>
      </c>
      <c r="E645" s="12" t="s">
        <v>23</v>
      </c>
      <c r="F645" s="12" t="s">
        <v>24</v>
      </c>
      <c r="G645" s="12" t="s">
        <v>29</v>
      </c>
      <c r="H645" s="10"/>
      <c r="I645" s="10"/>
      <c r="J645" s="11">
        <v>9.0399999999999991</v>
      </c>
      <c r="K645" s="10"/>
      <c r="L645" s="10"/>
      <c r="M645" s="10"/>
    </row>
    <row r="646" spans="2:13" x14ac:dyDescent="0.25">
      <c r="B646" s="15">
        <f t="shared" si="46"/>
        <v>45863</v>
      </c>
      <c r="C646" s="12" t="s">
        <v>258</v>
      </c>
      <c r="D646" s="16"/>
      <c r="E646" s="16"/>
      <c r="F646" s="81" t="s">
        <v>52</v>
      </c>
      <c r="G646" s="82"/>
      <c r="H646" s="82"/>
      <c r="I646" s="82"/>
      <c r="J646" s="82"/>
      <c r="K646" s="16"/>
      <c r="L646" s="17">
        <v>97139.7</v>
      </c>
      <c r="M646" s="17">
        <v>-3203013.92</v>
      </c>
    </row>
    <row r="647" spans="2:13" x14ac:dyDescent="0.25">
      <c r="B647" s="13">
        <v>45867</v>
      </c>
      <c r="C647" s="12" t="s">
        <v>260</v>
      </c>
      <c r="D647" s="12" t="s">
        <v>17</v>
      </c>
      <c r="E647" s="12" t="s">
        <v>261</v>
      </c>
      <c r="F647" s="12" t="s">
        <v>21</v>
      </c>
      <c r="G647" s="12" t="s">
        <v>226</v>
      </c>
      <c r="H647" s="14">
        <v>-500</v>
      </c>
      <c r="I647" s="11">
        <v>98.72</v>
      </c>
      <c r="J647" s="11">
        <v>-49360.6</v>
      </c>
      <c r="K647" s="10"/>
      <c r="L647" s="10"/>
      <c r="M647" s="10"/>
    </row>
    <row r="648" spans="2:13" x14ac:dyDescent="0.25">
      <c r="B648" s="13">
        <f t="shared" ref="B648:B657" si="47">B647</f>
        <v>45867</v>
      </c>
      <c r="C648" s="12" t="s">
        <v>260</v>
      </c>
      <c r="D648" s="12" t="s">
        <v>23</v>
      </c>
      <c r="E648" s="12" t="s">
        <v>23</v>
      </c>
      <c r="F648" s="12" t="s">
        <v>21</v>
      </c>
      <c r="G648" s="12" t="s">
        <v>262</v>
      </c>
      <c r="H648" s="14">
        <v>100</v>
      </c>
      <c r="I648" s="11">
        <v>710.56</v>
      </c>
      <c r="J648" s="11">
        <v>71055.990000000005</v>
      </c>
      <c r="K648" s="10"/>
      <c r="L648" s="10"/>
      <c r="M648" s="10"/>
    </row>
    <row r="649" spans="2:13" x14ac:dyDescent="0.25">
      <c r="B649" s="13">
        <f t="shared" si="47"/>
        <v>45867</v>
      </c>
      <c r="C649" s="12" t="s">
        <v>260</v>
      </c>
      <c r="D649" s="12" t="s">
        <v>23</v>
      </c>
      <c r="E649" s="12" t="s">
        <v>23</v>
      </c>
      <c r="F649" s="12" t="s">
        <v>21</v>
      </c>
      <c r="G649" s="12" t="s">
        <v>263</v>
      </c>
      <c r="H649" s="14">
        <v>50</v>
      </c>
      <c r="I649" s="11">
        <v>589.48</v>
      </c>
      <c r="J649" s="11">
        <v>29473.8</v>
      </c>
      <c r="K649" s="10"/>
      <c r="L649" s="10"/>
      <c r="M649" s="10"/>
    </row>
    <row r="650" spans="2:13" x14ac:dyDescent="0.25">
      <c r="B650" s="13">
        <f t="shared" si="47"/>
        <v>45867</v>
      </c>
      <c r="C650" s="12" t="s">
        <v>260</v>
      </c>
      <c r="D650" s="12" t="s">
        <v>23</v>
      </c>
      <c r="E650" s="12" t="s">
        <v>23</v>
      </c>
      <c r="F650" s="12" t="s">
        <v>24</v>
      </c>
      <c r="G650" s="12" t="s">
        <v>25</v>
      </c>
      <c r="H650" s="10"/>
      <c r="I650" s="10"/>
      <c r="J650" s="11">
        <v>0.15</v>
      </c>
      <c r="K650" s="10"/>
      <c r="L650" s="10"/>
      <c r="M650" s="10"/>
    </row>
    <row r="651" spans="2:13" x14ac:dyDescent="0.25">
      <c r="B651" s="13">
        <f t="shared" si="47"/>
        <v>45867</v>
      </c>
      <c r="C651" s="12" t="s">
        <v>260</v>
      </c>
      <c r="D651" s="12" t="s">
        <v>23</v>
      </c>
      <c r="E651" s="12" t="s">
        <v>23</v>
      </c>
      <c r="F651" s="12" t="s">
        <v>24</v>
      </c>
      <c r="G651" s="12" t="s">
        <v>26</v>
      </c>
      <c r="H651" s="10"/>
      <c r="I651" s="10"/>
      <c r="J651" s="11">
        <v>0.22</v>
      </c>
      <c r="K651" s="10"/>
      <c r="L651" s="10"/>
      <c r="M651" s="10"/>
    </row>
    <row r="652" spans="2:13" x14ac:dyDescent="0.25">
      <c r="B652" s="13">
        <f t="shared" si="47"/>
        <v>45867</v>
      </c>
      <c r="C652" s="12" t="s">
        <v>260</v>
      </c>
      <c r="D652" s="12" t="s">
        <v>23</v>
      </c>
      <c r="E652" s="12" t="s">
        <v>23</v>
      </c>
      <c r="F652" s="12" t="s">
        <v>24</v>
      </c>
      <c r="G652" s="12" t="s">
        <v>27</v>
      </c>
      <c r="H652" s="10"/>
      <c r="I652" s="10"/>
      <c r="J652" s="11">
        <v>150</v>
      </c>
      <c r="K652" s="10"/>
      <c r="L652" s="10"/>
      <c r="M652" s="10"/>
    </row>
    <row r="653" spans="2:13" x14ac:dyDescent="0.25">
      <c r="B653" s="13">
        <f t="shared" si="47"/>
        <v>45867</v>
      </c>
      <c r="C653" s="12" t="s">
        <v>260</v>
      </c>
      <c r="D653" s="12" t="s">
        <v>23</v>
      </c>
      <c r="E653" s="12" t="s">
        <v>23</v>
      </c>
      <c r="F653" s="12" t="s">
        <v>24</v>
      </c>
      <c r="G653" s="12" t="s">
        <v>31</v>
      </c>
      <c r="H653" s="10"/>
      <c r="I653" s="10"/>
      <c r="J653" s="11">
        <v>13.91</v>
      </c>
      <c r="K653" s="10"/>
      <c r="L653" s="10"/>
      <c r="M653" s="10"/>
    </row>
    <row r="654" spans="2:13" x14ac:dyDescent="0.25">
      <c r="B654" s="13">
        <f t="shared" si="47"/>
        <v>45867</v>
      </c>
      <c r="C654" s="12" t="s">
        <v>260</v>
      </c>
      <c r="D654" s="12" t="s">
        <v>23</v>
      </c>
      <c r="E654" s="12" t="s">
        <v>23</v>
      </c>
      <c r="F654" s="12" t="s">
        <v>24</v>
      </c>
      <c r="G654" s="12" t="s">
        <v>30</v>
      </c>
      <c r="H654" s="10"/>
      <c r="I654" s="10"/>
      <c r="J654" s="11">
        <v>4.45</v>
      </c>
      <c r="K654" s="10"/>
      <c r="L654" s="10"/>
      <c r="M654" s="10"/>
    </row>
    <row r="655" spans="2:13" x14ac:dyDescent="0.25">
      <c r="B655" s="13">
        <f t="shared" si="47"/>
        <v>45867</v>
      </c>
      <c r="C655" s="12" t="s">
        <v>260</v>
      </c>
      <c r="D655" s="12" t="s">
        <v>23</v>
      </c>
      <c r="E655" s="12" t="s">
        <v>23</v>
      </c>
      <c r="F655" s="12" t="s">
        <v>24</v>
      </c>
      <c r="G655" s="12" t="s">
        <v>28</v>
      </c>
      <c r="H655" s="10"/>
      <c r="I655" s="10"/>
      <c r="J655" s="11">
        <v>15</v>
      </c>
      <c r="K655" s="10"/>
      <c r="L655" s="10"/>
      <c r="M655" s="10"/>
    </row>
    <row r="656" spans="2:13" x14ac:dyDescent="0.25">
      <c r="B656" s="13">
        <f t="shared" si="47"/>
        <v>45867</v>
      </c>
      <c r="C656" s="12" t="s">
        <v>260</v>
      </c>
      <c r="D656" s="12" t="s">
        <v>23</v>
      </c>
      <c r="E656" s="12" t="s">
        <v>23</v>
      </c>
      <c r="F656" s="12" t="s">
        <v>24</v>
      </c>
      <c r="G656" s="12" t="s">
        <v>29</v>
      </c>
      <c r="H656" s="10"/>
      <c r="I656" s="10"/>
      <c r="J656" s="11">
        <v>13.91</v>
      </c>
      <c r="K656" s="10"/>
      <c r="L656" s="10"/>
      <c r="M656" s="10"/>
    </row>
    <row r="657" spans="2:13" x14ac:dyDescent="0.25">
      <c r="B657" s="15">
        <f t="shared" si="47"/>
        <v>45867</v>
      </c>
      <c r="C657" s="12" t="s">
        <v>260</v>
      </c>
      <c r="D657" s="16"/>
      <c r="E657" s="16"/>
      <c r="F657" s="81" t="s">
        <v>32</v>
      </c>
      <c r="G657" s="82"/>
      <c r="H657" s="82"/>
      <c r="I657" s="82"/>
      <c r="J657" s="82"/>
      <c r="K657" s="17">
        <v>51366.83</v>
      </c>
      <c r="L657" s="16"/>
      <c r="M657" s="17">
        <v>-3151647.09</v>
      </c>
    </row>
    <row r="658" spans="2:13" x14ac:dyDescent="0.25">
      <c r="B658" s="13">
        <v>45870</v>
      </c>
      <c r="C658" s="12" t="s">
        <v>264</v>
      </c>
      <c r="D658" s="12" t="s">
        <v>17</v>
      </c>
      <c r="E658" s="12" t="s">
        <v>265</v>
      </c>
      <c r="F658" s="12" t="s">
        <v>123</v>
      </c>
      <c r="G658" s="12" t="s">
        <v>266</v>
      </c>
      <c r="H658" s="10">
        <v>0</v>
      </c>
      <c r="I658" s="10"/>
      <c r="J658" s="11">
        <v>72.08</v>
      </c>
      <c r="K658" s="10"/>
      <c r="L658" s="10"/>
      <c r="M658" s="10"/>
    </row>
    <row r="659" spans="2:13" x14ac:dyDescent="0.25">
      <c r="B659" s="13">
        <f t="shared" ref="B659:B671" si="48">B658</f>
        <v>45870</v>
      </c>
      <c r="C659" s="12" t="s">
        <v>264</v>
      </c>
      <c r="D659" s="12" t="s">
        <v>23</v>
      </c>
      <c r="E659" s="12" t="s">
        <v>23</v>
      </c>
      <c r="F659" s="12" t="s">
        <v>21</v>
      </c>
      <c r="G659" s="12" t="s">
        <v>267</v>
      </c>
      <c r="H659" s="14">
        <v>250</v>
      </c>
      <c r="I659" s="11">
        <v>309.81</v>
      </c>
      <c r="J659" s="11">
        <v>77452.33</v>
      </c>
      <c r="K659" s="10"/>
      <c r="L659" s="10"/>
      <c r="M659" s="10"/>
    </row>
    <row r="660" spans="2:13" x14ac:dyDescent="0.25">
      <c r="B660" s="13">
        <f t="shared" si="48"/>
        <v>45870</v>
      </c>
      <c r="C660" s="12" t="s">
        <v>264</v>
      </c>
      <c r="D660" s="12" t="s">
        <v>23</v>
      </c>
      <c r="E660" s="12" t="s">
        <v>23</v>
      </c>
      <c r="F660" s="12" t="s">
        <v>21</v>
      </c>
      <c r="G660" s="12" t="s">
        <v>268</v>
      </c>
      <c r="H660" s="14">
        <v>100</v>
      </c>
      <c r="I660" s="11">
        <v>3178.18</v>
      </c>
      <c r="J660" s="11">
        <v>317817.5</v>
      </c>
      <c r="K660" s="10"/>
      <c r="L660" s="10"/>
      <c r="M660" s="10"/>
    </row>
    <row r="661" spans="2:13" x14ac:dyDescent="0.25">
      <c r="B661" s="13">
        <f t="shared" si="48"/>
        <v>45870</v>
      </c>
      <c r="C661" s="12" t="s">
        <v>264</v>
      </c>
      <c r="D661" s="12" t="s">
        <v>23</v>
      </c>
      <c r="E661" s="12" t="s">
        <v>23</v>
      </c>
      <c r="F661" s="12" t="s">
        <v>21</v>
      </c>
      <c r="G661" s="12" t="s">
        <v>51</v>
      </c>
      <c r="H661" s="14">
        <v>-2000</v>
      </c>
      <c r="I661" s="11">
        <v>81.88</v>
      </c>
      <c r="J661" s="11">
        <v>-163766.1</v>
      </c>
      <c r="K661" s="10"/>
      <c r="L661" s="10"/>
      <c r="M661" s="10"/>
    </row>
    <row r="662" spans="2:13" x14ac:dyDescent="0.25">
      <c r="B662" s="13">
        <f t="shared" si="48"/>
        <v>45870</v>
      </c>
      <c r="C662" s="12" t="s">
        <v>264</v>
      </c>
      <c r="D662" s="12" t="s">
        <v>23</v>
      </c>
      <c r="E662" s="12" t="s">
        <v>23</v>
      </c>
      <c r="F662" s="12" t="s">
        <v>21</v>
      </c>
      <c r="G662" s="12" t="s">
        <v>75</v>
      </c>
      <c r="H662" s="14">
        <v>4000</v>
      </c>
      <c r="I662" s="11">
        <v>107.87</v>
      </c>
      <c r="J662" s="11">
        <v>431471.1</v>
      </c>
      <c r="K662" s="10"/>
      <c r="L662" s="10"/>
      <c r="M662" s="10"/>
    </row>
    <row r="663" spans="2:13" x14ac:dyDescent="0.25">
      <c r="B663" s="13">
        <f t="shared" si="48"/>
        <v>45870</v>
      </c>
      <c r="C663" s="12" t="s">
        <v>264</v>
      </c>
      <c r="D663" s="12" t="s">
        <v>23</v>
      </c>
      <c r="E663" s="12" t="s">
        <v>23</v>
      </c>
      <c r="F663" s="12" t="s">
        <v>21</v>
      </c>
      <c r="G663" s="12" t="s">
        <v>88</v>
      </c>
      <c r="H663" s="14">
        <v>-100</v>
      </c>
      <c r="I663" s="11">
        <v>588.61</v>
      </c>
      <c r="J663" s="11">
        <v>-58861.08</v>
      </c>
      <c r="K663" s="10"/>
      <c r="L663" s="10"/>
      <c r="M663" s="10"/>
    </row>
    <row r="664" spans="2:13" x14ac:dyDescent="0.25">
      <c r="B664" s="13">
        <f t="shared" si="48"/>
        <v>45870</v>
      </c>
      <c r="C664" s="12" t="s">
        <v>264</v>
      </c>
      <c r="D664" s="12" t="s">
        <v>23</v>
      </c>
      <c r="E664" s="12" t="s">
        <v>23</v>
      </c>
      <c r="F664" s="12" t="s">
        <v>24</v>
      </c>
      <c r="G664" s="12" t="s">
        <v>25</v>
      </c>
      <c r="H664" s="10"/>
      <c r="I664" s="10"/>
      <c r="J664" s="11">
        <v>1.31</v>
      </c>
      <c r="K664" s="10"/>
      <c r="L664" s="10"/>
      <c r="M664" s="10"/>
    </row>
    <row r="665" spans="2:13" x14ac:dyDescent="0.25">
      <c r="B665" s="13">
        <f t="shared" si="48"/>
        <v>45870</v>
      </c>
      <c r="C665" s="12" t="s">
        <v>264</v>
      </c>
      <c r="D665" s="12" t="s">
        <v>23</v>
      </c>
      <c r="E665" s="12" t="s">
        <v>23</v>
      </c>
      <c r="F665" s="12" t="s">
        <v>24</v>
      </c>
      <c r="G665" s="12" t="s">
        <v>26</v>
      </c>
      <c r="H665" s="10"/>
      <c r="I665" s="10"/>
      <c r="J665" s="11">
        <v>1.96</v>
      </c>
      <c r="K665" s="10"/>
      <c r="L665" s="10"/>
      <c r="M665" s="10"/>
    </row>
    <row r="666" spans="2:13" x14ac:dyDescent="0.25">
      <c r="B666" s="13">
        <f t="shared" si="48"/>
        <v>45870</v>
      </c>
      <c r="C666" s="12" t="s">
        <v>264</v>
      </c>
      <c r="D666" s="12" t="s">
        <v>23</v>
      </c>
      <c r="E666" s="12" t="s">
        <v>23</v>
      </c>
      <c r="F666" s="12" t="s">
        <v>24</v>
      </c>
      <c r="G666" s="12" t="s">
        <v>27</v>
      </c>
      <c r="H666" s="10"/>
      <c r="I666" s="10"/>
      <c r="J666" s="11">
        <v>486</v>
      </c>
      <c r="K666" s="10"/>
      <c r="L666" s="10"/>
      <c r="M666" s="10"/>
    </row>
    <row r="667" spans="2:13" x14ac:dyDescent="0.25">
      <c r="B667" s="13">
        <f t="shared" si="48"/>
        <v>45870</v>
      </c>
      <c r="C667" s="12" t="s">
        <v>264</v>
      </c>
      <c r="D667" s="12" t="s">
        <v>23</v>
      </c>
      <c r="E667" s="12" t="s">
        <v>23</v>
      </c>
      <c r="F667" s="12" t="s">
        <v>24</v>
      </c>
      <c r="G667" s="12" t="s">
        <v>31</v>
      </c>
      <c r="H667" s="10"/>
      <c r="I667" s="10"/>
      <c r="J667" s="11">
        <v>103.74</v>
      </c>
      <c r="K667" s="10"/>
      <c r="L667" s="10"/>
      <c r="M667" s="10"/>
    </row>
    <row r="668" spans="2:13" x14ac:dyDescent="0.25">
      <c r="B668" s="13">
        <f t="shared" si="48"/>
        <v>45870</v>
      </c>
      <c r="C668" s="12" t="s">
        <v>264</v>
      </c>
      <c r="D668" s="12" t="s">
        <v>23</v>
      </c>
      <c r="E668" s="12" t="s">
        <v>23</v>
      </c>
      <c r="F668" s="12" t="s">
        <v>24</v>
      </c>
      <c r="G668" s="12" t="s">
        <v>30</v>
      </c>
      <c r="H668" s="10"/>
      <c r="I668" s="10"/>
      <c r="J668" s="11">
        <v>38.85</v>
      </c>
      <c r="K668" s="10"/>
      <c r="L668" s="10"/>
      <c r="M668" s="10"/>
    </row>
    <row r="669" spans="2:13" x14ac:dyDescent="0.25">
      <c r="B669" s="13">
        <f t="shared" si="48"/>
        <v>45870</v>
      </c>
      <c r="C669" s="12" t="s">
        <v>264</v>
      </c>
      <c r="D669" s="12" t="s">
        <v>23</v>
      </c>
      <c r="E669" s="12" t="s">
        <v>23</v>
      </c>
      <c r="F669" s="12" t="s">
        <v>24</v>
      </c>
      <c r="G669" s="12" t="s">
        <v>28</v>
      </c>
      <c r="H669" s="10"/>
      <c r="I669" s="10"/>
      <c r="J669" s="11">
        <v>128</v>
      </c>
      <c r="K669" s="10"/>
      <c r="L669" s="10"/>
      <c r="M669" s="10"/>
    </row>
    <row r="670" spans="2:13" x14ac:dyDescent="0.25">
      <c r="B670" s="13">
        <f t="shared" si="48"/>
        <v>45870</v>
      </c>
      <c r="C670" s="12" t="s">
        <v>264</v>
      </c>
      <c r="D670" s="12" t="s">
        <v>23</v>
      </c>
      <c r="E670" s="12" t="s">
        <v>23</v>
      </c>
      <c r="F670" s="12" t="s">
        <v>24</v>
      </c>
      <c r="G670" s="12" t="s">
        <v>29</v>
      </c>
      <c r="H670" s="10"/>
      <c r="I670" s="10"/>
      <c r="J670" s="11">
        <v>103.74</v>
      </c>
      <c r="K670" s="10"/>
      <c r="L670" s="10"/>
      <c r="M670" s="10"/>
    </row>
    <row r="671" spans="2:13" x14ac:dyDescent="0.25">
      <c r="B671" s="15">
        <f t="shared" si="48"/>
        <v>45870</v>
      </c>
      <c r="C671" s="12" t="s">
        <v>264</v>
      </c>
      <c r="D671" s="16"/>
      <c r="E671" s="16"/>
      <c r="F671" s="81" t="s">
        <v>32</v>
      </c>
      <c r="G671" s="82"/>
      <c r="H671" s="82"/>
      <c r="I671" s="82"/>
      <c r="J671" s="82"/>
      <c r="K671" s="17">
        <v>605049.43000000005</v>
      </c>
      <c r="L671" s="16"/>
      <c r="M671" s="17">
        <v>-2546597.66</v>
      </c>
    </row>
    <row r="672" spans="2:13" x14ac:dyDescent="0.25">
      <c r="B672" s="15"/>
      <c r="C672" s="12"/>
      <c r="D672" s="16"/>
      <c r="E672" s="16"/>
      <c r="F672" s="18"/>
      <c r="G672" s="16"/>
      <c r="H672" s="16"/>
      <c r="I672" s="16"/>
      <c r="J672" s="16"/>
      <c r="K672" s="17"/>
      <c r="L672" s="16"/>
      <c r="M672" s="17"/>
    </row>
    <row r="673" spans="2:13" x14ac:dyDescent="0.25">
      <c r="B673" s="15"/>
      <c r="C673" s="12"/>
      <c r="D673" s="16"/>
      <c r="E673" s="16"/>
      <c r="F673" s="18"/>
      <c r="G673" s="16"/>
      <c r="H673" s="16"/>
      <c r="I673" s="16"/>
      <c r="J673" s="16"/>
      <c r="K673" s="17"/>
      <c r="L673" s="16"/>
      <c r="M673" s="17"/>
    </row>
    <row r="674" spans="2:13" x14ac:dyDescent="0.25">
      <c r="B674" s="15"/>
      <c r="C674" s="12"/>
      <c r="D674" s="16"/>
      <c r="E674" s="16"/>
      <c r="F674" s="18"/>
      <c r="G674" s="16"/>
      <c r="H674" s="16"/>
      <c r="I674" s="16"/>
      <c r="J674" s="16"/>
      <c r="K674" s="17"/>
      <c r="L674" s="16"/>
      <c r="M674" s="17"/>
    </row>
    <row r="675" spans="2:13" x14ac:dyDescent="0.25">
      <c r="B675" s="15"/>
      <c r="C675" s="12"/>
      <c r="D675" s="16"/>
      <c r="E675" s="16"/>
      <c r="F675" s="18"/>
      <c r="G675" s="16"/>
      <c r="H675" s="16"/>
      <c r="I675" s="16"/>
      <c r="J675" s="16"/>
      <c r="K675" s="17"/>
      <c r="L675" s="16"/>
      <c r="M675" s="17"/>
    </row>
    <row r="676" spans="2:13" x14ac:dyDescent="0.25">
      <c r="B676" s="15"/>
      <c r="C676" s="12"/>
      <c r="D676" s="16"/>
      <c r="E676" s="16"/>
      <c r="F676" s="18"/>
      <c r="G676" s="16"/>
      <c r="H676" s="16"/>
      <c r="I676" s="16"/>
      <c r="J676" s="16"/>
      <c r="K676" s="17"/>
      <c r="L676" s="16"/>
      <c r="M676" s="17"/>
    </row>
    <row r="677" spans="2:13" x14ac:dyDescent="0.25">
      <c r="B677" s="13">
        <v>45873</v>
      </c>
      <c r="C677" s="12" t="s">
        <v>269</v>
      </c>
      <c r="D677" s="12" t="s">
        <v>17</v>
      </c>
      <c r="E677" s="12" t="s">
        <v>270</v>
      </c>
      <c r="F677" s="12" t="s">
        <v>21</v>
      </c>
      <c r="G677" s="12" t="s">
        <v>51</v>
      </c>
      <c r="H677" s="14">
        <v>-2000</v>
      </c>
      <c r="I677" s="11">
        <v>81.56</v>
      </c>
      <c r="J677" s="11">
        <v>-163116.79999999999</v>
      </c>
      <c r="K677" s="10"/>
      <c r="L677" s="10"/>
      <c r="M677" s="10"/>
    </row>
    <row r="678" spans="2:13" x14ac:dyDescent="0.25">
      <c r="B678" s="13">
        <f t="shared" ref="B678:B688" si="49">B677</f>
        <v>45873</v>
      </c>
      <c r="C678" s="12" t="s">
        <v>269</v>
      </c>
      <c r="D678" s="12" t="s">
        <v>23</v>
      </c>
      <c r="E678" s="12" t="s">
        <v>23</v>
      </c>
      <c r="F678" s="12" t="s">
        <v>21</v>
      </c>
      <c r="G678" s="12" t="s">
        <v>75</v>
      </c>
      <c r="H678" s="14">
        <v>1000</v>
      </c>
      <c r="I678" s="11">
        <v>106.4</v>
      </c>
      <c r="J678" s="11">
        <v>106396.28</v>
      </c>
      <c r="K678" s="10"/>
      <c r="L678" s="10"/>
      <c r="M678" s="10"/>
    </row>
    <row r="679" spans="2:13" x14ac:dyDescent="0.25">
      <c r="B679" s="13">
        <f t="shared" si="49"/>
        <v>45873</v>
      </c>
      <c r="C679" s="12" t="s">
        <v>269</v>
      </c>
      <c r="D679" s="12" t="s">
        <v>23</v>
      </c>
      <c r="E679" s="12" t="s">
        <v>23</v>
      </c>
      <c r="F679" s="12" t="s">
        <v>21</v>
      </c>
      <c r="G679" s="12" t="s">
        <v>271</v>
      </c>
      <c r="H679" s="14">
        <v>250</v>
      </c>
      <c r="I679" s="11">
        <v>202.71</v>
      </c>
      <c r="J679" s="11">
        <v>50678.12</v>
      </c>
      <c r="K679" s="10"/>
      <c r="L679" s="10"/>
      <c r="M679" s="10"/>
    </row>
    <row r="680" spans="2:13" x14ac:dyDescent="0.25">
      <c r="B680" s="13">
        <f t="shared" si="49"/>
        <v>45873</v>
      </c>
      <c r="C680" s="12" t="s">
        <v>269</v>
      </c>
      <c r="D680" s="12" t="s">
        <v>23</v>
      </c>
      <c r="E680" s="12" t="s">
        <v>23</v>
      </c>
      <c r="F680" s="12" t="s">
        <v>21</v>
      </c>
      <c r="G680" s="12" t="s">
        <v>164</v>
      </c>
      <c r="H680" s="14">
        <v>-50</v>
      </c>
      <c r="I680" s="11">
        <v>2257.29</v>
      </c>
      <c r="J680" s="11">
        <v>-112864.52</v>
      </c>
      <c r="K680" s="10"/>
      <c r="L680" s="10"/>
      <c r="M680" s="10"/>
    </row>
    <row r="681" spans="2:13" x14ac:dyDescent="0.25">
      <c r="B681" s="13">
        <f t="shared" si="49"/>
        <v>45873</v>
      </c>
      <c r="C681" s="12" t="s">
        <v>269</v>
      </c>
      <c r="D681" s="12" t="s">
        <v>23</v>
      </c>
      <c r="E681" s="12" t="s">
        <v>23</v>
      </c>
      <c r="F681" s="12" t="s">
        <v>24</v>
      </c>
      <c r="G681" s="12" t="s">
        <v>25</v>
      </c>
      <c r="H681" s="10"/>
      <c r="I681" s="10"/>
      <c r="J681" s="11">
        <v>0.43</v>
      </c>
      <c r="K681" s="10"/>
      <c r="L681" s="10"/>
      <c r="M681" s="10"/>
    </row>
    <row r="682" spans="2:13" x14ac:dyDescent="0.25">
      <c r="B682" s="13">
        <f t="shared" si="49"/>
        <v>45873</v>
      </c>
      <c r="C682" s="12" t="s">
        <v>269</v>
      </c>
      <c r="D682" s="12" t="s">
        <v>23</v>
      </c>
      <c r="E682" s="12" t="s">
        <v>23</v>
      </c>
      <c r="F682" s="12" t="s">
        <v>24</v>
      </c>
      <c r="G682" s="12" t="s">
        <v>26</v>
      </c>
      <c r="H682" s="10"/>
      <c r="I682" s="10"/>
      <c r="J682" s="11">
        <v>0.65</v>
      </c>
      <c r="K682" s="10"/>
      <c r="L682" s="10"/>
      <c r="M682" s="10"/>
    </row>
    <row r="683" spans="2:13" x14ac:dyDescent="0.25">
      <c r="B683" s="13">
        <f t="shared" si="49"/>
        <v>45873</v>
      </c>
      <c r="C683" s="12" t="s">
        <v>269</v>
      </c>
      <c r="D683" s="12" t="s">
        <v>23</v>
      </c>
      <c r="E683" s="12" t="s">
        <v>23</v>
      </c>
      <c r="F683" s="12" t="s">
        <v>24</v>
      </c>
      <c r="G683" s="12" t="s">
        <v>27</v>
      </c>
      <c r="H683" s="10"/>
      <c r="I683" s="10"/>
      <c r="J683" s="11">
        <v>164</v>
      </c>
      <c r="K683" s="10"/>
      <c r="L683" s="10"/>
      <c r="M683" s="10"/>
    </row>
    <row r="684" spans="2:13" x14ac:dyDescent="0.25">
      <c r="B684" s="13">
        <f t="shared" si="49"/>
        <v>45873</v>
      </c>
      <c r="C684" s="12" t="s">
        <v>269</v>
      </c>
      <c r="D684" s="12" t="s">
        <v>23</v>
      </c>
      <c r="E684" s="12" t="s">
        <v>23</v>
      </c>
      <c r="F684" s="12" t="s">
        <v>24</v>
      </c>
      <c r="G684" s="12" t="s">
        <v>31</v>
      </c>
      <c r="H684" s="10"/>
      <c r="I684" s="10"/>
      <c r="J684" s="11">
        <v>40.200000000000003</v>
      </c>
      <c r="K684" s="10"/>
      <c r="L684" s="10"/>
      <c r="M684" s="10"/>
    </row>
    <row r="685" spans="2:13" x14ac:dyDescent="0.25">
      <c r="B685" s="13">
        <f t="shared" si="49"/>
        <v>45873</v>
      </c>
      <c r="C685" s="12" t="s">
        <v>269</v>
      </c>
      <c r="D685" s="12" t="s">
        <v>23</v>
      </c>
      <c r="E685" s="12" t="s">
        <v>23</v>
      </c>
      <c r="F685" s="12" t="s">
        <v>24</v>
      </c>
      <c r="G685" s="12" t="s">
        <v>30</v>
      </c>
      <c r="H685" s="10"/>
      <c r="I685" s="10"/>
      <c r="J685" s="11">
        <v>12.87</v>
      </c>
      <c r="K685" s="10"/>
      <c r="L685" s="10"/>
      <c r="M685" s="10"/>
    </row>
    <row r="686" spans="2:13" x14ac:dyDescent="0.25">
      <c r="B686" s="13">
        <f t="shared" si="49"/>
        <v>45873</v>
      </c>
      <c r="C686" s="12" t="s">
        <v>269</v>
      </c>
      <c r="D686" s="12" t="s">
        <v>23</v>
      </c>
      <c r="E686" s="12" t="s">
        <v>23</v>
      </c>
      <c r="F686" s="12" t="s">
        <v>24</v>
      </c>
      <c r="G686" s="12" t="s">
        <v>28</v>
      </c>
      <c r="H686" s="10"/>
      <c r="I686" s="10"/>
      <c r="J686" s="11">
        <v>24</v>
      </c>
      <c r="K686" s="10"/>
      <c r="L686" s="10"/>
      <c r="M686" s="10"/>
    </row>
    <row r="687" spans="2:13" x14ac:dyDescent="0.25">
      <c r="B687" s="13">
        <f t="shared" si="49"/>
        <v>45873</v>
      </c>
      <c r="C687" s="12" t="s">
        <v>269</v>
      </c>
      <c r="D687" s="12" t="s">
        <v>23</v>
      </c>
      <c r="E687" s="12" t="s">
        <v>23</v>
      </c>
      <c r="F687" s="12" t="s">
        <v>24</v>
      </c>
      <c r="G687" s="12" t="s">
        <v>29</v>
      </c>
      <c r="H687" s="10"/>
      <c r="I687" s="10"/>
      <c r="J687" s="11">
        <v>40.200000000000003</v>
      </c>
      <c r="K687" s="10"/>
      <c r="L687" s="10"/>
      <c r="M687" s="10"/>
    </row>
    <row r="688" spans="2:13" x14ac:dyDescent="0.25">
      <c r="B688" s="15">
        <f t="shared" si="49"/>
        <v>45873</v>
      </c>
      <c r="C688" s="12" t="s">
        <v>269</v>
      </c>
      <c r="D688" s="16"/>
      <c r="E688" s="16"/>
      <c r="F688" s="81" t="s">
        <v>52</v>
      </c>
      <c r="G688" s="82"/>
      <c r="H688" s="82"/>
      <c r="I688" s="82"/>
      <c r="J688" s="82"/>
      <c r="K688" s="16"/>
      <c r="L688" s="17">
        <v>118624.57</v>
      </c>
      <c r="M688" s="17">
        <v>-2665222.23</v>
      </c>
    </row>
    <row r="689" spans="2:13" x14ac:dyDescent="0.25">
      <c r="B689" s="13">
        <v>45874</v>
      </c>
      <c r="C689" s="12" t="s">
        <v>272</v>
      </c>
      <c r="D689" s="12" t="s">
        <v>17</v>
      </c>
      <c r="E689" s="12" t="s">
        <v>273</v>
      </c>
      <c r="F689" s="12" t="s">
        <v>21</v>
      </c>
      <c r="G689" s="12" t="s">
        <v>164</v>
      </c>
      <c r="H689" s="14">
        <v>-25</v>
      </c>
      <c r="I689" s="11">
        <v>2315.38</v>
      </c>
      <c r="J689" s="11">
        <v>-57884.55</v>
      </c>
      <c r="K689" s="10"/>
      <c r="L689" s="10"/>
      <c r="M689" s="10"/>
    </row>
    <row r="690" spans="2:13" x14ac:dyDescent="0.25">
      <c r="B690" s="13">
        <f t="shared" ref="B690:B696" si="50">B689</f>
        <v>45874</v>
      </c>
      <c r="C690" s="12" t="s">
        <v>272</v>
      </c>
      <c r="D690" s="12" t="s">
        <v>23</v>
      </c>
      <c r="E690" s="12" t="s">
        <v>23</v>
      </c>
      <c r="F690" s="12" t="s">
        <v>24</v>
      </c>
      <c r="G690" s="12" t="s">
        <v>25</v>
      </c>
      <c r="H690" s="10"/>
      <c r="I690" s="10"/>
      <c r="J690" s="11">
        <v>0.06</v>
      </c>
      <c r="K690" s="10"/>
      <c r="L690" s="10"/>
      <c r="M690" s="10"/>
    </row>
    <row r="691" spans="2:13" x14ac:dyDescent="0.25">
      <c r="B691" s="13">
        <f t="shared" si="50"/>
        <v>45874</v>
      </c>
      <c r="C691" s="12" t="s">
        <v>272</v>
      </c>
      <c r="D691" s="12" t="s">
        <v>23</v>
      </c>
      <c r="E691" s="12" t="s">
        <v>23</v>
      </c>
      <c r="F691" s="12" t="s">
        <v>24</v>
      </c>
      <c r="G691" s="12" t="s">
        <v>26</v>
      </c>
      <c r="H691" s="10"/>
      <c r="I691" s="10"/>
      <c r="J691" s="11">
        <v>0.09</v>
      </c>
      <c r="K691" s="10"/>
      <c r="L691" s="10"/>
      <c r="M691" s="10"/>
    </row>
    <row r="692" spans="2:13" x14ac:dyDescent="0.25">
      <c r="B692" s="13">
        <f t="shared" si="50"/>
        <v>45874</v>
      </c>
      <c r="C692" s="12" t="s">
        <v>272</v>
      </c>
      <c r="D692" s="12" t="s">
        <v>23</v>
      </c>
      <c r="E692" s="12" t="s">
        <v>23</v>
      </c>
      <c r="F692" s="12" t="s">
        <v>24</v>
      </c>
      <c r="G692" s="12" t="s">
        <v>27</v>
      </c>
      <c r="H692" s="10"/>
      <c r="I692" s="10"/>
      <c r="J692" s="11">
        <v>58</v>
      </c>
      <c r="K692" s="10"/>
      <c r="L692" s="10"/>
      <c r="M692" s="10"/>
    </row>
    <row r="693" spans="2:13" x14ac:dyDescent="0.25">
      <c r="B693" s="13">
        <f t="shared" si="50"/>
        <v>45874</v>
      </c>
      <c r="C693" s="12" t="s">
        <v>272</v>
      </c>
      <c r="D693" s="12" t="s">
        <v>23</v>
      </c>
      <c r="E693" s="12" t="s">
        <v>23</v>
      </c>
      <c r="F693" s="12" t="s">
        <v>24</v>
      </c>
      <c r="G693" s="12" t="s">
        <v>31</v>
      </c>
      <c r="H693" s="10"/>
      <c r="I693" s="10"/>
      <c r="J693" s="11">
        <v>5.38</v>
      </c>
      <c r="K693" s="10"/>
      <c r="L693" s="10"/>
      <c r="M693" s="10"/>
    </row>
    <row r="694" spans="2:13" x14ac:dyDescent="0.25">
      <c r="B694" s="13">
        <f t="shared" si="50"/>
        <v>45874</v>
      </c>
      <c r="C694" s="12" t="s">
        <v>272</v>
      </c>
      <c r="D694" s="12" t="s">
        <v>23</v>
      </c>
      <c r="E694" s="12" t="s">
        <v>23</v>
      </c>
      <c r="F694" s="12" t="s">
        <v>24</v>
      </c>
      <c r="G694" s="12" t="s">
        <v>30</v>
      </c>
      <c r="H694" s="10"/>
      <c r="I694" s="10"/>
      <c r="J694" s="11">
        <v>1.72</v>
      </c>
      <c r="K694" s="10"/>
      <c r="L694" s="10"/>
      <c r="M694" s="10"/>
    </row>
    <row r="695" spans="2:13" x14ac:dyDescent="0.25">
      <c r="B695" s="13">
        <f t="shared" si="50"/>
        <v>45874</v>
      </c>
      <c r="C695" s="12" t="s">
        <v>272</v>
      </c>
      <c r="D695" s="12" t="s">
        <v>23</v>
      </c>
      <c r="E695" s="12" t="s">
        <v>23</v>
      </c>
      <c r="F695" s="12" t="s">
        <v>24</v>
      </c>
      <c r="G695" s="12" t="s">
        <v>29</v>
      </c>
      <c r="H695" s="10"/>
      <c r="I695" s="10"/>
      <c r="J695" s="11">
        <v>5.38</v>
      </c>
      <c r="K695" s="10"/>
      <c r="L695" s="10"/>
      <c r="M695" s="10"/>
    </row>
    <row r="696" spans="2:13" x14ac:dyDescent="0.25">
      <c r="B696" s="15">
        <f t="shared" si="50"/>
        <v>45874</v>
      </c>
      <c r="C696" s="12" t="s">
        <v>272</v>
      </c>
      <c r="D696" s="16"/>
      <c r="E696" s="16"/>
      <c r="F696" s="81" t="s">
        <v>52</v>
      </c>
      <c r="G696" s="82"/>
      <c r="H696" s="82"/>
      <c r="I696" s="82"/>
      <c r="J696" s="82"/>
      <c r="K696" s="16"/>
      <c r="L696" s="17">
        <v>57813.919999999998</v>
      </c>
      <c r="M696" s="17">
        <v>-2723036.15</v>
      </c>
    </row>
    <row r="697" spans="2:13" x14ac:dyDescent="0.25">
      <c r="B697" s="9">
        <v>45874</v>
      </c>
      <c r="C697" s="10" t="s">
        <v>274</v>
      </c>
      <c r="D697" s="10" t="s">
        <v>17</v>
      </c>
      <c r="E697" s="10"/>
      <c r="F697" s="83" t="s">
        <v>109</v>
      </c>
      <c r="G697" s="84"/>
      <c r="H697" s="84"/>
      <c r="I697" s="84"/>
      <c r="J697" s="84"/>
      <c r="K697" s="11">
        <v>991</v>
      </c>
      <c r="L697" s="10"/>
      <c r="M697" s="11">
        <v>-2722045.15</v>
      </c>
    </row>
    <row r="698" spans="2:13" x14ac:dyDescent="0.25">
      <c r="B698" s="13">
        <f>B697</f>
        <v>45874</v>
      </c>
      <c r="C698" s="10"/>
      <c r="D698" s="10"/>
      <c r="E698" s="10"/>
      <c r="F698" s="83" t="s">
        <v>275</v>
      </c>
      <c r="G698" s="84"/>
      <c r="H698" s="85"/>
      <c r="I698" s="84"/>
      <c r="J698" s="84"/>
      <c r="K698" s="10"/>
      <c r="L698" s="10"/>
      <c r="M698" s="10"/>
    </row>
    <row r="699" spans="2:13" x14ac:dyDescent="0.25">
      <c r="B699" s="13">
        <v>45875</v>
      </c>
      <c r="C699" s="12" t="s">
        <v>276</v>
      </c>
      <c r="D699" s="12" t="s">
        <v>17</v>
      </c>
      <c r="E699" s="12" t="s">
        <v>277</v>
      </c>
      <c r="F699" s="12" t="s">
        <v>21</v>
      </c>
      <c r="G699" s="12" t="s">
        <v>158</v>
      </c>
      <c r="H699" s="14">
        <v>-500</v>
      </c>
      <c r="I699" s="11">
        <v>121.88</v>
      </c>
      <c r="J699" s="11">
        <v>-60939</v>
      </c>
      <c r="K699" s="10"/>
      <c r="L699" s="10"/>
      <c r="M699" s="10"/>
    </row>
    <row r="700" spans="2:13" x14ac:dyDescent="0.25">
      <c r="B700" s="13">
        <f t="shared" ref="B700:B716" si="51">B699</f>
        <v>45875</v>
      </c>
      <c r="C700" s="12" t="s">
        <v>276</v>
      </c>
      <c r="D700" s="12" t="s">
        <v>23</v>
      </c>
      <c r="E700" s="12" t="s">
        <v>23</v>
      </c>
      <c r="F700" s="12" t="s">
        <v>21</v>
      </c>
      <c r="G700" s="12" t="s">
        <v>177</v>
      </c>
      <c r="H700" s="14">
        <v>-2000</v>
      </c>
      <c r="I700" s="11">
        <v>22.93</v>
      </c>
      <c r="J700" s="11">
        <v>-45854</v>
      </c>
      <c r="K700" s="10"/>
      <c r="L700" s="10"/>
      <c r="M700" s="10"/>
    </row>
    <row r="701" spans="2:13" x14ac:dyDescent="0.25">
      <c r="B701" s="13">
        <f t="shared" si="51"/>
        <v>45875</v>
      </c>
      <c r="C701" s="12" t="s">
        <v>276</v>
      </c>
      <c r="D701" s="12" t="s">
        <v>23</v>
      </c>
      <c r="E701" s="12" t="s">
        <v>23</v>
      </c>
      <c r="F701" s="12" t="s">
        <v>21</v>
      </c>
      <c r="G701" s="12" t="s">
        <v>47</v>
      </c>
      <c r="H701" s="14">
        <v>-1000</v>
      </c>
      <c r="I701" s="11">
        <v>107.71</v>
      </c>
      <c r="J701" s="11">
        <v>-107712.2</v>
      </c>
      <c r="K701" s="10"/>
      <c r="L701" s="10"/>
      <c r="M701" s="10"/>
    </row>
    <row r="702" spans="2:13" x14ac:dyDescent="0.25">
      <c r="B702" s="13">
        <f t="shared" si="51"/>
        <v>45875</v>
      </c>
      <c r="C702" s="12" t="s">
        <v>276</v>
      </c>
      <c r="D702" s="12" t="s">
        <v>23</v>
      </c>
      <c r="E702" s="12" t="s">
        <v>23</v>
      </c>
      <c r="F702" s="12" t="s">
        <v>21</v>
      </c>
      <c r="G702" s="12" t="s">
        <v>83</v>
      </c>
      <c r="H702" s="14">
        <v>-2000</v>
      </c>
      <c r="I702" s="11">
        <v>110.24</v>
      </c>
      <c r="J702" s="11">
        <v>-220487.81</v>
      </c>
      <c r="K702" s="10"/>
      <c r="L702" s="10"/>
      <c r="M702" s="10"/>
    </row>
    <row r="703" spans="2:13" x14ac:dyDescent="0.25">
      <c r="B703" s="13">
        <f t="shared" si="51"/>
        <v>45875</v>
      </c>
      <c r="C703" s="12" t="s">
        <v>276</v>
      </c>
      <c r="D703" s="12" t="s">
        <v>23</v>
      </c>
      <c r="E703" s="12" t="s">
        <v>23</v>
      </c>
      <c r="F703" s="12" t="s">
        <v>21</v>
      </c>
      <c r="G703" s="12" t="s">
        <v>87</v>
      </c>
      <c r="H703" s="14">
        <v>-500</v>
      </c>
      <c r="I703" s="11">
        <v>204.21</v>
      </c>
      <c r="J703" s="11">
        <v>-102104.3</v>
      </c>
      <c r="K703" s="10"/>
      <c r="L703" s="10"/>
      <c r="M703" s="10"/>
    </row>
    <row r="704" spans="2:13" x14ac:dyDescent="0.25">
      <c r="B704" s="13">
        <f t="shared" si="51"/>
        <v>45875</v>
      </c>
      <c r="C704" s="12" t="s">
        <v>276</v>
      </c>
      <c r="D704" s="12" t="s">
        <v>23</v>
      </c>
      <c r="E704" s="12" t="s">
        <v>23</v>
      </c>
      <c r="F704" s="12" t="s">
        <v>21</v>
      </c>
      <c r="G704" s="12" t="s">
        <v>75</v>
      </c>
      <c r="H704" s="14">
        <v>2000</v>
      </c>
      <c r="I704" s="11">
        <v>108.91</v>
      </c>
      <c r="J704" s="11">
        <v>217817.60000000001</v>
      </c>
      <c r="K704" s="10"/>
      <c r="L704" s="10"/>
      <c r="M704" s="10"/>
    </row>
    <row r="705" spans="2:13" x14ac:dyDescent="0.25">
      <c r="B705" s="13">
        <f t="shared" si="51"/>
        <v>45875</v>
      </c>
      <c r="C705" s="12" t="s">
        <v>276</v>
      </c>
      <c r="D705" s="12" t="s">
        <v>23</v>
      </c>
      <c r="E705" s="12" t="s">
        <v>23</v>
      </c>
      <c r="F705" s="12" t="s">
        <v>21</v>
      </c>
      <c r="G705" s="12" t="s">
        <v>88</v>
      </c>
      <c r="H705" s="14">
        <v>-400</v>
      </c>
      <c r="I705" s="11">
        <v>524.17999999999995</v>
      </c>
      <c r="J705" s="11">
        <v>-209670.13</v>
      </c>
      <c r="K705" s="10"/>
      <c r="L705" s="10"/>
      <c r="M705" s="10"/>
    </row>
    <row r="706" spans="2:13" x14ac:dyDescent="0.25">
      <c r="B706" s="13">
        <f t="shared" si="51"/>
        <v>45875</v>
      </c>
      <c r="C706" s="12" t="s">
        <v>276</v>
      </c>
      <c r="D706" s="12" t="s">
        <v>23</v>
      </c>
      <c r="E706" s="12" t="s">
        <v>23</v>
      </c>
      <c r="F706" s="12" t="s">
        <v>21</v>
      </c>
      <c r="G706" s="12" t="s">
        <v>137</v>
      </c>
      <c r="H706" s="14">
        <v>-500</v>
      </c>
      <c r="I706" s="11">
        <v>804.2</v>
      </c>
      <c r="J706" s="11">
        <v>-402100.04</v>
      </c>
      <c r="K706" s="10"/>
      <c r="L706" s="10"/>
      <c r="M706" s="10"/>
    </row>
    <row r="707" spans="2:13" x14ac:dyDescent="0.25">
      <c r="B707" s="13">
        <f t="shared" si="51"/>
        <v>45875</v>
      </c>
      <c r="C707" s="12" t="s">
        <v>276</v>
      </c>
      <c r="D707" s="12" t="s">
        <v>23</v>
      </c>
      <c r="E707" s="12" t="s">
        <v>23</v>
      </c>
      <c r="F707" s="12" t="s">
        <v>21</v>
      </c>
      <c r="G707" s="12" t="s">
        <v>138</v>
      </c>
      <c r="H707" s="14">
        <v>-500</v>
      </c>
      <c r="I707" s="11">
        <v>87.18</v>
      </c>
      <c r="J707" s="11">
        <v>-43588.74</v>
      </c>
      <c r="K707" s="10"/>
      <c r="L707" s="10"/>
      <c r="M707" s="10"/>
    </row>
    <row r="708" spans="2:13" x14ac:dyDescent="0.25">
      <c r="B708" s="13">
        <f t="shared" si="51"/>
        <v>45875</v>
      </c>
      <c r="C708" s="12" t="s">
        <v>276</v>
      </c>
      <c r="D708" s="12" t="s">
        <v>23</v>
      </c>
      <c r="E708" s="12" t="s">
        <v>23</v>
      </c>
      <c r="F708" s="12" t="s">
        <v>21</v>
      </c>
      <c r="G708" s="12" t="s">
        <v>92</v>
      </c>
      <c r="H708" s="14">
        <v>-2000</v>
      </c>
      <c r="I708" s="11">
        <v>140.97</v>
      </c>
      <c r="J708" s="11">
        <v>-281937.78999999998</v>
      </c>
      <c r="K708" s="10"/>
      <c r="L708" s="10"/>
      <c r="M708" s="10"/>
    </row>
    <row r="709" spans="2:13" x14ac:dyDescent="0.25">
      <c r="B709" s="13">
        <f t="shared" si="51"/>
        <v>45875</v>
      </c>
      <c r="C709" s="12" t="s">
        <v>276</v>
      </c>
      <c r="D709" s="12" t="s">
        <v>23</v>
      </c>
      <c r="E709" s="12" t="s">
        <v>23</v>
      </c>
      <c r="F709" s="12" t="s">
        <v>24</v>
      </c>
      <c r="G709" s="12" t="s">
        <v>25</v>
      </c>
      <c r="H709" s="10"/>
      <c r="I709" s="10"/>
      <c r="J709" s="11">
        <v>1.69</v>
      </c>
      <c r="K709" s="10"/>
      <c r="L709" s="10"/>
      <c r="M709" s="10"/>
    </row>
    <row r="710" spans="2:13" x14ac:dyDescent="0.25">
      <c r="B710" s="13">
        <f t="shared" si="51"/>
        <v>45875</v>
      </c>
      <c r="C710" s="12" t="s">
        <v>276</v>
      </c>
      <c r="D710" s="12" t="s">
        <v>23</v>
      </c>
      <c r="E710" s="12" t="s">
        <v>23</v>
      </c>
      <c r="F710" s="12" t="s">
        <v>24</v>
      </c>
      <c r="G710" s="12" t="s">
        <v>26</v>
      </c>
      <c r="H710" s="10"/>
      <c r="I710" s="10"/>
      <c r="J710" s="11">
        <v>2.54</v>
      </c>
      <c r="K710" s="10"/>
      <c r="L710" s="10"/>
      <c r="M710" s="10"/>
    </row>
    <row r="711" spans="2:13" x14ac:dyDescent="0.25">
      <c r="B711" s="13">
        <f t="shared" si="51"/>
        <v>45875</v>
      </c>
      <c r="C711" s="12" t="s">
        <v>276</v>
      </c>
      <c r="D711" s="12" t="s">
        <v>23</v>
      </c>
      <c r="E711" s="12" t="s">
        <v>23</v>
      </c>
      <c r="F711" s="12" t="s">
        <v>24</v>
      </c>
      <c r="G711" s="12" t="s">
        <v>27</v>
      </c>
      <c r="H711" s="10"/>
      <c r="I711" s="10"/>
      <c r="J711" s="11">
        <v>1476</v>
      </c>
      <c r="K711" s="10"/>
      <c r="L711" s="10"/>
      <c r="M711" s="10"/>
    </row>
    <row r="712" spans="2:13" x14ac:dyDescent="0.25">
      <c r="B712" s="13">
        <f t="shared" si="51"/>
        <v>45875</v>
      </c>
      <c r="C712" s="12" t="s">
        <v>276</v>
      </c>
      <c r="D712" s="12" t="s">
        <v>23</v>
      </c>
      <c r="E712" s="12" t="s">
        <v>23</v>
      </c>
      <c r="F712" s="12" t="s">
        <v>24</v>
      </c>
      <c r="G712" s="12" t="s">
        <v>31</v>
      </c>
      <c r="H712" s="10"/>
      <c r="I712" s="10"/>
      <c r="J712" s="11">
        <v>157.19</v>
      </c>
      <c r="K712" s="10"/>
      <c r="L712" s="10"/>
      <c r="M712" s="10"/>
    </row>
    <row r="713" spans="2:13" x14ac:dyDescent="0.25">
      <c r="B713" s="13">
        <f t="shared" si="51"/>
        <v>45875</v>
      </c>
      <c r="C713" s="12" t="s">
        <v>276</v>
      </c>
      <c r="D713" s="12" t="s">
        <v>23</v>
      </c>
      <c r="E713" s="12" t="s">
        <v>23</v>
      </c>
      <c r="F713" s="12" t="s">
        <v>24</v>
      </c>
      <c r="G713" s="12" t="s">
        <v>30</v>
      </c>
      <c r="H713" s="10"/>
      <c r="I713" s="10"/>
      <c r="J713" s="11">
        <v>50.3</v>
      </c>
      <c r="K713" s="10"/>
      <c r="L713" s="10"/>
      <c r="M713" s="10"/>
    </row>
    <row r="714" spans="2:13" x14ac:dyDescent="0.25">
      <c r="B714" s="13">
        <f t="shared" si="51"/>
        <v>45875</v>
      </c>
      <c r="C714" s="12" t="s">
        <v>276</v>
      </c>
      <c r="D714" s="12" t="s">
        <v>23</v>
      </c>
      <c r="E714" s="12" t="s">
        <v>23</v>
      </c>
      <c r="F714" s="12" t="s">
        <v>24</v>
      </c>
      <c r="G714" s="12" t="s">
        <v>28</v>
      </c>
      <c r="H714" s="10"/>
      <c r="I714" s="10"/>
      <c r="J714" s="11">
        <v>33</v>
      </c>
      <c r="K714" s="10"/>
      <c r="L714" s="10"/>
      <c r="M714" s="10"/>
    </row>
    <row r="715" spans="2:13" x14ac:dyDescent="0.25">
      <c r="B715" s="13">
        <f t="shared" si="51"/>
        <v>45875</v>
      </c>
      <c r="C715" s="12" t="s">
        <v>276</v>
      </c>
      <c r="D715" s="12" t="s">
        <v>23</v>
      </c>
      <c r="E715" s="12" t="s">
        <v>23</v>
      </c>
      <c r="F715" s="12" t="s">
        <v>24</v>
      </c>
      <c r="G715" s="12" t="s">
        <v>29</v>
      </c>
      <c r="H715" s="10"/>
      <c r="I715" s="10"/>
      <c r="J715" s="11">
        <v>157.19</v>
      </c>
      <c r="K715" s="10"/>
      <c r="L715" s="10"/>
      <c r="M715" s="10"/>
    </row>
    <row r="716" spans="2:13" x14ac:dyDescent="0.25">
      <c r="B716" s="15">
        <f t="shared" si="51"/>
        <v>45875</v>
      </c>
      <c r="C716" s="12" t="s">
        <v>276</v>
      </c>
      <c r="D716" s="16"/>
      <c r="E716" s="16"/>
      <c r="F716" s="81" t="s">
        <v>52</v>
      </c>
      <c r="G716" s="82"/>
      <c r="H716" s="82"/>
      <c r="I716" s="82"/>
      <c r="J716" s="82"/>
      <c r="K716" s="16"/>
      <c r="L716" s="17">
        <v>1254698.5</v>
      </c>
      <c r="M716" s="17">
        <v>-3976743.65</v>
      </c>
    </row>
    <row r="717" spans="2:13" x14ac:dyDescent="0.25">
      <c r="B717" s="13">
        <v>45876</v>
      </c>
      <c r="C717" s="12" t="s">
        <v>278</v>
      </c>
      <c r="D717" s="12" t="s">
        <v>17</v>
      </c>
      <c r="E717" s="12" t="s">
        <v>279</v>
      </c>
      <c r="F717" s="12" t="s">
        <v>21</v>
      </c>
      <c r="G717" s="12" t="s">
        <v>280</v>
      </c>
      <c r="H717" s="14">
        <v>200</v>
      </c>
      <c r="I717" s="11">
        <v>912.66</v>
      </c>
      <c r="J717" s="11">
        <v>182532.35</v>
      </c>
      <c r="K717" s="10"/>
      <c r="L717" s="10"/>
      <c r="M717" s="10"/>
    </row>
    <row r="718" spans="2:13" x14ac:dyDescent="0.25">
      <c r="B718" s="13">
        <f t="shared" ref="B718:B725" si="52">B717</f>
        <v>45876</v>
      </c>
      <c r="C718" s="12" t="s">
        <v>278</v>
      </c>
      <c r="D718" s="12" t="s">
        <v>23</v>
      </c>
      <c r="E718" s="12" t="s">
        <v>23</v>
      </c>
      <c r="F718" s="12" t="s">
        <v>24</v>
      </c>
      <c r="G718" s="12" t="s">
        <v>25</v>
      </c>
      <c r="H718" s="10"/>
      <c r="I718" s="10"/>
      <c r="J718" s="11">
        <v>0.18</v>
      </c>
      <c r="K718" s="10"/>
      <c r="L718" s="10"/>
      <c r="M718" s="10"/>
    </row>
    <row r="719" spans="2:13" x14ac:dyDescent="0.25">
      <c r="B719" s="13">
        <f t="shared" si="52"/>
        <v>45876</v>
      </c>
      <c r="C719" s="12" t="s">
        <v>278</v>
      </c>
      <c r="D719" s="12" t="s">
        <v>23</v>
      </c>
      <c r="E719" s="12" t="s">
        <v>23</v>
      </c>
      <c r="F719" s="12" t="s">
        <v>24</v>
      </c>
      <c r="G719" s="12" t="s">
        <v>26</v>
      </c>
      <c r="H719" s="10"/>
      <c r="I719" s="10"/>
      <c r="J719" s="11">
        <v>0.27</v>
      </c>
      <c r="K719" s="10"/>
      <c r="L719" s="10"/>
      <c r="M719" s="10"/>
    </row>
    <row r="720" spans="2:13" x14ac:dyDescent="0.25">
      <c r="B720" s="13">
        <f t="shared" si="52"/>
        <v>45876</v>
      </c>
      <c r="C720" s="12" t="s">
        <v>278</v>
      </c>
      <c r="D720" s="12" t="s">
        <v>23</v>
      </c>
      <c r="E720" s="12" t="s">
        <v>23</v>
      </c>
      <c r="F720" s="12" t="s">
        <v>24</v>
      </c>
      <c r="G720" s="12" t="s">
        <v>27</v>
      </c>
      <c r="H720" s="10"/>
      <c r="I720" s="10"/>
      <c r="J720" s="11">
        <v>182</v>
      </c>
      <c r="K720" s="10"/>
      <c r="L720" s="10"/>
      <c r="M720" s="10"/>
    </row>
    <row r="721" spans="2:13" x14ac:dyDescent="0.25">
      <c r="B721" s="13">
        <f t="shared" si="52"/>
        <v>45876</v>
      </c>
      <c r="C721" s="12" t="s">
        <v>278</v>
      </c>
      <c r="D721" s="12" t="s">
        <v>23</v>
      </c>
      <c r="E721" s="12" t="s">
        <v>23</v>
      </c>
      <c r="F721" s="12" t="s">
        <v>24</v>
      </c>
      <c r="G721" s="12" t="s">
        <v>31</v>
      </c>
      <c r="H721" s="10"/>
      <c r="I721" s="10"/>
      <c r="J721" s="11">
        <v>16.920000000000002</v>
      </c>
      <c r="K721" s="10"/>
      <c r="L721" s="10"/>
      <c r="M721" s="10"/>
    </row>
    <row r="722" spans="2:13" x14ac:dyDescent="0.25">
      <c r="B722" s="13">
        <f t="shared" si="52"/>
        <v>45876</v>
      </c>
      <c r="C722" s="12" t="s">
        <v>278</v>
      </c>
      <c r="D722" s="12" t="s">
        <v>23</v>
      </c>
      <c r="E722" s="12" t="s">
        <v>23</v>
      </c>
      <c r="F722" s="12" t="s">
        <v>24</v>
      </c>
      <c r="G722" s="12" t="s">
        <v>28</v>
      </c>
      <c r="H722" s="10"/>
      <c r="I722" s="10"/>
      <c r="J722" s="11">
        <v>27</v>
      </c>
      <c r="K722" s="10"/>
      <c r="L722" s="10"/>
      <c r="M722" s="10"/>
    </row>
    <row r="723" spans="2:13" x14ac:dyDescent="0.25">
      <c r="B723" s="13">
        <f t="shared" si="52"/>
        <v>45876</v>
      </c>
      <c r="C723" s="12" t="s">
        <v>278</v>
      </c>
      <c r="D723" s="12" t="s">
        <v>23</v>
      </c>
      <c r="E723" s="12" t="s">
        <v>23</v>
      </c>
      <c r="F723" s="12" t="s">
        <v>24</v>
      </c>
      <c r="G723" s="12" t="s">
        <v>29</v>
      </c>
      <c r="H723" s="10"/>
      <c r="I723" s="10"/>
      <c r="J723" s="11">
        <v>16.920000000000002</v>
      </c>
      <c r="K723" s="10"/>
      <c r="L723" s="10"/>
      <c r="M723" s="10"/>
    </row>
    <row r="724" spans="2:13" x14ac:dyDescent="0.25">
      <c r="B724" s="13">
        <f t="shared" si="52"/>
        <v>45876</v>
      </c>
      <c r="C724" s="12" t="s">
        <v>278</v>
      </c>
      <c r="D724" s="12" t="s">
        <v>23</v>
      </c>
      <c r="E724" s="12" t="s">
        <v>23</v>
      </c>
      <c r="F724" s="12" t="s">
        <v>24</v>
      </c>
      <c r="G724" s="12" t="s">
        <v>30</v>
      </c>
      <c r="H724" s="10"/>
      <c r="I724" s="10"/>
      <c r="J724" s="11">
        <v>5.47</v>
      </c>
      <c r="K724" s="10"/>
      <c r="L724" s="10"/>
      <c r="M724" s="10"/>
    </row>
    <row r="725" spans="2:13" x14ac:dyDescent="0.25">
      <c r="B725" s="15">
        <f t="shared" si="52"/>
        <v>45876</v>
      </c>
      <c r="C725" s="12" t="s">
        <v>278</v>
      </c>
      <c r="D725" s="16"/>
      <c r="E725" s="16"/>
      <c r="F725" s="81" t="s">
        <v>32</v>
      </c>
      <c r="G725" s="82"/>
      <c r="H725" s="82"/>
      <c r="I725" s="82"/>
      <c r="J725" s="82"/>
      <c r="K725" s="17">
        <v>182781.11</v>
      </c>
      <c r="L725" s="16"/>
      <c r="M725" s="17">
        <v>-3793962.54</v>
      </c>
    </row>
    <row r="726" spans="2:13" x14ac:dyDescent="0.25">
      <c r="B726" s="13">
        <v>45876</v>
      </c>
      <c r="C726" s="12" t="s">
        <v>278</v>
      </c>
      <c r="D726" s="12" t="s">
        <v>17</v>
      </c>
      <c r="E726" s="12" t="s">
        <v>281</v>
      </c>
      <c r="F726" s="12" t="s">
        <v>21</v>
      </c>
      <c r="G726" s="12" t="s">
        <v>76</v>
      </c>
      <c r="H726" s="14">
        <v>-1500</v>
      </c>
      <c r="I726" s="11">
        <v>43.51</v>
      </c>
      <c r="J726" s="11">
        <v>-65259.6</v>
      </c>
      <c r="K726" s="10"/>
      <c r="L726" s="10"/>
      <c r="M726" s="10"/>
    </row>
    <row r="727" spans="2:13" x14ac:dyDescent="0.25">
      <c r="B727" s="13">
        <f t="shared" ref="B727:B733" si="53">B726</f>
        <v>45876</v>
      </c>
      <c r="C727" s="12" t="s">
        <v>278</v>
      </c>
      <c r="D727" s="12" t="s">
        <v>23</v>
      </c>
      <c r="E727" s="12" t="s">
        <v>23</v>
      </c>
      <c r="F727" s="12" t="s">
        <v>24</v>
      </c>
      <c r="G727" s="12" t="s">
        <v>31</v>
      </c>
      <c r="H727" s="10"/>
      <c r="I727" s="10"/>
      <c r="J727" s="11">
        <v>6.07</v>
      </c>
      <c r="K727" s="10"/>
      <c r="L727" s="10"/>
      <c r="M727" s="10"/>
    </row>
    <row r="728" spans="2:13" x14ac:dyDescent="0.25">
      <c r="B728" s="13">
        <f t="shared" si="53"/>
        <v>45876</v>
      </c>
      <c r="C728" s="12" t="s">
        <v>278</v>
      </c>
      <c r="D728" s="12" t="s">
        <v>23</v>
      </c>
      <c r="E728" s="12" t="s">
        <v>23</v>
      </c>
      <c r="F728" s="12" t="s">
        <v>24</v>
      </c>
      <c r="G728" s="12" t="s">
        <v>27</v>
      </c>
      <c r="H728" s="10"/>
      <c r="I728" s="10"/>
      <c r="J728" s="11">
        <v>65</v>
      </c>
      <c r="K728" s="10"/>
      <c r="L728" s="10"/>
      <c r="M728" s="10"/>
    </row>
    <row r="729" spans="2:13" x14ac:dyDescent="0.25">
      <c r="B729" s="13">
        <f t="shared" si="53"/>
        <v>45876</v>
      </c>
      <c r="C729" s="12" t="s">
        <v>278</v>
      </c>
      <c r="D729" s="12" t="s">
        <v>23</v>
      </c>
      <c r="E729" s="12" t="s">
        <v>23</v>
      </c>
      <c r="F729" s="12" t="s">
        <v>24</v>
      </c>
      <c r="G729" s="12" t="s">
        <v>26</v>
      </c>
      <c r="H729" s="10"/>
      <c r="I729" s="10"/>
      <c r="J729" s="11">
        <v>0.1</v>
      </c>
      <c r="K729" s="10"/>
      <c r="L729" s="10"/>
      <c r="M729" s="10"/>
    </row>
    <row r="730" spans="2:13" x14ac:dyDescent="0.25">
      <c r="B730" s="13">
        <f t="shared" si="53"/>
        <v>45876</v>
      </c>
      <c r="C730" s="12" t="s">
        <v>278</v>
      </c>
      <c r="D730" s="12" t="s">
        <v>23</v>
      </c>
      <c r="E730" s="12" t="s">
        <v>23</v>
      </c>
      <c r="F730" s="12" t="s">
        <v>24</v>
      </c>
      <c r="G730" s="12" t="s">
        <v>25</v>
      </c>
      <c r="H730" s="10"/>
      <c r="I730" s="10"/>
      <c r="J730" s="11">
        <v>7.0000000000000007E-2</v>
      </c>
      <c r="K730" s="10"/>
      <c r="L730" s="10"/>
      <c r="M730" s="10"/>
    </row>
    <row r="731" spans="2:13" x14ac:dyDescent="0.25">
      <c r="B731" s="13">
        <f t="shared" si="53"/>
        <v>45876</v>
      </c>
      <c r="C731" s="12" t="s">
        <v>278</v>
      </c>
      <c r="D731" s="12" t="s">
        <v>23</v>
      </c>
      <c r="E731" s="12" t="s">
        <v>23</v>
      </c>
      <c r="F731" s="12" t="s">
        <v>24</v>
      </c>
      <c r="G731" s="12" t="s">
        <v>29</v>
      </c>
      <c r="H731" s="10"/>
      <c r="I731" s="10"/>
      <c r="J731" s="11">
        <v>6.07</v>
      </c>
      <c r="K731" s="10"/>
      <c r="L731" s="10"/>
      <c r="M731" s="10"/>
    </row>
    <row r="732" spans="2:13" x14ac:dyDescent="0.25">
      <c r="B732" s="13">
        <f t="shared" si="53"/>
        <v>45876</v>
      </c>
      <c r="C732" s="12" t="s">
        <v>278</v>
      </c>
      <c r="D732" s="12" t="s">
        <v>23</v>
      </c>
      <c r="E732" s="12" t="s">
        <v>23</v>
      </c>
      <c r="F732" s="12" t="s">
        <v>24</v>
      </c>
      <c r="G732" s="12" t="s">
        <v>30</v>
      </c>
      <c r="H732" s="10"/>
      <c r="I732" s="10"/>
      <c r="J732" s="11">
        <v>1.94</v>
      </c>
      <c r="K732" s="10"/>
      <c r="L732" s="10"/>
      <c r="M732" s="10"/>
    </row>
    <row r="733" spans="2:13" x14ac:dyDescent="0.25">
      <c r="B733" s="15">
        <f t="shared" si="53"/>
        <v>45876</v>
      </c>
      <c r="C733" s="12" t="s">
        <v>278</v>
      </c>
      <c r="D733" s="16"/>
      <c r="E733" s="16"/>
      <c r="F733" s="81" t="s">
        <v>52</v>
      </c>
      <c r="G733" s="82"/>
      <c r="H733" s="82"/>
      <c r="I733" s="82"/>
      <c r="J733" s="82"/>
      <c r="K733" s="16"/>
      <c r="L733" s="17">
        <v>65180.35</v>
      </c>
      <c r="M733" s="17">
        <v>-3859142.89</v>
      </c>
    </row>
    <row r="734" spans="2:13" x14ac:dyDescent="0.25">
      <c r="B734" s="13">
        <v>45877</v>
      </c>
      <c r="C734" s="12" t="s">
        <v>282</v>
      </c>
      <c r="D734" s="12" t="s">
        <v>17</v>
      </c>
      <c r="E734" s="12" t="s">
        <v>283</v>
      </c>
      <c r="F734" s="12" t="s">
        <v>123</v>
      </c>
      <c r="G734" s="12" t="s">
        <v>280</v>
      </c>
      <c r="H734" s="10">
        <v>0</v>
      </c>
      <c r="I734" s="10"/>
      <c r="J734" s="11">
        <v>-14083.66</v>
      </c>
      <c r="K734" s="10"/>
      <c r="L734" s="10"/>
      <c r="M734" s="10"/>
    </row>
    <row r="735" spans="2:13" x14ac:dyDescent="0.25">
      <c r="B735" s="13">
        <f t="shared" ref="B735:B744" si="54">B734</f>
        <v>45877</v>
      </c>
      <c r="C735" s="12" t="s">
        <v>282</v>
      </c>
      <c r="D735" s="12" t="s">
        <v>23</v>
      </c>
      <c r="E735" s="12" t="s">
        <v>23</v>
      </c>
      <c r="F735" s="12" t="s">
        <v>21</v>
      </c>
      <c r="G735" s="12" t="s">
        <v>51</v>
      </c>
      <c r="H735" s="14">
        <v>-2000</v>
      </c>
      <c r="I735" s="11">
        <v>83.92</v>
      </c>
      <c r="J735" s="11">
        <v>-167832</v>
      </c>
      <c r="K735" s="10"/>
      <c r="L735" s="10"/>
      <c r="M735" s="10"/>
    </row>
    <row r="736" spans="2:13" x14ac:dyDescent="0.25">
      <c r="B736" s="13">
        <f t="shared" si="54"/>
        <v>45877</v>
      </c>
      <c r="C736" s="12" t="s">
        <v>282</v>
      </c>
      <c r="D736" s="12" t="s">
        <v>23</v>
      </c>
      <c r="E736" s="12" t="s">
        <v>23</v>
      </c>
      <c r="F736" s="12" t="s">
        <v>21</v>
      </c>
      <c r="G736" s="12" t="s">
        <v>75</v>
      </c>
      <c r="H736" s="14">
        <v>-2000</v>
      </c>
      <c r="I736" s="11">
        <v>110.88</v>
      </c>
      <c r="J736" s="11">
        <v>-221757.99</v>
      </c>
      <c r="K736" s="10"/>
      <c r="L736" s="10"/>
      <c r="M736" s="10"/>
    </row>
    <row r="737" spans="2:13" x14ac:dyDescent="0.25">
      <c r="B737" s="13">
        <f t="shared" si="54"/>
        <v>45877</v>
      </c>
      <c r="C737" s="12" t="s">
        <v>282</v>
      </c>
      <c r="D737" s="12" t="s">
        <v>23</v>
      </c>
      <c r="E737" s="12" t="s">
        <v>23</v>
      </c>
      <c r="F737" s="12" t="s">
        <v>24</v>
      </c>
      <c r="G737" s="12" t="s">
        <v>28</v>
      </c>
      <c r="H737" s="10"/>
      <c r="I737" s="10"/>
      <c r="J737" s="11">
        <v>6</v>
      </c>
      <c r="K737" s="10"/>
      <c r="L737" s="10"/>
      <c r="M737" s="10"/>
    </row>
    <row r="738" spans="2:13" x14ac:dyDescent="0.25">
      <c r="B738" s="13">
        <f t="shared" si="54"/>
        <v>45877</v>
      </c>
      <c r="C738" s="12" t="s">
        <v>282</v>
      </c>
      <c r="D738" s="12" t="s">
        <v>23</v>
      </c>
      <c r="E738" s="12" t="s">
        <v>23</v>
      </c>
      <c r="F738" s="12" t="s">
        <v>24</v>
      </c>
      <c r="G738" s="12" t="s">
        <v>29</v>
      </c>
      <c r="H738" s="10"/>
      <c r="I738" s="10"/>
      <c r="J738" s="11">
        <v>45.19</v>
      </c>
      <c r="K738" s="10"/>
      <c r="L738" s="10"/>
      <c r="M738" s="10"/>
    </row>
    <row r="739" spans="2:13" x14ac:dyDescent="0.25">
      <c r="B739" s="13">
        <f t="shared" si="54"/>
        <v>45877</v>
      </c>
      <c r="C739" s="12" t="s">
        <v>282</v>
      </c>
      <c r="D739" s="12" t="s">
        <v>23</v>
      </c>
      <c r="E739" s="12" t="s">
        <v>23</v>
      </c>
      <c r="F739" s="12" t="s">
        <v>24</v>
      </c>
      <c r="G739" s="12" t="s">
        <v>25</v>
      </c>
      <c r="H739" s="10"/>
      <c r="I739" s="10"/>
      <c r="J739" s="11">
        <v>0.82</v>
      </c>
      <c r="K739" s="10"/>
      <c r="L739" s="10"/>
      <c r="M739" s="10"/>
    </row>
    <row r="740" spans="2:13" x14ac:dyDescent="0.25">
      <c r="B740" s="13">
        <f t="shared" si="54"/>
        <v>45877</v>
      </c>
      <c r="C740" s="12" t="s">
        <v>282</v>
      </c>
      <c r="D740" s="12" t="s">
        <v>23</v>
      </c>
      <c r="E740" s="12" t="s">
        <v>23</v>
      </c>
      <c r="F740" s="12" t="s">
        <v>24</v>
      </c>
      <c r="G740" s="12" t="s">
        <v>26</v>
      </c>
      <c r="H740" s="10"/>
      <c r="I740" s="10"/>
      <c r="J740" s="11">
        <v>1.23</v>
      </c>
      <c r="K740" s="10"/>
      <c r="L740" s="10"/>
      <c r="M740" s="10"/>
    </row>
    <row r="741" spans="2:13" x14ac:dyDescent="0.25">
      <c r="B741" s="13">
        <f t="shared" si="54"/>
        <v>45877</v>
      </c>
      <c r="C741" s="12" t="s">
        <v>282</v>
      </c>
      <c r="D741" s="12" t="s">
        <v>23</v>
      </c>
      <c r="E741" s="12" t="s">
        <v>23</v>
      </c>
      <c r="F741" s="12" t="s">
        <v>24</v>
      </c>
      <c r="G741" s="12" t="s">
        <v>27</v>
      </c>
      <c r="H741" s="10"/>
      <c r="I741" s="10"/>
      <c r="J741" s="11">
        <v>54</v>
      </c>
      <c r="K741" s="10"/>
      <c r="L741" s="10"/>
      <c r="M741" s="10"/>
    </row>
    <row r="742" spans="2:13" x14ac:dyDescent="0.25">
      <c r="B742" s="13">
        <f t="shared" si="54"/>
        <v>45877</v>
      </c>
      <c r="C742" s="12" t="s">
        <v>282</v>
      </c>
      <c r="D742" s="12" t="s">
        <v>23</v>
      </c>
      <c r="E742" s="12" t="s">
        <v>23</v>
      </c>
      <c r="F742" s="12" t="s">
        <v>24</v>
      </c>
      <c r="G742" s="12" t="s">
        <v>31</v>
      </c>
      <c r="H742" s="10"/>
      <c r="I742" s="10"/>
      <c r="J742" s="11">
        <v>45.19</v>
      </c>
      <c r="K742" s="10"/>
      <c r="L742" s="10"/>
      <c r="M742" s="10"/>
    </row>
    <row r="743" spans="2:13" x14ac:dyDescent="0.25">
      <c r="B743" s="13">
        <f t="shared" si="54"/>
        <v>45877</v>
      </c>
      <c r="C743" s="12" t="s">
        <v>282</v>
      </c>
      <c r="D743" s="12" t="s">
        <v>23</v>
      </c>
      <c r="E743" s="12" t="s">
        <v>23</v>
      </c>
      <c r="F743" s="12" t="s">
        <v>24</v>
      </c>
      <c r="G743" s="12" t="s">
        <v>30</v>
      </c>
      <c r="H743" s="10"/>
      <c r="I743" s="10"/>
      <c r="J743" s="11">
        <v>24.53</v>
      </c>
      <c r="K743" s="10"/>
      <c r="L743" s="10"/>
      <c r="M743" s="10"/>
    </row>
    <row r="744" spans="2:13" x14ac:dyDescent="0.25">
      <c r="B744" s="15">
        <f t="shared" si="54"/>
        <v>45877</v>
      </c>
      <c r="C744" s="12" t="s">
        <v>282</v>
      </c>
      <c r="D744" s="16"/>
      <c r="E744" s="16"/>
      <c r="F744" s="81" t="s">
        <v>52</v>
      </c>
      <c r="G744" s="82"/>
      <c r="H744" s="82"/>
      <c r="I744" s="82"/>
      <c r="J744" s="82"/>
      <c r="K744" s="16"/>
      <c r="L744" s="17">
        <v>403496.69</v>
      </c>
      <c r="M744" s="17">
        <v>-4262639.58</v>
      </c>
    </row>
    <row r="745" spans="2:13" x14ac:dyDescent="0.25">
      <c r="B745" s="13">
        <v>45880</v>
      </c>
      <c r="C745" s="12" t="s">
        <v>284</v>
      </c>
      <c r="D745" s="12" t="s">
        <v>17</v>
      </c>
      <c r="E745" s="12" t="s">
        <v>285</v>
      </c>
      <c r="F745" s="12" t="s">
        <v>21</v>
      </c>
      <c r="G745" s="12" t="s">
        <v>286</v>
      </c>
      <c r="H745" s="14">
        <v>200</v>
      </c>
      <c r="I745" s="11">
        <v>429.43</v>
      </c>
      <c r="J745" s="11">
        <v>85885.8</v>
      </c>
      <c r="K745" s="10"/>
      <c r="L745" s="10"/>
      <c r="M745" s="10"/>
    </row>
    <row r="746" spans="2:13" x14ac:dyDescent="0.25">
      <c r="B746" s="13">
        <f t="shared" ref="B746:B754" si="55">B745</f>
        <v>45880</v>
      </c>
      <c r="C746" s="12" t="s">
        <v>284</v>
      </c>
      <c r="D746" s="12" t="s">
        <v>23</v>
      </c>
      <c r="E746" s="12" t="s">
        <v>23</v>
      </c>
      <c r="F746" s="12" t="s">
        <v>21</v>
      </c>
      <c r="G746" s="12" t="s">
        <v>280</v>
      </c>
      <c r="H746" s="14">
        <v>-100</v>
      </c>
      <c r="I746" s="11">
        <v>1275.8599999999999</v>
      </c>
      <c r="J746" s="11">
        <v>-127586.28</v>
      </c>
      <c r="K746" s="10"/>
      <c r="L746" s="10"/>
      <c r="M746" s="10"/>
    </row>
    <row r="747" spans="2:13" x14ac:dyDescent="0.25">
      <c r="B747" s="13">
        <f t="shared" si="55"/>
        <v>45880</v>
      </c>
      <c r="C747" s="12" t="s">
        <v>284</v>
      </c>
      <c r="D747" s="12" t="s">
        <v>23</v>
      </c>
      <c r="E747" s="12" t="s">
        <v>23</v>
      </c>
      <c r="F747" s="12" t="s">
        <v>24</v>
      </c>
      <c r="G747" s="12" t="s">
        <v>25</v>
      </c>
      <c r="H747" s="10"/>
      <c r="I747" s="10"/>
      <c r="J747" s="11">
        <v>0.22</v>
      </c>
      <c r="K747" s="10"/>
      <c r="L747" s="10"/>
      <c r="M747" s="10"/>
    </row>
    <row r="748" spans="2:13" x14ac:dyDescent="0.25">
      <c r="B748" s="13">
        <f t="shared" si="55"/>
        <v>45880</v>
      </c>
      <c r="C748" s="12" t="s">
        <v>284</v>
      </c>
      <c r="D748" s="12" t="s">
        <v>23</v>
      </c>
      <c r="E748" s="12" t="s">
        <v>23</v>
      </c>
      <c r="F748" s="12" t="s">
        <v>24</v>
      </c>
      <c r="G748" s="12" t="s">
        <v>26</v>
      </c>
      <c r="H748" s="10"/>
      <c r="I748" s="10"/>
      <c r="J748" s="11">
        <v>0.32</v>
      </c>
      <c r="K748" s="10"/>
      <c r="L748" s="10"/>
      <c r="M748" s="10"/>
    </row>
    <row r="749" spans="2:13" x14ac:dyDescent="0.25">
      <c r="B749" s="13">
        <f t="shared" si="55"/>
        <v>45880</v>
      </c>
      <c r="C749" s="12" t="s">
        <v>284</v>
      </c>
      <c r="D749" s="12" t="s">
        <v>23</v>
      </c>
      <c r="E749" s="12" t="s">
        <v>23</v>
      </c>
      <c r="F749" s="12" t="s">
        <v>24</v>
      </c>
      <c r="G749" s="12" t="s">
        <v>27</v>
      </c>
      <c r="H749" s="10"/>
      <c r="I749" s="10"/>
      <c r="J749" s="11">
        <v>214</v>
      </c>
      <c r="K749" s="10"/>
      <c r="L749" s="10"/>
      <c r="M749" s="10"/>
    </row>
    <row r="750" spans="2:13" x14ac:dyDescent="0.25">
      <c r="B750" s="13">
        <f t="shared" si="55"/>
        <v>45880</v>
      </c>
      <c r="C750" s="12" t="s">
        <v>284</v>
      </c>
      <c r="D750" s="12" t="s">
        <v>23</v>
      </c>
      <c r="E750" s="12" t="s">
        <v>23</v>
      </c>
      <c r="F750" s="12" t="s">
        <v>24</v>
      </c>
      <c r="G750" s="12" t="s">
        <v>31</v>
      </c>
      <c r="H750" s="10"/>
      <c r="I750" s="10"/>
      <c r="J750" s="11">
        <v>19.82</v>
      </c>
      <c r="K750" s="10"/>
      <c r="L750" s="10"/>
      <c r="M750" s="10"/>
    </row>
    <row r="751" spans="2:13" x14ac:dyDescent="0.25">
      <c r="B751" s="13">
        <f t="shared" si="55"/>
        <v>45880</v>
      </c>
      <c r="C751" s="12" t="s">
        <v>284</v>
      </c>
      <c r="D751" s="12" t="s">
        <v>23</v>
      </c>
      <c r="E751" s="12" t="s">
        <v>23</v>
      </c>
      <c r="F751" s="12" t="s">
        <v>24</v>
      </c>
      <c r="G751" s="12" t="s">
        <v>30</v>
      </c>
      <c r="H751" s="10"/>
      <c r="I751" s="10"/>
      <c r="J751" s="11">
        <v>6.38</v>
      </c>
      <c r="K751" s="10"/>
      <c r="L751" s="10"/>
      <c r="M751" s="10"/>
    </row>
    <row r="752" spans="2:13" x14ac:dyDescent="0.25">
      <c r="B752" s="13">
        <f t="shared" si="55"/>
        <v>45880</v>
      </c>
      <c r="C752" s="12" t="s">
        <v>284</v>
      </c>
      <c r="D752" s="12" t="s">
        <v>23</v>
      </c>
      <c r="E752" s="12" t="s">
        <v>23</v>
      </c>
      <c r="F752" s="12" t="s">
        <v>24</v>
      </c>
      <c r="G752" s="12" t="s">
        <v>28</v>
      </c>
      <c r="H752" s="10"/>
      <c r="I752" s="10"/>
      <c r="J752" s="11">
        <v>13</v>
      </c>
      <c r="K752" s="10"/>
      <c r="L752" s="10"/>
      <c r="M752" s="10"/>
    </row>
    <row r="753" spans="2:13" x14ac:dyDescent="0.25">
      <c r="B753" s="13">
        <f t="shared" si="55"/>
        <v>45880</v>
      </c>
      <c r="C753" s="12" t="s">
        <v>284</v>
      </c>
      <c r="D753" s="12" t="s">
        <v>23</v>
      </c>
      <c r="E753" s="12" t="s">
        <v>23</v>
      </c>
      <c r="F753" s="12" t="s">
        <v>24</v>
      </c>
      <c r="G753" s="12" t="s">
        <v>29</v>
      </c>
      <c r="H753" s="10"/>
      <c r="I753" s="10"/>
      <c r="J753" s="11">
        <v>19.82</v>
      </c>
      <c r="K753" s="10"/>
      <c r="L753" s="10"/>
      <c r="M753" s="10"/>
    </row>
    <row r="754" spans="2:13" x14ac:dyDescent="0.25">
      <c r="B754" s="15">
        <f t="shared" si="55"/>
        <v>45880</v>
      </c>
      <c r="C754" s="12" t="s">
        <v>284</v>
      </c>
      <c r="D754" s="16"/>
      <c r="E754" s="16"/>
      <c r="F754" s="81" t="s">
        <v>52</v>
      </c>
      <c r="G754" s="82"/>
      <c r="H754" s="82"/>
      <c r="I754" s="82"/>
      <c r="J754" s="82"/>
      <c r="K754" s="16"/>
      <c r="L754" s="17">
        <v>41426.92</v>
      </c>
      <c r="M754" s="17">
        <v>-4304066.5</v>
      </c>
    </row>
    <row r="755" spans="2:13" x14ac:dyDescent="0.25">
      <c r="B755" s="13">
        <v>45881</v>
      </c>
      <c r="C755" s="12" t="s">
        <v>287</v>
      </c>
      <c r="D755" s="12" t="s">
        <v>17</v>
      </c>
      <c r="E755" s="12" t="s">
        <v>288</v>
      </c>
      <c r="F755" s="12" t="s">
        <v>123</v>
      </c>
      <c r="G755" s="12" t="s">
        <v>280</v>
      </c>
      <c r="H755" s="10">
        <v>0</v>
      </c>
      <c r="I755" s="10"/>
      <c r="J755" s="11">
        <v>-4917.84</v>
      </c>
      <c r="K755" s="10"/>
      <c r="L755" s="10"/>
      <c r="M755" s="10"/>
    </row>
    <row r="756" spans="2:13" x14ac:dyDescent="0.25">
      <c r="B756" s="13">
        <f t="shared" ref="B756:B766" si="56">B755</f>
        <v>45881</v>
      </c>
      <c r="C756" s="12" t="s">
        <v>287</v>
      </c>
      <c r="D756" s="12" t="s">
        <v>23</v>
      </c>
      <c r="E756" s="12" t="s">
        <v>23</v>
      </c>
      <c r="F756" s="12" t="s">
        <v>21</v>
      </c>
      <c r="G756" s="12" t="s">
        <v>267</v>
      </c>
      <c r="H756" s="14">
        <v>-100</v>
      </c>
      <c r="I756" s="11">
        <v>357.89</v>
      </c>
      <c r="J756" s="11">
        <v>-35789.17</v>
      </c>
      <c r="K756" s="10"/>
      <c r="L756" s="10"/>
      <c r="M756" s="10"/>
    </row>
    <row r="757" spans="2:13" x14ac:dyDescent="0.25">
      <c r="B757" s="13">
        <f t="shared" si="56"/>
        <v>45881</v>
      </c>
      <c r="C757" s="12" t="s">
        <v>287</v>
      </c>
      <c r="D757" s="12" t="s">
        <v>23</v>
      </c>
      <c r="E757" s="12" t="s">
        <v>23</v>
      </c>
      <c r="F757" s="12" t="s">
        <v>21</v>
      </c>
      <c r="G757" s="12" t="s">
        <v>114</v>
      </c>
      <c r="H757" s="14">
        <v>-200</v>
      </c>
      <c r="I757" s="11">
        <v>1250.75</v>
      </c>
      <c r="J757" s="11">
        <v>-250149.6</v>
      </c>
      <c r="K757" s="10"/>
      <c r="L757" s="10"/>
      <c r="M757" s="10"/>
    </row>
    <row r="758" spans="2:13" x14ac:dyDescent="0.25">
      <c r="B758" s="13">
        <f t="shared" si="56"/>
        <v>45881</v>
      </c>
      <c r="C758" s="12" t="s">
        <v>287</v>
      </c>
      <c r="D758" s="12" t="s">
        <v>23</v>
      </c>
      <c r="E758" s="12" t="s">
        <v>23</v>
      </c>
      <c r="F758" s="12" t="s">
        <v>21</v>
      </c>
      <c r="G758" s="12" t="s">
        <v>203</v>
      </c>
      <c r="H758" s="14">
        <v>250</v>
      </c>
      <c r="I758" s="11">
        <v>738.1</v>
      </c>
      <c r="J758" s="11">
        <v>184524.69</v>
      </c>
      <c r="K758" s="10"/>
      <c r="L758" s="10"/>
      <c r="M758" s="10"/>
    </row>
    <row r="759" spans="2:13" x14ac:dyDescent="0.25">
      <c r="B759" s="13">
        <f t="shared" si="56"/>
        <v>45881</v>
      </c>
      <c r="C759" s="12" t="s">
        <v>287</v>
      </c>
      <c r="D759" s="12" t="s">
        <v>23</v>
      </c>
      <c r="E759" s="12" t="s">
        <v>23</v>
      </c>
      <c r="F759" s="12" t="s">
        <v>24</v>
      </c>
      <c r="G759" s="12" t="s">
        <v>25</v>
      </c>
      <c r="H759" s="10"/>
      <c r="I759" s="10"/>
      <c r="J759" s="11">
        <v>0.61</v>
      </c>
      <c r="K759" s="10"/>
      <c r="L759" s="10"/>
      <c r="M759" s="10"/>
    </row>
    <row r="760" spans="2:13" x14ac:dyDescent="0.25">
      <c r="B760" s="13">
        <f t="shared" si="56"/>
        <v>45881</v>
      </c>
      <c r="C760" s="12" t="s">
        <v>287</v>
      </c>
      <c r="D760" s="12" t="s">
        <v>23</v>
      </c>
      <c r="E760" s="12" t="s">
        <v>23</v>
      </c>
      <c r="F760" s="12" t="s">
        <v>24</v>
      </c>
      <c r="G760" s="12" t="s">
        <v>26</v>
      </c>
      <c r="H760" s="10"/>
      <c r="I760" s="10"/>
      <c r="J760" s="11">
        <v>0.91</v>
      </c>
      <c r="K760" s="10"/>
      <c r="L760" s="10"/>
      <c r="M760" s="10"/>
    </row>
    <row r="761" spans="2:13" x14ac:dyDescent="0.25">
      <c r="B761" s="13">
        <f t="shared" si="56"/>
        <v>45881</v>
      </c>
      <c r="C761" s="12" t="s">
        <v>287</v>
      </c>
      <c r="D761" s="12" t="s">
        <v>23</v>
      </c>
      <c r="E761" s="12" t="s">
        <v>23</v>
      </c>
      <c r="F761" s="12" t="s">
        <v>24</v>
      </c>
      <c r="G761" s="12" t="s">
        <v>27</v>
      </c>
      <c r="H761" s="10"/>
      <c r="I761" s="10"/>
      <c r="J761" s="11">
        <v>488</v>
      </c>
      <c r="K761" s="10"/>
      <c r="L761" s="10"/>
      <c r="M761" s="10"/>
    </row>
    <row r="762" spans="2:13" x14ac:dyDescent="0.25">
      <c r="B762" s="13">
        <f t="shared" si="56"/>
        <v>45881</v>
      </c>
      <c r="C762" s="12" t="s">
        <v>287</v>
      </c>
      <c r="D762" s="12" t="s">
        <v>23</v>
      </c>
      <c r="E762" s="12" t="s">
        <v>23</v>
      </c>
      <c r="F762" s="12" t="s">
        <v>24</v>
      </c>
      <c r="G762" s="12" t="s">
        <v>31</v>
      </c>
      <c r="H762" s="10"/>
      <c r="I762" s="10"/>
      <c r="J762" s="11">
        <v>46.5</v>
      </c>
      <c r="K762" s="10"/>
      <c r="L762" s="10"/>
      <c r="M762" s="10"/>
    </row>
    <row r="763" spans="2:13" x14ac:dyDescent="0.25">
      <c r="B763" s="13">
        <f t="shared" si="56"/>
        <v>45881</v>
      </c>
      <c r="C763" s="12" t="s">
        <v>287</v>
      </c>
      <c r="D763" s="12" t="s">
        <v>23</v>
      </c>
      <c r="E763" s="12" t="s">
        <v>23</v>
      </c>
      <c r="F763" s="12" t="s">
        <v>24</v>
      </c>
      <c r="G763" s="12" t="s">
        <v>30</v>
      </c>
      <c r="H763" s="10"/>
      <c r="I763" s="10"/>
      <c r="J763" s="11">
        <v>18.05</v>
      </c>
      <c r="K763" s="10"/>
      <c r="L763" s="10"/>
      <c r="M763" s="10"/>
    </row>
    <row r="764" spans="2:13" x14ac:dyDescent="0.25">
      <c r="B764" s="13">
        <f t="shared" si="56"/>
        <v>45881</v>
      </c>
      <c r="C764" s="12" t="s">
        <v>287</v>
      </c>
      <c r="D764" s="12" t="s">
        <v>23</v>
      </c>
      <c r="E764" s="12" t="s">
        <v>23</v>
      </c>
      <c r="F764" s="12" t="s">
        <v>24</v>
      </c>
      <c r="G764" s="12" t="s">
        <v>28</v>
      </c>
      <c r="H764" s="10"/>
      <c r="I764" s="10"/>
      <c r="J764" s="11">
        <v>30</v>
      </c>
      <c r="K764" s="10"/>
      <c r="L764" s="10"/>
      <c r="M764" s="10"/>
    </row>
    <row r="765" spans="2:13" x14ac:dyDescent="0.25">
      <c r="B765" s="13">
        <f t="shared" si="56"/>
        <v>45881</v>
      </c>
      <c r="C765" s="12" t="s">
        <v>287</v>
      </c>
      <c r="D765" s="12" t="s">
        <v>23</v>
      </c>
      <c r="E765" s="12" t="s">
        <v>23</v>
      </c>
      <c r="F765" s="12" t="s">
        <v>24</v>
      </c>
      <c r="G765" s="12" t="s">
        <v>29</v>
      </c>
      <c r="H765" s="10"/>
      <c r="I765" s="10"/>
      <c r="J765" s="11">
        <v>46.5</v>
      </c>
      <c r="K765" s="10"/>
      <c r="L765" s="10"/>
      <c r="M765" s="10"/>
    </row>
    <row r="766" spans="2:13" x14ac:dyDescent="0.25">
      <c r="B766" s="15">
        <f t="shared" si="56"/>
        <v>45881</v>
      </c>
      <c r="C766" s="12" t="s">
        <v>287</v>
      </c>
      <c r="D766" s="16"/>
      <c r="E766" s="16"/>
      <c r="F766" s="81" t="s">
        <v>52</v>
      </c>
      <c r="G766" s="82"/>
      <c r="H766" s="82"/>
      <c r="I766" s="82"/>
      <c r="J766" s="82"/>
      <c r="K766" s="16"/>
      <c r="L766" s="17">
        <v>105701.35</v>
      </c>
      <c r="M766" s="17">
        <v>-4409767.8499999996</v>
      </c>
    </row>
    <row r="767" spans="2:13" x14ac:dyDescent="0.25">
      <c r="B767" s="13">
        <v>45882</v>
      </c>
      <c r="C767" s="12" t="s">
        <v>289</v>
      </c>
      <c r="D767" s="12" t="s">
        <v>17</v>
      </c>
      <c r="E767" s="12" t="s">
        <v>290</v>
      </c>
      <c r="F767" s="12" t="s">
        <v>21</v>
      </c>
      <c r="G767" s="12" t="s">
        <v>114</v>
      </c>
      <c r="H767" s="14">
        <v>-200</v>
      </c>
      <c r="I767" s="11">
        <v>1257.1400000000001</v>
      </c>
      <c r="J767" s="11">
        <v>-251428.75</v>
      </c>
      <c r="K767" s="10"/>
      <c r="L767" s="10"/>
      <c r="M767" s="10"/>
    </row>
    <row r="768" spans="2:13" x14ac:dyDescent="0.25">
      <c r="B768" s="13">
        <f t="shared" ref="B768:B774" si="57">B767</f>
        <v>45882</v>
      </c>
      <c r="C768" s="12" t="s">
        <v>289</v>
      </c>
      <c r="D768" s="12" t="s">
        <v>23</v>
      </c>
      <c r="E768" s="12" t="s">
        <v>23</v>
      </c>
      <c r="F768" s="12" t="s">
        <v>24</v>
      </c>
      <c r="G768" s="12" t="s">
        <v>25</v>
      </c>
      <c r="H768" s="10"/>
      <c r="I768" s="10"/>
      <c r="J768" s="11">
        <v>0.25</v>
      </c>
      <c r="K768" s="10"/>
      <c r="L768" s="10"/>
      <c r="M768" s="10"/>
    </row>
    <row r="769" spans="2:13" x14ac:dyDescent="0.25">
      <c r="B769" s="13">
        <f t="shared" si="57"/>
        <v>45882</v>
      </c>
      <c r="C769" s="12" t="s">
        <v>289</v>
      </c>
      <c r="D769" s="12" t="s">
        <v>23</v>
      </c>
      <c r="E769" s="12" t="s">
        <v>23</v>
      </c>
      <c r="F769" s="12" t="s">
        <v>24</v>
      </c>
      <c r="G769" s="12" t="s">
        <v>26</v>
      </c>
      <c r="H769" s="10"/>
      <c r="I769" s="10"/>
      <c r="J769" s="11">
        <v>0.38</v>
      </c>
      <c r="K769" s="10"/>
      <c r="L769" s="10"/>
      <c r="M769" s="10"/>
    </row>
    <row r="770" spans="2:13" x14ac:dyDescent="0.25">
      <c r="B770" s="13">
        <f t="shared" si="57"/>
        <v>45882</v>
      </c>
      <c r="C770" s="12" t="s">
        <v>289</v>
      </c>
      <c r="D770" s="12" t="s">
        <v>23</v>
      </c>
      <c r="E770" s="12" t="s">
        <v>23</v>
      </c>
      <c r="F770" s="12" t="s">
        <v>24</v>
      </c>
      <c r="G770" s="12" t="s">
        <v>27</v>
      </c>
      <c r="H770" s="10"/>
      <c r="I770" s="10"/>
      <c r="J770" s="11">
        <v>252</v>
      </c>
      <c r="K770" s="10"/>
      <c r="L770" s="10"/>
      <c r="M770" s="10"/>
    </row>
    <row r="771" spans="2:13" x14ac:dyDescent="0.25">
      <c r="B771" s="13">
        <f t="shared" si="57"/>
        <v>45882</v>
      </c>
      <c r="C771" s="12" t="s">
        <v>289</v>
      </c>
      <c r="D771" s="12" t="s">
        <v>23</v>
      </c>
      <c r="E771" s="12" t="s">
        <v>23</v>
      </c>
      <c r="F771" s="12" t="s">
        <v>24</v>
      </c>
      <c r="G771" s="12" t="s">
        <v>31</v>
      </c>
      <c r="H771" s="10"/>
      <c r="I771" s="10"/>
      <c r="J771" s="11">
        <v>23.36</v>
      </c>
      <c r="K771" s="10"/>
      <c r="L771" s="10"/>
      <c r="M771" s="10"/>
    </row>
    <row r="772" spans="2:13" x14ac:dyDescent="0.25">
      <c r="B772" s="13">
        <f t="shared" si="57"/>
        <v>45882</v>
      </c>
      <c r="C772" s="12" t="s">
        <v>289</v>
      </c>
      <c r="D772" s="12" t="s">
        <v>23</v>
      </c>
      <c r="E772" s="12" t="s">
        <v>23</v>
      </c>
      <c r="F772" s="12" t="s">
        <v>24</v>
      </c>
      <c r="G772" s="12" t="s">
        <v>30</v>
      </c>
      <c r="H772" s="10"/>
      <c r="I772" s="10"/>
      <c r="J772" s="11">
        <v>7.47</v>
      </c>
      <c r="K772" s="10"/>
      <c r="L772" s="10"/>
      <c r="M772" s="10"/>
    </row>
    <row r="773" spans="2:13" x14ac:dyDescent="0.25">
      <c r="B773" s="13">
        <f t="shared" si="57"/>
        <v>45882</v>
      </c>
      <c r="C773" s="12" t="s">
        <v>289</v>
      </c>
      <c r="D773" s="12" t="s">
        <v>23</v>
      </c>
      <c r="E773" s="12" t="s">
        <v>23</v>
      </c>
      <c r="F773" s="12" t="s">
        <v>24</v>
      </c>
      <c r="G773" s="12" t="s">
        <v>29</v>
      </c>
      <c r="H773" s="10"/>
      <c r="I773" s="10"/>
      <c r="J773" s="11">
        <v>23.36</v>
      </c>
      <c r="K773" s="10"/>
      <c r="L773" s="10"/>
      <c r="M773" s="10"/>
    </row>
    <row r="774" spans="2:13" x14ac:dyDescent="0.25">
      <c r="B774" s="15">
        <f t="shared" si="57"/>
        <v>45882</v>
      </c>
      <c r="C774" s="12" t="s">
        <v>289</v>
      </c>
      <c r="D774" s="16"/>
      <c r="E774" s="16"/>
      <c r="F774" s="81" t="s">
        <v>52</v>
      </c>
      <c r="G774" s="82"/>
      <c r="H774" s="82"/>
      <c r="I774" s="82"/>
      <c r="J774" s="82"/>
      <c r="K774" s="16"/>
      <c r="L774" s="17">
        <v>251121.93</v>
      </c>
      <c r="M774" s="17">
        <v>-4660889.78</v>
      </c>
    </row>
    <row r="775" spans="2:13" x14ac:dyDescent="0.25">
      <c r="B775" s="13">
        <v>45883</v>
      </c>
      <c r="C775" s="12" t="s">
        <v>291</v>
      </c>
      <c r="D775" s="12" t="s">
        <v>17</v>
      </c>
      <c r="E775" s="12" t="s">
        <v>292</v>
      </c>
      <c r="F775" s="12" t="s">
        <v>21</v>
      </c>
      <c r="G775" s="12" t="s">
        <v>293</v>
      </c>
      <c r="H775" s="14">
        <v>-1500</v>
      </c>
      <c r="I775" s="11">
        <v>42.23</v>
      </c>
      <c r="J775" s="11">
        <v>-63339.91</v>
      </c>
      <c r="K775" s="10"/>
      <c r="L775" s="10"/>
      <c r="M775" s="10"/>
    </row>
    <row r="776" spans="2:13" x14ac:dyDescent="0.25">
      <c r="B776" s="13">
        <f t="shared" ref="B776:B782" si="58">B775</f>
        <v>45883</v>
      </c>
      <c r="C776" s="12" t="s">
        <v>291</v>
      </c>
      <c r="D776" s="12" t="s">
        <v>23</v>
      </c>
      <c r="E776" s="12" t="s">
        <v>23</v>
      </c>
      <c r="F776" s="12" t="s">
        <v>24</v>
      </c>
      <c r="G776" s="12" t="s">
        <v>25</v>
      </c>
      <c r="H776" s="10"/>
      <c r="I776" s="10"/>
      <c r="J776" s="11">
        <v>0.06</v>
      </c>
      <c r="K776" s="10"/>
      <c r="L776" s="10"/>
      <c r="M776" s="10"/>
    </row>
    <row r="777" spans="2:13" x14ac:dyDescent="0.25">
      <c r="B777" s="13">
        <f t="shared" si="58"/>
        <v>45883</v>
      </c>
      <c r="C777" s="12" t="s">
        <v>291</v>
      </c>
      <c r="D777" s="12" t="s">
        <v>23</v>
      </c>
      <c r="E777" s="12" t="s">
        <v>23</v>
      </c>
      <c r="F777" s="12" t="s">
        <v>24</v>
      </c>
      <c r="G777" s="12" t="s">
        <v>26</v>
      </c>
      <c r="H777" s="10"/>
      <c r="I777" s="10"/>
      <c r="J777" s="11">
        <v>0.1</v>
      </c>
      <c r="K777" s="10"/>
      <c r="L777" s="10"/>
      <c r="M777" s="10"/>
    </row>
    <row r="778" spans="2:13" x14ac:dyDescent="0.25">
      <c r="B778" s="13">
        <f t="shared" si="58"/>
        <v>45883</v>
      </c>
      <c r="C778" s="12" t="s">
        <v>291</v>
      </c>
      <c r="D778" s="12" t="s">
        <v>23</v>
      </c>
      <c r="E778" s="12" t="s">
        <v>23</v>
      </c>
      <c r="F778" s="12" t="s">
        <v>24</v>
      </c>
      <c r="G778" s="12" t="s">
        <v>27</v>
      </c>
      <c r="H778" s="10"/>
      <c r="I778" s="10"/>
      <c r="J778" s="11">
        <v>63</v>
      </c>
      <c r="K778" s="10"/>
      <c r="L778" s="10"/>
      <c r="M778" s="10"/>
    </row>
    <row r="779" spans="2:13" x14ac:dyDescent="0.25">
      <c r="B779" s="13">
        <f t="shared" si="58"/>
        <v>45883</v>
      </c>
      <c r="C779" s="12" t="s">
        <v>291</v>
      </c>
      <c r="D779" s="12" t="s">
        <v>23</v>
      </c>
      <c r="E779" s="12" t="s">
        <v>23</v>
      </c>
      <c r="F779" s="12" t="s">
        <v>24</v>
      </c>
      <c r="G779" s="12" t="s">
        <v>31</v>
      </c>
      <c r="H779" s="10"/>
      <c r="I779" s="10"/>
      <c r="J779" s="11">
        <v>5.89</v>
      </c>
      <c r="K779" s="10"/>
      <c r="L779" s="10"/>
      <c r="M779" s="10"/>
    </row>
    <row r="780" spans="2:13" x14ac:dyDescent="0.25">
      <c r="B780" s="13">
        <f t="shared" si="58"/>
        <v>45883</v>
      </c>
      <c r="C780" s="12" t="s">
        <v>291</v>
      </c>
      <c r="D780" s="12" t="s">
        <v>23</v>
      </c>
      <c r="E780" s="12" t="s">
        <v>23</v>
      </c>
      <c r="F780" s="12" t="s">
        <v>24</v>
      </c>
      <c r="G780" s="12" t="s">
        <v>30</v>
      </c>
      <c r="H780" s="10"/>
      <c r="I780" s="10"/>
      <c r="J780" s="11">
        <v>1.88</v>
      </c>
      <c r="K780" s="10"/>
      <c r="L780" s="10"/>
      <c r="M780" s="10"/>
    </row>
    <row r="781" spans="2:13" x14ac:dyDescent="0.25">
      <c r="B781" s="13">
        <f t="shared" si="58"/>
        <v>45883</v>
      </c>
      <c r="C781" s="12" t="s">
        <v>291</v>
      </c>
      <c r="D781" s="12" t="s">
        <v>23</v>
      </c>
      <c r="E781" s="12" t="s">
        <v>23</v>
      </c>
      <c r="F781" s="12" t="s">
        <v>24</v>
      </c>
      <c r="G781" s="12" t="s">
        <v>29</v>
      </c>
      <c r="H781" s="10"/>
      <c r="I781" s="10"/>
      <c r="J781" s="11">
        <v>5.89</v>
      </c>
      <c r="K781" s="10"/>
      <c r="L781" s="10"/>
      <c r="M781" s="10"/>
    </row>
    <row r="782" spans="2:13" x14ac:dyDescent="0.25">
      <c r="B782" s="15">
        <f t="shared" si="58"/>
        <v>45883</v>
      </c>
      <c r="C782" s="12" t="s">
        <v>291</v>
      </c>
      <c r="D782" s="16"/>
      <c r="E782" s="16"/>
      <c r="F782" s="81" t="s">
        <v>52</v>
      </c>
      <c r="G782" s="82"/>
      <c r="H782" s="82"/>
      <c r="I782" s="82"/>
      <c r="J782" s="82"/>
      <c r="K782" s="16"/>
      <c r="L782" s="17">
        <v>63263.09</v>
      </c>
      <c r="M782" s="17">
        <v>-4724152.87</v>
      </c>
    </row>
    <row r="783" spans="2:13" x14ac:dyDescent="0.25">
      <c r="B783" s="13">
        <v>45887</v>
      </c>
      <c r="C783" s="12" t="s">
        <v>294</v>
      </c>
      <c r="D783" s="12" t="s">
        <v>17</v>
      </c>
      <c r="E783" s="12" t="s">
        <v>295</v>
      </c>
      <c r="F783" s="12" t="s">
        <v>21</v>
      </c>
      <c r="G783" s="12" t="s">
        <v>209</v>
      </c>
      <c r="H783" s="14">
        <v>200</v>
      </c>
      <c r="I783" s="11">
        <v>183.95</v>
      </c>
      <c r="J783" s="11">
        <v>36790.480000000003</v>
      </c>
      <c r="K783" s="10"/>
      <c r="L783" s="10"/>
      <c r="M783" s="10"/>
    </row>
    <row r="784" spans="2:13" x14ac:dyDescent="0.25">
      <c r="B784" s="13">
        <f t="shared" ref="B784:B811" si="59">B783</f>
        <v>45887</v>
      </c>
      <c r="C784" s="12" t="s">
        <v>294</v>
      </c>
      <c r="D784" s="12" t="s">
        <v>23</v>
      </c>
      <c r="E784" s="12" t="s">
        <v>23</v>
      </c>
      <c r="F784" s="12" t="s">
        <v>21</v>
      </c>
      <c r="G784" s="12" t="s">
        <v>296</v>
      </c>
      <c r="H784" s="14">
        <v>200</v>
      </c>
      <c r="I784" s="11">
        <v>419.42</v>
      </c>
      <c r="J784" s="11">
        <v>83883.83</v>
      </c>
      <c r="K784" s="10"/>
      <c r="L784" s="10"/>
      <c r="M784" s="10"/>
    </row>
    <row r="785" spans="2:13" x14ac:dyDescent="0.25">
      <c r="B785" s="13">
        <f t="shared" si="59"/>
        <v>45887</v>
      </c>
      <c r="C785" s="12" t="s">
        <v>294</v>
      </c>
      <c r="D785" s="12" t="s">
        <v>23</v>
      </c>
      <c r="E785" s="12" t="s">
        <v>23</v>
      </c>
      <c r="F785" s="12" t="s">
        <v>21</v>
      </c>
      <c r="G785" s="12" t="s">
        <v>297</v>
      </c>
      <c r="H785" s="14">
        <v>500</v>
      </c>
      <c r="I785" s="11">
        <v>113.26</v>
      </c>
      <c r="J785" s="11">
        <v>56631.6</v>
      </c>
      <c r="K785" s="10"/>
      <c r="L785" s="10"/>
      <c r="M785" s="10"/>
    </row>
    <row r="786" spans="2:13" x14ac:dyDescent="0.25">
      <c r="B786" s="13">
        <f t="shared" si="59"/>
        <v>45887</v>
      </c>
      <c r="C786" s="12" t="s">
        <v>294</v>
      </c>
      <c r="D786" s="12" t="s">
        <v>23</v>
      </c>
      <c r="E786" s="12" t="s">
        <v>23</v>
      </c>
      <c r="F786" s="12" t="s">
        <v>21</v>
      </c>
      <c r="G786" s="12" t="s">
        <v>238</v>
      </c>
      <c r="H786" s="14">
        <v>100</v>
      </c>
      <c r="I786" s="11">
        <v>1666.26</v>
      </c>
      <c r="J786" s="11">
        <v>166626.48000000001</v>
      </c>
      <c r="K786" s="10"/>
      <c r="L786" s="10"/>
      <c r="M786" s="10"/>
    </row>
    <row r="787" spans="2:13" x14ac:dyDescent="0.25">
      <c r="B787" s="13">
        <f t="shared" si="59"/>
        <v>45887</v>
      </c>
      <c r="C787" s="12" t="s">
        <v>294</v>
      </c>
      <c r="D787" s="12" t="s">
        <v>23</v>
      </c>
      <c r="E787" s="12" t="s">
        <v>23</v>
      </c>
      <c r="F787" s="12" t="s">
        <v>21</v>
      </c>
      <c r="G787" s="12" t="s">
        <v>267</v>
      </c>
      <c r="H787" s="14">
        <v>150</v>
      </c>
      <c r="I787" s="11">
        <v>341.19</v>
      </c>
      <c r="J787" s="11">
        <v>51178.62</v>
      </c>
      <c r="K787" s="10"/>
      <c r="L787" s="10"/>
      <c r="M787" s="10"/>
    </row>
    <row r="788" spans="2:13" x14ac:dyDescent="0.25">
      <c r="B788" s="13">
        <f t="shared" si="59"/>
        <v>45887</v>
      </c>
      <c r="C788" s="12" t="s">
        <v>294</v>
      </c>
      <c r="D788" s="12" t="s">
        <v>23</v>
      </c>
      <c r="E788" s="12" t="s">
        <v>23</v>
      </c>
      <c r="F788" s="12" t="s">
        <v>21</v>
      </c>
      <c r="G788" s="12" t="s">
        <v>268</v>
      </c>
      <c r="H788" s="14">
        <v>50</v>
      </c>
      <c r="I788" s="11">
        <v>2705.2</v>
      </c>
      <c r="J788" s="11">
        <v>135260.12</v>
      </c>
      <c r="K788" s="10"/>
      <c r="L788" s="10"/>
      <c r="M788" s="10"/>
    </row>
    <row r="789" spans="2:13" x14ac:dyDescent="0.25">
      <c r="B789" s="13">
        <f t="shared" si="59"/>
        <v>45887</v>
      </c>
      <c r="C789" s="12" t="s">
        <v>294</v>
      </c>
      <c r="D789" s="12" t="s">
        <v>23</v>
      </c>
      <c r="E789" s="12" t="s">
        <v>23</v>
      </c>
      <c r="F789" s="12" t="s">
        <v>21</v>
      </c>
      <c r="G789" s="12" t="s">
        <v>51</v>
      </c>
      <c r="H789" s="14">
        <v>-2000</v>
      </c>
      <c r="I789" s="11">
        <v>83.05</v>
      </c>
      <c r="J789" s="11">
        <v>-166093.79999999999</v>
      </c>
      <c r="K789" s="10"/>
      <c r="L789" s="10"/>
      <c r="M789" s="10"/>
    </row>
    <row r="790" spans="2:13" x14ac:dyDescent="0.25">
      <c r="B790" s="13">
        <f t="shared" si="59"/>
        <v>45887</v>
      </c>
      <c r="C790" s="12" t="s">
        <v>294</v>
      </c>
      <c r="D790" s="12" t="s">
        <v>23</v>
      </c>
      <c r="E790" s="12" t="s">
        <v>23</v>
      </c>
      <c r="F790" s="12" t="s">
        <v>21</v>
      </c>
      <c r="G790" s="12" t="s">
        <v>298</v>
      </c>
      <c r="H790" s="14">
        <v>100</v>
      </c>
      <c r="I790" s="11">
        <v>423.27</v>
      </c>
      <c r="J790" s="11">
        <v>42327.29</v>
      </c>
      <c r="K790" s="10"/>
      <c r="L790" s="10"/>
      <c r="M790" s="10"/>
    </row>
    <row r="791" spans="2:13" x14ac:dyDescent="0.25">
      <c r="B791" s="13">
        <f t="shared" si="59"/>
        <v>45887</v>
      </c>
      <c r="C791" s="12" t="s">
        <v>294</v>
      </c>
      <c r="D791" s="12" t="s">
        <v>23</v>
      </c>
      <c r="E791" s="12" t="s">
        <v>23</v>
      </c>
      <c r="F791" s="12" t="s">
        <v>21</v>
      </c>
      <c r="G791" s="12" t="s">
        <v>173</v>
      </c>
      <c r="H791" s="14">
        <v>500</v>
      </c>
      <c r="I791" s="11">
        <v>53.22</v>
      </c>
      <c r="J791" s="11">
        <v>26611.61</v>
      </c>
      <c r="K791" s="10"/>
      <c r="L791" s="10"/>
      <c r="M791" s="10"/>
    </row>
    <row r="792" spans="2:13" x14ac:dyDescent="0.25">
      <c r="B792" s="13">
        <f t="shared" si="59"/>
        <v>45887</v>
      </c>
      <c r="C792" s="12" t="s">
        <v>294</v>
      </c>
      <c r="D792" s="12" t="s">
        <v>23</v>
      </c>
      <c r="E792" s="12" t="s">
        <v>23</v>
      </c>
      <c r="F792" s="12" t="s">
        <v>21</v>
      </c>
      <c r="G792" s="12" t="s">
        <v>138</v>
      </c>
      <c r="H792" s="14">
        <v>-500</v>
      </c>
      <c r="I792" s="11">
        <v>87.92</v>
      </c>
      <c r="J792" s="11">
        <v>-43957.919999999998</v>
      </c>
      <c r="K792" s="10"/>
      <c r="L792" s="10"/>
      <c r="M792" s="10"/>
    </row>
    <row r="793" spans="2:13" x14ac:dyDescent="0.25">
      <c r="B793" s="13">
        <f t="shared" si="59"/>
        <v>45887</v>
      </c>
      <c r="C793" s="12" t="s">
        <v>294</v>
      </c>
      <c r="D793" s="12" t="s">
        <v>23</v>
      </c>
      <c r="E793" s="12" t="s">
        <v>23</v>
      </c>
      <c r="F793" s="12" t="s">
        <v>21</v>
      </c>
      <c r="G793" s="12" t="s">
        <v>139</v>
      </c>
      <c r="H793" s="14">
        <v>250</v>
      </c>
      <c r="I793" s="11">
        <v>166.52</v>
      </c>
      <c r="J793" s="11">
        <v>41629.089999999997</v>
      </c>
      <c r="K793" s="10"/>
      <c r="L793" s="10"/>
      <c r="M793" s="10"/>
    </row>
    <row r="794" spans="2:13" x14ac:dyDescent="0.25">
      <c r="B794" s="13">
        <f t="shared" si="59"/>
        <v>45887</v>
      </c>
      <c r="C794" s="12" t="s">
        <v>294</v>
      </c>
      <c r="D794" s="12" t="s">
        <v>23</v>
      </c>
      <c r="E794" s="12" t="s">
        <v>23</v>
      </c>
      <c r="F794" s="12" t="s">
        <v>21</v>
      </c>
      <c r="G794" s="12" t="s">
        <v>140</v>
      </c>
      <c r="H794" s="14">
        <v>500</v>
      </c>
      <c r="I794" s="11">
        <v>125.15</v>
      </c>
      <c r="J794" s="11">
        <v>62572.51</v>
      </c>
      <c r="K794" s="10"/>
      <c r="L794" s="10"/>
      <c r="M794" s="10"/>
    </row>
    <row r="795" spans="2:13" x14ac:dyDescent="0.25">
      <c r="B795" s="13">
        <f t="shared" si="59"/>
        <v>45887</v>
      </c>
      <c r="C795" s="12" t="s">
        <v>294</v>
      </c>
      <c r="D795" s="12" t="s">
        <v>23</v>
      </c>
      <c r="E795" s="12" t="s">
        <v>23</v>
      </c>
      <c r="F795" s="12" t="s">
        <v>21</v>
      </c>
      <c r="G795" s="12" t="s">
        <v>93</v>
      </c>
      <c r="H795" s="14">
        <v>2500</v>
      </c>
      <c r="I795" s="11">
        <v>72.27</v>
      </c>
      <c r="J795" s="11">
        <v>180680.54</v>
      </c>
      <c r="K795" s="10"/>
      <c r="L795" s="10"/>
      <c r="M795" s="10"/>
    </row>
    <row r="796" spans="2:13" x14ac:dyDescent="0.25">
      <c r="B796" s="13">
        <f t="shared" si="59"/>
        <v>45887</v>
      </c>
      <c r="C796" s="12" t="s">
        <v>294</v>
      </c>
      <c r="D796" s="12" t="s">
        <v>23</v>
      </c>
      <c r="E796" s="12" t="s">
        <v>23</v>
      </c>
      <c r="F796" s="12" t="s">
        <v>21</v>
      </c>
      <c r="G796" s="12" t="s">
        <v>98</v>
      </c>
      <c r="H796" s="14">
        <v>-500</v>
      </c>
      <c r="I796" s="11">
        <v>341.86</v>
      </c>
      <c r="J796" s="11">
        <v>-170928.91</v>
      </c>
      <c r="K796" s="10"/>
      <c r="L796" s="10"/>
      <c r="M796" s="10"/>
    </row>
    <row r="797" spans="2:13" x14ac:dyDescent="0.25">
      <c r="B797" s="13">
        <f t="shared" si="59"/>
        <v>45887</v>
      </c>
      <c r="C797" s="12" t="s">
        <v>294</v>
      </c>
      <c r="D797" s="12" t="s">
        <v>23</v>
      </c>
      <c r="E797" s="12" t="s">
        <v>23</v>
      </c>
      <c r="F797" s="12" t="s">
        <v>21</v>
      </c>
      <c r="G797" s="12" t="s">
        <v>299</v>
      </c>
      <c r="H797" s="14">
        <v>-2000</v>
      </c>
      <c r="I797" s="11">
        <v>32.68</v>
      </c>
      <c r="J797" s="11">
        <v>-65361.8</v>
      </c>
      <c r="K797" s="10"/>
      <c r="L797" s="10"/>
      <c r="M797" s="10"/>
    </row>
    <row r="798" spans="2:13" x14ac:dyDescent="0.25">
      <c r="B798" s="13">
        <f t="shared" si="59"/>
        <v>45887</v>
      </c>
      <c r="C798" s="12" t="s">
        <v>294</v>
      </c>
      <c r="D798" s="12" t="s">
        <v>23</v>
      </c>
      <c r="E798" s="12" t="s">
        <v>23</v>
      </c>
      <c r="F798" s="12" t="s">
        <v>21</v>
      </c>
      <c r="G798" s="12" t="s">
        <v>116</v>
      </c>
      <c r="H798" s="14">
        <v>-200</v>
      </c>
      <c r="I798" s="11">
        <v>1417.38</v>
      </c>
      <c r="J798" s="11">
        <v>-283476.24</v>
      </c>
      <c r="K798" s="10"/>
      <c r="L798" s="10"/>
      <c r="M798" s="10"/>
    </row>
    <row r="799" spans="2:13" x14ac:dyDescent="0.25">
      <c r="B799" s="13">
        <f t="shared" si="59"/>
        <v>45887</v>
      </c>
      <c r="C799" s="12" t="s">
        <v>294</v>
      </c>
      <c r="D799" s="12" t="s">
        <v>23</v>
      </c>
      <c r="E799" s="12" t="s">
        <v>23</v>
      </c>
      <c r="F799" s="12" t="s">
        <v>21</v>
      </c>
      <c r="G799" s="12" t="s">
        <v>293</v>
      </c>
      <c r="H799" s="14">
        <v>-1000</v>
      </c>
      <c r="I799" s="11">
        <v>41.89</v>
      </c>
      <c r="J799" s="11">
        <v>-41888.1</v>
      </c>
      <c r="K799" s="10"/>
      <c r="L799" s="10"/>
      <c r="M799" s="10"/>
    </row>
    <row r="800" spans="2:13" x14ac:dyDescent="0.25">
      <c r="B800" s="13">
        <f t="shared" si="59"/>
        <v>45887</v>
      </c>
      <c r="C800" s="12" t="s">
        <v>294</v>
      </c>
      <c r="D800" s="12" t="s">
        <v>23</v>
      </c>
      <c r="E800" s="12" t="s">
        <v>23</v>
      </c>
      <c r="F800" s="12" t="s">
        <v>21</v>
      </c>
      <c r="G800" s="12" t="s">
        <v>145</v>
      </c>
      <c r="H800" s="14">
        <v>100</v>
      </c>
      <c r="I800" s="11">
        <v>484.98</v>
      </c>
      <c r="J800" s="11">
        <v>48498.46</v>
      </c>
      <c r="K800" s="10"/>
      <c r="L800" s="10"/>
      <c r="M800" s="10"/>
    </row>
    <row r="801" spans="2:13" x14ac:dyDescent="0.25">
      <c r="B801" s="13">
        <f t="shared" si="59"/>
        <v>45887</v>
      </c>
      <c r="C801" s="12" t="s">
        <v>294</v>
      </c>
      <c r="D801" s="12" t="s">
        <v>23</v>
      </c>
      <c r="E801" s="12" t="s">
        <v>23</v>
      </c>
      <c r="F801" s="12" t="s">
        <v>21</v>
      </c>
      <c r="G801" s="12" t="s">
        <v>48</v>
      </c>
      <c r="H801" s="14">
        <v>-1000</v>
      </c>
      <c r="I801" s="11">
        <v>106.4</v>
      </c>
      <c r="J801" s="11">
        <v>-106403.5</v>
      </c>
      <c r="K801" s="10"/>
      <c r="L801" s="10"/>
      <c r="M801" s="10"/>
    </row>
    <row r="802" spans="2:13" x14ac:dyDescent="0.25">
      <c r="B802" s="13">
        <f t="shared" si="59"/>
        <v>45887</v>
      </c>
      <c r="C802" s="12" t="s">
        <v>294</v>
      </c>
      <c r="D802" s="12" t="s">
        <v>23</v>
      </c>
      <c r="E802" s="12" t="s">
        <v>23</v>
      </c>
      <c r="F802" s="12" t="s">
        <v>21</v>
      </c>
      <c r="G802" s="12" t="s">
        <v>300</v>
      </c>
      <c r="H802" s="14">
        <v>-1000</v>
      </c>
      <c r="I802" s="11">
        <v>45.58</v>
      </c>
      <c r="J802" s="11">
        <v>-45584.4</v>
      </c>
      <c r="K802" s="10"/>
      <c r="L802" s="10"/>
      <c r="M802" s="10"/>
    </row>
    <row r="803" spans="2:13" x14ac:dyDescent="0.25">
      <c r="B803" s="13">
        <f t="shared" si="59"/>
        <v>45887</v>
      </c>
      <c r="C803" s="12" t="s">
        <v>294</v>
      </c>
      <c r="D803" s="12" t="s">
        <v>23</v>
      </c>
      <c r="E803" s="12" t="s">
        <v>23</v>
      </c>
      <c r="F803" s="12" t="s">
        <v>21</v>
      </c>
      <c r="G803" s="12" t="s">
        <v>301</v>
      </c>
      <c r="H803" s="14">
        <v>-250</v>
      </c>
      <c r="I803" s="11">
        <v>825.67</v>
      </c>
      <c r="J803" s="11">
        <v>-206418.37</v>
      </c>
      <c r="K803" s="10"/>
      <c r="L803" s="10"/>
      <c r="M803" s="10"/>
    </row>
    <row r="804" spans="2:13" x14ac:dyDescent="0.25">
      <c r="B804" s="13">
        <f t="shared" si="59"/>
        <v>45887</v>
      </c>
      <c r="C804" s="12" t="s">
        <v>294</v>
      </c>
      <c r="D804" s="12" t="s">
        <v>23</v>
      </c>
      <c r="E804" s="12" t="s">
        <v>23</v>
      </c>
      <c r="F804" s="12" t="s">
        <v>24</v>
      </c>
      <c r="G804" s="12" t="s">
        <v>29</v>
      </c>
      <c r="H804" s="10"/>
      <c r="I804" s="10"/>
      <c r="J804" s="11">
        <v>191.46</v>
      </c>
      <c r="K804" s="10"/>
      <c r="L804" s="10"/>
      <c r="M804" s="10"/>
    </row>
    <row r="805" spans="2:13" x14ac:dyDescent="0.25">
      <c r="B805" s="13">
        <f t="shared" si="59"/>
        <v>45887</v>
      </c>
      <c r="C805" s="12" t="s">
        <v>294</v>
      </c>
      <c r="D805" s="12" t="s">
        <v>23</v>
      </c>
      <c r="E805" s="12" t="s">
        <v>23</v>
      </c>
      <c r="F805" s="12" t="s">
        <v>24</v>
      </c>
      <c r="G805" s="12" t="s">
        <v>25</v>
      </c>
      <c r="H805" s="10"/>
      <c r="I805" s="10"/>
      <c r="J805" s="11">
        <v>2.06</v>
      </c>
      <c r="K805" s="10"/>
      <c r="L805" s="10"/>
      <c r="M805" s="10"/>
    </row>
    <row r="806" spans="2:13" x14ac:dyDescent="0.25">
      <c r="B806" s="13">
        <f t="shared" si="59"/>
        <v>45887</v>
      </c>
      <c r="C806" s="12" t="s">
        <v>294</v>
      </c>
      <c r="D806" s="12" t="s">
        <v>23</v>
      </c>
      <c r="E806" s="12" t="s">
        <v>23</v>
      </c>
      <c r="F806" s="12" t="s">
        <v>24</v>
      </c>
      <c r="G806" s="12" t="s">
        <v>28</v>
      </c>
      <c r="H806" s="10"/>
      <c r="I806" s="10"/>
      <c r="J806" s="11">
        <v>140</v>
      </c>
      <c r="K806" s="10"/>
      <c r="L806" s="10"/>
      <c r="M806" s="10"/>
    </row>
    <row r="807" spans="2:13" x14ac:dyDescent="0.25">
      <c r="B807" s="13">
        <f t="shared" si="59"/>
        <v>45887</v>
      </c>
      <c r="C807" s="12" t="s">
        <v>294</v>
      </c>
      <c r="D807" s="12" t="s">
        <v>23</v>
      </c>
      <c r="E807" s="12" t="s">
        <v>23</v>
      </c>
      <c r="F807" s="12" t="s">
        <v>24</v>
      </c>
      <c r="G807" s="12" t="s">
        <v>26</v>
      </c>
      <c r="H807" s="10"/>
      <c r="I807" s="10"/>
      <c r="J807" s="11">
        <v>3.09</v>
      </c>
      <c r="K807" s="10"/>
      <c r="L807" s="10"/>
      <c r="M807" s="10"/>
    </row>
    <row r="808" spans="2:13" x14ac:dyDescent="0.25">
      <c r="B808" s="13">
        <f t="shared" si="59"/>
        <v>45887</v>
      </c>
      <c r="C808" s="12" t="s">
        <v>294</v>
      </c>
      <c r="D808" s="12" t="s">
        <v>23</v>
      </c>
      <c r="E808" s="12" t="s">
        <v>23</v>
      </c>
      <c r="F808" s="12" t="s">
        <v>24</v>
      </c>
      <c r="G808" s="12" t="s">
        <v>27</v>
      </c>
      <c r="H808" s="10"/>
      <c r="I808" s="10"/>
      <c r="J808" s="11">
        <v>1897</v>
      </c>
      <c r="K808" s="10"/>
      <c r="L808" s="10"/>
      <c r="M808" s="10"/>
    </row>
    <row r="809" spans="2:13" x14ac:dyDescent="0.25">
      <c r="B809" s="13">
        <f t="shared" si="59"/>
        <v>45887</v>
      </c>
      <c r="C809" s="12" t="s">
        <v>294</v>
      </c>
      <c r="D809" s="12" t="s">
        <v>23</v>
      </c>
      <c r="E809" s="12" t="s">
        <v>23</v>
      </c>
      <c r="F809" s="12" t="s">
        <v>24</v>
      </c>
      <c r="G809" s="12" t="s">
        <v>31</v>
      </c>
      <c r="H809" s="10"/>
      <c r="I809" s="10"/>
      <c r="J809" s="11">
        <v>191.46</v>
      </c>
      <c r="K809" s="10"/>
      <c r="L809" s="10"/>
      <c r="M809" s="10"/>
    </row>
    <row r="810" spans="2:13" x14ac:dyDescent="0.25">
      <c r="B810" s="13">
        <f t="shared" si="59"/>
        <v>45887</v>
      </c>
      <c r="C810" s="12" t="s">
        <v>294</v>
      </c>
      <c r="D810" s="12" t="s">
        <v>23</v>
      </c>
      <c r="E810" s="12" t="s">
        <v>23</v>
      </c>
      <c r="F810" s="12" t="s">
        <v>24</v>
      </c>
      <c r="G810" s="12" t="s">
        <v>30</v>
      </c>
      <c r="H810" s="10"/>
      <c r="I810" s="10"/>
      <c r="J810" s="11">
        <v>61.27</v>
      </c>
      <c r="K810" s="10"/>
      <c r="L810" s="10"/>
      <c r="M810" s="10"/>
    </row>
    <row r="811" spans="2:13" x14ac:dyDescent="0.25">
      <c r="B811" s="15">
        <f t="shared" si="59"/>
        <v>45887</v>
      </c>
      <c r="C811" s="12" t="s">
        <v>294</v>
      </c>
      <c r="D811" s="16"/>
      <c r="E811" s="16"/>
      <c r="F811" s="81" t="s">
        <v>52</v>
      </c>
      <c r="G811" s="82"/>
      <c r="H811" s="82"/>
      <c r="I811" s="82"/>
      <c r="J811" s="82"/>
      <c r="K811" s="16"/>
      <c r="L811" s="17">
        <v>194936.07</v>
      </c>
      <c r="M811" s="17">
        <v>-4919088.9400000004</v>
      </c>
    </row>
    <row r="812" spans="2:13" x14ac:dyDescent="0.25">
      <c r="B812" s="13">
        <v>45887</v>
      </c>
      <c r="C812" s="12" t="s">
        <v>294</v>
      </c>
      <c r="D812" s="12" t="s">
        <v>17</v>
      </c>
      <c r="E812" s="12" t="s">
        <v>302</v>
      </c>
      <c r="F812" s="12" t="s">
        <v>21</v>
      </c>
      <c r="G812" s="12" t="s">
        <v>303</v>
      </c>
      <c r="H812" s="14">
        <v>500</v>
      </c>
      <c r="I812" s="11">
        <v>14.62</v>
      </c>
      <c r="J812" s="11">
        <v>7310</v>
      </c>
      <c r="K812" s="10"/>
      <c r="L812" s="10"/>
      <c r="M812" s="10"/>
    </row>
    <row r="813" spans="2:13" x14ac:dyDescent="0.25">
      <c r="B813" s="13">
        <f t="shared" ref="B813:B820" si="60">B812</f>
        <v>45887</v>
      </c>
      <c r="C813" s="12" t="s">
        <v>294</v>
      </c>
      <c r="D813" s="12" t="s">
        <v>23</v>
      </c>
      <c r="E813" s="12" t="s">
        <v>23</v>
      </c>
      <c r="F813" s="12" t="s">
        <v>24</v>
      </c>
      <c r="G813" s="12" t="s">
        <v>30</v>
      </c>
      <c r="H813" s="10"/>
      <c r="I813" s="10"/>
      <c r="J813" s="11">
        <v>0.22</v>
      </c>
      <c r="K813" s="10"/>
      <c r="L813" s="10"/>
      <c r="M813" s="10"/>
    </row>
    <row r="814" spans="2:13" x14ac:dyDescent="0.25">
      <c r="B814" s="13">
        <f t="shared" si="60"/>
        <v>45887</v>
      </c>
      <c r="C814" s="12" t="s">
        <v>294</v>
      </c>
      <c r="D814" s="12" t="s">
        <v>23</v>
      </c>
      <c r="E814" s="12" t="s">
        <v>23</v>
      </c>
      <c r="F814" s="12" t="s">
        <v>24</v>
      </c>
      <c r="G814" s="12" t="s">
        <v>31</v>
      </c>
      <c r="H814" s="10"/>
      <c r="I814" s="10"/>
      <c r="J814" s="11">
        <v>0.92</v>
      </c>
      <c r="K814" s="10"/>
      <c r="L814" s="10"/>
      <c r="M814" s="10"/>
    </row>
    <row r="815" spans="2:13" x14ac:dyDescent="0.25">
      <c r="B815" s="13">
        <f t="shared" si="60"/>
        <v>45887</v>
      </c>
      <c r="C815" s="12" t="s">
        <v>294</v>
      </c>
      <c r="D815" s="12" t="s">
        <v>23</v>
      </c>
      <c r="E815" s="12" t="s">
        <v>23</v>
      </c>
      <c r="F815" s="12" t="s">
        <v>24</v>
      </c>
      <c r="G815" s="12" t="s">
        <v>27</v>
      </c>
      <c r="H815" s="10"/>
      <c r="I815" s="10"/>
      <c r="J815" s="11">
        <v>7</v>
      </c>
      <c r="K815" s="10"/>
      <c r="L815" s="10"/>
      <c r="M815" s="10"/>
    </row>
    <row r="816" spans="2:13" x14ac:dyDescent="0.25">
      <c r="B816" s="13">
        <f t="shared" si="60"/>
        <v>45887</v>
      </c>
      <c r="C816" s="12" t="s">
        <v>294</v>
      </c>
      <c r="D816" s="12" t="s">
        <v>23</v>
      </c>
      <c r="E816" s="12" t="s">
        <v>23</v>
      </c>
      <c r="F816" s="12" t="s">
        <v>24</v>
      </c>
      <c r="G816" s="12" t="s">
        <v>26</v>
      </c>
      <c r="H816" s="10"/>
      <c r="I816" s="10"/>
      <c r="J816" s="11">
        <v>0.01</v>
      </c>
      <c r="K816" s="10"/>
      <c r="L816" s="10"/>
      <c r="M816" s="10"/>
    </row>
    <row r="817" spans="2:13" x14ac:dyDescent="0.25">
      <c r="B817" s="13">
        <f t="shared" si="60"/>
        <v>45887</v>
      </c>
      <c r="C817" s="12" t="s">
        <v>294</v>
      </c>
      <c r="D817" s="12" t="s">
        <v>23</v>
      </c>
      <c r="E817" s="12" t="s">
        <v>23</v>
      </c>
      <c r="F817" s="12" t="s">
        <v>24</v>
      </c>
      <c r="G817" s="12" t="s">
        <v>28</v>
      </c>
      <c r="H817" s="10"/>
      <c r="I817" s="10"/>
      <c r="J817" s="11">
        <v>1</v>
      </c>
      <c r="K817" s="10"/>
      <c r="L817" s="10"/>
      <c r="M817" s="10"/>
    </row>
    <row r="818" spans="2:13" x14ac:dyDescent="0.25">
      <c r="B818" s="13">
        <f t="shared" si="60"/>
        <v>45887</v>
      </c>
      <c r="C818" s="12" t="s">
        <v>294</v>
      </c>
      <c r="D818" s="12" t="s">
        <v>23</v>
      </c>
      <c r="E818" s="12" t="s">
        <v>23</v>
      </c>
      <c r="F818" s="12" t="s">
        <v>24</v>
      </c>
      <c r="G818" s="12" t="s">
        <v>25</v>
      </c>
      <c r="H818" s="10"/>
      <c r="I818" s="10"/>
      <c r="J818" s="11">
        <v>0.01</v>
      </c>
      <c r="K818" s="10"/>
      <c r="L818" s="10"/>
      <c r="M818" s="10"/>
    </row>
    <row r="819" spans="2:13" x14ac:dyDescent="0.25">
      <c r="B819" s="13">
        <f t="shared" si="60"/>
        <v>45887</v>
      </c>
      <c r="C819" s="12" t="s">
        <v>294</v>
      </c>
      <c r="D819" s="12" t="s">
        <v>23</v>
      </c>
      <c r="E819" s="12" t="s">
        <v>23</v>
      </c>
      <c r="F819" s="12" t="s">
        <v>24</v>
      </c>
      <c r="G819" s="12" t="s">
        <v>29</v>
      </c>
      <c r="H819" s="10"/>
      <c r="I819" s="10"/>
      <c r="J819" s="11">
        <v>0.92</v>
      </c>
      <c r="K819" s="10"/>
      <c r="L819" s="10"/>
      <c r="M819" s="10"/>
    </row>
    <row r="820" spans="2:13" x14ac:dyDescent="0.25">
      <c r="B820" s="15">
        <f t="shared" si="60"/>
        <v>45887</v>
      </c>
      <c r="C820" s="12" t="s">
        <v>294</v>
      </c>
      <c r="D820" s="16"/>
      <c r="E820" s="16"/>
      <c r="F820" s="81" t="s">
        <v>32</v>
      </c>
      <c r="G820" s="82"/>
      <c r="H820" s="82"/>
      <c r="I820" s="82"/>
      <c r="J820" s="82"/>
      <c r="K820" s="17">
        <v>7320.08</v>
      </c>
      <c r="L820" s="16"/>
      <c r="M820" s="17">
        <v>-4911768.8600000003</v>
      </c>
    </row>
    <row r="821" spans="2:13" x14ac:dyDescent="0.25">
      <c r="B821" s="13">
        <v>45888</v>
      </c>
      <c r="C821" s="12" t="s">
        <v>304</v>
      </c>
      <c r="D821" s="12" t="s">
        <v>17</v>
      </c>
      <c r="E821" s="12" t="s">
        <v>305</v>
      </c>
      <c r="F821" s="12" t="s">
        <v>21</v>
      </c>
      <c r="G821" s="12" t="s">
        <v>226</v>
      </c>
      <c r="H821" s="14">
        <v>-500</v>
      </c>
      <c r="I821" s="11">
        <v>99.22</v>
      </c>
      <c r="J821" s="11">
        <v>-49608.03</v>
      </c>
      <c r="K821" s="10"/>
      <c r="L821" s="10"/>
      <c r="M821" s="10"/>
    </row>
    <row r="822" spans="2:13" x14ac:dyDescent="0.25">
      <c r="B822" s="13">
        <f t="shared" ref="B822:B828" si="61">B821</f>
        <v>45888</v>
      </c>
      <c r="C822" s="12" t="s">
        <v>304</v>
      </c>
      <c r="D822" s="12" t="s">
        <v>23</v>
      </c>
      <c r="E822" s="12" t="s">
        <v>23</v>
      </c>
      <c r="F822" s="12" t="s">
        <v>24</v>
      </c>
      <c r="G822" s="12" t="s">
        <v>25</v>
      </c>
      <c r="H822" s="10"/>
      <c r="I822" s="10"/>
      <c r="J822" s="11">
        <v>0.05</v>
      </c>
      <c r="K822" s="10"/>
      <c r="L822" s="10"/>
      <c r="M822" s="10"/>
    </row>
    <row r="823" spans="2:13" x14ac:dyDescent="0.25">
      <c r="B823" s="13">
        <f t="shared" si="61"/>
        <v>45888</v>
      </c>
      <c r="C823" s="12" t="s">
        <v>304</v>
      </c>
      <c r="D823" s="12" t="s">
        <v>23</v>
      </c>
      <c r="E823" s="12" t="s">
        <v>23</v>
      </c>
      <c r="F823" s="12" t="s">
        <v>24</v>
      </c>
      <c r="G823" s="12" t="s">
        <v>26</v>
      </c>
      <c r="H823" s="10"/>
      <c r="I823" s="10"/>
      <c r="J823" s="11">
        <v>7.0000000000000007E-2</v>
      </c>
      <c r="K823" s="10"/>
      <c r="L823" s="10"/>
      <c r="M823" s="10"/>
    </row>
    <row r="824" spans="2:13" x14ac:dyDescent="0.25">
      <c r="B824" s="13">
        <f t="shared" si="61"/>
        <v>45888</v>
      </c>
      <c r="C824" s="12" t="s">
        <v>304</v>
      </c>
      <c r="D824" s="12" t="s">
        <v>23</v>
      </c>
      <c r="E824" s="12" t="s">
        <v>23</v>
      </c>
      <c r="F824" s="12" t="s">
        <v>24</v>
      </c>
      <c r="G824" s="12" t="s">
        <v>27</v>
      </c>
      <c r="H824" s="10"/>
      <c r="I824" s="10"/>
      <c r="J824" s="11">
        <v>50</v>
      </c>
      <c r="K824" s="10"/>
      <c r="L824" s="10"/>
      <c r="M824" s="10"/>
    </row>
    <row r="825" spans="2:13" x14ac:dyDescent="0.25">
      <c r="B825" s="13">
        <f t="shared" si="61"/>
        <v>45888</v>
      </c>
      <c r="C825" s="12" t="s">
        <v>304</v>
      </c>
      <c r="D825" s="12" t="s">
        <v>23</v>
      </c>
      <c r="E825" s="12" t="s">
        <v>23</v>
      </c>
      <c r="F825" s="12" t="s">
        <v>24</v>
      </c>
      <c r="G825" s="12" t="s">
        <v>31</v>
      </c>
      <c r="H825" s="10"/>
      <c r="I825" s="10"/>
      <c r="J825" s="11">
        <v>4.6100000000000003</v>
      </c>
      <c r="K825" s="10"/>
      <c r="L825" s="10"/>
      <c r="M825" s="10"/>
    </row>
    <row r="826" spans="2:13" x14ac:dyDescent="0.25">
      <c r="B826" s="13">
        <f t="shared" si="61"/>
        <v>45888</v>
      </c>
      <c r="C826" s="12" t="s">
        <v>304</v>
      </c>
      <c r="D826" s="12" t="s">
        <v>23</v>
      </c>
      <c r="E826" s="12" t="s">
        <v>23</v>
      </c>
      <c r="F826" s="12" t="s">
        <v>24</v>
      </c>
      <c r="G826" s="12" t="s">
        <v>30</v>
      </c>
      <c r="H826" s="10"/>
      <c r="I826" s="10"/>
      <c r="J826" s="11">
        <v>1.47</v>
      </c>
      <c r="K826" s="10"/>
      <c r="L826" s="10"/>
      <c r="M826" s="10"/>
    </row>
    <row r="827" spans="2:13" x14ac:dyDescent="0.25">
      <c r="B827" s="13">
        <f t="shared" si="61"/>
        <v>45888</v>
      </c>
      <c r="C827" s="12" t="s">
        <v>304</v>
      </c>
      <c r="D827" s="12" t="s">
        <v>23</v>
      </c>
      <c r="E827" s="12" t="s">
        <v>23</v>
      </c>
      <c r="F827" s="12" t="s">
        <v>24</v>
      </c>
      <c r="G827" s="12" t="s">
        <v>29</v>
      </c>
      <c r="H827" s="10"/>
      <c r="I827" s="10"/>
      <c r="J827" s="11">
        <v>4.6100000000000003</v>
      </c>
      <c r="K827" s="10"/>
      <c r="L827" s="10"/>
      <c r="M827" s="10"/>
    </row>
    <row r="828" spans="2:13" x14ac:dyDescent="0.25">
      <c r="B828" s="15">
        <f t="shared" si="61"/>
        <v>45888</v>
      </c>
      <c r="C828" s="12" t="s">
        <v>304</v>
      </c>
      <c r="D828" s="16"/>
      <c r="E828" s="16"/>
      <c r="F828" s="81" t="s">
        <v>52</v>
      </c>
      <c r="G828" s="82"/>
      <c r="H828" s="82"/>
      <c r="I828" s="82"/>
      <c r="J828" s="82"/>
      <c r="K828" s="16"/>
      <c r="L828" s="17">
        <v>49547.22</v>
      </c>
      <c r="M828" s="17">
        <v>-4961316.08</v>
      </c>
    </row>
    <row r="829" spans="2:13" x14ac:dyDescent="0.25">
      <c r="B829" s="13">
        <v>45890</v>
      </c>
      <c r="C829" s="12" t="s">
        <v>306</v>
      </c>
      <c r="D829" s="12" t="s">
        <v>17</v>
      </c>
      <c r="E829" s="12" t="s">
        <v>307</v>
      </c>
      <c r="F829" s="12" t="s">
        <v>21</v>
      </c>
      <c r="G829" s="12" t="s">
        <v>206</v>
      </c>
      <c r="H829" s="14">
        <v>40</v>
      </c>
      <c r="I829" s="11">
        <v>3307.6</v>
      </c>
      <c r="J829" s="11">
        <v>132304.17000000001</v>
      </c>
      <c r="K829" s="10"/>
      <c r="L829" s="10"/>
      <c r="M829" s="10"/>
    </row>
    <row r="830" spans="2:13" x14ac:dyDescent="0.25">
      <c r="B830" s="13">
        <f t="shared" ref="B830:B843" si="62">B829</f>
        <v>45890</v>
      </c>
      <c r="C830" s="12" t="s">
        <v>306</v>
      </c>
      <c r="D830" s="12" t="s">
        <v>23</v>
      </c>
      <c r="E830" s="12" t="s">
        <v>23</v>
      </c>
      <c r="F830" s="12" t="s">
        <v>21</v>
      </c>
      <c r="G830" s="12" t="s">
        <v>75</v>
      </c>
      <c r="H830" s="14">
        <v>2500</v>
      </c>
      <c r="I830" s="11">
        <v>107.31</v>
      </c>
      <c r="J830" s="11">
        <v>268268</v>
      </c>
      <c r="K830" s="10"/>
      <c r="L830" s="10"/>
      <c r="M830" s="10"/>
    </row>
    <row r="831" spans="2:13" x14ac:dyDescent="0.25">
      <c r="B831" s="13">
        <f t="shared" si="62"/>
        <v>45890</v>
      </c>
      <c r="C831" s="12" t="s">
        <v>306</v>
      </c>
      <c r="D831" s="12" t="s">
        <v>23</v>
      </c>
      <c r="E831" s="12" t="s">
        <v>23</v>
      </c>
      <c r="F831" s="12" t="s">
        <v>21</v>
      </c>
      <c r="G831" s="12" t="s">
        <v>116</v>
      </c>
      <c r="H831" s="14">
        <v>-300</v>
      </c>
      <c r="I831" s="11">
        <v>1305.8</v>
      </c>
      <c r="J831" s="11">
        <v>-391740.57</v>
      </c>
      <c r="K831" s="10"/>
      <c r="L831" s="10"/>
      <c r="M831" s="10"/>
    </row>
    <row r="832" spans="2:13" x14ac:dyDescent="0.25">
      <c r="B832" s="13">
        <f t="shared" si="62"/>
        <v>45890</v>
      </c>
      <c r="C832" s="12" t="s">
        <v>306</v>
      </c>
      <c r="D832" s="12" t="s">
        <v>23</v>
      </c>
      <c r="E832" s="12" t="s">
        <v>23</v>
      </c>
      <c r="F832" s="12" t="s">
        <v>21</v>
      </c>
      <c r="G832" s="12" t="s">
        <v>164</v>
      </c>
      <c r="H832" s="14">
        <v>-25</v>
      </c>
      <c r="I832" s="11">
        <v>2061.7399999999998</v>
      </c>
      <c r="J832" s="11">
        <v>-51543.51</v>
      </c>
      <c r="K832" s="10"/>
      <c r="L832" s="10"/>
      <c r="M832" s="10"/>
    </row>
    <row r="833" spans="2:13" x14ac:dyDescent="0.25">
      <c r="B833" s="13">
        <f t="shared" si="62"/>
        <v>45890</v>
      </c>
      <c r="C833" s="12" t="s">
        <v>306</v>
      </c>
      <c r="D833" s="12" t="s">
        <v>23</v>
      </c>
      <c r="E833" s="12" t="s">
        <v>23</v>
      </c>
      <c r="F833" s="12" t="s">
        <v>21</v>
      </c>
      <c r="G833" s="12" t="s">
        <v>280</v>
      </c>
      <c r="H833" s="14">
        <v>-100</v>
      </c>
      <c r="I833" s="11">
        <v>1189.4100000000001</v>
      </c>
      <c r="J833" s="11">
        <v>-118941.16</v>
      </c>
      <c r="K833" s="10"/>
      <c r="L833" s="10"/>
      <c r="M833" s="10"/>
    </row>
    <row r="834" spans="2:13" x14ac:dyDescent="0.25">
      <c r="B834" s="13">
        <f t="shared" si="62"/>
        <v>45890</v>
      </c>
      <c r="C834" s="12" t="s">
        <v>306</v>
      </c>
      <c r="D834" s="12" t="s">
        <v>23</v>
      </c>
      <c r="E834" s="12" t="s">
        <v>23</v>
      </c>
      <c r="F834" s="12" t="s">
        <v>21</v>
      </c>
      <c r="G834" s="12" t="s">
        <v>234</v>
      </c>
      <c r="H834" s="14">
        <v>-50</v>
      </c>
      <c r="I834" s="11">
        <v>1255.3399999999999</v>
      </c>
      <c r="J834" s="11">
        <v>-62767.17</v>
      </c>
      <c r="K834" s="10"/>
      <c r="L834" s="10"/>
      <c r="M834" s="10"/>
    </row>
    <row r="835" spans="2:13" x14ac:dyDescent="0.25">
      <c r="B835" s="13">
        <f t="shared" si="62"/>
        <v>45890</v>
      </c>
      <c r="C835" s="12" t="s">
        <v>306</v>
      </c>
      <c r="D835" s="12" t="s">
        <v>23</v>
      </c>
      <c r="E835" s="12" t="s">
        <v>23</v>
      </c>
      <c r="F835" s="12" t="s">
        <v>21</v>
      </c>
      <c r="G835" s="12" t="s">
        <v>226</v>
      </c>
      <c r="H835" s="14">
        <v>-500</v>
      </c>
      <c r="I835" s="11">
        <v>113.51</v>
      </c>
      <c r="J835" s="11">
        <v>-56753.2</v>
      </c>
      <c r="K835" s="10"/>
      <c r="L835" s="10"/>
      <c r="M835" s="10"/>
    </row>
    <row r="836" spans="2:13" x14ac:dyDescent="0.25">
      <c r="B836" s="13">
        <f t="shared" si="62"/>
        <v>45890</v>
      </c>
      <c r="C836" s="12" t="s">
        <v>306</v>
      </c>
      <c r="D836" s="12" t="s">
        <v>23</v>
      </c>
      <c r="E836" s="12" t="s">
        <v>23</v>
      </c>
      <c r="F836" s="12" t="s">
        <v>24</v>
      </c>
      <c r="G836" s="12" t="s">
        <v>25</v>
      </c>
      <c r="H836" s="10"/>
      <c r="I836" s="10"/>
      <c r="J836" s="11">
        <v>1.08</v>
      </c>
      <c r="K836" s="10"/>
      <c r="L836" s="10"/>
      <c r="M836" s="10"/>
    </row>
    <row r="837" spans="2:13" x14ac:dyDescent="0.25">
      <c r="B837" s="13">
        <f t="shared" si="62"/>
        <v>45890</v>
      </c>
      <c r="C837" s="12" t="s">
        <v>306</v>
      </c>
      <c r="D837" s="12" t="s">
        <v>23</v>
      </c>
      <c r="E837" s="12" t="s">
        <v>23</v>
      </c>
      <c r="F837" s="12" t="s">
        <v>24</v>
      </c>
      <c r="G837" s="12" t="s">
        <v>26</v>
      </c>
      <c r="H837" s="10"/>
      <c r="I837" s="10"/>
      <c r="J837" s="11">
        <v>1.62</v>
      </c>
      <c r="K837" s="10"/>
      <c r="L837" s="10"/>
      <c r="M837" s="10"/>
    </row>
    <row r="838" spans="2:13" x14ac:dyDescent="0.25">
      <c r="B838" s="13">
        <f t="shared" si="62"/>
        <v>45890</v>
      </c>
      <c r="C838" s="12" t="s">
        <v>306</v>
      </c>
      <c r="D838" s="12" t="s">
        <v>23</v>
      </c>
      <c r="E838" s="12" t="s">
        <v>23</v>
      </c>
      <c r="F838" s="12" t="s">
        <v>24</v>
      </c>
      <c r="G838" s="12" t="s">
        <v>27</v>
      </c>
      <c r="H838" s="10"/>
      <c r="I838" s="10"/>
      <c r="J838" s="11">
        <v>815</v>
      </c>
      <c r="K838" s="10"/>
      <c r="L838" s="10"/>
      <c r="M838" s="10"/>
    </row>
    <row r="839" spans="2:13" x14ac:dyDescent="0.25">
      <c r="B839" s="13">
        <f t="shared" si="62"/>
        <v>45890</v>
      </c>
      <c r="C839" s="12" t="s">
        <v>306</v>
      </c>
      <c r="D839" s="12" t="s">
        <v>23</v>
      </c>
      <c r="E839" s="12" t="s">
        <v>23</v>
      </c>
      <c r="F839" s="12" t="s">
        <v>24</v>
      </c>
      <c r="G839" s="12" t="s">
        <v>31</v>
      </c>
      <c r="H839" s="10"/>
      <c r="I839" s="10"/>
      <c r="J839" s="11">
        <v>100.48</v>
      </c>
      <c r="K839" s="10"/>
      <c r="L839" s="10"/>
      <c r="M839" s="10"/>
    </row>
    <row r="840" spans="2:13" x14ac:dyDescent="0.25">
      <c r="B840" s="13">
        <f t="shared" si="62"/>
        <v>45890</v>
      </c>
      <c r="C840" s="12" t="s">
        <v>306</v>
      </c>
      <c r="D840" s="12" t="s">
        <v>23</v>
      </c>
      <c r="E840" s="12" t="s">
        <v>23</v>
      </c>
      <c r="F840" s="12" t="s">
        <v>24</v>
      </c>
      <c r="G840" s="12" t="s">
        <v>30</v>
      </c>
      <c r="H840" s="10"/>
      <c r="I840" s="10"/>
      <c r="J840" s="11">
        <v>32.19</v>
      </c>
      <c r="K840" s="10"/>
      <c r="L840" s="10"/>
      <c r="M840" s="10"/>
    </row>
    <row r="841" spans="2:13" x14ac:dyDescent="0.25">
      <c r="B841" s="13">
        <f t="shared" si="62"/>
        <v>45890</v>
      </c>
      <c r="C841" s="12" t="s">
        <v>306</v>
      </c>
      <c r="D841" s="12" t="s">
        <v>23</v>
      </c>
      <c r="E841" s="12" t="s">
        <v>23</v>
      </c>
      <c r="F841" s="12" t="s">
        <v>24</v>
      </c>
      <c r="G841" s="12" t="s">
        <v>28</v>
      </c>
      <c r="H841" s="10"/>
      <c r="I841" s="10"/>
      <c r="J841" s="11">
        <v>60</v>
      </c>
      <c r="K841" s="10"/>
      <c r="L841" s="10"/>
      <c r="M841" s="10"/>
    </row>
    <row r="842" spans="2:13" x14ac:dyDescent="0.25">
      <c r="B842" s="13">
        <f t="shared" si="62"/>
        <v>45890</v>
      </c>
      <c r="C842" s="12" t="s">
        <v>306</v>
      </c>
      <c r="D842" s="12" t="s">
        <v>23</v>
      </c>
      <c r="E842" s="12" t="s">
        <v>23</v>
      </c>
      <c r="F842" s="12" t="s">
        <v>24</v>
      </c>
      <c r="G842" s="12" t="s">
        <v>29</v>
      </c>
      <c r="H842" s="10"/>
      <c r="I842" s="10"/>
      <c r="J842" s="11">
        <v>100.48</v>
      </c>
      <c r="K842" s="10"/>
      <c r="L842" s="10"/>
      <c r="M842" s="10"/>
    </row>
    <row r="843" spans="2:13" x14ac:dyDescent="0.25">
      <c r="B843" s="15">
        <f t="shared" si="62"/>
        <v>45890</v>
      </c>
      <c r="C843" s="12" t="s">
        <v>306</v>
      </c>
      <c r="D843" s="16"/>
      <c r="E843" s="16"/>
      <c r="F843" s="81" t="s">
        <v>52</v>
      </c>
      <c r="G843" s="82"/>
      <c r="H843" s="82"/>
      <c r="I843" s="82"/>
      <c r="J843" s="82"/>
      <c r="K843" s="16"/>
      <c r="L843" s="17">
        <v>280062.59000000003</v>
      </c>
      <c r="M843" s="17">
        <v>-5241378.67</v>
      </c>
    </row>
    <row r="844" spans="2:13" x14ac:dyDescent="0.25">
      <c r="B844" s="13">
        <v>45897</v>
      </c>
      <c r="C844" s="12" t="s">
        <v>308</v>
      </c>
      <c r="D844" s="12" t="s">
        <v>17</v>
      </c>
      <c r="E844" s="12" t="s">
        <v>309</v>
      </c>
      <c r="F844" s="12" t="s">
        <v>21</v>
      </c>
      <c r="G844" s="12" t="s">
        <v>286</v>
      </c>
      <c r="H844" s="14">
        <v>450</v>
      </c>
      <c r="I844" s="11">
        <v>435.47</v>
      </c>
      <c r="J844" s="11">
        <v>195963.17</v>
      </c>
      <c r="K844" s="10"/>
      <c r="L844" s="10"/>
      <c r="M844" s="10"/>
    </row>
    <row r="845" spans="2:13" x14ac:dyDescent="0.25">
      <c r="B845" s="13">
        <f t="shared" ref="B845:B852" si="63">B844</f>
        <v>45897</v>
      </c>
      <c r="C845" s="12" t="s">
        <v>308</v>
      </c>
      <c r="D845" s="12" t="s">
        <v>23</v>
      </c>
      <c r="E845" s="12" t="s">
        <v>23</v>
      </c>
      <c r="F845" s="12" t="s">
        <v>24</v>
      </c>
      <c r="G845" s="12" t="s">
        <v>25</v>
      </c>
      <c r="H845" s="10"/>
      <c r="I845" s="10"/>
      <c r="J845" s="11">
        <v>0.2</v>
      </c>
      <c r="K845" s="10"/>
      <c r="L845" s="10"/>
      <c r="M845" s="10"/>
    </row>
    <row r="846" spans="2:13" x14ac:dyDescent="0.25">
      <c r="B846" s="13">
        <f t="shared" si="63"/>
        <v>45897</v>
      </c>
      <c r="C846" s="12" t="s">
        <v>308</v>
      </c>
      <c r="D846" s="12" t="s">
        <v>23</v>
      </c>
      <c r="E846" s="12" t="s">
        <v>23</v>
      </c>
      <c r="F846" s="12" t="s">
        <v>24</v>
      </c>
      <c r="G846" s="12" t="s">
        <v>26</v>
      </c>
      <c r="H846" s="10"/>
      <c r="I846" s="10"/>
      <c r="J846" s="11">
        <v>0.28999999999999998</v>
      </c>
      <c r="K846" s="10"/>
      <c r="L846" s="10"/>
      <c r="M846" s="10"/>
    </row>
    <row r="847" spans="2:13" x14ac:dyDescent="0.25">
      <c r="B847" s="13">
        <f t="shared" si="63"/>
        <v>45897</v>
      </c>
      <c r="C847" s="12" t="s">
        <v>308</v>
      </c>
      <c r="D847" s="12" t="s">
        <v>23</v>
      </c>
      <c r="E847" s="12" t="s">
        <v>23</v>
      </c>
      <c r="F847" s="12" t="s">
        <v>24</v>
      </c>
      <c r="G847" s="12" t="s">
        <v>27</v>
      </c>
      <c r="H847" s="10"/>
      <c r="I847" s="10"/>
      <c r="J847" s="11">
        <v>196</v>
      </c>
      <c r="K847" s="10"/>
      <c r="L847" s="10"/>
      <c r="M847" s="10"/>
    </row>
    <row r="848" spans="2:13" x14ac:dyDescent="0.25">
      <c r="B848" s="13">
        <f t="shared" si="63"/>
        <v>45897</v>
      </c>
      <c r="C848" s="12" t="s">
        <v>308</v>
      </c>
      <c r="D848" s="12" t="s">
        <v>23</v>
      </c>
      <c r="E848" s="12" t="s">
        <v>23</v>
      </c>
      <c r="F848" s="12" t="s">
        <v>24</v>
      </c>
      <c r="G848" s="12" t="s">
        <v>31</v>
      </c>
      <c r="H848" s="10"/>
      <c r="I848" s="10"/>
      <c r="J848" s="11">
        <v>18.170000000000002</v>
      </c>
      <c r="K848" s="10"/>
      <c r="L848" s="10"/>
      <c r="M848" s="10"/>
    </row>
    <row r="849" spans="2:13" x14ac:dyDescent="0.25">
      <c r="B849" s="13">
        <f t="shared" si="63"/>
        <v>45897</v>
      </c>
      <c r="C849" s="12" t="s">
        <v>308</v>
      </c>
      <c r="D849" s="12" t="s">
        <v>23</v>
      </c>
      <c r="E849" s="12" t="s">
        <v>23</v>
      </c>
      <c r="F849" s="12" t="s">
        <v>24</v>
      </c>
      <c r="G849" s="12" t="s">
        <v>30</v>
      </c>
      <c r="H849" s="10"/>
      <c r="I849" s="10"/>
      <c r="J849" s="11">
        <v>5.81</v>
      </c>
      <c r="K849" s="10"/>
      <c r="L849" s="10"/>
      <c r="M849" s="10"/>
    </row>
    <row r="850" spans="2:13" x14ac:dyDescent="0.25">
      <c r="B850" s="13">
        <f t="shared" si="63"/>
        <v>45897</v>
      </c>
      <c r="C850" s="12" t="s">
        <v>308</v>
      </c>
      <c r="D850" s="12" t="s">
        <v>23</v>
      </c>
      <c r="E850" s="12" t="s">
        <v>23</v>
      </c>
      <c r="F850" s="12" t="s">
        <v>24</v>
      </c>
      <c r="G850" s="12" t="s">
        <v>28</v>
      </c>
      <c r="H850" s="10"/>
      <c r="I850" s="10"/>
      <c r="J850" s="11">
        <v>29</v>
      </c>
      <c r="K850" s="10"/>
      <c r="L850" s="10"/>
      <c r="M850" s="10"/>
    </row>
    <row r="851" spans="2:13" x14ac:dyDescent="0.25">
      <c r="B851" s="13">
        <f t="shared" si="63"/>
        <v>45897</v>
      </c>
      <c r="C851" s="12" t="s">
        <v>308</v>
      </c>
      <c r="D851" s="12" t="s">
        <v>23</v>
      </c>
      <c r="E851" s="12" t="s">
        <v>23</v>
      </c>
      <c r="F851" s="12" t="s">
        <v>24</v>
      </c>
      <c r="G851" s="12" t="s">
        <v>29</v>
      </c>
      <c r="H851" s="10"/>
      <c r="I851" s="10"/>
      <c r="J851" s="11">
        <v>18.170000000000002</v>
      </c>
      <c r="K851" s="10"/>
      <c r="L851" s="10"/>
      <c r="M851" s="10"/>
    </row>
    <row r="852" spans="2:13" x14ac:dyDescent="0.25">
      <c r="B852" s="15">
        <f t="shared" si="63"/>
        <v>45897</v>
      </c>
      <c r="C852" s="12" t="s">
        <v>308</v>
      </c>
      <c r="D852" s="16"/>
      <c r="E852" s="16"/>
      <c r="F852" s="81" t="s">
        <v>32</v>
      </c>
      <c r="G852" s="82"/>
      <c r="H852" s="82"/>
      <c r="I852" s="82"/>
      <c r="J852" s="82"/>
      <c r="K852" s="17">
        <v>196230.81</v>
      </c>
      <c r="L852" s="16"/>
      <c r="M852" s="17">
        <v>-5045147.8600000003</v>
      </c>
    </row>
    <row r="853" spans="2:13" x14ac:dyDescent="0.25">
      <c r="B853" s="13">
        <v>45898</v>
      </c>
      <c r="C853" s="12" t="s">
        <v>310</v>
      </c>
      <c r="D853" s="12" t="s">
        <v>17</v>
      </c>
      <c r="E853" s="12" t="s">
        <v>311</v>
      </c>
      <c r="F853" s="12" t="s">
        <v>21</v>
      </c>
      <c r="G853" s="12" t="s">
        <v>51</v>
      </c>
      <c r="H853" s="14">
        <v>-2000</v>
      </c>
      <c r="I853" s="11">
        <v>84.09</v>
      </c>
      <c r="J853" s="11">
        <v>-168171.58</v>
      </c>
      <c r="K853" s="10"/>
      <c r="L853" s="10"/>
      <c r="M853" s="10"/>
    </row>
    <row r="854" spans="2:13" x14ac:dyDescent="0.25">
      <c r="B854" s="13">
        <f t="shared" ref="B854:B861" si="64">B853</f>
        <v>45898</v>
      </c>
      <c r="C854" s="12" t="s">
        <v>310</v>
      </c>
      <c r="D854" s="12" t="s">
        <v>23</v>
      </c>
      <c r="E854" s="12" t="s">
        <v>23</v>
      </c>
      <c r="F854" s="12" t="s">
        <v>21</v>
      </c>
      <c r="G854" s="12" t="s">
        <v>114</v>
      </c>
      <c r="H854" s="14">
        <v>-56</v>
      </c>
      <c r="I854" s="11">
        <v>1289.71</v>
      </c>
      <c r="J854" s="11">
        <v>-72223.710000000006</v>
      </c>
      <c r="K854" s="10"/>
      <c r="L854" s="10"/>
      <c r="M854" s="10"/>
    </row>
    <row r="855" spans="2:13" x14ac:dyDescent="0.25">
      <c r="B855" s="13">
        <f t="shared" si="64"/>
        <v>45898</v>
      </c>
      <c r="C855" s="12" t="s">
        <v>310</v>
      </c>
      <c r="D855" s="12" t="s">
        <v>23</v>
      </c>
      <c r="E855" s="12" t="s">
        <v>23</v>
      </c>
      <c r="F855" s="12" t="s">
        <v>24</v>
      </c>
      <c r="G855" s="12" t="s">
        <v>25</v>
      </c>
      <c r="H855" s="10"/>
      <c r="I855" s="10"/>
      <c r="J855" s="11">
        <v>0.24</v>
      </c>
      <c r="K855" s="10"/>
      <c r="L855" s="10"/>
      <c r="M855" s="10"/>
    </row>
    <row r="856" spans="2:13" x14ac:dyDescent="0.25">
      <c r="B856" s="13">
        <f t="shared" si="64"/>
        <v>45898</v>
      </c>
      <c r="C856" s="12" t="s">
        <v>310</v>
      </c>
      <c r="D856" s="12" t="s">
        <v>23</v>
      </c>
      <c r="E856" s="12" t="s">
        <v>23</v>
      </c>
      <c r="F856" s="12" t="s">
        <v>24</v>
      </c>
      <c r="G856" s="12" t="s">
        <v>26</v>
      </c>
      <c r="H856" s="10"/>
      <c r="I856" s="10"/>
      <c r="J856" s="11">
        <v>0.36</v>
      </c>
      <c r="K856" s="10"/>
      <c r="L856" s="10"/>
      <c r="M856" s="10"/>
    </row>
    <row r="857" spans="2:13" x14ac:dyDescent="0.25">
      <c r="B857" s="13">
        <f t="shared" si="64"/>
        <v>45898</v>
      </c>
      <c r="C857" s="12" t="s">
        <v>310</v>
      </c>
      <c r="D857" s="12" t="s">
        <v>23</v>
      </c>
      <c r="E857" s="12" t="s">
        <v>23</v>
      </c>
      <c r="F857" s="12" t="s">
        <v>24</v>
      </c>
      <c r="G857" s="12" t="s">
        <v>27</v>
      </c>
      <c r="H857" s="10"/>
      <c r="I857" s="10"/>
      <c r="J857" s="11">
        <v>72</v>
      </c>
      <c r="K857" s="10"/>
      <c r="L857" s="10"/>
      <c r="M857" s="10"/>
    </row>
    <row r="858" spans="2:13" x14ac:dyDescent="0.25">
      <c r="B858" s="13">
        <f t="shared" si="64"/>
        <v>45898</v>
      </c>
      <c r="C858" s="12" t="s">
        <v>310</v>
      </c>
      <c r="D858" s="12" t="s">
        <v>23</v>
      </c>
      <c r="E858" s="12" t="s">
        <v>23</v>
      </c>
      <c r="F858" s="12" t="s">
        <v>24</v>
      </c>
      <c r="G858" s="12" t="s">
        <v>31</v>
      </c>
      <c r="H858" s="10"/>
      <c r="I858" s="10"/>
      <c r="J858" s="11">
        <v>22.33</v>
      </c>
      <c r="K858" s="10"/>
      <c r="L858" s="10"/>
      <c r="M858" s="10"/>
    </row>
    <row r="859" spans="2:13" x14ac:dyDescent="0.25">
      <c r="B859" s="13">
        <f t="shared" si="64"/>
        <v>45898</v>
      </c>
      <c r="C859" s="12" t="s">
        <v>310</v>
      </c>
      <c r="D859" s="12" t="s">
        <v>23</v>
      </c>
      <c r="E859" s="12" t="s">
        <v>23</v>
      </c>
      <c r="F859" s="12" t="s">
        <v>24</v>
      </c>
      <c r="G859" s="12" t="s">
        <v>30</v>
      </c>
      <c r="H859" s="10"/>
      <c r="I859" s="10"/>
      <c r="J859" s="11">
        <v>7.15</v>
      </c>
      <c r="K859" s="10"/>
      <c r="L859" s="10"/>
      <c r="M859" s="10"/>
    </row>
    <row r="860" spans="2:13" x14ac:dyDescent="0.25">
      <c r="B860" s="13">
        <f t="shared" si="64"/>
        <v>45898</v>
      </c>
      <c r="C860" s="12" t="s">
        <v>310</v>
      </c>
      <c r="D860" s="12" t="s">
        <v>23</v>
      </c>
      <c r="E860" s="12" t="s">
        <v>23</v>
      </c>
      <c r="F860" s="12" t="s">
        <v>24</v>
      </c>
      <c r="G860" s="12" t="s">
        <v>29</v>
      </c>
      <c r="H860" s="10"/>
      <c r="I860" s="10"/>
      <c r="J860" s="11">
        <v>22.33</v>
      </c>
      <c r="K860" s="10"/>
      <c r="L860" s="10"/>
      <c r="M860" s="10"/>
    </row>
    <row r="861" spans="2:13" x14ac:dyDescent="0.25">
      <c r="B861" s="15">
        <f t="shared" si="64"/>
        <v>45898</v>
      </c>
      <c r="C861" s="12" t="s">
        <v>310</v>
      </c>
      <c r="D861" s="16"/>
      <c r="E861" s="16"/>
      <c r="F861" s="81" t="s">
        <v>52</v>
      </c>
      <c r="G861" s="82"/>
      <c r="H861" s="82"/>
      <c r="I861" s="82"/>
      <c r="J861" s="82"/>
      <c r="K861" s="16"/>
      <c r="L861" s="17">
        <v>240270.88</v>
      </c>
      <c r="M861" s="17">
        <v>-5285418.74</v>
      </c>
    </row>
    <row r="862" spans="2:13" x14ac:dyDescent="0.25">
      <c r="B862" s="13">
        <v>45901</v>
      </c>
      <c r="C862" s="12" t="s">
        <v>312</v>
      </c>
      <c r="D862" s="12" t="s">
        <v>17</v>
      </c>
      <c r="E862" s="12" t="s">
        <v>313</v>
      </c>
      <c r="F862" s="12" t="s">
        <v>21</v>
      </c>
      <c r="G862" s="12" t="s">
        <v>51</v>
      </c>
      <c r="H862" s="14">
        <v>-2000</v>
      </c>
      <c r="I862" s="11">
        <v>84.8</v>
      </c>
      <c r="J862" s="11">
        <v>-169590.2</v>
      </c>
      <c r="K862" s="10"/>
      <c r="L862" s="10"/>
      <c r="M862" s="10"/>
    </row>
    <row r="863" spans="2:13" x14ac:dyDescent="0.25">
      <c r="B863" s="13">
        <f t="shared" ref="B863:B870" si="65">B862</f>
        <v>45901</v>
      </c>
      <c r="C863" s="12" t="s">
        <v>312</v>
      </c>
      <c r="D863" s="12" t="s">
        <v>23</v>
      </c>
      <c r="E863" s="12" t="s">
        <v>23</v>
      </c>
      <c r="F863" s="12" t="s">
        <v>21</v>
      </c>
      <c r="G863" s="12" t="s">
        <v>119</v>
      </c>
      <c r="H863" s="14">
        <v>-250</v>
      </c>
      <c r="I863" s="11">
        <v>1354.64</v>
      </c>
      <c r="J863" s="11">
        <v>-338660.98</v>
      </c>
      <c r="K863" s="10"/>
      <c r="L863" s="10"/>
      <c r="M863" s="10"/>
    </row>
    <row r="864" spans="2:13" x14ac:dyDescent="0.25">
      <c r="B864" s="13">
        <f t="shared" si="65"/>
        <v>45901</v>
      </c>
      <c r="C864" s="12" t="s">
        <v>312</v>
      </c>
      <c r="D864" s="12" t="s">
        <v>23</v>
      </c>
      <c r="E864" s="12" t="s">
        <v>23</v>
      </c>
      <c r="F864" s="12" t="s">
        <v>24</v>
      </c>
      <c r="G864" s="12" t="s">
        <v>25</v>
      </c>
      <c r="H864" s="10"/>
      <c r="I864" s="10"/>
      <c r="J864" s="11">
        <v>0.51</v>
      </c>
      <c r="K864" s="10"/>
      <c r="L864" s="10"/>
      <c r="M864" s="10"/>
    </row>
    <row r="865" spans="2:13" x14ac:dyDescent="0.25">
      <c r="B865" s="13">
        <f t="shared" si="65"/>
        <v>45901</v>
      </c>
      <c r="C865" s="12" t="s">
        <v>312</v>
      </c>
      <c r="D865" s="12" t="s">
        <v>23</v>
      </c>
      <c r="E865" s="12" t="s">
        <v>23</v>
      </c>
      <c r="F865" s="12" t="s">
        <v>24</v>
      </c>
      <c r="G865" s="12" t="s">
        <v>26</v>
      </c>
      <c r="H865" s="10"/>
      <c r="I865" s="10"/>
      <c r="J865" s="11">
        <v>0.76</v>
      </c>
      <c r="K865" s="10"/>
      <c r="L865" s="10"/>
      <c r="M865" s="10"/>
    </row>
    <row r="866" spans="2:13" x14ac:dyDescent="0.25">
      <c r="B866" s="13">
        <f t="shared" si="65"/>
        <v>45901</v>
      </c>
      <c r="C866" s="12" t="s">
        <v>312</v>
      </c>
      <c r="D866" s="12" t="s">
        <v>23</v>
      </c>
      <c r="E866" s="12" t="s">
        <v>23</v>
      </c>
      <c r="F866" s="12" t="s">
        <v>24</v>
      </c>
      <c r="G866" s="12" t="s">
        <v>27</v>
      </c>
      <c r="H866" s="10"/>
      <c r="I866" s="10"/>
      <c r="J866" s="11">
        <v>339</v>
      </c>
      <c r="K866" s="10"/>
      <c r="L866" s="10"/>
      <c r="M866" s="10"/>
    </row>
    <row r="867" spans="2:13" x14ac:dyDescent="0.25">
      <c r="B867" s="13">
        <f t="shared" si="65"/>
        <v>45901</v>
      </c>
      <c r="C867" s="12" t="s">
        <v>312</v>
      </c>
      <c r="D867" s="12" t="s">
        <v>23</v>
      </c>
      <c r="E867" s="12" t="s">
        <v>23</v>
      </c>
      <c r="F867" s="12" t="s">
        <v>24</v>
      </c>
      <c r="G867" s="12" t="s">
        <v>31</v>
      </c>
      <c r="H867" s="10"/>
      <c r="I867" s="10"/>
      <c r="J867" s="11">
        <v>47.22</v>
      </c>
      <c r="K867" s="10"/>
      <c r="L867" s="10"/>
      <c r="M867" s="10"/>
    </row>
    <row r="868" spans="2:13" x14ac:dyDescent="0.25">
      <c r="B868" s="13">
        <f t="shared" si="65"/>
        <v>45901</v>
      </c>
      <c r="C868" s="12" t="s">
        <v>312</v>
      </c>
      <c r="D868" s="12" t="s">
        <v>23</v>
      </c>
      <c r="E868" s="12" t="s">
        <v>23</v>
      </c>
      <c r="F868" s="12" t="s">
        <v>24</v>
      </c>
      <c r="G868" s="12" t="s">
        <v>30</v>
      </c>
      <c r="H868" s="10"/>
      <c r="I868" s="10"/>
      <c r="J868" s="11">
        <v>15.11</v>
      </c>
      <c r="K868" s="10"/>
      <c r="L868" s="10"/>
      <c r="M868" s="10"/>
    </row>
    <row r="869" spans="2:13" x14ac:dyDescent="0.25">
      <c r="B869" s="13">
        <f t="shared" si="65"/>
        <v>45901</v>
      </c>
      <c r="C869" s="12" t="s">
        <v>312</v>
      </c>
      <c r="D869" s="12" t="s">
        <v>23</v>
      </c>
      <c r="E869" s="12" t="s">
        <v>23</v>
      </c>
      <c r="F869" s="12" t="s">
        <v>24</v>
      </c>
      <c r="G869" s="12" t="s">
        <v>29</v>
      </c>
      <c r="H869" s="10"/>
      <c r="I869" s="10"/>
      <c r="J869" s="11">
        <v>47.22</v>
      </c>
      <c r="K869" s="10"/>
      <c r="L869" s="10"/>
      <c r="M869" s="10"/>
    </row>
    <row r="870" spans="2:13" x14ac:dyDescent="0.25">
      <c r="B870" s="15">
        <f t="shared" si="65"/>
        <v>45901</v>
      </c>
      <c r="C870" s="12" t="s">
        <v>312</v>
      </c>
      <c r="D870" s="16"/>
      <c r="E870" s="16"/>
      <c r="F870" s="81" t="s">
        <v>52</v>
      </c>
      <c r="G870" s="82"/>
      <c r="H870" s="82"/>
      <c r="I870" s="82"/>
      <c r="J870" s="82"/>
      <c r="K870" s="16"/>
      <c r="L870" s="17">
        <v>507801.36</v>
      </c>
      <c r="M870" s="17">
        <v>-5793220.0999999996</v>
      </c>
    </row>
    <row r="871" spans="2:13" x14ac:dyDescent="0.25">
      <c r="B871" s="9">
        <v>45901</v>
      </c>
      <c r="C871" s="10" t="s">
        <v>314</v>
      </c>
      <c r="D871" s="10" t="s">
        <v>17</v>
      </c>
      <c r="E871" s="10" t="s">
        <v>39</v>
      </c>
      <c r="F871" s="83" t="s">
        <v>40</v>
      </c>
      <c r="G871" s="84"/>
      <c r="H871" s="85"/>
      <c r="I871" s="85"/>
      <c r="J871" s="84"/>
      <c r="K871" s="11">
        <v>3000000</v>
      </c>
      <c r="L871" s="10"/>
      <c r="M871" s="11">
        <v>-2793220.1</v>
      </c>
    </row>
    <row r="872" spans="2:13" x14ac:dyDescent="0.25">
      <c r="B872" s="13">
        <f>B871</f>
        <v>45901</v>
      </c>
      <c r="C872" s="10"/>
      <c r="D872" s="10"/>
      <c r="E872" s="10"/>
      <c r="F872" s="83" t="s">
        <v>315</v>
      </c>
      <c r="G872" s="84"/>
      <c r="H872" s="84"/>
      <c r="I872" s="84"/>
      <c r="J872" s="84"/>
      <c r="K872" s="10"/>
      <c r="L872" s="10"/>
      <c r="M872" s="10"/>
    </row>
    <row r="873" spans="2:13" x14ac:dyDescent="0.25">
      <c r="B873" s="13">
        <v>45902</v>
      </c>
      <c r="C873" s="12" t="s">
        <v>316</v>
      </c>
      <c r="D873" s="12" t="s">
        <v>17</v>
      </c>
      <c r="E873" s="12" t="s">
        <v>317</v>
      </c>
      <c r="F873" s="12" t="s">
        <v>21</v>
      </c>
      <c r="G873" s="12" t="s">
        <v>206</v>
      </c>
      <c r="H873" s="14">
        <v>100</v>
      </c>
      <c r="I873" s="11">
        <v>3494.69</v>
      </c>
      <c r="J873" s="11">
        <v>349468.64</v>
      </c>
      <c r="K873" s="10"/>
      <c r="L873" s="10"/>
      <c r="M873" s="10"/>
    </row>
    <row r="874" spans="2:13" x14ac:dyDescent="0.25">
      <c r="B874" s="13">
        <f t="shared" ref="B874:B884" si="66">B873</f>
        <v>45902</v>
      </c>
      <c r="C874" s="12" t="s">
        <v>316</v>
      </c>
      <c r="D874" s="12" t="s">
        <v>23</v>
      </c>
      <c r="E874" s="12" t="s">
        <v>23</v>
      </c>
      <c r="F874" s="12" t="s">
        <v>21</v>
      </c>
      <c r="G874" s="12" t="s">
        <v>51</v>
      </c>
      <c r="H874" s="14">
        <v>-2000</v>
      </c>
      <c r="I874" s="11">
        <v>86.68</v>
      </c>
      <c r="J874" s="11">
        <v>-173366.39</v>
      </c>
      <c r="K874" s="10"/>
      <c r="L874" s="10"/>
      <c r="M874" s="10"/>
    </row>
    <row r="875" spans="2:13" x14ac:dyDescent="0.25">
      <c r="B875" s="13">
        <f t="shared" si="66"/>
        <v>45902</v>
      </c>
      <c r="C875" s="12" t="s">
        <v>316</v>
      </c>
      <c r="D875" s="12" t="s">
        <v>23</v>
      </c>
      <c r="E875" s="12" t="s">
        <v>23</v>
      </c>
      <c r="F875" s="12" t="s">
        <v>21</v>
      </c>
      <c r="G875" s="12" t="s">
        <v>75</v>
      </c>
      <c r="H875" s="14">
        <v>-2000</v>
      </c>
      <c r="I875" s="11">
        <v>119.08</v>
      </c>
      <c r="J875" s="11">
        <v>-238161.6</v>
      </c>
      <c r="K875" s="10"/>
      <c r="L875" s="10"/>
      <c r="M875" s="10"/>
    </row>
    <row r="876" spans="2:13" x14ac:dyDescent="0.25">
      <c r="B876" s="13">
        <f t="shared" si="66"/>
        <v>45902</v>
      </c>
      <c r="C876" s="12" t="s">
        <v>316</v>
      </c>
      <c r="D876" s="12" t="s">
        <v>23</v>
      </c>
      <c r="E876" s="12" t="s">
        <v>23</v>
      </c>
      <c r="F876" s="12" t="s">
        <v>21</v>
      </c>
      <c r="G876" s="12" t="s">
        <v>318</v>
      </c>
      <c r="H876" s="14">
        <v>1000</v>
      </c>
      <c r="I876" s="11">
        <v>153.25</v>
      </c>
      <c r="J876" s="11">
        <v>153253.1</v>
      </c>
      <c r="K876" s="10"/>
      <c r="L876" s="10"/>
      <c r="M876" s="10"/>
    </row>
    <row r="877" spans="2:13" x14ac:dyDescent="0.25">
      <c r="B877" s="13">
        <f t="shared" si="66"/>
        <v>45902</v>
      </c>
      <c r="C877" s="12" t="s">
        <v>316</v>
      </c>
      <c r="D877" s="12" t="s">
        <v>23</v>
      </c>
      <c r="E877" s="12" t="s">
        <v>23</v>
      </c>
      <c r="F877" s="12" t="s">
        <v>24</v>
      </c>
      <c r="G877" s="12" t="s">
        <v>25</v>
      </c>
      <c r="H877" s="10"/>
      <c r="I877" s="10"/>
      <c r="J877" s="11">
        <v>0.91</v>
      </c>
      <c r="K877" s="10"/>
      <c r="L877" s="10"/>
      <c r="M877" s="10"/>
    </row>
    <row r="878" spans="2:13" x14ac:dyDescent="0.25">
      <c r="B878" s="13">
        <f t="shared" si="66"/>
        <v>45902</v>
      </c>
      <c r="C878" s="12" t="s">
        <v>316</v>
      </c>
      <c r="D878" s="12" t="s">
        <v>23</v>
      </c>
      <c r="E878" s="12" t="s">
        <v>23</v>
      </c>
      <c r="F878" s="12" t="s">
        <v>24</v>
      </c>
      <c r="G878" s="12" t="s">
        <v>26</v>
      </c>
      <c r="H878" s="10"/>
      <c r="I878" s="10"/>
      <c r="J878" s="11">
        <v>1.37</v>
      </c>
      <c r="K878" s="10"/>
      <c r="L878" s="10"/>
      <c r="M878" s="10"/>
    </row>
    <row r="879" spans="2:13" x14ac:dyDescent="0.25">
      <c r="B879" s="13">
        <f t="shared" si="66"/>
        <v>45902</v>
      </c>
      <c r="C879" s="12" t="s">
        <v>316</v>
      </c>
      <c r="D879" s="12" t="s">
        <v>23</v>
      </c>
      <c r="E879" s="12" t="s">
        <v>23</v>
      </c>
      <c r="F879" s="12" t="s">
        <v>24</v>
      </c>
      <c r="G879" s="12" t="s">
        <v>27</v>
      </c>
      <c r="H879" s="10"/>
      <c r="I879" s="10"/>
      <c r="J879" s="11">
        <v>502</v>
      </c>
      <c r="K879" s="10"/>
      <c r="L879" s="10"/>
      <c r="M879" s="10"/>
    </row>
    <row r="880" spans="2:13" x14ac:dyDescent="0.25">
      <c r="B880" s="13">
        <f t="shared" si="66"/>
        <v>45902</v>
      </c>
      <c r="C880" s="12" t="s">
        <v>316</v>
      </c>
      <c r="D880" s="12" t="s">
        <v>23</v>
      </c>
      <c r="E880" s="12" t="s">
        <v>23</v>
      </c>
      <c r="F880" s="12" t="s">
        <v>24</v>
      </c>
      <c r="G880" s="12" t="s">
        <v>31</v>
      </c>
      <c r="H880" s="10"/>
      <c r="I880" s="10"/>
      <c r="J880" s="11">
        <v>84.84</v>
      </c>
      <c r="K880" s="10"/>
      <c r="L880" s="10"/>
      <c r="M880" s="10"/>
    </row>
    <row r="881" spans="2:13" x14ac:dyDescent="0.25">
      <c r="B881" s="13">
        <f t="shared" si="66"/>
        <v>45902</v>
      </c>
      <c r="C881" s="12" t="s">
        <v>316</v>
      </c>
      <c r="D881" s="12" t="s">
        <v>23</v>
      </c>
      <c r="E881" s="12" t="s">
        <v>23</v>
      </c>
      <c r="F881" s="12" t="s">
        <v>24</v>
      </c>
      <c r="G881" s="12" t="s">
        <v>30</v>
      </c>
      <c r="H881" s="10"/>
      <c r="I881" s="10"/>
      <c r="J881" s="11">
        <v>27.15</v>
      </c>
      <c r="K881" s="10"/>
      <c r="L881" s="10"/>
      <c r="M881" s="10"/>
    </row>
    <row r="882" spans="2:13" x14ac:dyDescent="0.25">
      <c r="B882" s="13">
        <f t="shared" si="66"/>
        <v>45902</v>
      </c>
      <c r="C882" s="12" t="s">
        <v>316</v>
      </c>
      <c r="D882" s="12" t="s">
        <v>23</v>
      </c>
      <c r="E882" s="12" t="s">
        <v>23</v>
      </c>
      <c r="F882" s="12" t="s">
        <v>24</v>
      </c>
      <c r="G882" s="12" t="s">
        <v>28</v>
      </c>
      <c r="H882" s="10"/>
      <c r="I882" s="10"/>
      <c r="J882" s="11">
        <v>75</v>
      </c>
      <c r="K882" s="10"/>
      <c r="L882" s="10"/>
      <c r="M882" s="10"/>
    </row>
    <row r="883" spans="2:13" x14ac:dyDescent="0.25">
      <c r="B883" s="13">
        <f t="shared" si="66"/>
        <v>45902</v>
      </c>
      <c r="C883" s="12" t="s">
        <v>316</v>
      </c>
      <c r="D883" s="12" t="s">
        <v>23</v>
      </c>
      <c r="E883" s="12" t="s">
        <v>23</v>
      </c>
      <c r="F883" s="12" t="s">
        <v>24</v>
      </c>
      <c r="G883" s="12" t="s">
        <v>29</v>
      </c>
      <c r="H883" s="10"/>
      <c r="I883" s="10"/>
      <c r="J883" s="11">
        <v>84.84</v>
      </c>
      <c r="K883" s="10"/>
      <c r="L883" s="10"/>
      <c r="M883" s="10"/>
    </row>
    <row r="884" spans="2:13" x14ac:dyDescent="0.25">
      <c r="B884" s="15">
        <f t="shared" si="66"/>
        <v>45902</v>
      </c>
      <c r="C884" s="12" t="s">
        <v>316</v>
      </c>
      <c r="D884" s="16"/>
      <c r="E884" s="16"/>
      <c r="F884" s="81" t="s">
        <v>32</v>
      </c>
      <c r="G884" s="82"/>
      <c r="H884" s="82"/>
      <c r="I884" s="82"/>
      <c r="J884" s="82"/>
      <c r="K884" s="17">
        <v>91969.86</v>
      </c>
      <c r="L884" s="16"/>
      <c r="M884" s="17">
        <v>-2701250.24</v>
      </c>
    </row>
    <row r="885" spans="2:13" x14ac:dyDescent="0.25">
      <c r="B885" s="9">
        <v>45902</v>
      </c>
      <c r="C885" s="10" t="s">
        <v>319</v>
      </c>
      <c r="D885" s="10" t="s">
        <v>17</v>
      </c>
      <c r="E885" s="10"/>
      <c r="F885" s="83" t="s">
        <v>109</v>
      </c>
      <c r="G885" s="84"/>
      <c r="H885" s="84"/>
      <c r="I885" s="84"/>
      <c r="J885" s="84"/>
      <c r="K885" s="11">
        <v>690</v>
      </c>
      <c r="L885" s="10"/>
      <c r="M885" s="11">
        <v>-2700560.24</v>
      </c>
    </row>
    <row r="886" spans="2:13" x14ac:dyDescent="0.25">
      <c r="B886" s="13">
        <f>B885</f>
        <v>45902</v>
      </c>
      <c r="C886" s="10"/>
      <c r="D886" s="10"/>
      <c r="E886" s="10"/>
      <c r="F886" s="83" t="s">
        <v>320</v>
      </c>
      <c r="G886" s="84"/>
      <c r="H886" s="85"/>
      <c r="I886" s="84"/>
      <c r="J886" s="84"/>
      <c r="K886" s="10"/>
      <c r="L886" s="10"/>
      <c r="M886" s="10"/>
    </row>
    <row r="887" spans="2:13" x14ac:dyDescent="0.25">
      <c r="B887" s="13"/>
      <c r="C887" s="10"/>
      <c r="D887" s="10"/>
      <c r="E887" s="10"/>
      <c r="F887" s="12"/>
      <c r="G887" s="10"/>
      <c r="H887" s="14"/>
      <c r="I887" s="10"/>
      <c r="J887" s="10"/>
      <c r="K887" s="10"/>
      <c r="L887" s="10"/>
      <c r="M887" s="10"/>
    </row>
    <row r="888" spans="2:13" x14ac:dyDescent="0.25">
      <c r="B888" s="13"/>
      <c r="C888" s="10"/>
      <c r="D888" s="10"/>
      <c r="E888" s="10"/>
      <c r="F888" s="12"/>
      <c r="G888" s="10"/>
      <c r="H888" s="14"/>
      <c r="I888" s="10"/>
      <c r="J888" s="10"/>
      <c r="K888" s="10"/>
      <c r="L888" s="10"/>
      <c r="M888" s="10"/>
    </row>
    <row r="889" spans="2:13" x14ac:dyDescent="0.25">
      <c r="B889" s="13">
        <v>45903</v>
      </c>
      <c r="C889" s="12" t="s">
        <v>321</v>
      </c>
      <c r="D889" s="12" t="s">
        <v>17</v>
      </c>
      <c r="E889" s="12" t="s">
        <v>322</v>
      </c>
      <c r="F889" s="12" t="s">
        <v>21</v>
      </c>
      <c r="G889" s="12" t="s">
        <v>323</v>
      </c>
      <c r="H889" s="14">
        <v>250</v>
      </c>
      <c r="I889" s="11">
        <v>257.36</v>
      </c>
      <c r="J889" s="11">
        <v>64339.28</v>
      </c>
      <c r="K889" s="10"/>
      <c r="L889" s="10"/>
      <c r="M889" s="10"/>
    </row>
    <row r="890" spans="2:13" x14ac:dyDescent="0.25">
      <c r="B890" s="13">
        <f t="shared" ref="B890:B903" si="67">B889</f>
        <v>45903</v>
      </c>
      <c r="C890" s="12" t="s">
        <v>321</v>
      </c>
      <c r="D890" s="12" t="s">
        <v>23</v>
      </c>
      <c r="E890" s="12" t="s">
        <v>23</v>
      </c>
      <c r="F890" s="12" t="s">
        <v>21</v>
      </c>
      <c r="G890" s="12" t="s">
        <v>324</v>
      </c>
      <c r="H890" s="14">
        <v>-10000</v>
      </c>
      <c r="I890" s="11">
        <v>0.51</v>
      </c>
      <c r="J890" s="11">
        <v>-5100</v>
      </c>
      <c r="K890" s="10"/>
      <c r="L890" s="10"/>
      <c r="M890" s="10"/>
    </row>
    <row r="891" spans="2:13" x14ac:dyDescent="0.25">
      <c r="B891" s="13">
        <f t="shared" si="67"/>
        <v>45903</v>
      </c>
      <c r="C891" s="12" t="s">
        <v>321</v>
      </c>
      <c r="D891" s="12" t="s">
        <v>23</v>
      </c>
      <c r="E891" s="12" t="s">
        <v>23</v>
      </c>
      <c r="F891" s="12" t="s">
        <v>21</v>
      </c>
      <c r="G891" s="12" t="s">
        <v>51</v>
      </c>
      <c r="H891" s="14">
        <v>-2000</v>
      </c>
      <c r="I891" s="11">
        <v>86.99</v>
      </c>
      <c r="J891" s="11">
        <v>-173985.8</v>
      </c>
      <c r="K891" s="10"/>
      <c r="L891" s="10"/>
      <c r="M891" s="10"/>
    </row>
    <row r="892" spans="2:13" x14ac:dyDescent="0.25">
      <c r="B892" s="13">
        <f t="shared" si="67"/>
        <v>45903</v>
      </c>
      <c r="C892" s="12" t="s">
        <v>321</v>
      </c>
      <c r="D892" s="12" t="s">
        <v>23</v>
      </c>
      <c r="E892" s="12" t="s">
        <v>23</v>
      </c>
      <c r="F892" s="12" t="s">
        <v>21</v>
      </c>
      <c r="G892" s="12" t="s">
        <v>271</v>
      </c>
      <c r="H892" s="14">
        <v>-250</v>
      </c>
      <c r="I892" s="11">
        <v>237.31</v>
      </c>
      <c r="J892" s="11">
        <v>-59326.49</v>
      </c>
      <c r="K892" s="10"/>
      <c r="L892" s="10"/>
      <c r="M892" s="10"/>
    </row>
    <row r="893" spans="2:13" x14ac:dyDescent="0.25">
      <c r="B893" s="13">
        <f t="shared" si="67"/>
        <v>45903</v>
      </c>
      <c r="C893" s="12" t="s">
        <v>321</v>
      </c>
      <c r="D893" s="12" t="s">
        <v>23</v>
      </c>
      <c r="E893" s="12" t="s">
        <v>23</v>
      </c>
      <c r="F893" s="12" t="s">
        <v>21</v>
      </c>
      <c r="G893" s="12" t="s">
        <v>114</v>
      </c>
      <c r="H893" s="14">
        <v>-711</v>
      </c>
      <c r="I893" s="11">
        <v>1309.28</v>
      </c>
      <c r="J893" s="11">
        <v>-930896.29</v>
      </c>
      <c r="K893" s="10"/>
      <c r="L893" s="10"/>
      <c r="M893" s="10"/>
    </row>
    <row r="894" spans="2:13" x14ac:dyDescent="0.25">
      <c r="B894" s="13">
        <f t="shared" si="67"/>
        <v>45903</v>
      </c>
      <c r="C894" s="12" t="s">
        <v>321</v>
      </c>
      <c r="D894" s="12" t="s">
        <v>23</v>
      </c>
      <c r="E894" s="12" t="s">
        <v>23</v>
      </c>
      <c r="F894" s="12" t="s">
        <v>21</v>
      </c>
      <c r="G894" s="12" t="s">
        <v>325</v>
      </c>
      <c r="H894" s="14">
        <v>500</v>
      </c>
      <c r="I894" s="11">
        <v>379.73</v>
      </c>
      <c r="J894" s="11">
        <v>189864.7</v>
      </c>
      <c r="K894" s="10"/>
      <c r="L894" s="10"/>
      <c r="M894" s="10"/>
    </row>
    <row r="895" spans="2:13" x14ac:dyDescent="0.25">
      <c r="B895" s="13">
        <f t="shared" si="67"/>
        <v>45903</v>
      </c>
      <c r="C895" s="12" t="s">
        <v>321</v>
      </c>
      <c r="D895" s="12" t="s">
        <v>23</v>
      </c>
      <c r="E895" s="12" t="s">
        <v>23</v>
      </c>
      <c r="F895" s="12" t="s">
        <v>21</v>
      </c>
      <c r="G895" s="12" t="s">
        <v>326</v>
      </c>
      <c r="H895" s="14">
        <v>1000</v>
      </c>
      <c r="I895" s="11">
        <v>61.69</v>
      </c>
      <c r="J895" s="11">
        <v>61691.6</v>
      </c>
      <c r="K895" s="10"/>
      <c r="L895" s="10"/>
      <c r="M895" s="10"/>
    </row>
    <row r="896" spans="2:13" x14ac:dyDescent="0.25">
      <c r="B896" s="13">
        <f t="shared" si="67"/>
        <v>45903</v>
      </c>
      <c r="C896" s="12" t="s">
        <v>321</v>
      </c>
      <c r="D896" s="12" t="s">
        <v>23</v>
      </c>
      <c r="E896" s="12" t="s">
        <v>23</v>
      </c>
      <c r="F896" s="12" t="s">
        <v>24</v>
      </c>
      <c r="G896" s="12" t="s">
        <v>25</v>
      </c>
      <c r="H896" s="10"/>
      <c r="I896" s="10"/>
      <c r="J896" s="11">
        <v>1.49</v>
      </c>
      <c r="K896" s="10"/>
      <c r="L896" s="10"/>
      <c r="M896" s="10"/>
    </row>
    <row r="897" spans="2:13" x14ac:dyDescent="0.25">
      <c r="B897" s="13">
        <f t="shared" si="67"/>
        <v>45903</v>
      </c>
      <c r="C897" s="12" t="s">
        <v>321</v>
      </c>
      <c r="D897" s="12" t="s">
        <v>23</v>
      </c>
      <c r="E897" s="12" t="s">
        <v>23</v>
      </c>
      <c r="F897" s="12" t="s">
        <v>24</v>
      </c>
      <c r="G897" s="12" t="s">
        <v>26</v>
      </c>
      <c r="H897" s="10"/>
      <c r="I897" s="10"/>
      <c r="J897" s="11">
        <v>2.23</v>
      </c>
      <c r="K897" s="10"/>
      <c r="L897" s="10"/>
      <c r="M897" s="10"/>
    </row>
    <row r="898" spans="2:13" x14ac:dyDescent="0.25">
      <c r="B898" s="13">
        <f t="shared" si="67"/>
        <v>45903</v>
      </c>
      <c r="C898" s="12" t="s">
        <v>321</v>
      </c>
      <c r="D898" s="12" t="s">
        <v>23</v>
      </c>
      <c r="E898" s="12" t="s">
        <v>23</v>
      </c>
      <c r="F898" s="12" t="s">
        <v>24</v>
      </c>
      <c r="G898" s="12" t="s">
        <v>27</v>
      </c>
      <c r="H898" s="10"/>
      <c r="I898" s="10"/>
      <c r="J898" s="11">
        <v>1312</v>
      </c>
      <c r="K898" s="10"/>
      <c r="L898" s="10"/>
      <c r="M898" s="10"/>
    </row>
    <row r="899" spans="2:13" x14ac:dyDescent="0.25">
      <c r="B899" s="13">
        <f t="shared" si="67"/>
        <v>45903</v>
      </c>
      <c r="C899" s="12" t="s">
        <v>321</v>
      </c>
      <c r="D899" s="12" t="s">
        <v>23</v>
      </c>
      <c r="E899" s="12" t="s">
        <v>23</v>
      </c>
      <c r="F899" s="12" t="s">
        <v>24</v>
      </c>
      <c r="G899" s="12" t="s">
        <v>31</v>
      </c>
      <c r="H899" s="10"/>
      <c r="I899" s="10"/>
      <c r="J899" s="11">
        <v>155.46</v>
      </c>
      <c r="K899" s="10"/>
      <c r="L899" s="10"/>
      <c r="M899" s="10"/>
    </row>
    <row r="900" spans="2:13" x14ac:dyDescent="0.25">
      <c r="B900" s="13">
        <f t="shared" si="67"/>
        <v>45903</v>
      </c>
      <c r="C900" s="12" t="s">
        <v>321</v>
      </c>
      <c r="D900" s="12" t="s">
        <v>23</v>
      </c>
      <c r="E900" s="12" t="s">
        <v>23</v>
      </c>
      <c r="F900" s="12" t="s">
        <v>24</v>
      </c>
      <c r="G900" s="12" t="s">
        <v>30</v>
      </c>
      <c r="H900" s="10"/>
      <c r="I900" s="10"/>
      <c r="J900" s="11">
        <v>44.14</v>
      </c>
      <c r="K900" s="10"/>
      <c r="L900" s="10"/>
      <c r="M900" s="10"/>
    </row>
    <row r="901" spans="2:13" x14ac:dyDescent="0.25">
      <c r="B901" s="13">
        <f t="shared" si="67"/>
        <v>45903</v>
      </c>
      <c r="C901" s="12" t="s">
        <v>321</v>
      </c>
      <c r="D901" s="12" t="s">
        <v>23</v>
      </c>
      <c r="E901" s="12" t="s">
        <v>23</v>
      </c>
      <c r="F901" s="12" t="s">
        <v>24</v>
      </c>
      <c r="G901" s="12" t="s">
        <v>28</v>
      </c>
      <c r="H901" s="10"/>
      <c r="I901" s="10"/>
      <c r="J901" s="11">
        <v>47</v>
      </c>
      <c r="K901" s="10"/>
      <c r="L901" s="10"/>
      <c r="M901" s="10"/>
    </row>
    <row r="902" spans="2:13" x14ac:dyDescent="0.25">
      <c r="B902" s="13">
        <f t="shared" si="67"/>
        <v>45903</v>
      </c>
      <c r="C902" s="12" t="s">
        <v>321</v>
      </c>
      <c r="D902" s="12" t="s">
        <v>23</v>
      </c>
      <c r="E902" s="12" t="s">
        <v>23</v>
      </c>
      <c r="F902" s="12" t="s">
        <v>24</v>
      </c>
      <c r="G902" s="12" t="s">
        <v>29</v>
      </c>
      <c r="H902" s="10"/>
      <c r="I902" s="10"/>
      <c r="J902" s="11">
        <v>155.46</v>
      </c>
      <c r="K902" s="10"/>
      <c r="L902" s="10"/>
      <c r="M902" s="10"/>
    </row>
    <row r="903" spans="2:13" x14ac:dyDescent="0.25">
      <c r="B903" s="15">
        <f t="shared" si="67"/>
        <v>45903</v>
      </c>
      <c r="C903" s="12" t="s">
        <v>321</v>
      </c>
      <c r="D903" s="16"/>
      <c r="E903" s="16"/>
      <c r="F903" s="81" t="s">
        <v>52</v>
      </c>
      <c r="G903" s="82"/>
      <c r="H903" s="82"/>
      <c r="I903" s="82"/>
      <c r="J903" s="82"/>
      <c r="K903" s="16"/>
      <c r="L903" s="17">
        <v>851695.22</v>
      </c>
      <c r="M903" s="17">
        <v>-3552255.46</v>
      </c>
    </row>
    <row r="904" spans="2:13" x14ac:dyDescent="0.25">
      <c r="B904" s="13">
        <v>45904</v>
      </c>
      <c r="C904" s="12" t="s">
        <v>327</v>
      </c>
      <c r="D904" s="12" t="s">
        <v>17</v>
      </c>
      <c r="E904" s="12" t="s">
        <v>328</v>
      </c>
      <c r="F904" s="12" t="s">
        <v>21</v>
      </c>
      <c r="G904" s="12" t="s">
        <v>137</v>
      </c>
      <c r="H904" s="14">
        <v>200</v>
      </c>
      <c r="I904" s="11">
        <v>845.98</v>
      </c>
      <c r="J904" s="11">
        <v>169195.43</v>
      </c>
      <c r="K904" s="10"/>
      <c r="L904" s="10"/>
      <c r="M904" s="10"/>
    </row>
    <row r="905" spans="2:13" x14ac:dyDescent="0.25">
      <c r="B905" s="13">
        <f t="shared" ref="B905:B914" si="68">B904</f>
        <v>45904</v>
      </c>
      <c r="C905" s="12" t="s">
        <v>327</v>
      </c>
      <c r="D905" s="12" t="s">
        <v>23</v>
      </c>
      <c r="E905" s="12" t="s">
        <v>23</v>
      </c>
      <c r="F905" s="12" t="s">
        <v>21</v>
      </c>
      <c r="G905" s="12" t="s">
        <v>114</v>
      </c>
      <c r="H905" s="14">
        <v>-200</v>
      </c>
      <c r="I905" s="11">
        <v>1317.18</v>
      </c>
      <c r="J905" s="11">
        <v>-263436.28999999998</v>
      </c>
      <c r="K905" s="10"/>
      <c r="L905" s="10"/>
      <c r="M905" s="10"/>
    </row>
    <row r="906" spans="2:13" x14ac:dyDescent="0.25">
      <c r="B906" s="13">
        <f t="shared" si="68"/>
        <v>45904</v>
      </c>
      <c r="C906" s="12" t="s">
        <v>327</v>
      </c>
      <c r="D906" s="12" t="s">
        <v>23</v>
      </c>
      <c r="E906" s="12" t="s">
        <v>23</v>
      </c>
      <c r="F906" s="12" t="s">
        <v>21</v>
      </c>
      <c r="G906" s="12" t="s">
        <v>329</v>
      </c>
      <c r="H906" s="14">
        <v>200</v>
      </c>
      <c r="I906" s="11">
        <v>549.24</v>
      </c>
      <c r="J906" s="11">
        <v>109848.35</v>
      </c>
      <c r="K906" s="10"/>
      <c r="L906" s="10"/>
      <c r="M906" s="10"/>
    </row>
    <row r="907" spans="2:13" x14ac:dyDescent="0.25">
      <c r="B907" s="13">
        <f t="shared" si="68"/>
        <v>45904</v>
      </c>
      <c r="C907" s="12" t="s">
        <v>327</v>
      </c>
      <c r="D907" s="12" t="s">
        <v>23</v>
      </c>
      <c r="E907" s="12" t="s">
        <v>23</v>
      </c>
      <c r="F907" s="12" t="s">
        <v>24</v>
      </c>
      <c r="G907" s="12" t="s">
        <v>25</v>
      </c>
      <c r="H907" s="10"/>
      <c r="I907" s="10"/>
      <c r="J907" s="11">
        <v>0.54</v>
      </c>
      <c r="K907" s="10"/>
      <c r="L907" s="10"/>
      <c r="M907" s="10"/>
    </row>
    <row r="908" spans="2:13" x14ac:dyDescent="0.25">
      <c r="B908" s="13">
        <f t="shared" si="68"/>
        <v>45904</v>
      </c>
      <c r="C908" s="12" t="s">
        <v>327</v>
      </c>
      <c r="D908" s="12" t="s">
        <v>23</v>
      </c>
      <c r="E908" s="12" t="s">
        <v>23</v>
      </c>
      <c r="F908" s="12" t="s">
        <v>24</v>
      </c>
      <c r="G908" s="12" t="s">
        <v>26</v>
      </c>
      <c r="H908" s="10"/>
      <c r="I908" s="10"/>
      <c r="J908" s="11">
        <v>0.81</v>
      </c>
      <c r="K908" s="10"/>
      <c r="L908" s="10"/>
      <c r="M908" s="10"/>
    </row>
    <row r="909" spans="2:13" x14ac:dyDescent="0.25">
      <c r="B909" s="13">
        <f t="shared" si="68"/>
        <v>45904</v>
      </c>
      <c r="C909" s="12" t="s">
        <v>327</v>
      </c>
      <c r="D909" s="12" t="s">
        <v>23</v>
      </c>
      <c r="E909" s="12" t="s">
        <v>23</v>
      </c>
      <c r="F909" s="12" t="s">
        <v>24</v>
      </c>
      <c r="G909" s="12" t="s">
        <v>27</v>
      </c>
      <c r="H909" s="10"/>
      <c r="I909" s="10"/>
      <c r="J909" s="11">
        <v>542</v>
      </c>
      <c r="K909" s="10"/>
      <c r="L909" s="10"/>
      <c r="M909" s="10"/>
    </row>
    <row r="910" spans="2:13" x14ac:dyDescent="0.25">
      <c r="B910" s="13">
        <f t="shared" si="68"/>
        <v>45904</v>
      </c>
      <c r="C910" s="12" t="s">
        <v>327</v>
      </c>
      <c r="D910" s="12" t="s">
        <v>23</v>
      </c>
      <c r="E910" s="12" t="s">
        <v>23</v>
      </c>
      <c r="F910" s="12" t="s">
        <v>24</v>
      </c>
      <c r="G910" s="12" t="s">
        <v>31</v>
      </c>
      <c r="H910" s="10"/>
      <c r="I910" s="10"/>
      <c r="J910" s="11">
        <v>50.34</v>
      </c>
      <c r="K910" s="10"/>
      <c r="L910" s="10"/>
      <c r="M910" s="10"/>
    </row>
    <row r="911" spans="2:13" x14ac:dyDescent="0.25">
      <c r="B911" s="13">
        <f t="shared" si="68"/>
        <v>45904</v>
      </c>
      <c r="C911" s="12" t="s">
        <v>327</v>
      </c>
      <c r="D911" s="12" t="s">
        <v>23</v>
      </c>
      <c r="E911" s="12" t="s">
        <v>23</v>
      </c>
      <c r="F911" s="12" t="s">
        <v>24</v>
      </c>
      <c r="G911" s="12" t="s">
        <v>30</v>
      </c>
      <c r="H911" s="10"/>
      <c r="I911" s="10"/>
      <c r="J911" s="11">
        <v>16.11</v>
      </c>
      <c r="K911" s="10"/>
      <c r="L911" s="10"/>
      <c r="M911" s="10"/>
    </row>
    <row r="912" spans="2:13" x14ac:dyDescent="0.25">
      <c r="B912" s="13">
        <f t="shared" si="68"/>
        <v>45904</v>
      </c>
      <c r="C912" s="12" t="s">
        <v>327</v>
      </c>
      <c r="D912" s="12" t="s">
        <v>23</v>
      </c>
      <c r="E912" s="12" t="s">
        <v>23</v>
      </c>
      <c r="F912" s="12" t="s">
        <v>24</v>
      </c>
      <c r="G912" s="12" t="s">
        <v>28</v>
      </c>
      <c r="H912" s="10"/>
      <c r="I912" s="10"/>
      <c r="J912" s="11">
        <v>42</v>
      </c>
      <c r="K912" s="10"/>
      <c r="L912" s="10"/>
      <c r="M912" s="10"/>
    </row>
    <row r="913" spans="2:13" x14ac:dyDescent="0.25">
      <c r="B913" s="13">
        <f t="shared" si="68"/>
        <v>45904</v>
      </c>
      <c r="C913" s="12" t="s">
        <v>327</v>
      </c>
      <c r="D913" s="12" t="s">
        <v>23</v>
      </c>
      <c r="E913" s="12" t="s">
        <v>23</v>
      </c>
      <c r="F913" s="12" t="s">
        <v>24</v>
      </c>
      <c r="G913" s="12" t="s">
        <v>29</v>
      </c>
      <c r="H913" s="10"/>
      <c r="I913" s="10"/>
      <c r="J913" s="11">
        <v>50.34</v>
      </c>
      <c r="K913" s="10"/>
      <c r="L913" s="10"/>
      <c r="M913" s="10"/>
    </row>
    <row r="914" spans="2:13" x14ac:dyDescent="0.25">
      <c r="B914" s="15">
        <f t="shared" si="68"/>
        <v>45904</v>
      </c>
      <c r="C914" s="12" t="s">
        <v>327</v>
      </c>
      <c r="D914" s="16"/>
      <c r="E914" s="16"/>
      <c r="F914" s="81" t="s">
        <v>32</v>
      </c>
      <c r="G914" s="82"/>
      <c r="H914" s="82"/>
      <c r="I914" s="82"/>
      <c r="J914" s="82"/>
      <c r="K914" s="17">
        <v>16309.63</v>
      </c>
      <c r="L914" s="16"/>
      <c r="M914" s="17">
        <v>-3535945.83</v>
      </c>
    </row>
    <row r="915" spans="2:13" x14ac:dyDescent="0.25">
      <c r="B915" s="13">
        <v>45909</v>
      </c>
      <c r="C915" s="12" t="s">
        <v>330</v>
      </c>
      <c r="D915" s="12" t="s">
        <v>17</v>
      </c>
      <c r="E915" s="12" t="s">
        <v>331</v>
      </c>
      <c r="F915" s="12" t="s">
        <v>21</v>
      </c>
      <c r="G915" s="12" t="s">
        <v>117</v>
      </c>
      <c r="H915" s="14">
        <v>1000</v>
      </c>
      <c r="I915" s="11">
        <v>73.95</v>
      </c>
      <c r="J915" s="11">
        <v>73953.11</v>
      </c>
      <c r="K915" s="10"/>
      <c r="L915" s="10"/>
      <c r="M915" s="10"/>
    </row>
    <row r="916" spans="2:13" x14ac:dyDescent="0.25">
      <c r="B916" s="13">
        <f t="shared" ref="B916:B923" si="69">B915</f>
        <v>45909</v>
      </c>
      <c r="C916" s="12" t="s">
        <v>330</v>
      </c>
      <c r="D916" s="12" t="s">
        <v>23</v>
      </c>
      <c r="E916" s="12" t="s">
        <v>23</v>
      </c>
      <c r="F916" s="12" t="s">
        <v>24</v>
      </c>
      <c r="G916" s="12" t="s">
        <v>29</v>
      </c>
      <c r="H916" s="10"/>
      <c r="I916" s="10"/>
      <c r="J916" s="11">
        <v>6.86</v>
      </c>
      <c r="K916" s="10"/>
      <c r="L916" s="10"/>
      <c r="M916" s="10"/>
    </row>
    <row r="917" spans="2:13" x14ac:dyDescent="0.25">
      <c r="B917" s="13">
        <f t="shared" si="69"/>
        <v>45909</v>
      </c>
      <c r="C917" s="12" t="s">
        <v>330</v>
      </c>
      <c r="D917" s="12" t="s">
        <v>23</v>
      </c>
      <c r="E917" s="12" t="s">
        <v>23</v>
      </c>
      <c r="F917" s="12" t="s">
        <v>24</v>
      </c>
      <c r="G917" s="12" t="s">
        <v>25</v>
      </c>
      <c r="H917" s="10"/>
      <c r="I917" s="10"/>
      <c r="J917" s="11">
        <v>7.0000000000000007E-2</v>
      </c>
      <c r="K917" s="10"/>
      <c r="L917" s="10"/>
      <c r="M917" s="10"/>
    </row>
    <row r="918" spans="2:13" x14ac:dyDescent="0.25">
      <c r="B918" s="13">
        <f t="shared" si="69"/>
        <v>45909</v>
      </c>
      <c r="C918" s="12" t="s">
        <v>330</v>
      </c>
      <c r="D918" s="12" t="s">
        <v>23</v>
      </c>
      <c r="E918" s="12" t="s">
        <v>23</v>
      </c>
      <c r="F918" s="12" t="s">
        <v>24</v>
      </c>
      <c r="G918" s="12" t="s">
        <v>26</v>
      </c>
      <c r="H918" s="10"/>
      <c r="I918" s="10"/>
      <c r="J918" s="11">
        <v>0.11</v>
      </c>
      <c r="K918" s="10"/>
      <c r="L918" s="10"/>
      <c r="M918" s="10"/>
    </row>
    <row r="919" spans="2:13" x14ac:dyDescent="0.25">
      <c r="B919" s="13">
        <f t="shared" si="69"/>
        <v>45909</v>
      </c>
      <c r="C919" s="12" t="s">
        <v>330</v>
      </c>
      <c r="D919" s="12" t="s">
        <v>23</v>
      </c>
      <c r="E919" s="12" t="s">
        <v>23</v>
      </c>
      <c r="F919" s="12" t="s">
        <v>24</v>
      </c>
      <c r="G919" s="12" t="s">
        <v>27</v>
      </c>
      <c r="H919" s="10"/>
      <c r="I919" s="10"/>
      <c r="J919" s="11">
        <v>74</v>
      </c>
      <c r="K919" s="10"/>
      <c r="L919" s="10"/>
      <c r="M919" s="10"/>
    </row>
    <row r="920" spans="2:13" x14ac:dyDescent="0.25">
      <c r="B920" s="13">
        <f t="shared" si="69"/>
        <v>45909</v>
      </c>
      <c r="C920" s="12" t="s">
        <v>330</v>
      </c>
      <c r="D920" s="12" t="s">
        <v>23</v>
      </c>
      <c r="E920" s="12" t="s">
        <v>23</v>
      </c>
      <c r="F920" s="12" t="s">
        <v>24</v>
      </c>
      <c r="G920" s="12" t="s">
        <v>31</v>
      </c>
      <c r="H920" s="10"/>
      <c r="I920" s="10"/>
      <c r="J920" s="11">
        <v>6.86</v>
      </c>
      <c r="K920" s="10"/>
      <c r="L920" s="10"/>
      <c r="M920" s="10"/>
    </row>
    <row r="921" spans="2:13" x14ac:dyDescent="0.25">
      <c r="B921" s="13">
        <f t="shared" si="69"/>
        <v>45909</v>
      </c>
      <c r="C921" s="12" t="s">
        <v>330</v>
      </c>
      <c r="D921" s="12" t="s">
        <v>23</v>
      </c>
      <c r="E921" s="12" t="s">
        <v>23</v>
      </c>
      <c r="F921" s="12" t="s">
        <v>24</v>
      </c>
      <c r="G921" s="12" t="s">
        <v>28</v>
      </c>
      <c r="H921" s="10"/>
      <c r="I921" s="10"/>
      <c r="J921" s="11">
        <v>11</v>
      </c>
      <c r="K921" s="10"/>
      <c r="L921" s="10"/>
      <c r="M921" s="10"/>
    </row>
    <row r="922" spans="2:13" x14ac:dyDescent="0.25">
      <c r="B922" s="13">
        <f t="shared" si="69"/>
        <v>45909</v>
      </c>
      <c r="C922" s="12" t="s">
        <v>330</v>
      </c>
      <c r="D922" s="12" t="s">
        <v>23</v>
      </c>
      <c r="E922" s="12" t="s">
        <v>23</v>
      </c>
      <c r="F922" s="12" t="s">
        <v>24</v>
      </c>
      <c r="G922" s="12" t="s">
        <v>30</v>
      </c>
      <c r="H922" s="10"/>
      <c r="I922" s="10"/>
      <c r="J922" s="11">
        <v>2.19</v>
      </c>
      <c r="K922" s="10"/>
      <c r="L922" s="10"/>
      <c r="M922" s="10"/>
    </row>
    <row r="923" spans="2:13" x14ac:dyDescent="0.25">
      <c r="B923" s="15">
        <f t="shared" si="69"/>
        <v>45909</v>
      </c>
      <c r="C923" s="12" t="s">
        <v>330</v>
      </c>
      <c r="D923" s="16"/>
      <c r="E923" s="16"/>
      <c r="F923" s="81" t="s">
        <v>32</v>
      </c>
      <c r="G923" s="82"/>
      <c r="H923" s="82"/>
      <c r="I923" s="82"/>
      <c r="J923" s="82"/>
      <c r="K923" s="17">
        <v>74054.2</v>
      </c>
      <c r="L923" s="16"/>
      <c r="M923" s="17">
        <v>-3461891.63</v>
      </c>
    </row>
    <row r="924" spans="2:13" x14ac:dyDescent="0.25">
      <c r="B924" s="13">
        <v>45909</v>
      </c>
      <c r="C924" s="12" t="s">
        <v>332</v>
      </c>
      <c r="D924" s="12" t="s">
        <v>17</v>
      </c>
      <c r="E924" s="12" t="s">
        <v>333</v>
      </c>
      <c r="F924" s="12" t="s">
        <v>21</v>
      </c>
      <c r="G924" s="12" t="s">
        <v>137</v>
      </c>
      <c r="H924" s="14">
        <v>200</v>
      </c>
      <c r="I924" s="11">
        <v>879.38</v>
      </c>
      <c r="J924" s="11">
        <v>175875.72</v>
      </c>
      <c r="K924" s="10"/>
      <c r="L924" s="10"/>
      <c r="M924" s="10"/>
    </row>
    <row r="925" spans="2:13" x14ac:dyDescent="0.25">
      <c r="B925" s="13">
        <f t="shared" ref="B925:B933" si="70">B924</f>
        <v>45909</v>
      </c>
      <c r="C925" s="12" t="s">
        <v>332</v>
      </c>
      <c r="D925" s="12" t="s">
        <v>23</v>
      </c>
      <c r="E925" s="12" t="s">
        <v>23</v>
      </c>
      <c r="F925" s="12" t="s">
        <v>21</v>
      </c>
      <c r="G925" s="12" t="s">
        <v>114</v>
      </c>
      <c r="H925" s="14">
        <v>-200</v>
      </c>
      <c r="I925" s="11">
        <v>1375.52</v>
      </c>
      <c r="J925" s="11">
        <v>-275104.61</v>
      </c>
      <c r="K925" s="10"/>
      <c r="L925" s="10"/>
      <c r="M925" s="10"/>
    </row>
    <row r="926" spans="2:13" x14ac:dyDescent="0.25">
      <c r="B926" s="13">
        <f t="shared" si="70"/>
        <v>45909</v>
      </c>
      <c r="C926" s="12" t="s">
        <v>332</v>
      </c>
      <c r="D926" s="12" t="s">
        <v>23</v>
      </c>
      <c r="E926" s="12" t="s">
        <v>23</v>
      </c>
      <c r="F926" s="12" t="s">
        <v>24</v>
      </c>
      <c r="G926" s="12" t="s">
        <v>29</v>
      </c>
      <c r="H926" s="10"/>
      <c r="I926" s="10"/>
      <c r="J926" s="11">
        <v>41.87</v>
      </c>
      <c r="K926" s="10"/>
      <c r="L926" s="10"/>
      <c r="M926" s="10"/>
    </row>
    <row r="927" spans="2:13" x14ac:dyDescent="0.25">
      <c r="B927" s="13">
        <f t="shared" si="70"/>
        <v>45909</v>
      </c>
      <c r="C927" s="12" t="s">
        <v>332</v>
      </c>
      <c r="D927" s="12" t="s">
        <v>23</v>
      </c>
      <c r="E927" s="12" t="s">
        <v>23</v>
      </c>
      <c r="F927" s="12" t="s">
        <v>24</v>
      </c>
      <c r="G927" s="12" t="s">
        <v>31</v>
      </c>
      <c r="H927" s="10"/>
      <c r="I927" s="10"/>
      <c r="J927" s="11">
        <v>41.87</v>
      </c>
      <c r="K927" s="10"/>
      <c r="L927" s="10"/>
      <c r="M927" s="10"/>
    </row>
    <row r="928" spans="2:13" x14ac:dyDescent="0.25">
      <c r="B928" s="13">
        <f t="shared" si="70"/>
        <v>45909</v>
      </c>
      <c r="C928" s="12" t="s">
        <v>332</v>
      </c>
      <c r="D928" s="12" t="s">
        <v>23</v>
      </c>
      <c r="E928" s="12" t="s">
        <v>23</v>
      </c>
      <c r="F928" s="12" t="s">
        <v>24</v>
      </c>
      <c r="G928" s="12" t="s">
        <v>27</v>
      </c>
      <c r="H928" s="10"/>
      <c r="I928" s="10"/>
      <c r="J928" s="11">
        <v>451</v>
      </c>
      <c r="K928" s="10"/>
      <c r="L928" s="10"/>
      <c r="M928" s="10"/>
    </row>
    <row r="929" spans="2:13" x14ac:dyDescent="0.25">
      <c r="B929" s="13">
        <f t="shared" si="70"/>
        <v>45909</v>
      </c>
      <c r="C929" s="12" t="s">
        <v>332</v>
      </c>
      <c r="D929" s="12" t="s">
        <v>23</v>
      </c>
      <c r="E929" s="12" t="s">
        <v>23</v>
      </c>
      <c r="F929" s="12" t="s">
        <v>24</v>
      </c>
      <c r="G929" s="12" t="s">
        <v>26</v>
      </c>
      <c r="H929" s="10"/>
      <c r="I929" s="10"/>
      <c r="J929" s="11">
        <v>0.68</v>
      </c>
      <c r="K929" s="10"/>
      <c r="L929" s="10"/>
      <c r="M929" s="10"/>
    </row>
    <row r="930" spans="2:13" x14ac:dyDescent="0.25">
      <c r="B930" s="13">
        <f t="shared" si="70"/>
        <v>45909</v>
      </c>
      <c r="C930" s="12" t="s">
        <v>332</v>
      </c>
      <c r="D930" s="12" t="s">
        <v>23</v>
      </c>
      <c r="E930" s="12" t="s">
        <v>23</v>
      </c>
      <c r="F930" s="12" t="s">
        <v>24</v>
      </c>
      <c r="G930" s="12" t="s">
        <v>25</v>
      </c>
      <c r="H930" s="10"/>
      <c r="I930" s="10"/>
      <c r="J930" s="11">
        <v>0.45</v>
      </c>
      <c r="K930" s="10"/>
      <c r="L930" s="10"/>
      <c r="M930" s="10"/>
    </row>
    <row r="931" spans="2:13" x14ac:dyDescent="0.25">
      <c r="B931" s="13">
        <f t="shared" si="70"/>
        <v>45909</v>
      </c>
      <c r="C931" s="12" t="s">
        <v>332</v>
      </c>
      <c r="D931" s="12" t="s">
        <v>23</v>
      </c>
      <c r="E931" s="12" t="s">
        <v>23</v>
      </c>
      <c r="F931" s="12" t="s">
        <v>24</v>
      </c>
      <c r="G931" s="12" t="s">
        <v>28</v>
      </c>
      <c r="H931" s="10"/>
      <c r="I931" s="10"/>
      <c r="J931" s="11">
        <v>26</v>
      </c>
      <c r="K931" s="10"/>
      <c r="L931" s="10"/>
      <c r="M931" s="10"/>
    </row>
    <row r="932" spans="2:13" x14ac:dyDescent="0.25">
      <c r="B932" s="13">
        <f t="shared" si="70"/>
        <v>45909</v>
      </c>
      <c r="C932" s="12" t="s">
        <v>332</v>
      </c>
      <c r="D932" s="12" t="s">
        <v>23</v>
      </c>
      <c r="E932" s="12" t="s">
        <v>23</v>
      </c>
      <c r="F932" s="12" t="s">
        <v>24</v>
      </c>
      <c r="G932" s="12" t="s">
        <v>30</v>
      </c>
      <c r="H932" s="10"/>
      <c r="I932" s="10"/>
      <c r="J932" s="11">
        <v>13.4</v>
      </c>
      <c r="K932" s="10"/>
      <c r="L932" s="10"/>
      <c r="M932" s="10"/>
    </row>
    <row r="933" spans="2:13" x14ac:dyDescent="0.25">
      <c r="B933" s="15">
        <f t="shared" si="70"/>
        <v>45909</v>
      </c>
      <c r="C933" s="12" t="s">
        <v>332</v>
      </c>
      <c r="D933" s="16"/>
      <c r="E933" s="16"/>
      <c r="F933" s="81" t="s">
        <v>52</v>
      </c>
      <c r="G933" s="82"/>
      <c r="H933" s="82"/>
      <c r="I933" s="82"/>
      <c r="J933" s="82"/>
      <c r="K933" s="16"/>
      <c r="L933" s="17">
        <v>98653.62</v>
      </c>
      <c r="M933" s="17">
        <v>-3560545.25</v>
      </c>
    </row>
    <row r="934" spans="2:13" x14ac:dyDescent="0.25">
      <c r="B934" s="13">
        <v>45910</v>
      </c>
      <c r="C934" s="12" t="s">
        <v>334</v>
      </c>
      <c r="D934" s="12" t="s">
        <v>17</v>
      </c>
      <c r="E934" s="12" t="s">
        <v>335</v>
      </c>
      <c r="F934" s="12" t="s">
        <v>21</v>
      </c>
      <c r="G934" s="12" t="s">
        <v>75</v>
      </c>
      <c r="H934" s="14">
        <v>25000</v>
      </c>
      <c r="I934" s="11">
        <v>119.26</v>
      </c>
      <c r="J934" s="11">
        <v>2981455.8</v>
      </c>
      <c r="K934" s="10"/>
      <c r="L934" s="10"/>
      <c r="M934" s="10"/>
    </row>
    <row r="935" spans="2:13" x14ac:dyDescent="0.25">
      <c r="B935" s="13">
        <f t="shared" ref="B935:B943" si="71">B934</f>
        <v>45910</v>
      </c>
      <c r="C935" s="12" t="s">
        <v>334</v>
      </c>
      <c r="D935" s="12" t="s">
        <v>23</v>
      </c>
      <c r="E935" s="12" t="s">
        <v>23</v>
      </c>
      <c r="F935" s="12" t="s">
        <v>21</v>
      </c>
      <c r="G935" s="12" t="s">
        <v>114</v>
      </c>
      <c r="H935" s="14">
        <v>-100</v>
      </c>
      <c r="I935" s="11">
        <v>1372.77</v>
      </c>
      <c r="J935" s="11">
        <v>-137277.39000000001</v>
      </c>
      <c r="K935" s="10"/>
      <c r="L935" s="10"/>
      <c r="M935" s="10"/>
    </row>
    <row r="936" spans="2:13" x14ac:dyDescent="0.25">
      <c r="B936" s="13">
        <f t="shared" si="71"/>
        <v>45910</v>
      </c>
      <c r="C936" s="12" t="s">
        <v>334</v>
      </c>
      <c r="D936" s="12" t="s">
        <v>23</v>
      </c>
      <c r="E936" s="12" t="s">
        <v>23</v>
      </c>
      <c r="F936" s="12" t="s">
        <v>24</v>
      </c>
      <c r="G936" s="12" t="s">
        <v>28</v>
      </c>
      <c r="H936" s="10"/>
      <c r="I936" s="10"/>
      <c r="J936" s="11">
        <v>447</v>
      </c>
      <c r="K936" s="10"/>
      <c r="L936" s="10"/>
      <c r="M936" s="10"/>
    </row>
    <row r="937" spans="2:13" x14ac:dyDescent="0.25">
      <c r="B937" s="13">
        <f t="shared" si="71"/>
        <v>45910</v>
      </c>
      <c r="C937" s="12" t="s">
        <v>334</v>
      </c>
      <c r="D937" s="12" t="s">
        <v>23</v>
      </c>
      <c r="E937" s="12" t="s">
        <v>23</v>
      </c>
      <c r="F937" s="12" t="s">
        <v>24</v>
      </c>
      <c r="G937" s="12" t="s">
        <v>29</v>
      </c>
      <c r="H937" s="10"/>
      <c r="I937" s="10"/>
      <c r="J937" s="11">
        <v>289.13</v>
      </c>
      <c r="K937" s="10"/>
      <c r="L937" s="10"/>
      <c r="M937" s="10"/>
    </row>
    <row r="938" spans="2:13" x14ac:dyDescent="0.25">
      <c r="B938" s="13">
        <f t="shared" si="71"/>
        <v>45910</v>
      </c>
      <c r="C938" s="12" t="s">
        <v>334</v>
      </c>
      <c r="D938" s="12" t="s">
        <v>23</v>
      </c>
      <c r="E938" s="12" t="s">
        <v>23</v>
      </c>
      <c r="F938" s="12" t="s">
        <v>24</v>
      </c>
      <c r="G938" s="12" t="s">
        <v>25</v>
      </c>
      <c r="H938" s="10"/>
      <c r="I938" s="10"/>
      <c r="J938" s="11">
        <v>3.12</v>
      </c>
      <c r="K938" s="10"/>
      <c r="L938" s="10"/>
      <c r="M938" s="10"/>
    </row>
    <row r="939" spans="2:13" x14ac:dyDescent="0.25">
      <c r="B939" s="13">
        <f t="shared" si="71"/>
        <v>45910</v>
      </c>
      <c r="C939" s="12" t="s">
        <v>334</v>
      </c>
      <c r="D939" s="12" t="s">
        <v>23</v>
      </c>
      <c r="E939" s="12" t="s">
        <v>23</v>
      </c>
      <c r="F939" s="12" t="s">
        <v>24</v>
      </c>
      <c r="G939" s="12" t="s">
        <v>26</v>
      </c>
      <c r="H939" s="10"/>
      <c r="I939" s="10"/>
      <c r="J939" s="11">
        <v>4.67</v>
      </c>
      <c r="K939" s="10"/>
      <c r="L939" s="10"/>
      <c r="M939" s="10"/>
    </row>
    <row r="940" spans="2:13" x14ac:dyDescent="0.25">
      <c r="B940" s="13">
        <f t="shared" si="71"/>
        <v>45910</v>
      </c>
      <c r="C940" s="12" t="s">
        <v>334</v>
      </c>
      <c r="D940" s="12" t="s">
        <v>23</v>
      </c>
      <c r="E940" s="12" t="s">
        <v>23</v>
      </c>
      <c r="F940" s="12" t="s">
        <v>24</v>
      </c>
      <c r="G940" s="12" t="s">
        <v>27</v>
      </c>
      <c r="H940" s="10"/>
      <c r="I940" s="10"/>
      <c r="J940" s="11">
        <v>137</v>
      </c>
      <c r="K940" s="10"/>
      <c r="L940" s="10"/>
      <c r="M940" s="10"/>
    </row>
    <row r="941" spans="2:13" x14ac:dyDescent="0.25">
      <c r="B941" s="13">
        <f t="shared" si="71"/>
        <v>45910</v>
      </c>
      <c r="C941" s="12" t="s">
        <v>334</v>
      </c>
      <c r="D941" s="12" t="s">
        <v>23</v>
      </c>
      <c r="E941" s="12" t="s">
        <v>23</v>
      </c>
      <c r="F941" s="12" t="s">
        <v>24</v>
      </c>
      <c r="G941" s="12" t="s">
        <v>30</v>
      </c>
      <c r="H941" s="10"/>
      <c r="I941" s="10"/>
      <c r="J941" s="11">
        <v>92.54</v>
      </c>
      <c r="K941" s="10"/>
      <c r="L941" s="10"/>
      <c r="M941" s="10"/>
    </row>
    <row r="942" spans="2:13" x14ac:dyDescent="0.25">
      <c r="B942" s="13">
        <f t="shared" si="71"/>
        <v>45910</v>
      </c>
      <c r="C942" s="12" t="s">
        <v>334</v>
      </c>
      <c r="D942" s="12" t="s">
        <v>23</v>
      </c>
      <c r="E942" s="12" t="s">
        <v>23</v>
      </c>
      <c r="F942" s="12" t="s">
        <v>24</v>
      </c>
      <c r="G942" s="12" t="s">
        <v>31</v>
      </c>
      <c r="H942" s="10"/>
      <c r="I942" s="10"/>
      <c r="J942" s="11">
        <v>289.13</v>
      </c>
      <c r="K942" s="10"/>
      <c r="L942" s="10"/>
      <c r="M942" s="10"/>
    </row>
    <row r="943" spans="2:13" x14ac:dyDescent="0.25">
      <c r="B943" s="15">
        <f t="shared" si="71"/>
        <v>45910</v>
      </c>
      <c r="C943" s="12" t="s">
        <v>334</v>
      </c>
      <c r="D943" s="16"/>
      <c r="E943" s="16"/>
      <c r="F943" s="81" t="s">
        <v>32</v>
      </c>
      <c r="G943" s="82"/>
      <c r="H943" s="82"/>
      <c r="I943" s="82"/>
      <c r="J943" s="82"/>
      <c r="K943" s="17">
        <v>2845441</v>
      </c>
      <c r="L943" s="16"/>
      <c r="M943" s="17">
        <v>-715104.25</v>
      </c>
    </row>
    <row r="944" spans="2:13" x14ac:dyDescent="0.25">
      <c r="B944" s="13">
        <v>45910</v>
      </c>
      <c r="C944" s="12" t="s">
        <v>336</v>
      </c>
      <c r="D944" s="12" t="s">
        <v>17</v>
      </c>
      <c r="E944" s="12" t="s">
        <v>337</v>
      </c>
      <c r="F944" s="12" t="s">
        <v>21</v>
      </c>
      <c r="G944" s="12" t="s">
        <v>338</v>
      </c>
      <c r="H944" s="14">
        <v>100</v>
      </c>
      <c r="I944" s="11">
        <v>898.9</v>
      </c>
      <c r="J944" s="11">
        <v>89889.8</v>
      </c>
      <c r="K944" s="10"/>
      <c r="L944" s="10"/>
      <c r="M944" s="10"/>
    </row>
    <row r="945" spans="2:13" x14ac:dyDescent="0.25">
      <c r="B945" s="13">
        <f t="shared" ref="B945:B953" si="72">B944</f>
        <v>45910</v>
      </c>
      <c r="C945" s="12" t="s">
        <v>336</v>
      </c>
      <c r="D945" s="12" t="s">
        <v>23</v>
      </c>
      <c r="E945" s="12" t="s">
        <v>23</v>
      </c>
      <c r="F945" s="12" t="s">
        <v>21</v>
      </c>
      <c r="G945" s="12" t="s">
        <v>339</v>
      </c>
      <c r="H945" s="14">
        <v>100</v>
      </c>
      <c r="I945" s="11">
        <v>921.62</v>
      </c>
      <c r="J945" s="11">
        <v>92162.06</v>
      </c>
      <c r="K945" s="10"/>
      <c r="L945" s="10"/>
      <c r="M945" s="10"/>
    </row>
    <row r="946" spans="2:13" x14ac:dyDescent="0.25">
      <c r="B946" s="13">
        <f t="shared" si="72"/>
        <v>45910</v>
      </c>
      <c r="C946" s="12" t="s">
        <v>336</v>
      </c>
      <c r="D946" s="12" t="s">
        <v>23</v>
      </c>
      <c r="E946" s="12" t="s">
        <v>23</v>
      </c>
      <c r="F946" s="12" t="s">
        <v>24</v>
      </c>
      <c r="G946" s="12" t="s">
        <v>28</v>
      </c>
      <c r="H946" s="10"/>
      <c r="I946" s="10"/>
      <c r="J946" s="11">
        <v>27</v>
      </c>
      <c r="K946" s="10"/>
      <c r="L946" s="10"/>
      <c r="M946" s="10"/>
    </row>
    <row r="947" spans="2:13" x14ac:dyDescent="0.25">
      <c r="B947" s="13">
        <f t="shared" si="72"/>
        <v>45910</v>
      </c>
      <c r="C947" s="12" t="s">
        <v>336</v>
      </c>
      <c r="D947" s="12" t="s">
        <v>23</v>
      </c>
      <c r="E947" s="12" t="s">
        <v>23</v>
      </c>
      <c r="F947" s="12" t="s">
        <v>24</v>
      </c>
      <c r="G947" s="12" t="s">
        <v>27</v>
      </c>
      <c r="H947" s="10"/>
      <c r="I947" s="10"/>
      <c r="J947" s="11">
        <v>182</v>
      </c>
      <c r="K947" s="10"/>
      <c r="L947" s="10"/>
      <c r="M947" s="10"/>
    </row>
    <row r="948" spans="2:13" x14ac:dyDescent="0.25">
      <c r="B948" s="13">
        <f t="shared" si="72"/>
        <v>45910</v>
      </c>
      <c r="C948" s="12" t="s">
        <v>336</v>
      </c>
      <c r="D948" s="12" t="s">
        <v>23</v>
      </c>
      <c r="E948" s="12" t="s">
        <v>23</v>
      </c>
      <c r="F948" s="12" t="s">
        <v>24</v>
      </c>
      <c r="G948" s="12" t="s">
        <v>26</v>
      </c>
      <c r="H948" s="10"/>
      <c r="I948" s="10"/>
      <c r="J948" s="11">
        <v>0.27</v>
      </c>
      <c r="K948" s="10"/>
      <c r="L948" s="10"/>
      <c r="M948" s="10"/>
    </row>
    <row r="949" spans="2:13" x14ac:dyDescent="0.25">
      <c r="B949" s="13">
        <f t="shared" si="72"/>
        <v>45910</v>
      </c>
      <c r="C949" s="12" t="s">
        <v>336</v>
      </c>
      <c r="D949" s="12" t="s">
        <v>23</v>
      </c>
      <c r="E949" s="12" t="s">
        <v>23</v>
      </c>
      <c r="F949" s="12" t="s">
        <v>24</v>
      </c>
      <c r="G949" s="12" t="s">
        <v>25</v>
      </c>
      <c r="H949" s="10"/>
      <c r="I949" s="10"/>
      <c r="J949" s="11">
        <v>0.18</v>
      </c>
      <c r="K949" s="10"/>
      <c r="L949" s="10"/>
      <c r="M949" s="10"/>
    </row>
    <row r="950" spans="2:13" x14ac:dyDescent="0.25">
      <c r="B950" s="13">
        <f t="shared" si="72"/>
        <v>45910</v>
      </c>
      <c r="C950" s="12" t="s">
        <v>336</v>
      </c>
      <c r="D950" s="12" t="s">
        <v>23</v>
      </c>
      <c r="E950" s="12" t="s">
        <v>23</v>
      </c>
      <c r="F950" s="12" t="s">
        <v>24</v>
      </c>
      <c r="G950" s="12" t="s">
        <v>29</v>
      </c>
      <c r="H950" s="10"/>
      <c r="I950" s="10"/>
      <c r="J950" s="11">
        <v>24.72</v>
      </c>
      <c r="K950" s="10"/>
      <c r="L950" s="10"/>
      <c r="M950" s="10"/>
    </row>
    <row r="951" spans="2:13" x14ac:dyDescent="0.25">
      <c r="B951" s="13">
        <f t="shared" si="72"/>
        <v>45910</v>
      </c>
      <c r="C951" s="12" t="s">
        <v>336</v>
      </c>
      <c r="D951" s="12" t="s">
        <v>23</v>
      </c>
      <c r="E951" s="12" t="s">
        <v>23</v>
      </c>
      <c r="F951" s="12" t="s">
        <v>24</v>
      </c>
      <c r="G951" s="12" t="s">
        <v>31</v>
      </c>
      <c r="H951" s="10"/>
      <c r="I951" s="10"/>
      <c r="J951" s="11">
        <v>24.72</v>
      </c>
      <c r="K951" s="10"/>
      <c r="L951" s="10"/>
      <c r="M951" s="10"/>
    </row>
    <row r="952" spans="2:13" x14ac:dyDescent="0.25">
      <c r="B952" s="13">
        <f t="shared" si="72"/>
        <v>45910</v>
      </c>
      <c r="C952" s="12" t="s">
        <v>336</v>
      </c>
      <c r="D952" s="12" t="s">
        <v>23</v>
      </c>
      <c r="E952" s="12" t="s">
        <v>23</v>
      </c>
      <c r="F952" s="12" t="s">
        <v>24</v>
      </c>
      <c r="G952" s="12" t="s">
        <v>30</v>
      </c>
      <c r="H952" s="10"/>
      <c r="I952" s="10"/>
      <c r="J952" s="11">
        <v>92.53</v>
      </c>
      <c r="K952" s="10"/>
      <c r="L952" s="10"/>
      <c r="M952" s="10"/>
    </row>
    <row r="953" spans="2:13" x14ac:dyDescent="0.25">
      <c r="B953" s="15">
        <f t="shared" si="72"/>
        <v>45910</v>
      </c>
      <c r="C953" s="12" t="s">
        <v>336</v>
      </c>
      <c r="D953" s="16"/>
      <c r="E953" s="16"/>
      <c r="F953" s="81" t="s">
        <v>32</v>
      </c>
      <c r="G953" s="82"/>
      <c r="H953" s="82"/>
      <c r="I953" s="82"/>
      <c r="J953" s="82"/>
      <c r="K953" s="17">
        <v>182403.28</v>
      </c>
      <c r="L953" s="16"/>
      <c r="M953" s="17">
        <v>-532700.97</v>
      </c>
    </row>
    <row r="954" spans="2:13" x14ac:dyDescent="0.25">
      <c r="B954" s="13">
        <v>45912</v>
      </c>
      <c r="C954" s="12" t="s">
        <v>340</v>
      </c>
      <c r="D954" s="12" t="s">
        <v>17</v>
      </c>
      <c r="E954" s="12" t="s">
        <v>341</v>
      </c>
      <c r="F954" s="12" t="s">
        <v>21</v>
      </c>
      <c r="G954" s="12" t="s">
        <v>342</v>
      </c>
      <c r="H954" s="14">
        <v>100</v>
      </c>
      <c r="I954" s="11">
        <v>4129.55</v>
      </c>
      <c r="J954" s="11">
        <v>412954.56</v>
      </c>
      <c r="K954" s="10"/>
      <c r="L954" s="10"/>
      <c r="M954" s="10"/>
    </row>
    <row r="955" spans="2:13" x14ac:dyDescent="0.25">
      <c r="B955" s="13">
        <f t="shared" ref="B955:B964" si="73">B954</f>
        <v>45912</v>
      </c>
      <c r="C955" s="12" t="s">
        <v>340</v>
      </c>
      <c r="D955" s="12" t="s">
        <v>23</v>
      </c>
      <c r="E955" s="12" t="s">
        <v>23</v>
      </c>
      <c r="F955" s="12" t="s">
        <v>21</v>
      </c>
      <c r="G955" s="12" t="s">
        <v>114</v>
      </c>
      <c r="H955" s="14">
        <v>-300</v>
      </c>
      <c r="I955" s="11">
        <v>1366.13</v>
      </c>
      <c r="J955" s="11">
        <v>-409839.77</v>
      </c>
      <c r="K955" s="10"/>
      <c r="L955" s="10"/>
      <c r="M955" s="10"/>
    </row>
    <row r="956" spans="2:13" x14ac:dyDescent="0.25">
      <c r="B956" s="13">
        <f t="shared" si="73"/>
        <v>45912</v>
      </c>
      <c r="C956" s="12" t="s">
        <v>340</v>
      </c>
      <c r="D956" s="12" t="s">
        <v>23</v>
      </c>
      <c r="E956" s="12" t="s">
        <v>23</v>
      </c>
      <c r="F956" s="12" t="s">
        <v>21</v>
      </c>
      <c r="G956" s="12" t="s">
        <v>325</v>
      </c>
      <c r="H956" s="14">
        <v>1000</v>
      </c>
      <c r="I956" s="11">
        <v>395.81</v>
      </c>
      <c r="J956" s="11">
        <v>395813.92</v>
      </c>
      <c r="K956" s="10"/>
      <c r="L956" s="10"/>
      <c r="M956" s="10"/>
    </row>
    <row r="957" spans="2:13" x14ac:dyDescent="0.25">
      <c r="B957" s="13">
        <f t="shared" si="73"/>
        <v>45912</v>
      </c>
      <c r="C957" s="12" t="s">
        <v>340</v>
      </c>
      <c r="D957" s="12" t="s">
        <v>23</v>
      </c>
      <c r="E957" s="12" t="s">
        <v>23</v>
      </c>
      <c r="F957" s="12" t="s">
        <v>24</v>
      </c>
      <c r="G957" s="12" t="s">
        <v>25</v>
      </c>
      <c r="H957" s="10"/>
      <c r="I957" s="10"/>
      <c r="J957" s="11">
        <v>1.22</v>
      </c>
      <c r="K957" s="10"/>
      <c r="L957" s="10"/>
      <c r="M957" s="10"/>
    </row>
    <row r="958" spans="2:13" x14ac:dyDescent="0.25">
      <c r="B958" s="13">
        <f t="shared" si="73"/>
        <v>45912</v>
      </c>
      <c r="C958" s="12" t="s">
        <v>340</v>
      </c>
      <c r="D958" s="12" t="s">
        <v>23</v>
      </c>
      <c r="E958" s="12" t="s">
        <v>23</v>
      </c>
      <c r="F958" s="12" t="s">
        <v>24</v>
      </c>
      <c r="G958" s="12" t="s">
        <v>26</v>
      </c>
      <c r="H958" s="10"/>
      <c r="I958" s="10"/>
      <c r="J958" s="11">
        <v>1.83</v>
      </c>
      <c r="K958" s="10"/>
      <c r="L958" s="10"/>
      <c r="M958" s="10"/>
    </row>
    <row r="959" spans="2:13" x14ac:dyDescent="0.25">
      <c r="B959" s="13">
        <f t="shared" si="73"/>
        <v>45912</v>
      </c>
      <c r="C959" s="12" t="s">
        <v>340</v>
      </c>
      <c r="D959" s="12" t="s">
        <v>23</v>
      </c>
      <c r="E959" s="12" t="s">
        <v>23</v>
      </c>
      <c r="F959" s="12" t="s">
        <v>24</v>
      </c>
      <c r="G959" s="12" t="s">
        <v>27</v>
      </c>
      <c r="H959" s="10"/>
      <c r="I959" s="10"/>
      <c r="J959" s="11">
        <v>1218</v>
      </c>
      <c r="K959" s="10"/>
      <c r="L959" s="10"/>
      <c r="M959" s="10"/>
    </row>
    <row r="960" spans="2:13" x14ac:dyDescent="0.25">
      <c r="B960" s="13">
        <f t="shared" si="73"/>
        <v>45912</v>
      </c>
      <c r="C960" s="12" t="s">
        <v>340</v>
      </c>
      <c r="D960" s="12" t="s">
        <v>23</v>
      </c>
      <c r="E960" s="12" t="s">
        <v>23</v>
      </c>
      <c r="F960" s="12" t="s">
        <v>24</v>
      </c>
      <c r="G960" s="12" t="s">
        <v>31</v>
      </c>
      <c r="H960" s="10"/>
      <c r="I960" s="10"/>
      <c r="J960" s="11">
        <v>113.06</v>
      </c>
      <c r="K960" s="10"/>
      <c r="L960" s="10"/>
      <c r="M960" s="10"/>
    </row>
    <row r="961" spans="2:13" x14ac:dyDescent="0.25">
      <c r="B961" s="13">
        <f t="shared" si="73"/>
        <v>45912</v>
      </c>
      <c r="C961" s="12" t="s">
        <v>340</v>
      </c>
      <c r="D961" s="12" t="s">
        <v>23</v>
      </c>
      <c r="E961" s="12" t="s">
        <v>23</v>
      </c>
      <c r="F961" s="12" t="s">
        <v>24</v>
      </c>
      <c r="G961" s="12" t="s">
        <v>30</v>
      </c>
      <c r="H961" s="10"/>
      <c r="I961" s="10"/>
      <c r="J961" s="11">
        <v>36.18</v>
      </c>
      <c r="K961" s="10"/>
      <c r="L961" s="10"/>
      <c r="M961" s="10"/>
    </row>
    <row r="962" spans="2:13" x14ac:dyDescent="0.25">
      <c r="B962" s="13">
        <f t="shared" si="73"/>
        <v>45912</v>
      </c>
      <c r="C962" s="12" t="s">
        <v>340</v>
      </c>
      <c r="D962" s="12" t="s">
        <v>23</v>
      </c>
      <c r="E962" s="12" t="s">
        <v>23</v>
      </c>
      <c r="F962" s="12" t="s">
        <v>24</v>
      </c>
      <c r="G962" s="12" t="s">
        <v>28</v>
      </c>
      <c r="H962" s="10"/>
      <c r="I962" s="10"/>
      <c r="J962" s="11">
        <v>121</v>
      </c>
      <c r="K962" s="10"/>
      <c r="L962" s="10"/>
      <c r="M962" s="10"/>
    </row>
    <row r="963" spans="2:13" x14ac:dyDescent="0.25">
      <c r="B963" s="13">
        <f t="shared" si="73"/>
        <v>45912</v>
      </c>
      <c r="C963" s="12" t="s">
        <v>340</v>
      </c>
      <c r="D963" s="12" t="s">
        <v>23</v>
      </c>
      <c r="E963" s="12" t="s">
        <v>23</v>
      </c>
      <c r="F963" s="12" t="s">
        <v>24</v>
      </c>
      <c r="G963" s="12" t="s">
        <v>29</v>
      </c>
      <c r="H963" s="10"/>
      <c r="I963" s="10"/>
      <c r="J963" s="11">
        <v>113.06</v>
      </c>
      <c r="K963" s="10"/>
      <c r="L963" s="10"/>
      <c r="M963" s="10"/>
    </row>
    <row r="964" spans="2:13" x14ac:dyDescent="0.25">
      <c r="B964" s="15">
        <f t="shared" si="73"/>
        <v>45912</v>
      </c>
      <c r="C964" s="12" t="s">
        <v>340</v>
      </c>
      <c r="D964" s="16"/>
      <c r="E964" s="16"/>
      <c r="F964" s="81" t="s">
        <v>32</v>
      </c>
      <c r="G964" s="82"/>
      <c r="H964" s="82"/>
      <c r="I964" s="82"/>
      <c r="J964" s="82"/>
      <c r="K964" s="17">
        <v>400533.06</v>
      </c>
      <c r="L964" s="16"/>
      <c r="M964" s="17">
        <v>-132167.91</v>
      </c>
    </row>
    <row r="965" spans="2:13" x14ac:dyDescent="0.25">
      <c r="B965" s="13">
        <v>45915</v>
      </c>
      <c r="C965" s="12" t="s">
        <v>343</v>
      </c>
      <c r="D965" s="12" t="s">
        <v>17</v>
      </c>
      <c r="E965" s="12" t="s">
        <v>344</v>
      </c>
      <c r="F965" s="12" t="s">
        <v>21</v>
      </c>
      <c r="G965" s="12" t="s">
        <v>342</v>
      </c>
      <c r="H965" s="14">
        <v>-25</v>
      </c>
      <c r="I965" s="11">
        <v>4357.05</v>
      </c>
      <c r="J965" s="11">
        <v>-108926.27</v>
      </c>
      <c r="K965" s="10"/>
      <c r="L965" s="10"/>
      <c r="M965" s="10"/>
    </row>
    <row r="966" spans="2:13" x14ac:dyDescent="0.25">
      <c r="B966" s="13">
        <f t="shared" ref="B966:B972" si="74">B965</f>
        <v>45915</v>
      </c>
      <c r="C966" s="12" t="s">
        <v>343</v>
      </c>
      <c r="D966" s="12" t="s">
        <v>23</v>
      </c>
      <c r="E966" s="12" t="s">
        <v>23</v>
      </c>
      <c r="F966" s="12" t="s">
        <v>24</v>
      </c>
      <c r="G966" s="12" t="s">
        <v>25</v>
      </c>
      <c r="H966" s="10"/>
      <c r="I966" s="10"/>
      <c r="J966" s="11">
        <v>0.11</v>
      </c>
      <c r="K966" s="10"/>
      <c r="L966" s="10"/>
      <c r="M966" s="10"/>
    </row>
    <row r="967" spans="2:13" x14ac:dyDescent="0.25">
      <c r="B967" s="13">
        <f t="shared" si="74"/>
        <v>45915</v>
      </c>
      <c r="C967" s="12" t="s">
        <v>343</v>
      </c>
      <c r="D967" s="12" t="s">
        <v>23</v>
      </c>
      <c r="E967" s="12" t="s">
        <v>23</v>
      </c>
      <c r="F967" s="12" t="s">
        <v>24</v>
      </c>
      <c r="G967" s="12" t="s">
        <v>26</v>
      </c>
      <c r="H967" s="10"/>
      <c r="I967" s="10"/>
      <c r="J967" s="11">
        <v>0.16</v>
      </c>
      <c r="K967" s="10"/>
      <c r="L967" s="10"/>
      <c r="M967" s="10"/>
    </row>
    <row r="968" spans="2:13" x14ac:dyDescent="0.25">
      <c r="B968" s="13">
        <f t="shared" si="74"/>
        <v>45915</v>
      </c>
      <c r="C968" s="12" t="s">
        <v>343</v>
      </c>
      <c r="D968" s="12" t="s">
        <v>23</v>
      </c>
      <c r="E968" s="12" t="s">
        <v>23</v>
      </c>
      <c r="F968" s="12" t="s">
        <v>24</v>
      </c>
      <c r="G968" s="12" t="s">
        <v>27</v>
      </c>
      <c r="H968" s="10"/>
      <c r="I968" s="10"/>
      <c r="J968" s="11">
        <v>109</v>
      </c>
      <c r="K968" s="10"/>
      <c r="L968" s="10"/>
      <c r="M968" s="10"/>
    </row>
    <row r="969" spans="2:13" x14ac:dyDescent="0.25">
      <c r="B969" s="13">
        <f t="shared" si="74"/>
        <v>45915</v>
      </c>
      <c r="C969" s="12" t="s">
        <v>343</v>
      </c>
      <c r="D969" s="12" t="s">
        <v>23</v>
      </c>
      <c r="E969" s="12" t="s">
        <v>23</v>
      </c>
      <c r="F969" s="12" t="s">
        <v>24</v>
      </c>
      <c r="G969" s="12" t="s">
        <v>31</v>
      </c>
      <c r="H969" s="10"/>
      <c r="I969" s="10"/>
      <c r="J969" s="11">
        <v>10.11</v>
      </c>
      <c r="K969" s="10"/>
      <c r="L969" s="10"/>
      <c r="M969" s="10"/>
    </row>
    <row r="970" spans="2:13" x14ac:dyDescent="0.25">
      <c r="B970" s="13">
        <f t="shared" si="74"/>
        <v>45915</v>
      </c>
      <c r="C970" s="12" t="s">
        <v>343</v>
      </c>
      <c r="D970" s="12" t="s">
        <v>23</v>
      </c>
      <c r="E970" s="12" t="s">
        <v>23</v>
      </c>
      <c r="F970" s="12" t="s">
        <v>24</v>
      </c>
      <c r="G970" s="12" t="s">
        <v>30</v>
      </c>
      <c r="H970" s="10"/>
      <c r="I970" s="10"/>
      <c r="J970" s="11">
        <v>3.24</v>
      </c>
      <c r="K970" s="10"/>
      <c r="L970" s="10"/>
      <c r="M970" s="10"/>
    </row>
    <row r="971" spans="2:13" x14ac:dyDescent="0.25">
      <c r="B971" s="13">
        <f t="shared" si="74"/>
        <v>45915</v>
      </c>
      <c r="C971" s="12" t="s">
        <v>343</v>
      </c>
      <c r="D971" s="12" t="s">
        <v>23</v>
      </c>
      <c r="E971" s="12" t="s">
        <v>23</v>
      </c>
      <c r="F971" s="12" t="s">
        <v>24</v>
      </c>
      <c r="G971" s="12" t="s">
        <v>29</v>
      </c>
      <c r="H971" s="10"/>
      <c r="I971" s="10"/>
      <c r="J971" s="11">
        <v>10.11</v>
      </c>
      <c r="K971" s="10"/>
      <c r="L971" s="10"/>
      <c r="M971" s="10"/>
    </row>
    <row r="972" spans="2:13" x14ac:dyDescent="0.25">
      <c r="B972" s="15">
        <f t="shared" si="74"/>
        <v>45915</v>
      </c>
      <c r="C972" s="12" t="s">
        <v>343</v>
      </c>
      <c r="D972" s="16"/>
      <c r="E972" s="16"/>
      <c r="F972" s="81" t="s">
        <v>52</v>
      </c>
      <c r="G972" s="82"/>
      <c r="H972" s="82"/>
      <c r="I972" s="82"/>
      <c r="J972" s="82"/>
      <c r="K972" s="16"/>
      <c r="L972" s="17">
        <v>108793.54</v>
      </c>
      <c r="M972" s="17">
        <v>-240961.45</v>
      </c>
    </row>
    <row r="973" spans="2:13" x14ac:dyDescent="0.25">
      <c r="B973" s="13">
        <v>45916</v>
      </c>
      <c r="C973" s="12" t="s">
        <v>345</v>
      </c>
      <c r="D973" s="12" t="s">
        <v>17</v>
      </c>
      <c r="E973" s="12" t="s">
        <v>346</v>
      </c>
      <c r="F973" s="12" t="s">
        <v>21</v>
      </c>
      <c r="G973" s="12" t="s">
        <v>342</v>
      </c>
      <c r="H973" s="14">
        <v>-25</v>
      </c>
      <c r="I973" s="11">
        <v>4380.8100000000004</v>
      </c>
      <c r="J973" s="11">
        <v>-109520.37</v>
      </c>
      <c r="K973" s="10"/>
      <c r="L973" s="10"/>
      <c r="M973" s="10"/>
    </row>
    <row r="974" spans="2:13" x14ac:dyDescent="0.25">
      <c r="B974" s="13">
        <f t="shared" ref="B974:B989" si="75">B973</f>
        <v>45916</v>
      </c>
      <c r="C974" s="12" t="s">
        <v>345</v>
      </c>
      <c r="D974" s="12" t="s">
        <v>23</v>
      </c>
      <c r="E974" s="12" t="s">
        <v>23</v>
      </c>
      <c r="F974" s="12" t="s">
        <v>21</v>
      </c>
      <c r="G974" s="12" t="s">
        <v>324</v>
      </c>
      <c r="H974" s="14">
        <v>-5000</v>
      </c>
      <c r="I974" s="11">
        <v>0.56000000000000005</v>
      </c>
      <c r="J974" s="11">
        <v>-2800</v>
      </c>
      <c r="K974" s="10"/>
      <c r="L974" s="10"/>
      <c r="M974" s="10"/>
    </row>
    <row r="975" spans="2:13" x14ac:dyDescent="0.25">
      <c r="B975" s="13">
        <f t="shared" si="75"/>
        <v>45916</v>
      </c>
      <c r="C975" s="12" t="s">
        <v>345</v>
      </c>
      <c r="D975" s="12" t="s">
        <v>23</v>
      </c>
      <c r="E975" s="12" t="s">
        <v>23</v>
      </c>
      <c r="F975" s="12" t="s">
        <v>21</v>
      </c>
      <c r="G975" s="12" t="s">
        <v>347</v>
      </c>
      <c r="H975" s="14">
        <v>500</v>
      </c>
      <c r="I975" s="11">
        <v>150.55000000000001</v>
      </c>
      <c r="J975" s="11">
        <v>75275.19</v>
      </c>
      <c r="K975" s="10"/>
      <c r="L975" s="10"/>
      <c r="M975" s="10"/>
    </row>
    <row r="976" spans="2:13" x14ac:dyDescent="0.25">
      <c r="B976" s="13">
        <f t="shared" si="75"/>
        <v>45916</v>
      </c>
      <c r="C976" s="12" t="s">
        <v>345</v>
      </c>
      <c r="D976" s="12" t="s">
        <v>23</v>
      </c>
      <c r="E976" s="12" t="s">
        <v>23</v>
      </c>
      <c r="F976" s="12" t="s">
        <v>21</v>
      </c>
      <c r="G976" s="12" t="s">
        <v>114</v>
      </c>
      <c r="H976" s="14">
        <v>-183</v>
      </c>
      <c r="I976" s="11">
        <v>1385.14</v>
      </c>
      <c r="J976" s="11">
        <v>-253480.45</v>
      </c>
      <c r="K976" s="10"/>
      <c r="L976" s="10"/>
      <c r="M976" s="10"/>
    </row>
    <row r="977" spans="2:13" x14ac:dyDescent="0.25">
      <c r="B977" s="13">
        <f t="shared" si="75"/>
        <v>45916</v>
      </c>
      <c r="C977" s="12" t="s">
        <v>345</v>
      </c>
      <c r="D977" s="12" t="s">
        <v>23</v>
      </c>
      <c r="E977" s="12" t="s">
        <v>23</v>
      </c>
      <c r="F977" s="12" t="s">
        <v>21</v>
      </c>
      <c r="G977" s="12" t="s">
        <v>141</v>
      </c>
      <c r="H977" s="14">
        <v>-500</v>
      </c>
      <c r="I977" s="11">
        <v>216.31</v>
      </c>
      <c r="J977" s="11">
        <v>-108156.75</v>
      </c>
      <c r="K977" s="10"/>
      <c r="L977" s="10"/>
      <c r="M977" s="10"/>
    </row>
    <row r="978" spans="2:13" x14ac:dyDescent="0.25">
      <c r="B978" s="13">
        <f t="shared" si="75"/>
        <v>45916</v>
      </c>
      <c r="C978" s="12" t="s">
        <v>345</v>
      </c>
      <c r="D978" s="12" t="s">
        <v>23</v>
      </c>
      <c r="E978" s="12" t="s">
        <v>23</v>
      </c>
      <c r="F978" s="12" t="s">
        <v>21</v>
      </c>
      <c r="G978" s="12" t="s">
        <v>233</v>
      </c>
      <c r="H978" s="14">
        <v>-1000</v>
      </c>
      <c r="I978" s="11">
        <v>85.98</v>
      </c>
      <c r="J978" s="11">
        <v>-85983.9</v>
      </c>
      <c r="K978" s="10"/>
      <c r="L978" s="10"/>
      <c r="M978" s="10"/>
    </row>
    <row r="979" spans="2:13" x14ac:dyDescent="0.25">
      <c r="B979" s="13">
        <f t="shared" si="75"/>
        <v>45916</v>
      </c>
      <c r="C979" s="12" t="s">
        <v>345</v>
      </c>
      <c r="D979" s="12" t="s">
        <v>23</v>
      </c>
      <c r="E979" s="12" t="s">
        <v>23</v>
      </c>
      <c r="F979" s="12" t="s">
        <v>21</v>
      </c>
      <c r="G979" s="12" t="s">
        <v>348</v>
      </c>
      <c r="H979" s="14">
        <v>1000</v>
      </c>
      <c r="I979" s="11">
        <v>152.07</v>
      </c>
      <c r="J979" s="11">
        <v>152066.59</v>
      </c>
      <c r="K979" s="10"/>
      <c r="L979" s="10"/>
      <c r="M979" s="10"/>
    </row>
    <row r="980" spans="2:13" x14ac:dyDescent="0.25">
      <c r="B980" s="13">
        <f t="shared" si="75"/>
        <v>45916</v>
      </c>
      <c r="C980" s="12" t="s">
        <v>345</v>
      </c>
      <c r="D980" s="12" t="s">
        <v>23</v>
      </c>
      <c r="E980" s="12" t="s">
        <v>23</v>
      </c>
      <c r="F980" s="12" t="s">
        <v>21</v>
      </c>
      <c r="G980" s="12" t="s">
        <v>186</v>
      </c>
      <c r="H980" s="14">
        <v>-500</v>
      </c>
      <c r="I980" s="11">
        <v>153.84</v>
      </c>
      <c r="J980" s="11">
        <v>-76918</v>
      </c>
      <c r="K980" s="10"/>
      <c r="L980" s="10"/>
      <c r="M980" s="10"/>
    </row>
    <row r="981" spans="2:13" x14ac:dyDescent="0.25">
      <c r="B981" s="13">
        <f t="shared" si="75"/>
        <v>45916</v>
      </c>
      <c r="C981" s="12" t="s">
        <v>345</v>
      </c>
      <c r="D981" s="12" t="s">
        <v>23</v>
      </c>
      <c r="E981" s="12" t="s">
        <v>23</v>
      </c>
      <c r="F981" s="12" t="s">
        <v>21</v>
      </c>
      <c r="G981" s="12" t="s">
        <v>203</v>
      </c>
      <c r="H981" s="14">
        <v>100</v>
      </c>
      <c r="I981" s="11">
        <v>759.76</v>
      </c>
      <c r="J981" s="11">
        <v>75975.899999999994</v>
      </c>
      <c r="K981" s="10"/>
      <c r="L981" s="10"/>
      <c r="M981" s="10"/>
    </row>
    <row r="982" spans="2:13" x14ac:dyDescent="0.25">
      <c r="B982" s="13">
        <f t="shared" si="75"/>
        <v>45916</v>
      </c>
      <c r="C982" s="12" t="s">
        <v>345</v>
      </c>
      <c r="D982" s="12" t="s">
        <v>23</v>
      </c>
      <c r="E982" s="12" t="s">
        <v>23</v>
      </c>
      <c r="F982" s="12" t="s">
        <v>24</v>
      </c>
      <c r="G982" s="12" t="s">
        <v>25</v>
      </c>
      <c r="H982" s="10"/>
      <c r="I982" s="10"/>
      <c r="J982" s="11">
        <v>0.94</v>
      </c>
      <c r="K982" s="10"/>
      <c r="L982" s="10"/>
      <c r="M982" s="10"/>
    </row>
    <row r="983" spans="2:13" x14ac:dyDescent="0.25">
      <c r="B983" s="13">
        <f t="shared" si="75"/>
        <v>45916</v>
      </c>
      <c r="C983" s="12" t="s">
        <v>345</v>
      </c>
      <c r="D983" s="12" t="s">
        <v>23</v>
      </c>
      <c r="E983" s="12" t="s">
        <v>23</v>
      </c>
      <c r="F983" s="12" t="s">
        <v>24</v>
      </c>
      <c r="G983" s="12" t="s">
        <v>26</v>
      </c>
      <c r="H983" s="10"/>
      <c r="I983" s="10"/>
      <c r="J983" s="11">
        <v>1.41</v>
      </c>
      <c r="K983" s="10"/>
      <c r="L983" s="10"/>
      <c r="M983" s="10"/>
    </row>
    <row r="984" spans="2:13" x14ac:dyDescent="0.25">
      <c r="B984" s="13">
        <f t="shared" si="75"/>
        <v>45916</v>
      </c>
      <c r="C984" s="12" t="s">
        <v>345</v>
      </c>
      <c r="D984" s="12" t="s">
        <v>23</v>
      </c>
      <c r="E984" s="12" t="s">
        <v>23</v>
      </c>
      <c r="F984" s="12" t="s">
        <v>24</v>
      </c>
      <c r="G984" s="12" t="s">
        <v>27</v>
      </c>
      <c r="H984" s="10"/>
      <c r="I984" s="10"/>
      <c r="J984" s="11">
        <v>941</v>
      </c>
      <c r="K984" s="10"/>
      <c r="L984" s="10"/>
      <c r="M984" s="10"/>
    </row>
    <row r="985" spans="2:13" x14ac:dyDescent="0.25">
      <c r="B985" s="13">
        <f t="shared" si="75"/>
        <v>45916</v>
      </c>
      <c r="C985" s="12" t="s">
        <v>345</v>
      </c>
      <c r="D985" s="12" t="s">
        <v>23</v>
      </c>
      <c r="E985" s="12" t="s">
        <v>23</v>
      </c>
      <c r="F985" s="12" t="s">
        <v>24</v>
      </c>
      <c r="G985" s="12" t="s">
        <v>31</v>
      </c>
      <c r="H985" s="10"/>
      <c r="I985" s="10"/>
      <c r="J985" s="11">
        <v>96.04</v>
      </c>
      <c r="K985" s="10"/>
      <c r="L985" s="10"/>
      <c r="M985" s="10"/>
    </row>
    <row r="986" spans="2:13" x14ac:dyDescent="0.25">
      <c r="B986" s="13">
        <f t="shared" si="75"/>
        <v>45916</v>
      </c>
      <c r="C986" s="12" t="s">
        <v>345</v>
      </c>
      <c r="D986" s="12" t="s">
        <v>23</v>
      </c>
      <c r="E986" s="12" t="s">
        <v>23</v>
      </c>
      <c r="F986" s="12" t="s">
        <v>24</v>
      </c>
      <c r="G986" s="12" t="s">
        <v>30</v>
      </c>
      <c r="H986" s="10"/>
      <c r="I986" s="10"/>
      <c r="J986" s="11">
        <v>27.94</v>
      </c>
      <c r="K986" s="10"/>
      <c r="L986" s="10"/>
      <c r="M986" s="10"/>
    </row>
    <row r="987" spans="2:13" x14ac:dyDescent="0.25">
      <c r="B987" s="13">
        <f t="shared" si="75"/>
        <v>45916</v>
      </c>
      <c r="C987" s="12" t="s">
        <v>345</v>
      </c>
      <c r="D987" s="12" t="s">
        <v>23</v>
      </c>
      <c r="E987" s="12" t="s">
        <v>23</v>
      </c>
      <c r="F987" s="12" t="s">
        <v>24</v>
      </c>
      <c r="G987" s="12" t="s">
        <v>28</v>
      </c>
      <c r="H987" s="10"/>
      <c r="I987" s="10"/>
      <c r="J987" s="11">
        <v>45</v>
      </c>
      <c r="K987" s="10"/>
      <c r="L987" s="10"/>
      <c r="M987" s="10"/>
    </row>
    <row r="988" spans="2:13" x14ac:dyDescent="0.25">
      <c r="B988" s="13">
        <f t="shared" si="75"/>
        <v>45916</v>
      </c>
      <c r="C988" s="12" t="s">
        <v>345</v>
      </c>
      <c r="D988" s="12" t="s">
        <v>23</v>
      </c>
      <c r="E988" s="12" t="s">
        <v>23</v>
      </c>
      <c r="F988" s="12" t="s">
        <v>24</v>
      </c>
      <c r="G988" s="12" t="s">
        <v>29</v>
      </c>
      <c r="H988" s="10"/>
      <c r="I988" s="10"/>
      <c r="J988" s="11">
        <v>96.04</v>
      </c>
      <c r="K988" s="10"/>
      <c r="L988" s="10"/>
      <c r="M988" s="10"/>
    </row>
    <row r="989" spans="2:13" x14ac:dyDescent="0.25">
      <c r="B989" s="15">
        <f t="shared" si="75"/>
        <v>45916</v>
      </c>
      <c r="C989" s="12" t="s">
        <v>345</v>
      </c>
      <c r="D989" s="16"/>
      <c r="E989" s="16"/>
      <c r="F989" s="81" t="s">
        <v>52</v>
      </c>
      <c r="G989" s="82"/>
      <c r="H989" s="82"/>
      <c r="I989" s="82"/>
      <c r="J989" s="82"/>
      <c r="K989" s="16"/>
      <c r="L989" s="17">
        <v>332333.42</v>
      </c>
      <c r="M989" s="17">
        <v>-573294.87</v>
      </c>
    </row>
    <row r="990" spans="2:13" x14ac:dyDescent="0.25">
      <c r="B990" s="13">
        <v>45917</v>
      </c>
      <c r="C990" s="12" t="s">
        <v>349</v>
      </c>
      <c r="D990" s="12" t="s">
        <v>17</v>
      </c>
      <c r="E990" s="12" t="s">
        <v>350</v>
      </c>
      <c r="F990" s="12" t="s">
        <v>21</v>
      </c>
      <c r="G990" s="12" t="s">
        <v>351</v>
      </c>
      <c r="H990" s="14">
        <v>200</v>
      </c>
      <c r="I990" s="11">
        <v>562.61</v>
      </c>
      <c r="J990" s="11">
        <v>112522.42</v>
      </c>
      <c r="K990" s="10"/>
      <c r="L990" s="10"/>
      <c r="M990" s="10"/>
    </row>
    <row r="991" spans="2:13" x14ac:dyDescent="0.25">
      <c r="B991" s="13">
        <f t="shared" ref="B991:B1004" si="76">B990</f>
        <v>45917</v>
      </c>
      <c r="C991" s="12" t="s">
        <v>349</v>
      </c>
      <c r="D991" s="12" t="s">
        <v>23</v>
      </c>
      <c r="E991" s="12" t="s">
        <v>23</v>
      </c>
      <c r="F991" s="12" t="s">
        <v>21</v>
      </c>
      <c r="G991" s="12" t="s">
        <v>51</v>
      </c>
      <c r="H991" s="14">
        <v>-1000</v>
      </c>
      <c r="I991" s="11">
        <v>91.77</v>
      </c>
      <c r="J991" s="11">
        <v>-91768.09</v>
      </c>
      <c r="K991" s="10"/>
      <c r="L991" s="10"/>
      <c r="M991" s="10"/>
    </row>
    <row r="992" spans="2:13" x14ac:dyDescent="0.25">
      <c r="B992" s="13">
        <f t="shared" si="76"/>
        <v>45917</v>
      </c>
      <c r="C992" s="12" t="s">
        <v>349</v>
      </c>
      <c r="D992" s="12" t="s">
        <v>23</v>
      </c>
      <c r="E992" s="12" t="s">
        <v>23</v>
      </c>
      <c r="F992" s="12" t="s">
        <v>21</v>
      </c>
      <c r="G992" s="12" t="s">
        <v>75</v>
      </c>
      <c r="H992" s="14">
        <v>-2000</v>
      </c>
      <c r="I992" s="11">
        <v>124.33</v>
      </c>
      <c r="J992" s="11">
        <v>-248650.99</v>
      </c>
      <c r="K992" s="10"/>
      <c r="L992" s="10"/>
      <c r="M992" s="10"/>
    </row>
    <row r="993" spans="2:13" x14ac:dyDescent="0.25">
      <c r="B993" s="13">
        <f t="shared" si="76"/>
        <v>45917</v>
      </c>
      <c r="C993" s="12" t="s">
        <v>349</v>
      </c>
      <c r="D993" s="12" t="s">
        <v>23</v>
      </c>
      <c r="E993" s="12" t="s">
        <v>23</v>
      </c>
      <c r="F993" s="12" t="s">
        <v>21</v>
      </c>
      <c r="G993" s="12" t="s">
        <v>114</v>
      </c>
      <c r="H993" s="14">
        <v>-100</v>
      </c>
      <c r="I993" s="11">
        <v>1374.42</v>
      </c>
      <c r="J993" s="11">
        <v>-137442.41</v>
      </c>
      <c r="K993" s="10"/>
      <c r="L993" s="10"/>
      <c r="M993" s="10"/>
    </row>
    <row r="994" spans="2:13" x14ac:dyDescent="0.25">
      <c r="B994" s="13">
        <f t="shared" si="76"/>
        <v>45917</v>
      </c>
      <c r="C994" s="12" t="s">
        <v>349</v>
      </c>
      <c r="D994" s="12" t="s">
        <v>23</v>
      </c>
      <c r="E994" s="12" t="s">
        <v>23</v>
      </c>
      <c r="F994" s="12" t="s">
        <v>21</v>
      </c>
      <c r="G994" s="12" t="s">
        <v>339</v>
      </c>
      <c r="H994" s="14">
        <v>-100</v>
      </c>
      <c r="I994" s="11">
        <v>939.06</v>
      </c>
      <c r="J994" s="11">
        <v>-93906</v>
      </c>
      <c r="K994" s="10"/>
      <c r="L994" s="10"/>
      <c r="M994" s="10"/>
    </row>
    <row r="995" spans="2:13" x14ac:dyDescent="0.25">
      <c r="B995" s="13">
        <f t="shared" si="76"/>
        <v>45917</v>
      </c>
      <c r="C995" s="12" t="s">
        <v>349</v>
      </c>
      <c r="D995" s="12" t="s">
        <v>23</v>
      </c>
      <c r="E995" s="12" t="s">
        <v>23</v>
      </c>
      <c r="F995" s="12" t="s">
        <v>21</v>
      </c>
      <c r="G995" s="12" t="s">
        <v>352</v>
      </c>
      <c r="H995" s="14">
        <v>50</v>
      </c>
      <c r="I995" s="11">
        <v>1431.41</v>
      </c>
      <c r="J995" s="11">
        <v>71570.5</v>
      </c>
      <c r="K995" s="10"/>
      <c r="L995" s="10"/>
      <c r="M995" s="10"/>
    </row>
    <row r="996" spans="2:13" x14ac:dyDescent="0.25">
      <c r="B996" s="13">
        <f t="shared" si="76"/>
        <v>45917</v>
      </c>
      <c r="C996" s="12" t="s">
        <v>349</v>
      </c>
      <c r="D996" s="12" t="s">
        <v>23</v>
      </c>
      <c r="E996" s="12" t="s">
        <v>23</v>
      </c>
      <c r="F996" s="12" t="s">
        <v>21</v>
      </c>
      <c r="G996" s="12" t="s">
        <v>318</v>
      </c>
      <c r="H996" s="14">
        <v>-500</v>
      </c>
      <c r="I996" s="11">
        <v>198.25</v>
      </c>
      <c r="J996" s="11">
        <v>-99125.75</v>
      </c>
      <c r="K996" s="10"/>
      <c r="L996" s="10"/>
      <c r="M996" s="10"/>
    </row>
    <row r="997" spans="2:13" x14ac:dyDescent="0.25">
      <c r="B997" s="13">
        <f t="shared" si="76"/>
        <v>45917</v>
      </c>
      <c r="C997" s="12" t="s">
        <v>349</v>
      </c>
      <c r="D997" s="12" t="s">
        <v>23</v>
      </c>
      <c r="E997" s="12" t="s">
        <v>23</v>
      </c>
      <c r="F997" s="12" t="s">
        <v>24</v>
      </c>
      <c r="G997" s="12" t="s">
        <v>29</v>
      </c>
      <c r="H997" s="10"/>
      <c r="I997" s="10"/>
      <c r="J997" s="11">
        <v>79.42</v>
      </c>
      <c r="K997" s="10"/>
      <c r="L997" s="10"/>
      <c r="M997" s="10"/>
    </row>
    <row r="998" spans="2:13" x14ac:dyDescent="0.25">
      <c r="B998" s="13">
        <f t="shared" si="76"/>
        <v>45917</v>
      </c>
      <c r="C998" s="12" t="s">
        <v>349</v>
      </c>
      <c r="D998" s="12" t="s">
        <v>23</v>
      </c>
      <c r="E998" s="12" t="s">
        <v>23</v>
      </c>
      <c r="F998" s="12" t="s">
        <v>24</v>
      </c>
      <c r="G998" s="12" t="s">
        <v>28</v>
      </c>
      <c r="H998" s="10"/>
      <c r="I998" s="10"/>
      <c r="J998" s="11">
        <v>28</v>
      </c>
      <c r="K998" s="10"/>
      <c r="L998" s="10"/>
      <c r="M998" s="10"/>
    </row>
    <row r="999" spans="2:13" x14ac:dyDescent="0.25">
      <c r="B999" s="13">
        <f t="shared" si="76"/>
        <v>45917</v>
      </c>
      <c r="C999" s="12" t="s">
        <v>349</v>
      </c>
      <c r="D999" s="12" t="s">
        <v>23</v>
      </c>
      <c r="E999" s="12" t="s">
        <v>23</v>
      </c>
      <c r="F999" s="12" t="s">
        <v>24</v>
      </c>
      <c r="G999" s="12" t="s">
        <v>25</v>
      </c>
      <c r="H999" s="10"/>
      <c r="I999" s="10"/>
      <c r="J999" s="11">
        <v>0.86</v>
      </c>
      <c r="K999" s="10"/>
      <c r="L999" s="10"/>
      <c r="M999" s="10"/>
    </row>
    <row r="1000" spans="2:13" x14ac:dyDescent="0.25">
      <c r="B1000" s="13">
        <f t="shared" si="76"/>
        <v>45917</v>
      </c>
      <c r="C1000" s="12" t="s">
        <v>349</v>
      </c>
      <c r="D1000" s="12" t="s">
        <v>23</v>
      </c>
      <c r="E1000" s="12" t="s">
        <v>23</v>
      </c>
      <c r="F1000" s="12" t="s">
        <v>24</v>
      </c>
      <c r="G1000" s="12" t="s">
        <v>26</v>
      </c>
      <c r="H1000" s="10"/>
      <c r="I1000" s="10"/>
      <c r="J1000" s="11">
        <v>1.28</v>
      </c>
      <c r="K1000" s="10"/>
      <c r="L1000" s="10"/>
      <c r="M1000" s="10"/>
    </row>
    <row r="1001" spans="2:13" x14ac:dyDescent="0.25">
      <c r="B1001" s="13">
        <f t="shared" si="76"/>
        <v>45917</v>
      </c>
      <c r="C1001" s="12" t="s">
        <v>349</v>
      </c>
      <c r="D1001" s="12" t="s">
        <v>23</v>
      </c>
      <c r="E1001" s="12" t="s">
        <v>23</v>
      </c>
      <c r="F1001" s="12" t="s">
        <v>24</v>
      </c>
      <c r="G1001" s="12" t="s">
        <v>27</v>
      </c>
      <c r="H1001" s="10"/>
      <c r="I1001" s="10"/>
      <c r="J1001" s="11">
        <v>515</v>
      </c>
      <c r="K1001" s="10"/>
      <c r="L1001" s="10"/>
      <c r="M1001" s="10"/>
    </row>
    <row r="1002" spans="2:13" x14ac:dyDescent="0.25">
      <c r="B1002" s="13">
        <f t="shared" si="76"/>
        <v>45917</v>
      </c>
      <c r="C1002" s="12" t="s">
        <v>349</v>
      </c>
      <c r="D1002" s="12" t="s">
        <v>23</v>
      </c>
      <c r="E1002" s="12" t="s">
        <v>23</v>
      </c>
      <c r="F1002" s="12" t="s">
        <v>24</v>
      </c>
      <c r="G1002" s="12" t="s">
        <v>31</v>
      </c>
      <c r="H1002" s="10"/>
      <c r="I1002" s="10"/>
      <c r="J1002" s="11">
        <v>79.42</v>
      </c>
      <c r="K1002" s="10"/>
      <c r="L1002" s="10"/>
      <c r="M1002" s="10"/>
    </row>
    <row r="1003" spans="2:13" x14ac:dyDescent="0.25">
      <c r="B1003" s="13">
        <f t="shared" si="76"/>
        <v>45917</v>
      </c>
      <c r="C1003" s="12" t="s">
        <v>349</v>
      </c>
      <c r="D1003" s="12" t="s">
        <v>23</v>
      </c>
      <c r="E1003" s="12" t="s">
        <v>23</v>
      </c>
      <c r="F1003" s="12" t="s">
        <v>24</v>
      </c>
      <c r="G1003" s="12" t="s">
        <v>30</v>
      </c>
      <c r="H1003" s="10"/>
      <c r="I1003" s="10"/>
      <c r="J1003" s="11">
        <v>25.41</v>
      </c>
      <c r="K1003" s="10"/>
      <c r="L1003" s="10"/>
      <c r="M1003" s="10"/>
    </row>
    <row r="1004" spans="2:13" x14ac:dyDescent="0.25">
      <c r="B1004" s="15">
        <f t="shared" si="76"/>
        <v>45917</v>
      </c>
      <c r="C1004" s="12" t="s">
        <v>349</v>
      </c>
      <c r="D1004" s="16"/>
      <c r="E1004" s="16"/>
      <c r="F1004" s="81" t="s">
        <v>52</v>
      </c>
      <c r="G1004" s="82"/>
      <c r="H1004" s="82"/>
      <c r="I1004" s="82"/>
      <c r="J1004" s="82"/>
      <c r="K1004" s="16"/>
      <c r="L1004" s="17">
        <v>486070.93</v>
      </c>
      <c r="M1004" s="17">
        <v>-1059365.8</v>
      </c>
    </row>
    <row r="1005" spans="2:13" x14ac:dyDescent="0.25">
      <c r="B1005" s="13">
        <v>45917</v>
      </c>
      <c r="C1005" s="12" t="s">
        <v>349</v>
      </c>
      <c r="D1005" s="12" t="s">
        <v>17</v>
      </c>
      <c r="E1005" s="12" t="s">
        <v>353</v>
      </c>
      <c r="F1005" s="12" t="s">
        <v>21</v>
      </c>
      <c r="G1005" s="12" t="s">
        <v>354</v>
      </c>
      <c r="H1005" s="14">
        <v>2500</v>
      </c>
      <c r="I1005" s="11">
        <v>60.76</v>
      </c>
      <c r="J1005" s="11">
        <v>151901.74</v>
      </c>
      <c r="K1005" s="10"/>
      <c r="L1005" s="10"/>
      <c r="M1005" s="10"/>
    </row>
    <row r="1006" spans="2:13" x14ac:dyDescent="0.25">
      <c r="B1006" s="13">
        <f t="shared" ref="B1006:B1013" si="77">B1005</f>
        <v>45917</v>
      </c>
      <c r="C1006" s="12" t="s">
        <v>349</v>
      </c>
      <c r="D1006" s="12" t="s">
        <v>23</v>
      </c>
      <c r="E1006" s="12" t="s">
        <v>23</v>
      </c>
      <c r="F1006" s="12" t="s">
        <v>24</v>
      </c>
      <c r="G1006" s="12" t="s">
        <v>29</v>
      </c>
      <c r="H1006" s="10"/>
      <c r="I1006" s="10"/>
      <c r="J1006" s="11">
        <v>14.09</v>
      </c>
      <c r="K1006" s="10"/>
      <c r="L1006" s="10"/>
      <c r="M1006" s="10"/>
    </row>
    <row r="1007" spans="2:13" x14ac:dyDescent="0.25">
      <c r="B1007" s="13">
        <f t="shared" si="77"/>
        <v>45917</v>
      </c>
      <c r="C1007" s="12" t="s">
        <v>349</v>
      </c>
      <c r="D1007" s="12" t="s">
        <v>23</v>
      </c>
      <c r="E1007" s="12" t="s">
        <v>23</v>
      </c>
      <c r="F1007" s="12" t="s">
        <v>24</v>
      </c>
      <c r="G1007" s="12" t="s">
        <v>28</v>
      </c>
      <c r="H1007" s="10"/>
      <c r="I1007" s="10"/>
      <c r="J1007" s="11">
        <v>23</v>
      </c>
      <c r="K1007" s="10"/>
      <c r="L1007" s="10"/>
      <c r="M1007" s="10"/>
    </row>
    <row r="1008" spans="2:13" x14ac:dyDescent="0.25">
      <c r="B1008" s="13">
        <f t="shared" si="77"/>
        <v>45917</v>
      </c>
      <c r="C1008" s="12" t="s">
        <v>349</v>
      </c>
      <c r="D1008" s="12" t="s">
        <v>23</v>
      </c>
      <c r="E1008" s="12" t="s">
        <v>23</v>
      </c>
      <c r="F1008" s="12" t="s">
        <v>24</v>
      </c>
      <c r="G1008" s="12" t="s">
        <v>30</v>
      </c>
      <c r="H1008" s="10"/>
      <c r="I1008" s="10"/>
      <c r="J1008" s="11">
        <v>4.51</v>
      </c>
      <c r="K1008" s="10"/>
      <c r="L1008" s="10"/>
      <c r="M1008" s="10"/>
    </row>
    <row r="1009" spans="2:13" x14ac:dyDescent="0.25">
      <c r="B1009" s="13">
        <f t="shared" si="77"/>
        <v>45917</v>
      </c>
      <c r="C1009" s="12" t="s">
        <v>349</v>
      </c>
      <c r="D1009" s="12" t="s">
        <v>23</v>
      </c>
      <c r="E1009" s="12" t="s">
        <v>23</v>
      </c>
      <c r="F1009" s="12" t="s">
        <v>24</v>
      </c>
      <c r="G1009" s="12" t="s">
        <v>31</v>
      </c>
      <c r="H1009" s="10"/>
      <c r="I1009" s="10"/>
      <c r="J1009" s="11">
        <v>14.09</v>
      </c>
      <c r="K1009" s="10"/>
      <c r="L1009" s="10"/>
      <c r="M1009" s="10"/>
    </row>
    <row r="1010" spans="2:13" x14ac:dyDescent="0.25">
      <c r="B1010" s="13">
        <f t="shared" si="77"/>
        <v>45917</v>
      </c>
      <c r="C1010" s="12" t="s">
        <v>349</v>
      </c>
      <c r="D1010" s="12" t="s">
        <v>23</v>
      </c>
      <c r="E1010" s="12" t="s">
        <v>23</v>
      </c>
      <c r="F1010" s="12" t="s">
        <v>24</v>
      </c>
      <c r="G1010" s="12" t="s">
        <v>27</v>
      </c>
      <c r="H1010" s="10"/>
      <c r="I1010" s="10"/>
      <c r="J1010" s="11">
        <v>152</v>
      </c>
      <c r="K1010" s="10"/>
      <c r="L1010" s="10"/>
      <c r="M1010" s="10"/>
    </row>
    <row r="1011" spans="2:13" x14ac:dyDescent="0.25">
      <c r="B1011" s="13">
        <f t="shared" si="77"/>
        <v>45917</v>
      </c>
      <c r="C1011" s="12" t="s">
        <v>349</v>
      </c>
      <c r="D1011" s="12" t="s">
        <v>23</v>
      </c>
      <c r="E1011" s="12" t="s">
        <v>23</v>
      </c>
      <c r="F1011" s="12" t="s">
        <v>24</v>
      </c>
      <c r="G1011" s="12" t="s">
        <v>26</v>
      </c>
      <c r="H1011" s="10"/>
      <c r="I1011" s="10"/>
      <c r="J1011" s="11">
        <v>0.23</v>
      </c>
      <c r="K1011" s="10"/>
      <c r="L1011" s="10"/>
      <c r="M1011" s="10"/>
    </row>
    <row r="1012" spans="2:13" x14ac:dyDescent="0.25">
      <c r="B1012" s="13">
        <f t="shared" si="77"/>
        <v>45917</v>
      </c>
      <c r="C1012" s="12" t="s">
        <v>349</v>
      </c>
      <c r="D1012" s="12" t="s">
        <v>23</v>
      </c>
      <c r="E1012" s="12" t="s">
        <v>23</v>
      </c>
      <c r="F1012" s="12" t="s">
        <v>24</v>
      </c>
      <c r="G1012" s="12" t="s">
        <v>25</v>
      </c>
      <c r="H1012" s="10"/>
      <c r="I1012" s="10"/>
      <c r="J1012" s="11">
        <v>0.15</v>
      </c>
      <c r="K1012" s="10"/>
      <c r="L1012" s="10"/>
      <c r="M1012" s="10"/>
    </row>
    <row r="1013" spans="2:13" x14ac:dyDescent="0.25">
      <c r="B1013" s="15">
        <f t="shared" si="77"/>
        <v>45917</v>
      </c>
      <c r="C1013" s="12" t="s">
        <v>349</v>
      </c>
      <c r="D1013" s="16"/>
      <c r="E1013" s="16"/>
      <c r="F1013" s="81" t="s">
        <v>32</v>
      </c>
      <c r="G1013" s="82"/>
      <c r="H1013" s="82"/>
      <c r="I1013" s="82"/>
      <c r="J1013" s="82"/>
      <c r="K1013" s="17">
        <v>152109.81</v>
      </c>
      <c r="L1013" s="16"/>
      <c r="M1013" s="17">
        <v>-907255.99</v>
      </c>
    </row>
    <row r="1014" spans="2:13" x14ac:dyDescent="0.25">
      <c r="B1014" s="13">
        <v>45918</v>
      </c>
      <c r="C1014" s="12" t="s">
        <v>355</v>
      </c>
      <c r="D1014" s="12" t="s">
        <v>17</v>
      </c>
      <c r="E1014" s="12" t="s">
        <v>356</v>
      </c>
      <c r="F1014" s="12" t="s">
        <v>21</v>
      </c>
      <c r="G1014" s="12" t="s">
        <v>75</v>
      </c>
      <c r="H1014" s="14">
        <v>2000</v>
      </c>
      <c r="I1014" s="11">
        <v>122.32</v>
      </c>
      <c r="J1014" s="11">
        <v>244630.69</v>
      </c>
      <c r="K1014" s="10"/>
      <c r="L1014" s="10"/>
      <c r="M1014" s="10"/>
    </row>
    <row r="1015" spans="2:13" x14ac:dyDescent="0.25">
      <c r="B1015" s="13">
        <f t="shared" ref="B1015:B1025" si="78">B1014</f>
        <v>45918</v>
      </c>
      <c r="C1015" s="12" t="s">
        <v>355</v>
      </c>
      <c r="D1015" s="12" t="s">
        <v>23</v>
      </c>
      <c r="E1015" s="12" t="s">
        <v>23</v>
      </c>
      <c r="F1015" s="12" t="s">
        <v>21</v>
      </c>
      <c r="G1015" s="12" t="s">
        <v>114</v>
      </c>
      <c r="H1015" s="14">
        <v>-100</v>
      </c>
      <c r="I1015" s="11">
        <v>1375.79</v>
      </c>
      <c r="J1015" s="11">
        <v>-137578.69</v>
      </c>
      <c r="K1015" s="10"/>
      <c r="L1015" s="10"/>
      <c r="M1015" s="10"/>
    </row>
    <row r="1016" spans="2:13" x14ac:dyDescent="0.25">
      <c r="B1016" s="13">
        <f t="shared" si="78"/>
        <v>45918</v>
      </c>
      <c r="C1016" s="12" t="s">
        <v>355</v>
      </c>
      <c r="D1016" s="12" t="s">
        <v>23</v>
      </c>
      <c r="E1016" s="12" t="s">
        <v>23</v>
      </c>
      <c r="F1016" s="12" t="s">
        <v>21</v>
      </c>
      <c r="G1016" s="12" t="s">
        <v>117</v>
      </c>
      <c r="H1016" s="14">
        <v>2000</v>
      </c>
      <c r="I1016" s="11">
        <v>76.48</v>
      </c>
      <c r="J1016" s="11">
        <v>152952.79999999999</v>
      </c>
      <c r="K1016" s="10"/>
      <c r="L1016" s="10"/>
      <c r="M1016" s="10"/>
    </row>
    <row r="1017" spans="2:13" x14ac:dyDescent="0.25">
      <c r="B1017" s="13">
        <f t="shared" si="78"/>
        <v>45918</v>
      </c>
      <c r="C1017" s="12" t="s">
        <v>355</v>
      </c>
      <c r="D1017" s="12" t="s">
        <v>23</v>
      </c>
      <c r="E1017" s="12" t="s">
        <v>23</v>
      </c>
      <c r="F1017" s="12" t="s">
        <v>21</v>
      </c>
      <c r="G1017" s="12" t="s">
        <v>352</v>
      </c>
      <c r="H1017" s="14">
        <v>-50</v>
      </c>
      <c r="I1017" s="11">
        <v>1486.31</v>
      </c>
      <c r="J1017" s="11">
        <v>-74315.61</v>
      </c>
      <c r="K1017" s="10"/>
      <c r="L1017" s="10"/>
      <c r="M1017" s="10"/>
    </row>
    <row r="1018" spans="2:13" x14ac:dyDescent="0.25">
      <c r="B1018" s="13">
        <f t="shared" si="78"/>
        <v>45918</v>
      </c>
      <c r="C1018" s="12" t="s">
        <v>355</v>
      </c>
      <c r="D1018" s="12" t="s">
        <v>23</v>
      </c>
      <c r="E1018" s="12" t="s">
        <v>23</v>
      </c>
      <c r="F1018" s="12" t="s">
        <v>24</v>
      </c>
      <c r="G1018" s="12" t="s">
        <v>25</v>
      </c>
      <c r="H1018" s="10"/>
      <c r="I1018" s="10"/>
      <c r="J1018" s="11">
        <v>0.61</v>
      </c>
      <c r="K1018" s="10"/>
      <c r="L1018" s="10"/>
      <c r="M1018" s="10"/>
    </row>
    <row r="1019" spans="2:13" x14ac:dyDescent="0.25">
      <c r="B1019" s="13">
        <f t="shared" si="78"/>
        <v>45918</v>
      </c>
      <c r="C1019" s="12" t="s">
        <v>355</v>
      </c>
      <c r="D1019" s="12" t="s">
        <v>23</v>
      </c>
      <c r="E1019" s="12" t="s">
        <v>23</v>
      </c>
      <c r="F1019" s="12" t="s">
        <v>24</v>
      </c>
      <c r="G1019" s="12" t="s">
        <v>26</v>
      </c>
      <c r="H1019" s="10"/>
      <c r="I1019" s="10"/>
      <c r="J1019" s="11">
        <v>0.91</v>
      </c>
      <c r="K1019" s="10"/>
      <c r="L1019" s="10"/>
      <c r="M1019" s="10"/>
    </row>
    <row r="1020" spans="2:13" x14ac:dyDescent="0.25">
      <c r="B1020" s="13">
        <f t="shared" si="78"/>
        <v>45918</v>
      </c>
      <c r="C1020" s="12" t="s">
        <v>355</v>
      </c>
      <c r="D1020" s="12" t="s">
        <v>23</v>
      </c>
      <c r="E1020" s="12" t="s">
        <v>23</v>
      </c>
      <c r="F1020" s="12" t="s">
        <v>24</v>
      </c>
      <c r="G1020" s="12" t="s">
        <v>27</v>
      </c>
      <c r="H1020" s="10"/>
      <c r="I1020" s="10"/>
      <c r="J1020" s="11">
        <v>365</v>
      </c>
      <c r="K1020" s="10"/>
      <c r="L1020" s="10"/>
      <c r="M1020" s="10"/>
    </row>
    <row r="1021" spans="2:13" x14ac:dyDescent="0.25">
      <c r="B1021" s="13">
        <f t="shared" si="78"/>
        <v>45918</v>
      </c>
      <c r="C1021" s="12" t="s">
        <v>355</v>
      </c>
      <c r="D1021" s="12" t="s">
        <v>23</v>
      </c>
      <c r="E1021" s="12" t="s">
        <v>23</v>
      </c>
      <c r="F1021" s="12" t="s">
        <v>24</v>
      </c>
      <c r="G1021" s="12" t="s">
        <v>31</v>
      </c>
      <c r="H1021" s="10"/>
      <c r="I1021" s="10"/>
      <c r="J1021" s="11">
        <v>56.55</v>
      </c>
      <c r="K1021" s="10"/>
      <c r="L1021" s="10"/>
      <c r="M1021" s="10"/>
    </row>
    <row r="1022" spans="2:13" x14ac:dyDescent="0.25">
      <c r="B1022" s="13">
        <f t="shared" si="78"/>
        <v>45918</v>
      </c>
      <c r="C1022" s="12" t="s">
        <v>355</v>
      </c>
      <c r="D1022" s="12" t="s">
        <v>23</v>
      </c>
      <c r="E1022" s="12" t="s">
        <v>23</v>
      </c>
      <c r="F1022" s="12" t="s">
        <v>24</v>
      </c>
      <c r="G1022" s="12" t="s">
        <v>30</v>
      </c>
      <c r="H1022" s="10"/>
      <c r="I1022" s="10"/>
      <c r="J1022" s="11">
        <v>18.100000000000001</v>
      </c>
      <c r="K1022" s="10"/>
      <c r="L1022" s="10"/>
      <c r="M1022" s="10"/>
    </row>
    <row r="1023" spans="2:13" x14ac:dyDescent="0.25">
      <c r="B1023" s="13">
        <f t="shared" si="78"/>
        <v>45918</v>
      </c>
      <c r="C1023" s="12" t="s">
        <v>355</v>
      </c>
      <c r="D1023" s="12" t="s">
        <v>23</v>
      </c>
      <c r="E1023" s="12" t="s">
        <v>23</v>
      </c>
      <c r="F1023" s="12" t="s">
        <v>24</v>
      </c>
      <c r="G1023" s="12" t="s">
        <v>28</v>
      </c>
      <c r="H1023" s="10"/>
      <c r="I1023" s="10"/>
      <c r="J1023" s="11">
        <v>60</v>
      </c>
      <c r="K1023" s="10"/>
      <c r="L1023" s="10"/>
      <c r="M1023" s="10"/>
    </row>
    <row r="1024" spans="2:13" x14ac:dyDescent="0.25">
      <c r="B1024" s="13">
        <f t="shared" si="78"/>
        <v>45918</v>
      </c>
      <c r="C1024" s="12" t="s">
        <v>355</v>
      </c>
      <c r="D1024" s="12" t="s">
        <v>23</v>
      </c>
      <c r="E1024" s="12" t="s">
        <v>23</v>
      </c>
      <c r="F1024" s="12" t="s">
        <v>24</v>
      </c>
      <c r="G1024" s="12" t="s">
        <v>29</v>
      </c>
      <c r="H1024" s="10"/>
      <c r="I1024" s="10"/>
      <c r="J1024" s="11">
        <v>56.55</v>
      </c>
      <c r="K1024" s="10"/>
      <c r="L1024" s="10"/>
      <c r="M1024" s="10"/>
    </row>
    <row r="1025" spans="2:13" x14ac:dyDescent="0.25">
      <c r="B1025" s="15">
        <f t="shared" si="78"/>
        <v>45918</v>
      </c>
      <c r="C1025" s="12" t="s">
        <v>355</v>
      </c>
      <c r="D1025" s="16"/>
      <c r="E1025" s="16"/>
      <c r="F1025" s="81" t="s">
        <v>32</v>
      </c>
      <c r="G1025" s="82"/>
      <c r="H1025" s="82"/>
      <c r="I1025" s="82"/>
      <c r="J1025" s="82"/>
      <c r="K1025" s="17">
        <v>186246.91</v>
      </c>
      <c r="L1025" s="16"/>
      <c r="M1025" s="17">
        <v>-721009.08</v>
      </c>
    </row>
    <row r="1026" spans="2:13" x14ac:dyDescent="0.25">
      <c r="B1026" s="13">
        <v>45919</v>
      </c>
      <c r="C1026" s="12" t="s">
        <v>357</v>
      </c>
      <c r="D1026" s="12" t="s">
        <v>17</v>
      </c>
      <c r="E1026" s="12" t="s">
        <v>358</v>
      </c>
      <c r="F1026" s="12" t="s">
        <v>21</v>
      </c>
      <c r="G1026" s="12" t="s">
        <v>51</v>
      </c>
      <c r="H1026" s="14">
        <v>1000</v>
      </c>
      <c r="I1026" s="11">
        <v>91.2</v>
      </c>
      <c r="J1026" s="11">
        <v>91201.1</v>
      </c>
      <c r="K1026" s="10"/>
      <c r="L1026" s="10"/>
      <c r="M1026" s="10"/>
    </row>
    <row r="1027" spans="2:13" x14ac:dyDescent="0.25">
      <c r="B1027" s="13">
        <f t="shared" ref="B1027:B1033" si="79">B1026</f>
        <v>45919</v>
      </c>
      <c r="C1027" s="12" t="s">
        <v>357</v>
      </c>
      <c r="D1027" s="12" t="s">
        <v>23</v>
      </c>
      <c r="E1027" s="12" t="s">
        <v>23</v>
      </c>
      <c r="F1027" s="12" t="s">
        <v>24</v>
      </c>
      <c r="G1027" s="12" t="s">
        <v>25</v>
      </c>
      <c r="H1027" s="10"/>
      <c r="I1027" s="10"/>
      <c r="J1027" s="11">
        <v>0.09</v>
      </c>
      <c r="K1027" s="10"/>
      <c r="L1027" s="10"/>
      <c r="M1027" s="10"/>
    </row>
    <row r="1028" spans="2:13" x14ac:dyDescent="0.25">
      <c r="B1028" s="13">
        <f t="shared" si="79"/>
        <v>45919</v>
      </c>
      <c r="C1028" s="12" t="s">
        <v>357</v>
      </c>
      <c r="D1028" s="12" t="s">
        <v>23</v>
      </c>
      <c r="E1028" s="12" t="s">
        <v>23</v>
      </c>
      <c r="F1028" s="12" t="s">
        <v>24</v>
      </c>
      <c r="G1028" s="12" t="s">
        <v>26</v>
      </c>
      <c r="H1028" s="10"/>
      <c r="I1028" s="10"/>
      <c r="J1028" s="11">
        <v>0.14000000000000001</v>
      </c>
      <c r="K1028" s="10"/>
      <c r="L1028" s="10"/>
      <c r="M1028" s="10"/>
    </row>
    <row r="1029" spans="2:13" x14ac:dyDescent="0.25">
      <c r="B1029" s="13">
        <f t="shared" si="79"/>
        <v>45919</v>
      </c>
      <c r="C1029" s="12" t="s">
        <v>357</v>
      </c>
      <c r="D1029" s="12" t="s">
        <v>23</v>
      </c>
      <c r="E1029" s="12" t="s">
        <v>23</v>
      </c>
      <c r="F1029" s="12" t="s">
        <v>24</v>
      </c>
      <c r="G1029" s="12" t="s">
        <v>31</v>
      </c>
      <c r="H1029" s="10"/>
      <c r="I1029" s="10"/>
      <c r="J1029" s="11">
        <v>8.4499999999999993</v>
      </c>
      <c r="K1029" s="10"/>
      <c r="L1029" s="10"/>
      <c r="M1029" s="10"/>
    </row>
    <row r="1030" spans="2:13" x14ac:dyDescent="0.25">
      <c r="B1030" s="13">
        <f t="shared" si="79"/>
        <v>45919</v>
      </c>
      <c r="C1030" s="12" t="s">
        <v>357</v>
      </c>
      <c r="D1030" s="12" t="s">
        <v>23</v>
      </c>
      <c r="E1030" s="12" t="s">
        <v>23</v>
      </c>
      <c r="F1030" s="12" t="s">
        <v>24</v>
      </c>
      <c r="G1030" s="12" t="s">
        <v>30</v>
      </c>
      <c r="H1030" s="10"/>
      <c r="I1030" s="10"/>
      <c r="J1030" s="11">
        <v>2.71</v>
      </c>
      <c r="K1030" s="10"/>
      <c r="L1030" s="10"/>
      <c r="M1030" s="10"/>
    </row>
    <row r="1031" spans="2:13" x14ac:dyDescent="0.25">
      <c r="B1031" s="13">
        <f t="shared" si="79"/>
        <v>45919</v>
      </c>
      <c r="C1031" s="12" t="s">
        <v>357</v>
      </c>
      <c r="D1031" s="12" t="s">
        <v>23</v>
      </c>
      <c r="E1031" s="12" t="s">
        <v>23</v>
      </c>
      <c r="F1031" s="12" t="s">
        <v>24</v>
      </c>
      <c r="G1031" s="12" t="s">
        <v>28</v>
      </c>
      <c r="H1031" s="10"/>
      <c r="I1031" s="10"/>
      <c r="J1031" s="11">
        <v>14</v>
      </c>
      <c r="K1031" s="10"/>
      <c r="L1031" s="10"/>
      <c r="M1031" s="10"/>
    </row>
    <row r="1032" spans="2:13" x14ac:dyDescent="0.25">
      <c r="B1032" s="13">
        <f t="shared" si="79"/>
        <v>45919</v>
      </c>
      <c r="C1032" s="12" t="s">
        <v>357</v>
      </c>
      <c r="D1032" s="12" t="s">
        <v>23</v>
      </c>
      <c r="E1032" s="12" t="s">
        <v>23</v>
      </c>
      <c r="F1032" s="12" t="s">
        <v>24</v>
      </c>
      <c r="G1032" s="12" t="s">
        <v>29</v>
      </c>
      <c r="H1032" s="10"/>
      <c r="I1032" s="10"/>
      <c r="J1032" s="11">
        <v>8.4499999999999993</v>
      </c>
      <c r="K1032" s="10"/>
      <c r="L1032" s="10"/>
      <c r="M1032" s="10"/>
    </row>
    <row r="1033" spans="2:13" x14ac:dyDescent="0.25">
      <c r="B1033" s="15">
        <f t="shared" si="79"/>
        <v>45919</v>
      </c>
      <c r="C1033" s="12" t="s">
        <v>357</v>
      </c>
      <c r="D1033" s="16"/>
      <c r="E1033" s="16"/>
      <c r="F1033" s="81" t="s">
        <v>32</v>
      </c>
      <c r="G1033" s="82"/>
      <c r="H1033" s="82"/>
      <c r="I1033" s="82"/>
      <c r="J1033" s="82"/>
      <c r="K1033" s="17">
        <v>91234.94</v>
      </c>
      <c r="L1033" s="16"/>
      <c r="M1033" s="17">
        <v>-629774.14</v>
      </c>
    </row>
    <row r="1034" spans="2:13" x14ac:dyDescent="0.25">
      <c r="B1034" s="13">
        <v>45922</v>
      </c>
      <c r="C1034" s="12" t="s">
        <v>359</v>
      </c>
      <c r="D1034" s="12" t="s">
        <v>17</v>
      </c>
      <c r="E1034" s="12" t="s">
        <v>360</v>
      </c>
      <c r="F1034" s="12" t="s">
        <v>123</v>
      </c>
      <c r="G1034" s="12" t="s">
        <v>114</v>
      </c>
      <c r="H1034" s="10">
        <v>0</v>
      </c>
      <c r="I1034" s="10"/>
      <c r="J1034" s="11">
        <v>-54.93</v>
      </c>
      <c r="K1034" s="10"/>
      <c r="L1034" s="10"/>
      <c r="M1034" s="10"/>
    </row>
    <row r="1035" spans="2:13" x14ac:dyDescent="0.25">
      <c r="B1035" s="13">
        <f t="shared" ref="B1035:B1044" si="80">B1034</f>
        <v>45922</v>
      </c>
      <c r="C1035" s="12" t="s">
        <v>359</v>
      </c>
      <c r="D1035" s="12" t="s">
        <v>23</v>
      </c>
      <c r="E1035" s="12" t="s">
        <v>23</v>
      </c>
      <c r="F1035" s="12" t="s">
        <v>21</v>
      </c>
      <c r="G1035" s="12" t="s">
        <v>75</v>
      </c>
      <c r="H1035" s="14">
        <v>-2000</v>
      </c>
      <c r="I1035" s="11">
        <v>124.03</v>
      </c>
      <c r="J1035" s="11">
        <v>-248051.6</v>
      </c>
      <c r="K1035" s="10"/>
      <c r="L1035" s="10"/>
      <c r="M1035" s="10"/>
    </row>
    <row r="1036" spans="2:13" x14ac:dyDescent="0.25">
      <c r="B1036" s="13">
        <f t="shared" si="80"/>
        <v>45922</v>
      </c>
      <c r="C1036" s="12" t="s">
        <v>359</v>
      </c>
      <c r="D1036" s="12" t="s">
        <v>23</v>
      </c>
      <c r="E1036" s="12" t="s">
        <v>23</v>
      </c>
      <c r="F1036" s="12" t="s">
        <v>21</v>
      </c>
      <c r="G1036" s="12" t="s">
        <v>114</v>
      </c>
      <c r="H1036" s="14">
        <v>-100</v>
      </c>
      <c r="I1036" s="11">
        <v>1383.32</v>
      </c>
      <c r="J1036" s="11">
        <v>-138331.57</v>
      </c>
      <c r="K1036" s="10"/>
      <c r="L1036" s="10"/>
      <c r="M1036" s="10"/>
    </row>
    <row r="1037" spans="2:13" x14ac:dyDescent="0.25">
      <c r="B1037" s="13">
        <f t="shared" si="80"/>
        <v>45922</v>
      </c>
      <c r="C1037" s="12" t="s">
        <v>359</v>
      </c>
      <c r="D1037" s="12" t="s">
        <v>23</v>
      </c>
      <c r="E1037" s="12" t="s">
        <v>23</v>
      </c>
      <c r="F1037" s="12" t="s">
        <v>24</v>
      </c>
      <c r="G1037" s="12" t="s">
        <v>25</v>
      </c>
      <c r="H1037" s="10"/>
      <c r="I1037" s="10"/>
      <c r="J1037" s="11">
        <v>0.66</v>
      </c>
      <c r="K1037" s="10"/>
      <c r="L1037" s="10"/>
      <c r="M1037" s="10"/>
    </row>
    <row r="1038" spans="2:13" x14ac:dyDescent="0.25">
      <c r="B1038" s="13">
        <f t="shared" si="80"/>
        <v>45922</v>
      </c>
      <c r="C1038" s="12" t="s">
        <v>359</v>
      </c>
      <c r="D1038" s="12" t="s">
        <v>23</v>
      </c>
      <c r="E1038" s="12" t="s">
        <v>23</v>
      </c>
      <c r="F1038" s="12" t="s">
        <v>24</v>
      </c>
      <c r="G1038" s="12" t="s">
        <v>26</v>
      </c>
      <c r="H1038" s="10"/>
      <c r="I1038" s="10"/>
      <c r="J1038" s="11">
        <v>0.99</v>
      </c>
      <c r="K1038" s="10"/>
      <c r="L1038" s="10"/>
      <c r="M1038" s="10"/>
    </row>
    <row r="1039" spans="2:13" x14ac:dyDescent="0.25">
      <c r="B1039" s="13">
        <f t="shared" si="80"/>
        <v>45922</v>
      </c>
      <c r="C1039" s="12" t="s">
        <v>359</v>
      </c>
      <c r="D1039" s="12" t="s">
        <v>23</v>
      </c>
      <c r="E1039" s="12" t="s">
        <v>23</v>
      </c>
      <c r="F1039" s="12" t="s">
        <v>24</v>
      </c>
      <c r="G1039" s="12" t="s">
        <v>27</v>
      </c>
      <c r="H1039" s="10"/>
      <c r="I1039" s="10"/>
      <c r="J1039" s="11">
        <v>172</v>
      </c>
      <c r="K1039" s="10"/>
      <c r="L1039" s="10"/>
      <c r="M1039" s="10"/>
    </row>
    <row r="1040" spans="2:13" x14ac:dyDescent="0.25">
      <c r="B1040" s="13">
        <f t="shared" si="80"/>
        <v>45922</v>
      </c>
      <c r="C1040" s="12" t="s">
        <v>359</v>
      </c>
      <c r="D1040" s="12" t="s">
        <v>23</v>
      </c>
      <c r="E1040" s="12" t="s">
        <v>23</v>
      </c>
      <c r="F1040" s="12" t="s">
        <v>24</v>
      </c>
      <c r="G1040" s="12" t="s">
        <v>31</v>
      </c>
      <c r="H1040" s="10"/>
      <c r="I1040" s="10"/>
      <c r="J1040" s="11">
        <v>41.63</v>
      </c>
      <c r="K1040" s="10"/>
      <c r="L1040" s="10"/>
      <c r="M1040" s="10"/>
    </row>
    <row r="1041" spans="2:13" x14ac:dyDescent="0.25">
      <c r="B1041" s="13">
        <f t="shared" si="80"/>
        <v>45922</v>
      </c>
      <c r="C1041" s="12" t="s">
        <v>359</v>
      </c>
      <c r="D1041" s="12" t="s">
        <v>23</v>
      </c>
      <c r="E1041" s="12" t="s">
        <v>23</v>
      </c>
      <c r="F1041" s="12" t="s">
        <v>24</v>
      </c>
      <c r="G1041" s="12" t="s">
        <v>30</v>
      </c>
      <c r="H1041" s="10"/>
      <c r="I1041" s="10"/>
      <c r="J1041" s="11">
        <v>19.66</v>
      </c>
      <c r="K1041" s="10"/>
      <c r="L1041" s="10"/>
      <c r="M1041" s="10"/>
    </row>
    <row r="1042" spans="2:13" x14ac:dyDescent="0.25">
      <c r="B1042" s="13">
        <f t="shared" si="80"/>
        <v>45922</v>
      </c>
      <c r="C1042" s="12" t="s">
        <v>359</v>
      </c>
      <c r="D1042" s="12" t="s">
        <v>23</v>
      </c>
      <c r="E1042" s="12" t="s">
        <v>23</v>
      </c>
      <c r="F1042" s="12" t="s">
        <v>24</v>
      </c>
      <c r="G1042" s="12" t="s">
        <v>28</v>
      </c>
      <c r="H1042" s="10"/>
      <c r="I1042" s="10"/>
      <c r="J1042" s="11">
        <v>4</v>
      </c>
      <c r="K1042" s="10"/>
      <c r="L1042" s="10"/>
      <c r="M1042" s="10"/>
    </row>
    <row r="1043" spans="2:13" x14ac:dyDescent="0.25">
      <c r="B1043" s="13">
        <f t="shared" si="80"/>
        <v>45922</v>
      </c>
      <c r="C1043" s="12" t="s">
        <v>359</v>
      </c>
      <c r="D1043" s="12" t="s">
        <v>23</v>
      </c>
      <c r="E1043" s="12" t="s">
        <v>23</v>
      </c>
      <c r="F1043" s="12" t="s">
        <v>24</v>
      </c>
      <c r="G1043" s="12" t="s">
        <v>29</v>
      </c>
      <c r="H1043" s="10"/>
      <c r="I1043" s="10"/>
      <c r="J1043" s="11">
        <v>41.63</v>
      </c>
      <c r="K1043" s="10"/>
      <c r="L1043" s="10"/>
      <c r="M1043" s="10"/>
    </row>
    <row r="1044" spans="2:13" x14ac:dyDescent="0.25">
      <c r="B1044" s="15">
        <f t="shared" si="80"/>
        <v>45922</v>
      </c>
      <c r="C1044" s="12" t="s">
        <v>359</v>
      </c>
      <c r="D1044" s="16"/>
      <c r="E1044" s="16"/>
      <c r="F1044" s="81" t="s">
        <v>52</v>
      </c>
      <c r="G1044" s="82"/>
      <c r="H1044" s="82"/>
      <c r="I1044" s="82"/>
      <c r="J1044" s="82"/>
      <c r="K1044" s="16"/>
      <c r="L1044" s="17">
        <v>386157.53</v>
      </c>
      <c r="M1044" s="17">
        <v>-1015931.67</v>
      </c>
    </row>
    <row r="1045" spans="2:13" x14ac:dyDescent="0.25">
      <c r="B1045" s="13">
        <v>45923</v>
      </c>
      <c r="C1045" s="12" t="s">
        <v>361</v>
      </c>
      <c r="D1045" s="12" t="s">
        <v>17</v>
      </c>
      <c r="E1045" s="12" t="s">
        <v>362</v>
      </c>
      <c r="F1045" s="12" t="s">
        <v>21</v>
      </c>
      <c r="G1045" s="12" t="s">
        <v>209</v>
      </c>
      <c r="H1045" s="14">
        <v>-200</v>
      </c>
      <c r="I1045" s="11">
        <v>194.03</v>
      </c>
      <c r="J1045" s="11">
        <v>-38806.07</v>
      </c>
      <c r="K1045" s="10"/>
      <c r="L1045" s="10"/>
      <c r="M1045" s="10"/>
    </row>
    <row r="1046" spans="2:13" x14ac:dyDescent="0.25">
      <c r="B1046" s="13">
        <f t="shared" ref="B1046:B1075" si="81">B1045</f>
        <v>45923</v>
      </c>
      <c r="C1046" s="12" t="s">
        <v>361</v>
      </c>
      <c r="D1046" s="12" t="s">
        <v>23</v>
      </c>
      <c r="E1046" s="12" t="s">
        <v>23</v>
      </c>
      <c r="F1046" s="12" t="s">
        <v>21</v>
      </c>
      <c r="G1046" s="12" t="s">
        <v>296</v>
      </c>
      <c r="H1046" s="14">
        <v>-300</v>
      </c>
      <c r="I1046" s="11">
        <v>458.14</v>
      </c>
      <c r="J1046" s="11">
        <v>-137442.41</v>
      </c>
      <c r="K1046" s="10"/>
      <c r="L1046" s="10"/>
      <c r="M1046" s="10"/>
    </row>
    <row r="1047" spans="2:13" x14ac:dyDescent="0.25">
      <c r="B1047" s="13">
        <f t="shared" si="81"/>
        <v>45923</v>
      </c>
      <c r="C1047" s="12" t="s">
        <v>361</v>
      </c>
      <c r="D1047" s="12" t="s">
        <v>23</v>
      </c>
      <c r="E1047" s="12" t="s">
        <v>23</v>
      </c>
      <c r="F1047" s="12" t="s">
        <v>21</v>
      </c>
      <c r="G1047" s="12" t="s">
        <v>158</v>
      </c>
      <c r="H1047" s="14">
        <v>-250</v>
      </c>
      <c r="I1047" s="11">
        <v>140.26</v>
      </c>
      <c r="J1047" s="11">
        <v>-35064.9</v>
      </c>
      <c r="K1047" s="10"/>
      <c r="L1047" s="10"/>
      <c r="M1047" s="10"/>
    </row>
    <row r="1048" spans="2:13" x14ac:dyDescent="0.25">
      <c r="B1048" s="13">
        <f t="shared" si="81"/>
        <v>45923</v>
      </c>
      <c r="C1048" s="12" t="s">
        <v>361</v>
      </c>
      <c r="D1048" s="12" t="s">
        <v>23</v>
      </c>
      <c r="E1048" s="12" t="s">
        <v>23</v>
      </c>
      <c r="F1048" s="12" t="s">
        <v>21</v>
      </c>
      <c r="G1048" s="12" t="s">
        <v>342</v>
      </c>
      <c r="H1048" s="14">
        <v>-50</v>
      </c>
      <c r="I1048" s="11">
        <v>4402.4399999999996</v>
      </c>
      <c r="J1048" s="11">
        <v>-220122.16</v>
      </c>
      <c r="K1048" s="10"/>
      <c r="L1048" s="10"/>
      <c r="M1048" s="10"/>
    </row>
    <row r="1049" spans="2:13" x14ac:dyDescent="0.25">
      <c r="B1049" s="13">
        <f t="shared" si="81"/>
        <v>45923</v>
      </c>
      <c r="C1049" s="12" t="s">
        <v>361</v>
      </c>
      <c r="D1049" s="12" t="s">
        <v>23</v>
      </c>
      <c r="E1049" s="12" t="s">
        <v>23</v>
      </c>
      <c r="F1049" s="12" t="s">
        <v>21</v>
      </c>
      <c r="G1049" s="12" t="s">
        <v>286</v>
      </c>
      <c r="H1049" s="14">
        <v>-150</v>
      </c>
      <c r="I1049" s="11">
        <v>466.57</v>
      </c>
      <c r="J1049" s="11">
        <v>-69984.94</v>
      </c>
      <c r="K1049" s="10"/>
      <c r="L1049" s="10"/>
      <c r="M1049" s="10"/>
    </row>
    <row r="1050" spans="2:13" x14ac:dyDescent="0.25">
      <c r="B1050" s="13">
        <f t="shared" si="81"/>
        <v>45923</v>
      </c>
      <c r="C1050" s="12" t="s">
        <v>361</v>
      </c>
      <c r="D1050" s="12" t="s">
        <v>23</v>
      </c>
      <c r="E1050" s="12" t="s">
        <v>23</v>
      </c>
      <c r="F1050" s="12" t="s">
        <v>21</v>
      </c>
      <c r="G1050" s="12" t="s">
        <v>238</v>
      </c>
      <c r="H1050" s="14">
        <v>-100</v>
      </c>
      <c r="I1050" s="11">
        <v>1923.47</v>
      </c>
      <c r="J1050" s="11">
        <v>-192346.65</v>
      </c>
      <c r="K1050" s="10"/>
      <c r="L1050" s="10"/>
      <c r="M1050" s="10"/>
    </row>
    <row r="1051" spans="2:13" x14ac:dyDescent="0.25">
      <c r="B1051" s="13">
        <f t="shared" si="81"/>
        <v>45923</v>
      </c>
      <c r="C1051" s="12" t="s">
        <v>361</v>
      </c>
      <c r="D1051" s="12" t="s">
        <v>23</v>
      </c>
      <c r="E1051" s="12" t="s">
        <v>23</v>
      </c>
      <c r="F1051" s="12" t="s">
        <v>21</v>
      </c>
      <c r="G1051" s="12" t="s">
        <v>51</v>
      </c>
      <c r="H1051" s="14">
        <v>2000</v>
      </c>
      <c r="I1051" s="11">
        <v>92.38</v>
      </c>
      <c r="J1051" s="11">
        <v>184764.6</v>
      </c>
      <c r="K1051" s="10"/>
      <c r="L1051" s="10"/>
      <c r="M1051" s="10"/>
    </row>
    <row r="1052" spans="2:13" x14ac:dyDescent="0.25">
      <c r="B1052" s="13">
        <f t="shared" si="81"/>
        <v>45923</v>
      </c>
      <c r="C1052" s="12" t="s">
        <v>361</v>
      </c>
      <c r="D1052" s="12" t="s">
        <v>23</v>
      </c>
      <c r="E1052" s="12" t="s">
        <v>23</v>
      </c>
      <c r="F1052" s="12" t="s">
        <v>21</v>
      </c>
      <c r="G1052" s="12" t="s">
        <v>75</v>
      </c>
      <c r="H1052" s="14">
        <v>4000</v>
      </c>
      <c r="I1052" s="11">
        <v>127.8</v>
      </c>
      <c r="J1052" s="11">
        <v>511185.88</v>
      </c>
      <c r="K1052" s="10"/>
      <c r="L1052" s="10"/>
      <c r="M1052" s="10"/>
    </row>
    <row r="1053" spans="2:13" x14ac:dyDescent="0.25">
      <c r="B1053" s="13">
        <f t="shared" si="81"/>
        <v>45923</v>
      </c>
      <c r="C1053" s="12" t="s">
        <v>361</v>
      </c>
      <c r="D1053" s="12" t="s">
        <v>23</v>
      </c>
      <c r="E1053" s="12" t="s">
        <v>23</v>
      </c>
      <c r="F1053" s="12" t="s">
        <v>21</v>
      </c>
      <c r="G1053" s="12" t="s">
        <v>179</v>
      </c>
      <c r="H1053" s="14">
        <v>-250</v>
      </c>
      <c r="I1053" s="11">
        <v>460.09</v>
      </c>
      <c r="J1053" s="11">
        <v>-115022.36</v>
      </c>
      <c r="K1053" s="10"/>
      <c r="L1053" s="10"/>
      <c r="M1053" s="10"/>
    </row>
    <row r="1054" spans="2:13" x14ac:dyDescent="0.25">
      <c r="B1054" s="13">
        <f t="shared" si="81"/>
        <v>45923</v>
      </c>
      <c r="C1054" s="12" t="s">
        <v>361</v>
      </c>
      <c r="D1054" s="12" t="s">
        <v>23</v>
      </c>
      <c r="E1054" s="12" t="s">
        <v>23</v>
      </c>
      <c r="F1054" s="12" t="s">
        <v>21</v>
      </c>
      <c r="G1054" s="12" t="s">
        <v>114</v>
      </c>
      <c r="H1054" s="14">
        <v>-200</v>
      </c>
      <c r="I1054" s="11">
        <v>1440.61</v>
      </c>
      <c r="J1054" s="11">
        <v>-288121.59999999998</v>
      </c>
      <c r="K1054" s="10"/>
      <c r="L1054" s="10"/>
      <c r="M1054" s="10"/>
    </row>
    <row r="1055" spans="2:13" x14ac:dyDescent="0.25">
      <c r="B1055" s="13">
        <f t="shared" si="81"/>
        <v>45923</v>
      </c>
      <c r="C1055" s="12" t="s">
        <v>361</v>
      </c>
      <c r="D1055" s="12" t="s">
        <v>23</v>
      </c>
      <c r="E1055" s="12" t="s">
        <v>23</v>
      </c>
      <c r="F1055" s="12" t="s">
        <v>21</v>
      </c>
      <c r="G1055" s="12" t="s">
        <v>363</v>
      </c>
      <c r="H1055" s="14">
        <v>-500</v>
      </c>
      <c r="I1055" s="11">
        <v>68.39</v>
      </c>
      <c r="J1055" s="11">
        <v>-34195.730000000003</v>
      </c>
      <c r="K1055" s="10"/>
      <c r="L1055" s="10"/>
      <c r="M1055" s="10"/>
    </row>
    <row r="1056" spans="2:13" x14ac:dyDescent="0.25">
      <c r="B1056" s="13">
        <f t="shared" si="81"/>
        <v>45923</v>
      </c>
      <c r="C1056" s="12" t="s">
        <v>361</v>
      </c>
      <c r="D1056" s="12" t="s">
        <v>23</v>
      </c>
      <c r="E1056" s="12" t="s">
        <v>23</v>
      </c>
      <c r="F1056" s="12" t="s">
        <v>21</v>
      </c>
      <c r="G1056" s="12" t="s">
        <v>141</v>
      </c>
      <c r="H1056" s="14">
        <v>-500</v>
      </c>
      <c r="I1056" s="11">
        <v>211.24</v>
      </c>
      <c r="J1056" s="11">
        <v>-105619.24</v>
      </c>
      <c r="K1056" s="10"/>
      <c r="L1056" s="10"/>
      <c r="M1056" s="10"/>
    </row>
    <row r="1057" spans="2:13" x14ac:dyDescent="0.25">
      <c r="B1057" s="13">
        <f t="shared" si="81"/>
        <v>45923</v>
      </c>
      <c r="C1057" s="12" t="s">
        <v>361</v>
      </c>
      <c r="D1057" s="12" t="s">
        <v>23</v>
      </c>
      <c r="E1057" s="12" t="s">
        <v>23</v>
      </c>
      <c r="F1057" s="12" t="s">
        <v>21</v>
      </c>
      <c r="G1057" s="12" t="s">
        <v>233</v>
      </c>
      <c r="H1057" s="14">
        <v>-1000</v>
      </c>
      <c r="I1057" s="11">
        <v>87.82</v>
      </c>
      <c r="J1057" s="11">
        <v>-87822.1</v>
      </c>
      <c r="K1057" s="10"/>
      <c r="L1057" s="10"/>
      <c r="M1057" s="10"/>
    </row>
    <row r="1058" spans="2:13" x14ac:dyDescent="0.25">
      <c r="B1058" s="13">
        <f t="shared" si="81"/>
        <v>45923</v>
      </c>
      <c r="C1058" s="12" t="s">
        <v>361</v>
      </c>
      <c r="D1058" s="12" t="s">
        <v>23</v>
      </c>
      <c r="E1058" s="12" t="s">
        <v>23</v>
      </c>
      <c r="F1058" s="12" t="s">
        <v>21</v>
      </c>
      <c r="G1058" s="12" t="s">
        <v>117</v>
      </c>
      <c r="H1058" s="14">
        <v>-2000</v>
      </c>
      <c r="I1058" s="11">
        <v>76.91</v>
      </c>
      <c r="J1058" s="11">
        <v>-153826</v>
      </c>
      <c r="K1058" s="10"/>
      <c r="L1058" s="10"/>
      <c r="M1058" s="10"/>
    </row>
    <row r="1059" spans="2:13" x14ac:dyDescent="0.25">
      <c r="B1059" s="13">
        <f t="shared" si="81"/>
        <v>45923</v>
      </c>
      <c r="C1059" s="12" t="s">
        <v>361</v>
      </c>
      <c r="D1059" s="12" t="s">
        <v>23</v>
      </c>
      <c r="E1059" s="12" t="s">
        <v>23</v>
      </c>
      <c r="F1059" s="12" t="s">
        <v>21</v>
      </c>
      <c r="G1059" s="12" t="s">
        <v>348</v>
      </c>
      <c r="H1059" s="14">
        <v>-500</v>
      </c>
      <c r="I1059" s="11">
        <v>157.04</v>
      </c>
      <c r="J1059" s="11">
        <v>-78521.48</v>
      </c>
      <c r="K1059" s="10"/>
      <c r="L1059" s="10"/>
      <c r="M1059" s="10"/>
    </row>
    <row r="1060" spans="2:13" x14ac:dyDescent="0.25">
      <c r="B1060" s="13">
        <f t="shared" si="81"/>
        <v>45923</v>
      </c>
      <c r="C1060" s="12" t="s">
        <v>361</v>
      </c>
      <c r="D1060" s="12" t="s">
        <v>23</v>
      </c>
      <c r="E1060" s="12" t="s">
        <v>23</v>
      </c>
      <c r="F1060" s="12" t="s">
        <v>21</v>
      </c>
      <c r="G1060" s="12" t="s">
        <v>48</v>
      </c>
      <c r="H1060" s="14">
        <v>-1000</v>
      </c>
      <c r="I1060" s="11">
        <v>112.94</v>
      </c>
      <c r="J1060" s="11">
        <v>-112936.9</v>
      </c>
      <c r="K1060" s="10"/>
      <c r="L1060" s="10"/>
      <c r="M1060" s="10"/>
    </row>
    <row r="1061" spans="2:13" x14ac:dyDescent="0.25">
      <c r="B1061" s="13">
        <f t="shared" si="81"/>
        <v>45923</v>
      </c>
      <c r="C1061" s="12" t="s">
        <v>361</v>
      </c>
      <c r="D1061" s="12" t="s">
        <v>23</v>
      </c>
      <c r="E1061" s="12" t="s">
        <v>23</v>
      </c>
      <c r="F1061" s="12" t="s">
        <v>21</v>
      </c>
      <c r="G1061" s="12" t="s">
        <v>364</v>
      </c>
      <c r="H1061" s="14">
        <v>-1000</v>
      </c>
      <c r="I1061" s="11">
        <v>165.93</v>
      </c>
      <c r="J1061" s="11">
        <v>-165933.9</v>
      </c>
      <c r="K1061" s="10"/>
      <c r="L1061" s="10"/>
      <c r="M1061" s="10"/>
    </row>
    <row r="1062" spans="2:13" x14ac:dyDescent="0.25">
      <c r="B1062" s="13">
        <f t="shared" si="81"/>
        <v>45923</v>
      </c>
      <c r="C1062" s="12" t="s">
        <v>361</v>
      </c>
      <c r="D1062" s="12" t="s">
        <v>23</v>
      </c>
      <c r="E1062" s="12" t="s">
        <v>23</v>
      </c>
      <c r="F1062" s="12" t="s">
        <v>21</v>
      </c>
      <c r="G1062" s="12" t="s">
        <v>131</v>
      </c>
      <c r="H1062" s="14">
        <v>-2000</v>
      </c>
      <c r="I1062" s="11">
        <v>135.21</v>
      </c>
      <c r="J1062" s="11">
        <v>-270429.19</v>
      </c>
      <c r="K1062" s="10"/>
      <c r="L1062" s="10"/>
      <c r="M1062" s="10"/>
    </row>
    <row r="1063" spans="2:13" x14ac:dyDescent="0.25">
      <c r="B1063" s="13">
        <f t="shared" si="81"/>
        <v>45923</v>
      </c>
      <c r="C1063" s="12" t="s">
        <v>361</v>
      </c>
      <c r="D1063" s="12" t="s">
        <v>23</v>
      </c>
      <c r="E1063" s="12" t="s">
        <v>23</v>
      </c>
      <c r="F1063" s="12" t="s">
        <v>21</v>
      </c>
      <c r="G1063" s="12" t="s">
        <v>365</v>
      </c>
      <c r="H1063" s="14">
        <v>-500</v>
      </c>
      <c r="I1063" s="11">
        <v>140.97999999999999</v>
      </c>
      <c r="J1063" s="11">
        <v>-70489.88</v>
      </c>
      <c r="K1063" s="10"/>
      <c r="L1063" s="10"/>
      <c r="M1063" s="10"/>
    </row>
    <row r="1064" spans="2:13" x14ac:dyDescent="0.25">
      <c r="B1064" s="13">
        <f t="shared" si="81"/>
        <v>45923</v>
      </c>
      <c r="C1064" s="12" t="s">
        <v>361</v>
      </c>
      <c r="D1064" s="12" t="s">
        <v>23</v>
      </c>
      <c r="E1064" s="12" t="s">
        <v>23</v>
      </c>
      <c r="F1064" s="12" t="s">
        <v>21</v>
      </c>
      <c r="G1064" s="12" t="s">
        <v>301</v>
      </c>
      <c r="H1064" s="14">
        <v>-200</v>
      </c>
      <c r="I1064" s="11">
        <v>854.55</v>
      </c>
      <c r="J1064" s="11">
        <v>-170909.37</v>
      </c>
      <c r="K1064" s="10"/>
      <c r="L1064" s="10"/>
      <c r="M1064" s="10"/>
    </row>
    <row r="1065" spans="2:13" x14ac:dyDescent="0.25">
      <c r="B1065" s="13">
        <f t="shared" si="81"/>
        <v>45923</v>
      </c>
      <c r="C1065" s="12" t="s">
        <v>361</v>
      </c>
      <c r="D1065" s="12" t="s">
        <v>23</v>
      </c>
      <c r="E1065" s="12" t="s">
        <v>23</v>
      </c>
      <c r="F1065" s="12" t="s">
        <v>21</v>
      </c>
      <c r="G1065" s="12" t="s">
        <v>132</v>
      </c>
      <c r="H1065" s="14">
        <v>-2000</v>
      </c>
      <c r="I1065" s="11">
        <v>170.78</v>
      </c>
      <c r="J1065" s="11">
        <v>-341558</v>
      </c>
      <c r="K1065" s="10"/>
      <c r="L1065" s="10"/>
      <c r="M1065" s="10"/>
    </row>
    <row r="1066" spans="2:13" x14ac:dyDescent="0.25">
      <c r="B1066" s="13">
        <f t="shared" si="81"/>
        <v>45923</v>
      </c>
      <c r="C1066" s="12" t="s">
        <v>361</v>
      </c>
      <c r="D1066" s="12" t="s">
        <v>23</v>
      </c>
      <c r="E1066" s="12" t="s">
        <v>23</v>
      </c>
      <c r="F1066" s="12" t="s">
        <v>21</v>
      </c>
      <c r="G1066" s="12" t="s">
        <v>318</v>
      </c>
      <c r="H1066" s="14">
        <v>-500</v>
      </c>
      <c r="I1066" s="11">
        <v>191.08</v>
      </c>
      <c r="J1066" s="11">
        <v>-95539.96</v>
      </c>
      <c r="K1066" s="10"/>
      <c r="L1066" s="10"/>
      <c r="M1066" s="10"/>
    </row>
    <row r="1067" spans="2:13" x14ac:dyDescent="0.25">
      <c r="B1067" s="13">
        <f t="shared" si="81"/>
        <v>45923</v>
      </c>
      <c r="C1067" s="12" t="s">
        <v>361</v>
      </c>
      <c r="D1067" s="12" t="s">
        <v>23</v>
      </c>
      <c r="E1067" s="12" t="s">
        <v>23</v>
      </c>
      <c r="F1067" s="12" t="s">
        <v>21</v>
      </c>
      <c r="G1067" s="12" t="s">
        <v>366</v>
      </c>
      <c r="H1067" s="14">
        <v>-300</v>
      </c>
      <c r="I1067" s="11">
        <v>457.19</v>
      </c>
      <c r="J1067" s="11">
        <v>-137157.69</v>
      </c>
      <c r="K1067" s="10"/>
      <c r="L1067" s="10"/>
      <c r="M1067" s="10"/>
    </row>
    <row r="1068" spans="2:13" x14ac:dyDescent="0.25">
      <c r="B1068" s="13">
        <f t="shared" si="81"/>
        <v>45923</v>
      </c>
      <c r="C1068" s="12" t="s">
        <v>361</v>
      </c>
      <c r="D1068" s="12" t="s">
        <v>23</v>
      </c>
      <c r="E1068" s="12" t="s">
        <v>23</v>
      </c>
      <c r="F1068" s="12" t="s">
        <v>24</v>
      </c>
      <c r="G1068" s="12" t="s">
        <v>25</v>
      </c>
      <c r="H1068" s="10"/>
      <c r="I1068" s="10"/>
      <c r="J1068" s="11">
        <v>3.62</v>
      </c>
      <c r="K1068" s="10"/>
      <c r="L1068" s="10"/>
      <c r="M1068" s="10"/>
    </row>
    <row r="1069" spans="2:13" x14ac:dyDescent="0.25">
      <c r="B1069" s="13">
        <f t="shared" si="81"/>
        <v>45923</v>
      </c>
      <c r="C1069" s="12" t="s">
        <v>361</v>
      </c>
      <c r="D1069" s="12" t="s">
        <v>23</v>
      </c>
      <c r="E1069" s="12" t="s">
        <v>23</v>
      </c>
      <c r="F1069" s="12" t="s">
        <v>24</v>
      </c>
      <c r="G1069" s="12" t="s">
        <v>26</v>
      </c>
      <c r="H1069" s="10"/>
      <c r="I1069" s="10"/>
      <c r="J1069" s="11">
        <v>5.43</v>
      </c>
      <c r="K1069" s="10"/>
      <c r="L1069" s="10"/>
      <c r="M1069" s="10"/>
    </row>
    <row r="1070" spans="2:13" x14ac:dyDescent="0.25">
      <c r="B1070" s="13">
        <f t="shared" si="81"/>
        <v>45923</v>
      </c>
      <c r="C1070" s="12" t="s">
        <v>361</v>
      </c>
      <c r="D1070" s="12" t="s">
        <v>23</v>
      </c>
      <c r="E1070" s="12" t="s">
        <v>23</v>
      </c>
      <c r="F1070" s="12" t="s">
        <v>24</v>
      </c>
      <c r="G1070" s="12" t="s">
        <v>27</v>
      </c>
      <c r="H1070" s="10"/>
      <c r="I1070" s="10"/>
      <c r="J1070" s="11">
        <v>2925</v>
      </c>
      <c r="K1070" s="10"/>
      <c r="L1070" s="10"/>
      <c r="M1070" s="10"/>
    </row>
    <row r="1071" spans="2:13" x14ac:dyDescent="0.25">
      <c r="B1071" s="13">
        <f t="shared" si="81"/>
        <v>45923</v>
      </c>
      <c r="C1071" s="12" t="s">
        <v>361</v>
      </c>
      <c r="D1071" s="12" t="s">
        <v>23</v>
      </c>
      <c r="E1071" s="12" t="s">
        <v>23</v>
      </c>
      <c r="F1071" s="12" t="s">
        <v>24</v>
      </c>
      <c r="G1071" s="12" t="s">
        <v>31</v>
      </c>
      <c r="H1071" s="10"/>
      <c r="I1071" s="10"/>
      <c r="J1071" s="11">
        <v>336.02</v>
      </c>
      <c r="K1071" s="10"/>
      <c r="L1071" s="10"/>
      <c r="M1071" s="10"/>
    </row>
    <row r="1072" spans="2:13" x14ac:dyDescent="0.25">
      <c r="B1072" s="13">
        <f t="shared" si="81"/>
        <v>45923</v>
      </c>
      <c r="C1072" s="12" t="s">
        <v>361</v>
      </c>
      <c r="D1072" s="12" t="s">
        <v>23</v>
      </c>
      <c r="E1072" s="12" t="s">
        <v>23</v>
      </c>
      <c r="F1072" s="12" t="s">
        <v>24</v>
      </c>
      <c r="G1072" s="12" t="s">
        <v>30</v>
      </c>
      <c r="H1072" s="10"/>
      <c r="I1072" s="10"/>
      <c r="J1072" s="11">
        <v>107.51</v>
      </c>
      <c r="K1072" s="10"/>
      <c r="L1072" s="10"/>
      <c r="M1072" s="10"/>
    </row>
    <row r="1073" spans="2:13" x14ac:dyDescent="0.25">
      <c r="B1073" s="13">
        <f t="shared" si="81"/>
        <v>45923</v>
      </c>
      <c r="C1073" s="12" t="s">
        <v>361</v>
      </c>
      <c r="D1073" s="12" t="s">
        <v>23</v>
      </c>
      <c r="E1073" s="12" t="s">
        <v>23</v>
      </c>
      <c r="F1073" s="12" t="s">
        <v>24</v>
      </c>
      <c r="G1073" s="12" t="s">
        <v>28</v>
      </c>
      <c r="H1073" s="10"/>
      <c r="I1073" s="10"/>
      <c r="J1073" s="11">
        <v>104</v>
      </c>
      <c r="K1073" s="10"/>
      <c r="L1073" s="10"/>
      <c r="M1073" s="10"/>
    </row>
    <row r="1074" spans="2:13" x14ac:dyDescent="0.25">
      <c r="B1074" s="13">
        <f t="shared" si="81"/>
        <v>45923</v>
      </c>
      <c r="C1074" s="12" t="s">
        <v>361</v>
      </c>
      <c r="D1074" s="12" t="s">
        <v>23</v>
      </c>
      <c r="E1074" s="12" t="s">
        <v>23</v>
      </c>
      <c r="F1074" s="12" t="s">
        <v>24</v>
      </c>
      <c r="G1074" s="12" t="s">
        <v>29</v>
      </c>
      <c r="H1074" s="10"/>
      <c r="I1074" s="10"/>
      <c r="J1074" s="11">
        <v>336.02</v>
      </c>
      <c r="K1074" s="10"/>
      <c r="L1074" s="10"/>
      <c r="M1074" s="10"/>
    </row>
    <row r="1075" spans="2:13" x14ac:dyDescent="0.25">
      <c r="B1075" s="15">
        <f t="shared" si="81"/>
        <v>45923</v>
      </c>
      <c r="C1075" s="12" t="s">
        <v>361</v>
      </c>
      <c r="D1075" s="16"/>
      <c r="E1075" s="16"/>
      <c r="F1075" s="81" t="s">
        <v>52</v>
      </c>
      <c r="G1075" s="82"/>
      <c r="H1075" s="82"/>
      <c r="I1075" s="82"/>
      <c r="J1075" s="82"/>
      <c r="K1075" s="16"/>
      <c r="L1075" s="17">
        <v>2222082.4500000002</v>
      </c>
      <c r="M1075" s="17">
        <v>-3238014.12</v>
      </c>
    </row>
    <row r="1076" spans="2:13" x14ac:dyDescent="0.25">
      <c r="B1076" s="13">
        <v>45924</v>
      </c>
      <c r="C1076" s="12" t="s">
        <v>367</v>
      </c>
      <c r="D1076" s="12" t="s">
        <v>17</v>
      </c>
      <c r="E1076" s="12" t="s">
        <v>368</v>
      </c>
      <c r="F1076" s="12" t="s">
        <v>21</v>
      </c>
      <c r="G1076" s="12" t="s">
        <v>219</v>
      </c>
      <c r="H1076" s="14">
        <v>-162</v>
      </c>
      <c r="I1076" s="11">
        <v>289.70999999999998</v>
      </c>
      <c r="J1076" s="11">
        <v>-46933.02</v>
      </c>
      <c r="K1076" s="10"/>
      <c r="L1076" s="10"/>
      <c r="M1076" s="10"/>
    </row>
    <row r="1077" spans="2:13" x14ac:dyDescent="0.25">
      <c r="B1077" s="13">
        <f t="shared" ref="B1077:B1085" si="82">B1076</f>
        <v>45924</v>
      </c>
      <c r="C1077" s="12" t="s">
        <v>367</v>
      </c>
      <c r="D1077" s="12" t="s">
        <v>23</v>
      </c>
      <c r="E1077" s="12" t="s">
        <v>23</v>
      </c>
      <c r="F1077" s="12" t="s">
        <v>24</v>
      </c>
      <c r="G1077" s="12" t="s">
        <v>25</v>
      </c>
      <c r="H1077" s="10"/>
      <c r="I1077" s="10"/>
      <c r="J1077" s="11">
        <v>0.05</v>
      </c>
      <c r="K1077" s="10"/>
      <c r="L1077" s="10"/>
      <c r="M1077" s="10"/>
    </row>
    <row r="1078" spans="2:13" x14ac:dyDescent="0.25">
      <c r="B1078" s="13">
        <f t="shared" si="82"/>
        <v>45924</v>
      </c>
      <c r="C1078" s="12" t="s">
        <v>367</v>
      </c>
      <c r="D1078" s="12" t="s">
        <v>23</v>
      </c>
      <c r="E1078" s="12" t="s">
        <v>23</v>
      </c>
      <c r="F1078" s="12" t="s">
        <v>24</v>
      </c>
      <c r="G1078" s="12" t="s">
        <v>369</v>
      </c>
      <c r="H1078" s="10"/>
      <c r="I1078" s="10"/>
      <c r="J1078" s="11">
        <v>46980</v>
      </c>
      <c r="K1078" s="10"/>
      <c r="L1078" s="10"/>
      <c r="M1078" s="10"/>
    </row>
    <row r="1079" spans="2:13" x14ac:dyDescent="0.25">
      <c r="B1079" s="13">
        <f t="shared" si="82"/>
        <v>45924</v>
      </c>
      <c r="C1079" s="12" t="s">
        <v>367</v>
      </c>
      <c r="D1079" s="12" t="s">
        <v>23</v>
      </c>
      <c r="E1079" s="12" t="s">
        <v>23</v>
      </c>
      <c r="F1079" s="12" t="s">
        <v>24</v>
      </c>
      <c r="G1079" s="12" t="s">
        <v>29</v>
      </c>
      <c r="H1079" s="10"/>
      <c r="I1079" s="10"/>
      <c r="J1079" s="11">
        <v>4.37</v>
      </c>
      <c r="K1079" s="10"/>
      <c r="L1079" s="10"/>
      <c r="M1079" s="10"/>
    </row>
    <row r="1080" spans="2:13" x14ac:dyDescent="0.25">
      <c r="B1080" s="13">
        <f t="shared" si="82"/>
        <v>45924</v>
      </c>
      <c r="C1080" s="12" t="s">
        <v>367</v>
      </c>
      <c r="D1080" s="12" t="s">
        <v>23</v>
      </c>
      <c r="E1080" s="12" t="s">
        <v>23</v>
      </c>
      <c r="F1080" s="12" t="s">
        <v>24</v>
      </c>
      <c r="G1080" s="12" t="s">
        <v>26</v>
      </c>
      <c r="H1080" s="10"/>
      <c r="I1080" s="10"/>
      <c r="J1080" s="11">
        <v>7.0000000000000007E-2</v>
      </c>
      <c r="K1080" s="10"/>
      <c r="L1080" s="10"/>
      <c r="M1080" s="10"/>
    </row>
    <row r="1081" spans="2:13" x14ac:dyDescent="0.25">
      <c r="B1081" s="13">
        <f t="shared" si="82"/>
        <v>45924</v>
      </c>
      <c r="C1081" s="12" t="s">
        <v>367</v>
      </c>
      <c r="D1081" s="12" t="s">
        <v>23</v>
      </c>
      <c r="E1081" s="12" t="s">
        <v>23</v>
      </c>
      <c r="F1081" s="12" t="s">
        <v>24</v>
      </c>
      <c r="G1081" s="12" t="s">
        <v>27</v>
      </c>
      <c r="H1081" s="10"/>
      <c r="I1081" s="10"/>
      <c r="J1081" s="11">
        <v>47</v>
      </c>
      <c r="K1081" s="10"/>
      <c r="L1081" s="10"/>
      <c r="M1081" s="10"/>
    </row>
    <row r="1082" spans="2:13" x14ac:dyDescent="0.25">
      <c r="B1082" s="13">
        <f t="shared" si="82"/>
        <v>45924</v>
      </c>
      <c r="C1082" s="12" t="s">
        <v>367</v>
      </c>
      <c r="D1082" s="12" t="s">
        <v>23</v>
      </c>
      <c r="E1082" s="12" t="s">
        <v>23</v>
      </c>
      <c r="F1082" s="12" t="s">
        <v>24</v>
      </c>
      <c r="G1082" s="12" t="s">
        <v>30</v>
      </c>
      <c r="H1082" s="10"/>
      <c r="I1082" s="10"/>
      <c r="J1082" s="11">
        <v>1.4</v>
      </c>
      <c r="K1082" s="10"/>
      <c r="L1082" s="10"/>
      <c r="M1082" s="10"/>
    </row>
    <row r="1083" spans="2:13" x14ac:dyDescent="0.25">
      <c r="B1083" s="13">
        <f t="shared" si="82"/>
        <v>45924</v>
      </c>
      <c r="C1083" s="12" t="s">
        <v>367</v>
      </c>
      <c r="D1083" s="12" t="s">
        <v>23</v>
      </c>
      <c r="E1083" s="12" t="s">
        <v>23</v>
      </c>
      <c r="F1083" s="12" t="s">
        <v>24</v>
      </c>
      <c r="G1083" s="12" t="s">
        <v>28</v>
      </c>
      <c r="H1083" s="10"/>
      <c r="I1083" s="10"/>
      <c r="J1083" s="11">
        <v>7</v>
      </c>
      <c r="K1083" s="10"/>
      <c r="L1083" s="10"/>
      <c r="M1083" s="10"/>
    </row>
    <row r="1084" spans="2:13" x14ac:dyDescent="0.25">
      <c r="B1084" s="13">
        <f t="shared" si="82"/>
        <v>45924</v>
      </c>
      <c r="C1084" s="12" t="s">
        <v>367</v>
      </c>
      <c r="D1084" s="12" t="s">
        <v>23</v>
      </c>
      <c r="E1084" s="12" t="s">
        <v>23</v>
      </c>
      <c r="F1084" s="12" t="s">
        <v>24</v>
      </c>
      <c r="G1084" s="12" t="s">
        <v>31</v>
      </c>
      <c r="H1084" s="10"/>
      <c r="I1084" s="10"/>
      <c r="J1084" s="11">
        <v>4.37</v>
      </c>
      <c r="K1084" s="10"/>
      <c r="L1084" s="10"/>
      <c r="M1084" s="10"/>
    </row>
    <row r="1085" spans="2:13" x14ac:dyDescent="0.25">
      <c r="B1085" s="15">
        <f t="shared" si="82"/>
        <v>45924</v>
      </c>
      <c r="C1085" s="12" t="s">
        <v>367</v>
      </c>
      <c r="D1085" s="16"/>
      <c r="E1085" s="16"/>
      <c r="F1085" s="81" t="s">
        <v>32</v>
      </c>
      <c r="G1085" s="82"/>
      <c r="H1085" s="82"/>
      <c r="I1085" s="82"/>
      <c r="J1085" s="82"/>
      <c r="K1085" s="17">
        <v>111.24</v>
      </c>
      <c r="L1085" s="16"/>
      <c r="M1085" s="17">
        <v>-3237902.88</v>
      </c>
    </row>
    <row r="1086" spans="2:13" x14ac:dyDescent="0.25">
      <c r="B1086" s="13">
        <v>45924</v>
      </c>
      <c r="C1086" s="12" t="s">
        <v>367</v>
      </c>
      <c r="D1086" s="12" t="s">
        <v>17</v>
      </c>
      <c r="E1086" s="12" t="s">
        <v>370</v>
      </c>
      <c r="F1086" s="12" t="s">
        <v>21</v>
      </c>
      <c r="G1086" s="12" t="s">
        <v>371</v>
      </c>
      <c r="H1086" s="14">
        <v>200</v>
      </c>
      <c r="I1086" s="11">
        <v>1609.61</v>
      </c>
      <c r="J1086" s="11">
        <v>321921.59999999998</v>
      </c>
      <c r="K1086" s="10"/>
      <c r="L1086" s="10"/>
      <c r="M1086" s="10"/>
    </row>
    <row r="1087" spans="2:13" x14ac:dyDescent="0.25">
      <c r="B1087" s="13">
        <f t="shared" ref="B1087:B1094" si="83">B1086</f>
        <v>45924</v>
      </c>
      <c r="C1087" s="12" t="s">
        <v>367</v>
      </c>
      <c r="D1087" s="12" t="s">
        <v>23</v>
      </c>
      <c r="E1087" s="12" t="s">
        <v>23</v>
      </c>
      <c r="F1087" s="12" t="s">
        <v>24</v>
      </c>
      <c r="G1087" s="12" t="s">
        <v>25</v>
      </c>
      <c r="H1087" s="10"/>
      <c r="I1087" s="10"/>
      <c r="J1087" s="11">
        <v>0.32</v>
      </c>
      <c r="K1087" s="10"/>
      <c r="L1087" s="10"/>
      <c r="M1087" s="10"/>
    </row>
    <row r="1088" spans="2:13" x14ac:dyDescent="0.25">
      <c r="B1088" s="13">
        <f t="shared" si="83"/>
        <v>45924</v>
      </c>
      <c r="C1088" s="12" t="s">
        <v>367</v>
      </c>
      <c r="D1088" s="12" t="s">
        <v>23</v>
      </c>
      <c r="E1088" s="12" t="s">
        <v>23</v>
      </c>
      <c r="F1088" s="12" t="s">
        <v>24</v>
      </c>
      <c r="G1088" s="12" t="s">
        <v>29</v>
      </c>
      <c r="H1088" s="10"/>
      <c r="I1088" s="10"/>
      <c r="J1088" s="11">
        <v>29.84</v>
      </c>
      <c r="K1088" s="10"/>
      <c r="L1088" s="10"/>
      <c r="M1088" s="10"/>
    </row>
    <row r="1089" spans="2:13" x14ac:dyDescent="0.25">
      <c r="B1089" s="13">
        <f t="shared" si="83"/>
        <v>45924</v>
      </c>
      <c r="C1089" s="12" t="s">
        <v>367</v>
      </c>
      <c r="D1089" s="12" t="s">
        <v>23</v>
      </c>
      <c r="E1089" s="12" t="s">
        <v>23</v>
      </c>
      <c r="F1089" s="12" t="s">
        <v>24</v>
      </c>
      <c r="G1089" s="12" t="s">
        <v>30</v>
      </c>
      <c r="H1089" s="10"/>
      <c r="I1089" s="10"/>
      <c r="J1089" s="11">
        <v>9.5500000000000007</v>
      </c>
      <c r="K1089" s="10"/>
      <c r="L1089" s="10"/>
      <c r="M1089" s="10"/>
    </row>
    <row r="1090" spans="2:13" x14ac:dyDescent="0.25">
      <c r="B1090" s="13">
        <f t="shared" si="83"/>
        <v>45924</v>
      </c>
      <c r="C1090" s="12" t="s">
        <v>367</v>
      </c>
      <c r="D1090" s="12" t="s">
        <v>23</v>
      </c>
      <c r="E1090" s="12" t="s">
        <v>23</v>
      </c>
      <c r="F1090" s="12" t="s">
        <v>24</v>
      </c>
      <c r="G1090" s="12" t="s">
        <v>27</v>
      </c>
      <c r="H1090" s="10"/>
      <c r="I1090" s="10"/>
      <c r="J1090" s="11">
        <v>322</v>
      </c>
      <c r="K1090" s="10"/>
      <c r="L1090" s="10"/>
      <c r="M1090" s="10"/>
    </row>
    <row r="1091" spans="2:13" x14ac:dyDescent="0.25">
      <c r="B1091" s="13">
        <f t="shared" si="83"/>
        <v>45924</v>
      </c>
      <c r="C1091" s="12" t="s">
        <v>367</v>
      </c>
      <c r="D1091" s="12" t="s">
        <v>23</v>
      </c>
      <c r="E1091" s="12" t="s">
        <v>23</v>
      </c>
      <c r="F1091" s="12" t="s">
        <v>24</v>
      </c>
      <c r="G1091" s="12" t="s">
        <v>26</v>
      </c>
      <c r="H1091" s="10"/>
      <c r="I1091" s="10"/>
      <c r="J1091" s="11">
        <v>0.48</v>
      </c>
      <c r="K1091" s="10"/>
      <c r="L1091" s="10"/>
      <c r="M1091" s="10"/>
    </row>
    <row r="1092" spans="2:13" x14ac:dyDescent="0.25">
      <c r="B1092" s="13">
        <f t="shared" si="83"/>
        <v>45924</v>
      </c>
      <c r="C1092" s="12" t="s">
        <v>367</v>
      </c>
      <c r="D1092" s="12" t="s">
        <v>23</v>
      </c>
      <c r="E1092" s="12" t="s">
        <v>23</v>
      </c>
      <c r="F1092" s="12" t="s">
        <v>24</v>
      </c>
      <c r="G1092" s="12" t="s">
        <v>28</v>
      </c>
      <c r="H1092" s="10"/>
      <c r="I1092" s="10"/>
      <c r="J1092" s="11">
        <v>48</v>
      </c>
      <c r="K1092" s="10"/>
      <c r="L1092" s="10"/>
      <c r="M1092" s="10"/>
    </row>
    <row r="1093" spans="2:13" x14ac:dyDescent="0.25">
      <c r="B1093" s="13">
        <f t="shared" si="83"/>
        <v>45924</v>
      </c>
      <c r="C1093" s="12" t="s">
        <v>367</v>
      </c>
      <c r="D1093" s="12" t="s">
        <v>23</v>
      </c>
      <c r="E1093" s="12" t="s">
        <v>23</v>
      </c>
      <c r="F1093" s="12" t="s">
        <v>24</v>
      </c>
      <c r="G1093" s="12" t="s">
        <v>31</v>
      </c>
      <c r="H1093" s="10"/>
      <c r="I1093" s="10"/>
      <c r="J1093" s="11">
        <v>29.84</v>
      </c>
      <c r="K1093" s="10"/>
      <c r="L1093" s="10"/>
      <c r="M1093" s="10"/>
    </row>
    <row r="1094" spans="2:13" x14ac:dyDescent="0.25">
      <c r="B1094" s="15">
        <f t="shared" si="83"/>
        <v>45924</v>
      </c>
      <c r="C1094" s="12" t="s">
        <v>367</v>
      </c>
      <c r="D1094" s="16"/>
      <c r="E1094" s="16"/>
      <c r="F1094" s="81" t="s">
        <v>32</v>
      </c>
      <c r="G1094" s="82"/>
      <c r="H1094" s="82"/>
      <c r="I1094" s="82"/>
      <c r="J1094" s="82"/>
      <c r="K1094" s="17">
        <v>322361.63</v>
      </c>
      <c r="L1094" s="16"/>
      <c r="M1094" s="17">
        <v>-2915541.25</v>
      </c>
    </row>
    <row r="1095" spans="2:13" x14ac:dyDescent="0.25">
      <c r="B1095" s="13">
        <v>45925</v>
      </c>
      <c r="C1095" s="12" t="s">
        <v>372</v>
      </c>
      <c r="D1095" s="12" t="s">
        <v>17</v>
      </c>
      <c r="E1095" s="12" t="s">
        <v>373</v>
      </c>
      <c r="F1095" s="12" t="s">
        <v>21</v>
      </c>
      <c r="G1095" s="12" t="s">
        <v>374</v>
      </c>
      <c r="H1095" s="14">
        <v>1500</v>
      </c>
      <c r="I1095" s="11">
        <v>162.97999999999999</v>
      </c>
      <c r="J1095" s="11">
        <v>244473.93</v>
      </c>
      <c r="K1095" s="10"/>
      <c r="L1095" s="10"/>
      <c r="M1095" s="10"/>
    </row>
    <row r="1096" spans="2:13" x14ac:dyDescent="0.25">
      <c r="B1096" s="13">
        <f t="shared" ref="B1096:B1108" si="84">B1095</f>
        <v>45925</v>
      </c>
      <c r="C1096" s="12" t="s">
        <v>372</v>
      </c>
      <c r="D1096" s="12" t="s">
        <v>23</v>
      </c>
      <c r="E1096" s="12" t="s">
        <v>23</v>
      </c>
      <c r="F1096" s="12" t="s">
        <v>21</v>
      </c>
      <c r="G1096" s="12" t="s">
        <v>206</v>
      </c>
      <c r="H1096" s="14">
        <v>-200</v>
      </c>
      <c r="I1096" s="11">
        <v>3479.1</v>
      </c>
      <c r="J1096" s="11">
        <v>-695820.46</v>
      </c>
      <c r="K1096" s="10"/>
      <c r="L1096" s="10"/>
      <c r="M1096" s="10"/>
    </row>
    <row r="1097" spans="2:13" x14ac:dyDescent="0.25">
      <c r="B1097" s="13">
        <f t="shared" si="84"/>
        <v>45925</v>
      </c>
      <c r="C1097" s="12" t="s">
        <v>372</v>
      </c>
      <c r="D1097" s="12" t="s">
        <v>23</v>
      </c>
      <c r="E1097" s="12" t="s">
        <v>23</v>
      </c>
      <c r="F1097" s="12" t="s">
        <v>21</v>
      </c>
      <c r="G1097" s="12" t="s">
        <v>75</v>
      </c>
      <c r="H1097" s="14">
        <v>1000</v>
      </c>
      <c r="I1097" s="11">
        <v>130.13</v>
      </c>
      <c r="J1097" s="11">
        <v>130130</v>
      </c>
      <c r="K1097" s="10"/>
      <c r="L1097" s="10"/>
      <c r="M1097" s="10"/>
    </row>
    <row r="1098" spans="2:13" x14ac:dyDescent="0.25">
      <c r="B1098" s="13">
        <f t="shared" si="84"/>
        <v>45925</v>
      </c>
      <c r="C1098" s="12" t="s">
        <v>372</v>
      </c>
      <c r="D1098" s="12" t="s">
        <v>23</v>
      </c>
      <c r="E1098" s="12" t="s">
        <v>23</v>
      </c>
      <c r="F1098" s="12" t="s">
        <v>21</v>
      </c>
      <c r="G1098" s="12" t="s">
        <v>347</v>
      </c>
      <c r="H1098" s="14">
        <v>500</v>
      </c>
      <c r="I1098" s="11">
        <v>147.30000000000001</v>
      </c>
      <c r="J1098" s="11">
        <v>73648.58</v>
      </c>
      <c r="K1098" s="10"/>
      <c r="L1098" s="10"/>
      <c r="M1098" s="10"/>
    </row>
    <row r="1099" spans="2:13" x14ac:dyDescent="0.25">
      <c r="B1099" s="13">
        <f t="shared" si="84"/>
        <v>45925</v>
      </c>
      <c r="C1099" s="12" t="s">
        <v>372</v>
      </c>
      <c r="D1099" s="12" t="s">
        <v>23</v>
      </c>
      <c r="E1099" s="12" t="s">
        <v>23</v>
      </c>
      <c r="F1099" s="12" t="s">
        <v>21</v>
      </c>
      <c r="G1099" s="12" t="s">
        <v>202</v>
      </c>
      <c r="H1099" s="14">
        <v>200</v>
      </c>
      <c r="I1099" s="11">
        <v>3701</v>
      </c>
      <c r="J1099" s="11">
        <v>740199.46</v>
      </c>
      <c r="K1099" s="10"/>
      <c r="L1099" s="10"/>
      <c r="M1099" s="10"/>
    </row>
    <row r="1100" spans="2:13" x14ac:dyDescent="0.25">
      <c r="B1100" s="13">
        <f t="shared" si="84"/>
        <v>45925</v>
      </c>
      <c r="C1100" s="12" t="s">
        <v>372</v>
      </c>
      <c r="D1100" s="12" t="s">
        <v>23</v>
      </c>
      <c r="E1100" s="12" t="s">
        <v>23</v>
      </c>
      <c r="F1100" s="12" t="s">
        <v>21</v>
      </c>
      <c r="G1100" s="12" t="s">
        <v>348</v>
      </c>
      <c r="H1100" s="14">
        <v>-500</v>
      </c>
      <c r="I1100" s="11">
        <v>157.06</v>
      </c>
      <c r="J1100" s="11">
        <v>-78531.399999999994</v>
      </c>
      <c r="K1100" s="10"/>
      <c r="L1100" s="10"/>
      <c r="M1100" s="10"/>
    </row>
    <row r="1101" spans="2:13" x14ac:dyDescent="0.25">
      <c r="B1101" s="13">
        <f t="shared" si="84"/>
        <v>45925</v>
      </c>
      <c r="C1101" s="12" t="s">
        <v>372</v>
      </c>
      <c r="D1101" s="12" t="s">
        <v>23</v>
      </c>
      <c r="E1101" s="12" t="s">
        <v>23</v>
      </c>
      <c r="F1101" s="12" t="s">
        <v>24</v>
      </c>
      <c r="G1101" s="12" t="s">
        <v>25</v>
      </c>
      <c r="H1101" s="10"/>
      <c r="I1101" s="10"/>
      <c r="J1101" s="11">
        <v>1.96</v>
      </c>
      <c r="K1101" s="10"/>
      <c r="L1101" s="10"/>
      <c r="M1101" s="10"/>
    </row>
    <row r="1102" spans="2:13" x14ac:dyDescent="0.25">
      <c r="B1102" s="13">
        <f t="shared" si="84"/>
        <v>45925</v>
      </c>
      <c r="C1102" s="12" t="s">
        <v>372</v>
      </c>
      <c r="D1102" s="12" t="s">
        <v>23</v>
      </c>
      <c r="E1102" s="12" t="s">
        <v>23</v>
      </c>
      <c r="F1102" s="12" t="s">
        <v>24</v>
      </c>
      <c r="G1102" s="12" t="s">
        <v>26</v>
      </c>
      <c r="H1102" s="10"/>
      <c r="I1102" s="10"/>
      <c r="J1102" s="11">
        <v>2.94</v>
      </c>
      <c r="K1102" s="10"/>
      <c r="L1102" s="10"/>
      <c r="M1102" s="10"/>
    </row>
    <row r="1103" spans="2:13" x14ac:dyDescent="0.25">
      <c r="B1103" s="13">
        <f t="shared" si="84"/>
        <v>45925</v>
      </c>
      <c r="C1103" s="12" t="s">
        <v>372</v>
      </c>
      <c r="D1103" s="12" t="s">
        <v>23</v>
      </c>
      <c r="E1103" s="12" t="s">
        <v>23</v>
      </c>
      <c r="F1103" s="12" t="s">
        <v>24</v>
      </c>
      <c r="G1103" s="12" t="s">
        <v>27</v>
      </c>
      <c r="H1103" s="10"/>
      <c r="I1103" s="10"/>
      <c r="J1103" s="11">
        <v>1832</v>
      </c>
      <c r="K1103" s="10"/>
      <c r="L1103" s="10"/>
      <c r="M1103" s="10"/>
    </row>
    <row r="1104" spans="2:13" x14ac:dyDescent="0.25">
      <c r="B1104" s="13">
        <f t="shared" si="84"/>
        <v>45925</v>
      </c>
      <c r="C1104" s="12" t="s">
        <v>372</v>
      </c>
      <c r="D1104" s="12" t="s">
        <v>23</v>
      </c>
      <c r="E1104" s="12" t="s">
        <v>23</v>
      </c>
      <c r="F1104" s="12" t="s">
        <v>24</v>
      </c>
      <c r="G1104" s="12" t="s">
        <v>31</v>
      </c>
      <c r="H1104" s="10"/>
      <c r="I1104" s="10"/>
      <c r="J1104" s="11">
        <v>182.12</v>
      </c>
      <c r="K1104" s="10"/>
      <c r="L1104" s="10"/>
      <c r="M1104" s="10"/>
    </row>
    <row r="1105" spans="2:13" x14ac:dyDescent="0.25">
      <c r="B1105" s="13">
        <f t="shared" si="84"/>
        <v>45925</v>
      </c>
      <c r="C1105" s="12" t="s">
        <v>372</v>
      </c>
      <c r="D1105" s="12" t="s">
        <v>23</v>
      </c>
      <c r="E1105" s="12" t="s">
        <v>23</v>
      </c>
      <c r="F1105" s="12" t="s">
        <v>24</v>
      </c>
      <c r="G1105" s="12" t="s">
        <v>30</v>
      </c>
      <c r="H1105" s="10"/>
      <c r="I1105" s="10"/>
      <c r="J1105" s="11">
        <v>58.28</v>
      </c>
      <c r="K1105" s="10"/>
      <c r="L1105" s="10"/>
      <c r="M1105" s="10"/>
    </row>
    <row r="1106" spans="2:13" x14ac:dyDescent="0.25">
      <c r="B1106" s="13">
        <f t="shared" si="84"/>
        <v>45925</v>
      </c>
      <c r="C1106" s="12" t="s">
        <v>372</v>
      </c>
      <c r="D1106" s="12" t="s">
        <v>23</v>
      </c>
      <c r="E1106" s="12" t="s">
        <v>23</v>
      </c>
      <c r="F1106" s="12" t="s">
        <v>24</v>
      </c>
      <c r="G1106" s="12" t="s">
        <v>28</v>
      </c>
      <c r="H1106" s="10"/>
      <c r="I1106" s="10"/>
      <c r="J1106" s="11">
        <v>178</v>
      </c>
      <c r="K1106" s="10"/>
      <c r="L1106" s="10"/>
      <c r="M1106" s="10"/>
    </row>
    <row r="1107" spans="2:13" x14ac:dyDescent="0.25">
      <c r="B1107" s="13">
        <f t="shared" si="84"/>
        <v>45925</v>
      </c>
      <c r="C1107" s="12" t="s">
        <v>372</v>
      </c>
      <c r="D1107" s="12" t="s">
        <v>23</v>
      </c>
      <c r="E1107" s="12" t="s">
        <v>23</v>
      </c>
      <c r="F1107" s="12" t="s">
        <v>24</v>
      </c>
      <c r="G1107" s="12" t="s">
        <v>29</v>
      </c>
      <c r="H1107" s="10"/>
      <c r="I1107" s="10"/>
      <c r="J1107" s="11">
        <v>182.12</v>
      </c>
      <c r="K1107" s="10"/>
      <c r="L1107" s="10"/>
      <c r="M1107" s="10"/>
    </row>
    <row r="1108" spans="2:13" x14ac:dyDescent="0.25">
      <c r="B1108" s="15">
        <f t="shared" si="84"/>
        <v>45925</v>
      </c>
      <c r="C1108" s="12" t="s">
        <v>372</v>
      </c>
      <c r="D1108" s="16"/>
      <c r="E1108" s="16"/>
      <c r="F1108" s="81" t="s">
        <v>32</v>
      </c>
      <c r="G1108" s="82"/>
      <c r="H1108" s="82"/>
      <c r="I1108" s="82"/>
      <c r="J1108" s="82"/>
      <c r="K1108" s="17">
        <v>416537.53</v>
      </c>
      <c r="L1108" s="16"/>
      <c r="M1108" s="17">
        <v>-2499003.7200000002</v>
      </c>
    </row>
    <row r="1109" spans="2:13" x14ac:dyDescent="0.25">
      <c r="B1109" s="19">
        <v>46112</v>
      </c>
      <c r="C1109" s="20" t="s">
        <v>23</v>
      </c>
      <c r="D1109" s="20" t="s">
        <v>23</v>
      </c>
      <c r="E1109" s="20" t="s">
        <v>23</v>
      </c>
      <c r="F1109" s="20" t="s">
        <v>375</v>
      </c>
      <c r="G1109" s="20" t="s">
        <v>376</v>
      </c>
      <c r="H1109" s="21"/>
      <c r="I1109" s="21"/>
      <c r="J1109" s="21"/>
      <c r="K1109" s="22">
        <v>2499003.7200000002</v>
      </c>
      <c r="L1109" s="21"/>
      <c r="M1109" s="21"/>
    </row>
    <row r="1110" spans="2:13" x14ac:dyDescent="0.25">
      <c r="B1110" s="10"/>
      <c r="C1110" s="12" t="s">
        <v>23</v>
      </c>
      <c r="D1110" s="12" t="s">
        <v>23</v>
      </c>
      <c r="E1110" s="12" t="s">
        <v>23</v>
      </c>
      <c r="F1110" s="12" t="s">
        <v>23</v>
      </c>
      <c r="G1110" s="12" t="s">
        <v>23</v>
      </c>
      <c r="H1110" s="10"/>
      <c r="I1110" s="10"/>
      <c r="J1110" s="10"/>
      <c r="K1110" s="10" t="s">
        <v>377</v>
      </c>
      <c r="L1110" s="10" t="s">
        <v>377</v>
      </c>
      <c r="M1110" s="10"/>
    </row>
    <row r="1111" spans="2:13" x14ac:dyDescent="0.25">
      <c r="B1111" s="21" t="s">
        <v>378</v>
      </c>
      <c r="C1111" s="20" t="s">
        <v>23</v>
      </c>
      <c r="D1111" s="20" t="s">
        <v>23</v>
      </c>
      <c r="E1111" s="20" t="s">
        <v>23</v>
      </c>
      <c r="F1111" s="20" t="s">
        <v>23</v>
      </c>
      <c r="G1111" s="20" t="s">
        <v>23</v>
      </c>
      <c r="H1111" s="21"/>
      <c r="I1111" s="21"/>
      <c r="J1111" s="21"/>
      <c r="K1111" s="22">
        <v>29004186.75</v>
      </c>
      <c r="L1111" s="22">
        <v>29004186.75</v>
      </c>
      <c r="M1111" s="21"/>
    </row>
    <row r="1112" spans="2:13" x14ac:dyDescent="0.25">
      <c r="B1112" s="10"/>
      <c r="C1112" s="12" t="s">
        <v>23</v>
      </c>
      <c r="D1112" s="12" t="s">
        <v>23</v>
      </c>
      <c r="E1112" s="12" t="s">
        <v>23</v>
      </c>
      <c r="F1112" s="12" t="s">
        <v>23</v>
      </c>
      <c r="G1112" s="12" t="s">
        <v>23</v>
      </c>
      <c r="H1112" s="10"/>
      <c r="I1112" s="10"/>
      <c r="J1112" s="10"/>
      <c r="K1112" s="10" t="s">
        <v>377</v>
      </c>
      <c r="L1112" s="10" t="s">
        <v>377</v>
      </c>
      <c r="M1112" s="10"/>
    </row>
    <row r="1113" spans="2:13" x14ac:dyDescent="0.25">
      <c r="B1113" s="10"/>
      <c r="C1113" s="12" t="s">
        <v>23</v>
      </c>
      <c r="D1113" s="12" t="s">
        <v>23</v>
      </c>
      <c r="E1113" s="12" t="s">
        <v>23</v>
      </c>
      <c r="F1113" s="12" t="s">
        <v>23</v>
      </c>
      <c r="G1113" s="12" t="s">
        <v>23</v>
      </c>
      <c r="H1113" s="10"/>
      <c r="I1113" s="10"/>
      <c r="J1113" s="10"/>
      <c r="K1113" s="10"/>
      <c r="L1113" s="10"/>
      <c r="M1113" s="10"/>
    </row>
    <row r="1114" spans="2:13" x14ac:dyDescent="0.25"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</row>
    <row r="1115" spans="2:13" ht="15.75" thickBot="1" x14ac:dyDescent="0.3"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</row>
  </sheetData>
  <autoFilter ref="B6:N1118" xr:uid="{6B7D399D-9549-47BB-960C-DAE48A861484}"/>
  <mergeCells count="116">
    <mergeCell ref="B2:F2"/>
    <mergeCell ref="B3:F3"/>
    <mergeCell ref="B4:M4"/>
    <mergeCell ref="B5:M5"/>
    <mergeCell ref="F9:J9"/>
    <mergeCell ref="F19:J19"/>
    <mergeCell ref="F57:J57"/>
    <mergeCell ref="F64:J64"/>
    <mergeCell ref="F73:J73"/>
    <mergeCell ref="F84:J84"/>
    <mergeCell ref="F94:J94"/>
    <mergeCell ref="F105:J105"/>
    <mergeCell ref="F33:J33"/>
    <mergeCell ref="F36:J36"/>
    <mergeCell ref="F37:J37"/>
    <mergeCell ref="F38:J38"/>
    <mergeCell ref="F39:J39"/>
    <mergeCell ref="F50:J50"/>
    <mergeCell ref="F186:J186"/>
    <mergeCell ref="F205:J205"/>
    <mergeCell ref="F219:J219"/>
    <mergeCell ref="F234:J234"/>
    <mergeCell ref="F235:J235"/>
    <mergeCell ref="F236:J236"/>
    <mergeCell ref="F115:J115"/>
    <mergeCell ref="F124:J124"/>
    <mergeCell ref="F138:J138"/>
    <mergeCell ref="F176:J176"/>
    <mergeCell ref="F184:J184"/>
    <mergeCell ref="F185:J185"/>
    <mergeCell ref="F312:J312"/>
    <mergeCell ref="F321:J321"/>
    <mergeCell ref="F330:J330"/>
    <mergeCell ref="F342:J342"/>
    <mergeCell ref="F343:J343"/>
    <mergeCell ref="F344:J344"/>
    <mergeCell ref="F249:J249"/>
    <mergeCell ref="F259:J259"/>
    <mergeCell ref="F272:J272"/>
    <mergeCell ref="F282:J282"/>
    <mergeCell ref="F292:J292"/>
    <mergeCell ref="F303:J303"/>
    <mergeCell ref="F444:J444"/>
    <mergeCell ref="F453:J453"/>
    <mergeCell ref="F462:J462"/>
    <mergeCell ref="F471:J471"/>
    <mergeCell ref="F481:J481"/>
    <mergeCell ref="F490:J490"/>
    <mergeCell ref="F356:J356"/>
    <mergeCell ref="F397:J397"/>
    <mergeCell ref="F405:J405"/>
    <mergeCell ref="F415:J415"/>
    <mergeCell ref="F422:J422"/>
    <mergeCell ref="F431:J431"/>
    <mergeCell ref="F521:J521"/>
    <mergeCell ref="F547:J547"/>
    <mergeCell ref="F556:J556"/>
    <mergeCell ref="F564:J564"/>
    <mergeCell ref="F574:J574"/>
    <mergeCell ref="F584:J584"/>
    <mergeCell ref="F499:J499"/>
    <mergeCell ref="F500:J500"/>
    <mergeCell ref="F501:J501"/>
    <mergeCell ref="F502:J502"/>
    <mergeCell ref="F503:J503"/>
    <mergeCell ref="F512:J512"/>
    <mergeCell ref="F657:J657"/>
    <mergeCell ref="F671:J671"/>
    <mergeCell ref="F688:J688"/>
    <mergeCell ref="F696:J696"/>
    <mergeCell ref="F697:J697"/>
    <mergeCell ref="F698:J698"/>
    <mergeCell ref="F616:J616"/>
    <mergeCell ref="F626:J626"/>
    <mergeCell ref="F636:J636"/>
    <mergeCell ref="F637:J637"/>
    <mergeCell ref="F638:J638"/>
    <mergeCell ref="F646:J646"/>
    <mergeCell ref="F774:J774"/>
    <mergeCell ref="F782:J782"/>
    <mergeCell ref="F811:J811"/>
    <mergeCell ref="F820:J820"/>
    <mergeCell ref="F828:J828"/>
    <mergeCell ref="F843:J843"/>
    <mergeCell ref="F716:J716"/>
    <mergeCell ref="F725:J725"/>
    <mergeCell ref="F733:J733"/>
    <mergeCell ref="F744:J744"/>
    <mergeCell ref="F754:J754"/>
    <mergeCell ref="F766:J766"/>
    <mergeCell ref="F885:J885"/>
    <mergeCell ref="F886:J886"/>
    <mergeCell ref="F903:J903"/>
    <mergeCell ref="F914:J914"/>
    <mergeCell ref="F923:J923"/>
    <mergeCell ref="F933:J933"/>
    <mergeCell ref="F852:J852"/>
    <mergeCell ref="F861:J861"/>
    <mergeCell ref="F870:J870"/>
    <mergeCell ref="F871:J871"/>
    <mergeCell ref="F872:J872"/>
    <mergeCell ref="F884:J884"/>
    <mergeCell ref="F1094:J1094"/>
    <mergeCell ref="F1108:J1108"/>
    <mergeCell ref="F1013:J1013"/>
    <mergeCell ref="F1025:J1025"/>
    <mergeCell ref="F1033:J1033"/>
    <mergeCell ref="F1044:J1044"/>
    <mergeCell ref="F1075:J1075"/>
    <mergeCell ref="F1085:J1085"/>
    <mergeCell ref="F943:J943"/>
    <mergeCell ref="F953:J953"/>
    <mergeCell ref="F964:J964"/>
    <mergeCell ref="F972:J972"/>
    <mergeCell ref="F989:J989"/>
    <mergeCell ref="F1004:J1004"/>
  </mergeCells>
  <pageMargins left="0.7" right="0.7" top="0.75" bottom="0.75" header="0.3" footer="0.3"/>
  <pageSetup orientation="portrait" horizontalDpi="120" verticalDpi="7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CAD3-72A8-444B-9FAB-4BA62C99082E}">
  <dimension ref="B1:V192"/>
  <sheetViews>
    <sheetView workbookViewId="0">
      <selection activeCell="U1" sqref="U1:U1048576"/>
    </sheetView>
  </sheetViews>
  <sheetFormatPr defaultRowHeight="15" x14ac:dyDescent="0.25"/>
  <cols>
    <col min="1" max="1" width="4" customWidth="1"/>
    <col min="2" max="2" width="17.7109375" customWidth="1"/>
    <col min="3" max="3" width="4.42578125" customWidth="1"/>
    <col min="4" max="4" width="13.42578125" bestFit="1" customWidth="1"/>
    <col min="9" max="9" width="2.42578125" customWidth="1"/>
    <col min="10" max="10" width="13.42578125" bestFit="1" customWidth="1"/>
    <col min="15" max="15" width="2.85546875" customWidth="1"/>
    <col min="16" max="16" width="13.42578125" bestFit="1" customWidth="1"/>
    <col min="21" max="21" width="2.42578125" customWidth="1"/>
    <col min="22" max="22" width="18" bestFit="1" customWidth="1"/>
  </cols>
  <sheetData>
    <row r="1" spans="2:22" x14ac:dyDescent="0.25">
      <c r="D1" s="77" t="s">
        <v>512</v>
      </c>
      <c r="E1" s="78"/>
      <c r="F1" s="78"/>
      <c r="G1" s="78"/>
      <c r="H1" s="78"/>
    </row>
    <row r="2" spans="2:22" x14ac:dyDescent="0.25">
      <c r="D2" s="60" t="s">
        <v>513</v>
      </c>
      <c r="E2" s="59"/>
      <c r="F2" s="59"/>
      <c r="G2" s="59"/>
      <c r="H2" s="59"/>
    </row>
    <row r="3" spans="2:22" x14ac:dyDescent="0.25">
      <c r="D3" s="60" t="s">
        <v>504</v>
      </c>
      <c r="E3" s="59"/>
      <c r="F3" s="59"/>
      <c r="G3" s="59"/>
      <c r="H3" s="59"/>
    </row>
    <row r="5" spans="2:22" x14ac:dyDescent="0.25">
      <c r="D5" t="s">
        <v>495</v>
      </c>
      <c r="J5" t="s">
        <v>496</v>
      </c>
      <c r="P5" t="s">
        <v>497</v>
      </c>
    </row>
    <row r="6" spans="2:22" x14ac:dyDescent="0.25">
      <c r="D6" s="56" t="s">
        <v>498</v>
      </c>
      <c r="J6" s="56" t="s">
        <v>499</v>
      </c>
      <c r="P6" s="56" t="s">
        <v>500</v>
      </c>
    </row>
    <row r="7" spans="2:22" x14ac:dyDescent="0.25">
      <c r="B7" s="56" t="s">
        <v>385</v>
      </c>
      <c r="D7" s="29" t="s">
        <v>13</v>
      </c>
      <c r="E7" s="6" t="s">
        <v>10</v>
      </c>
      <c r="F7" s="6" t="s">
        <v>14</v>
      </c>
      <c r="G7" s="6" t="s">
        <v>15</v>
      </c>
      <c r="H7" s="6" t="s">
        <v>16</v>
      </c>
      <c r="J7" s="29" t="s">
        <v>13</v>
      </c>
      <c r="K7" s="6" t="s">
        <v>10</v>
      </c>
      <c r="L7" s="6" t="s">
        <v>14</v>
      </c>
      <c r="M7" s="6" t="s">
        <v>15</v>
      </c>
      <c r="N7" s="6" t="s">
        <v>16</v>
      </c>
      <c r="P7" s="29" t="s">
        <v>13</v>
      </c>
      <c r="Q7" s="6" t="s">
        <v>10</v>
      </c>
      <c r="R7" s="6" t="s">
        <v>14</v>
      </c>
      <c r="S7" s="6" t="s">
        <v>15</v>
      </c>
      <c r="T7" s="6" t="s">
        <v>16</v>
      </c>
      <c r="V7" s="56" t="s">
        <v>385</v>
      </c>
    </row>
    <row r="8" spans="2:22" x14ac:dyDescent="0.25">
      <c r="B8" s="56" t="s">
        <v>498</v>
      </c>
      <c r="D8" s="31" t="s">
        <v>396</v>
      </c>
      <c r="E8" s="11"/>
      <c r="F8" s="32">
        <v>500</v>
      </c>
      <c r="G8" s="32"/>
      <c r="H8" s="33">
        <v>30910.26</v>
      </c>
      <c r="J8" s="31" t="s">
        <v>396</v>
      </c>
      <c r="K8" s="11"/>
      <c r="L8" s="32">
        <v>500</v>
      </c>
      <c r="M8" s="32"/>
      <c r="N8" s="33">
        <v>30910.26</v>
      </c>
      <c r="P8" s="31" t="s">
        <v>396</v>
      </c>
      <c r="Q8" s="11"/>
      <c r="R8" s="32">
        <v>500</v>
      </c>
      <c r="S8" s="32"/>
      <c r="T8" s="33">
        <v>30910.26</v>
      </c>
      <c r="V8" s="56" t="s">
        <v>498</v>
      </c>
    </row>
    <row r="9" spans="2:22" x14ac:dyDescent="0.25">
      <c r="B9" s="57"/>
      <c r="D9" s="31" t="s">
        <v>398</v>
      </c>
      <c r="E9" s="11"/>
      <c r="F9" s="32">
        <v>500</v>
      </c>
      <c r="G9" s="32"/>
      <c r="H9" s="33">
        <v>239626.46</v>
      </c>
      <c r="J9" s="12" t="s">
        <v>209</v>
      </c>
      <c r="K9" s="12" t="s">
        <v>207</v>
      </c>
      <c r="L9" s="14">
        <v>500</v>
      </c>
      <c r="M9" s="11">
        <v>206.06</v>
      </c>
      <c r="N9" s="11">
        <v>103027.95</v>
      </c>
      <c r="P9" s="12" t="s">
        <v>209</v>
      </c>
      <c r="Q9" s="12" t="s">
        <v>294</v>
      </c>
      <c r="R9" s="14">
        <v>200</v>
      </c>
      <c r="S9" s="11">
        <v>183.95</v>
      </c>
      <c r="T9" s="11">
        <v>36790.480000000003</v>
      </c>
      <c r="V9" s="57"/>
    </row>
    <row r="10" spans="2:22" x14ac:dyDescent="0.25">
      <c r="B10" s="56" t="s">
        <v>499</v>
      </c>
      <c r="D10" s="12" t="s">
        <v>158</v>
      </c>
      <c r="E10" s="12" t="s">
        <v>156</v>
      </c>
      <c r="F10" s="14">
        <v>500</v>
      </c>
      <c r="G10" s="11">
        <v>238.64</v>
      </c>
      <c r="H10" s="11">
        <v>119319.2</v>
      </c>
      <c r="J10" s="31" t="s">
        <v>398</v>
      </c>
      <c r="K10" s="11"/>
      <c r="L10" s="32">
        <v>500</v>
      </c>
      <c r="M10" s="32"/>
      <c r="N10" s="33">
        <v>239626.46</v>
      </c>
      <c r="P10" s="12" t="s">
        <v>209</v>
      </c>
      <c r="Q10" s="12" t="s">
        <v>207</v>
      </c>
      <c r="R10" s="14">
        <v>500</v>
      </c>
      <c r="S10" s="11">
        <v>206.06</v>
      </c>
      <c r="T10" s="11">
        <v>103027.95</v>
      </c>
      <c r="V10" s="56" t="s">
        <v>499</v>
      </c>
    </row>
    <row r="11" spans="2:22" x14ac:dyDescent="0.25">
      <c r="B11" s="56"/>
      <c r="D11" s="31" t="s">
        <v>399</v>
      </c>
      <c r="E11" s="11"/>
      <c r="F11" s="32">
        <v>1000</v>
      </c>
      <c r="G11" s="32"/>
      <c r="H11" s="33">
        <v>124114</v>
      </c>
      <c r="J11" s="12" t="s">
        <v>199</v>
      </c>
      <c r="K11" s="12" t="s">
        <v>197</v>
      </c>
      <c r="L11" s="14">
        <v>10000</v>
      </c>
      <c r="M11" s="11">
        <v>5.68</v>
      </c>
      <c r="N11" s="11">
        <v>56770.01</v>
      </c>
      <c r="P11" s="12" t="s">
        <v>209</v>
      </c>
      <c r="Q11" s="11"/>
      <c r="R11" s="11">
        <v>700</v>
      </c>
      <c r="S11" s="11">
        <v>390.01</v>
      </c>
      <c r="T11" s="11">
        <v>139818.43</v>
      </c>
      <c r="V11" s="56"/>
    </row>
    <row r="12" spans="2:22" x14ac:dyDescent="0.25">
      <c r="B12" s="56" t="s">
        <v>500</v>
      </c>
      <c r="D12" s="12" t="s">
        <v>177</v>
      </c>
      <c r="E12" s="11"/>
      <c r="F12" s="11">
        <v>5000</v>
      </c>
      <c r="G12" s="11"/>
      <c r="H12" s="11">
        <v>104148.97647058824</v>
      </c>
      <c r="J12" s="12" t="s">
        <v>199</v>
      </c>
      <c r="K12" s="12" t="s">
        <v>210</v>
      </c>
      <c r="L12" s="14">
        <v>10000</v>
      </c>
      <c r="M12" s="11">
        <v>6.12</v>
      </c>
      <c r="N12" s="11">
        <v>61200</v>
      </c>
      <c r="P12" s="31" t="s">
        <v>398</v>
      </c>
      <c r="Q12" s="11"/>
      <c r="R12" s="32">
        <v>500</v>
      </c>
      <c r="S12" s="32"/>
      <c r="T12" s="33">
        <v>239626.46</v>
      </c>
      <c r="V12" s="56" t="s">
        <v>500</v>
      </c>
    </row>
    <row r="13" spans="2:22" x14ac:dyDescent="0.25">
      <c r="B13" s="58"/>
      <c r="D13" s="31" t="s">
        <v>400</v>
      </c>
      <c r="E13" s="11"/>
      <c r="F13" s="32">
        <v>250</v>
      </c>
      <c r="G13" s="32"/>
      <c r="H13" s="33">
        <v>88438.35</v>
      </c>
      <c r="J13" s="12" t="s">
        <v>158</v>
      </c>
      <c r="K13" s="12" t="s">
        <v>156</v>
      </c>
      <c r="L13" s="14">
        <v>500</v>
      </c>
      <c r="M13" s="11">
        <v>238.64</v>
      </c>
      <c r="N13" s="11">
        <v>119319.2</v>
      </c>
      <c r="P13" s="12" t="s">
        <v>296</v>
      </c>
      <c r="Q13" s="12" t="s">
        <v>294</v>
      </c>
      <c r="R13" s="14">
        <v>200</v>
      </c>
      <c r="S13" s="11">
        <v>419.42</v>
      </c>
      <c r="T13" s="11">
        <v>83883.83</v>
      </c>
      <c r="V13" s="58"/>
    </row>
    <row r="14" spans="2:22" x14ac:dyDescent="0.25">
      <c r="B14" s="56" t="s">
        <v>501</v>
      </c>
      <c r="D14" s="12" t="s">
        <v>47</v>
      </c>
      <c r="E14" s="11"/>
      <c r="F14" s="11">
        <v>1000</v>
      </c>
      <c r="G14" s="11"/>
      <c r="H14" s="11">
        <v>88207.16</v>
      </c>
      <c r="J14" s="12" t="s">
        <v>219</v>
      </c>
      <c r="K14" s="11"/>
      <c r="L14" s="11">
        <v>500</v>
      </c>
      <c r="M14" s="11"/>
      <c r="N14" s="11">
        <v>105901.84</v>
      </c>
      <c r="P14" s="12" t="s">
        <v>296</v>
      </c>
      <c r="Q14" s="11"/>
      <c r="R14" s="11">
        <v>700</v>
      </c>
      <c r="S14" s="11">
        <v>419.42</v>
      </c>
      <c r="T14" s="11">
        <v>323510.28999999998</v>
      </c>
      <c r="V14" s="56" t="s">
        <v>501</v>
      </c>
    </row>
    <row r="15" spans="2:22" x14ac:dyDescent="0.25">
      <c r="B15" s="56"/>
      <c r="D15" s="12" t="s">
        <v>80</v>
      </c>
      <c r="E15" s="11"/>
      <c r="F15" s="11">
        <v>250</v>
      </c>
      <c r="G15" s="11"/>
      <c r="H15" s="11">
        <v>63276.15</v>
      </c>
      <c r="J15" s="31" t="s">
        <v>399</v>
      </c>
      <c r="K15" s="11"/>
      <c r="L15" s="32">
        <v>1000</v>
      </c>
      <c r="M15" s="32"/>
      <c r="N15" s="33">
        <v>124114</v>
      </c>
      <c r="P15" s="12" t="s">
        <v>199</v>
      </c>
      <c r="Q15" s="12" t="s">
        <v>197</v>
      </c>
      <c r="R15" s="14">
        <v>10000</v>
      </c>
      <c r="S15" s="11">
        <v>5.68</v>
      </c>
      <c r="T15" s="11">
        <v>56770.01</v>
      </c>
      <c r="V15" s="56"/>
    </row>
    <row r="16" spans="2:22" x14ac:dyDescent="0.25">
      <c r="B16" s="56" t="s">
        <v>502</v>
      </c>
      <c r="D16" s="31" t="s">
        <v>402</v>
      </c>
      <c r="E16" s="11"/>
      <c r="F16" s="32">
        <v>15</v>
      </c>
      <c r="G16" s="32"/>
      <c r="H16" s="33">
        <v>1003.75</v>
      </c>
      <c r="J16" s="12" t="s">
        <v>177</v>
      </c>
      <c r="K16" s="11"/>
      <c r="L16" s="11">
        <v>2000</v>
      </c>
      <c r="M16" s="11"/>
      <c r="N16" s="11">
        <v>41659.590588235296</v>
      </c>
      <c r="P16" s="12" t="s">
        <v>199</v>
      </c>
      <c r="Q16" s="12" t="s">
        <v>210</v>
      </c>
      <c r="R16" s="14">
        <v>10000</v>
      </c>
      <c r="S16" s="11">
        <v>6.12</v>
      </c>
      <c r="T16" s="11">
        <v>61200</v>
      </c>
      <c r="V16" s="56" t="s">
        <v>502</v>
      </c>
    </row>
    <row r="17" spans="2:22" x14ac:dyDescent="0.25">
      <c r="B17" s="56"/>
      <c r="D17" s="12" t="s">
        <v>81</v>
      </c>
      <c r="E17" s="11"/>
      <c r="F17" s="11">
        <v>500</v>
      </c>
      <c r="G17" s="11"/>
      <c r="H17" s="11">
        <v>187499.82</v>
      </c>
      <c r="J17" s="12" t="s">
        <v>246</v>
      </c>
      <c r="K17" s="12" t="s">
        <v>244</v>
      </c>
      <c r="L17" s="14">
        <v>1500</v>
      </c>
      <c r="M17" s="11">
        <v>183.85</v>
      </c>
      <c r="N17" s="11">
        <v>275773.09999999998</v>
      </c>
      <c r="P17" s="12" t="s">
        <v>323</v>
      </c>
      <c r="Q17" s="12" t="s">
        <v>321</v>
      </c>
      <c r="R17" s="14">
        <v>250</v>
      </c>
      <c r="S17" s="11">
        <v>257.36</v>
      </c>
      <c r="T17" s="11">
        <v>64339.28</v>
      </c>
      <c r="V17" s="56"/>
    </row>
    <row r="18" spans="2:22" x14ac:dyDescent="0.25">
      <c r="B18" s="56" t="s">
        <v>503</v>
      </c>
      <c r="D18" s="12" t="s">
        <v>129</v>
      </c>
      <c r="E18" s="12" t="s">
        <v>127</v>
      </c>
      <c r="F18" s="14">
        <v>500</v>
      </c>
      <c r="G18" s="11">
        <v>331.93</v>
      </c>
      <c r="H18" s="11">
        <v>165965.79999999999</v>
      </c>
      <c r="J18" s="31" t="s">
        <v>400</v>
      </c>
      <c r="K18" s="11"/>
      <c r="L18" s="32">
        <v>250</v>
      </c>
      <c r="M18" s="32"/>
      <c r="N18" s="33">
        <v>88438.35</v>
      </c>
      <c r="P18" s="12" t="s">
        <v>219</v>
      </c>
      <c r="Q18" s="11"/>
      <c r="R18" s="11">
        <v>500</v>
      </c>
      <c r="S18" s="11"/>
      <c r="T18" s="11">
        <v>105901.84</v>
      </c>
      <c r="V18" s="56" t="s">
        <v>503</v>
      </c>
    </row>
    <row r="19" spans="2:22" x14ac:dyDescent="0.25">
      <c r="D19" s="31" t="s">
        <v>405</v>
      </c>
      <c r="E19" s="11"/>
      <c r="F19" s="32">
        <v>40</v>
      </c>
      <c r="G19" s="32"/>
      <c r="H19" s="33">
        <v>796</v>
      </c>
      <c r="J19" s="12" t="s">
        <v>47</v>
      </c>
      <c r="K19" s="11"/>
      <c r="L19" s="11">
        <v>1000</v>
      </c>
      <c r="M19" s="11"/>
      <c r="N19" s="11">
        <v>88207.16</v>
      </c>
      <c r="P19" s="31" t="s">
        <v>399</v>
      </c>
      <c r="Q19" s="11"/>
      <c r="R19" s="32">
        <v>1000</v>
      </c>
      <c r="S19" s="32"/>
      <c r="T19" s="33">
        <v>124114</v>
      </c>
    </row>
    <row r="20" spans="2:22" x14ac:dyDescent="0.25">
      <c r="D20" s="12" t="s">
        <v>83</v>
      </c>
      <c r="E20" s="11"/>
      <c r="F20" s="11">
        <v>5000</v>
      </c>
      <c r="G20" s="11"/>
      <c r="H20" s="11">
        <v>486097.19230769231</v>
      </c>
      <c r="J20" s="12" t="s">
        <v>238</v>
      </c>
      <c r="K20" s="12" t="s">
        <v>236</v>
      </c>
      <c r="L20" s="14">
        <v>200</v>
      </c>
      <c r="M20" s="11">
        <v>2053.65</v>
      </c>
      <c r="N20" s="11">
        <v>410730.32</v>
      </c>
      <c r="P20" s="12" t="s">
        <v>297</v>
      </c>
      <c r="Q20" s="12" t="s">
        <v>294</v>
      </c>
      <c r="R20" s="14">
        <v>500</v>
      </c>
      <c r="S20" s="11">
        <v>113.26</v>
      </c>
      <c r="T20" s="11">
        <v>56631.6</v>
      </c>
    </row>
    <row r="21" spans="2:22" x14ac:dyDescent="0.25">
      <c r="D21" s="31" t="s">
        <v>407</v>
      </c>
      <c r="E21" s="11"/>
      <c r="F21" s="32">
        <v>500</v>
      </c>
      <c r="G21" s="32"/>
      <c r="H21" s="33">
        <v>73398.350000000006</v>
      </c>
      <c r="J21" s="12" t="s">
        <v>216</v>
      </c>
      <c r="K21" s="12" t="s">
        <v>214</v>
      </c>
      <c r="L21" s="14">
        <v>500</v>
      </c>
      <c r="M21" s="11">
        <v>84.3</v>
      </c>
      <c r="N21" s="11">
        <v>42149.71</v>
      </c>
      <c r="P21" s="12" t="s">
        <v>177</v>
      </c>
      <c r="Q21" s="11"/>
      <c r="R21" s="11">
        <v>500</v>
      </c>
      <c r="S21" s="11"/>
      <c r="T21" s="11">
        <v>56631.6</v>
      </c>
    </row>
    <row r="22" spans="2:22" x14ac:dyDescent="0.25">
      <c r="D22" s="31" t="s">
        <v>410</v>
      </c>
      <c r="E22" s="11"/>
      <c r="F22" s="32">
        <v>25000</v>
      </c>
      <c r="G22" s="32"/>
      <c r="H22" s="33">
        <v>33750</v>
      </c>
      <c r="J22" s="12" t="s">
        <v>129</v>
      </c>
      <c r="K22" s="12" t="s">
        <v>127</v>
      </c>
      <c r="L22" s="14">
        <v>500</v>
      </c>
      <c r="M22" s="11">
        <v>331.93</v>
      </c>
      <c r="N22" s="11">
        <v>165965.79999999999</v>
      </c>
      <c r="P22" s="12" t="s">
        <v>246</v>
      </c>
      <c r="Q22" s="12" t="s">
        <v>244</v>
      </c>
      <c r="R22" s="14">
        <v>1500</v>
      </c>
      <c r="S22" s="11">
        <v>183.85</v>
      </c>
      <c r="T22" s="11">
        <v>275773.09999999998</v>
      </c>
    </row>
    <row r="23" spans="2:22" x14ac:dyDescent="0.25">
      <c r="D23" s="12" t="s">
        <v>86</v>
      </c>
      <c r="E23" s="11"/>
      <c r="F23" s="11">
        <v>500</v>
      </c>
      <c r="G23" s="11"/>
      <c r="H23" s="11">
        <v>89021.425000000003</v>
      </c>
      <c r="J23" s="31" t="s">
        <v>405</v>
      </c>
      <c r="K23" s="11"/>
      <c r="L23" s="32">
        <v>40</v>
      </c>
      <c r="M23" s="32"/>
      <c r="N23" s="33">
        <v>796</v>
      </c>
      <c r="P23" s="12" t="s">
        <v>342</v>
      </c>
      <c r="Q23" s="11"/>
      <c r="R23" s="11">
        <v>50</v>
      </c>
      <c r="S23" s="11"/>
      <c r="T23" s="11">
        <v>206477.28000000003</v>
      </c>
    </row>
    <row r="24" spans="2:22" x14ac:dyDescent="0.25">
      <c r="D24" s="12" t="s">
        <v>155</v>
      </c>
      <c r="E24" s="12" t="s">
        <v>156</v>
      </c>
      <c r="F24" s="14">
        <v>250</v>
      </c>
      <c r="G24" s="11">
        <v>925.46</v>
      </c>
      <c r="H24" s="11">
        <v>231364.54</v>
      </c>
      <c r="J24" s="12" t="s">
        <v>83</v>
      </c>
      <c r="K24" s="11"/>
      <c r="L24" s="11">
        <v>4000</v>
      </c>
      <c r="M24" s="11"/>
      <c r="N24" s="11">
        <v>388877.75384615385</v>
      </c>
      <c r="P24" s="31" t="s">
        <v>400</v>
      </c>
      <c r="Q24" s="11"/>
      <c r="R24" s="32">
        <v>250</v>
      </c>
      <c r="S24" s="32"/>
      <c r="T24" s="33">
        <v>88438.35</v>
      </c>
    </row>
    <row r="25" spans="2:22" x14ac:dyDescent="0.25">
      <c r="D25" s="12" t="s">
        <v>155</v>
      </c>
      <c r="E25" s="12" t="s">
        <v>153</v>
      </c>
      <c r="F25" s="14">
        <v>250</v>
      </c>
      <c r="G25" s="11">
        <v>941.94</v>
      </c>
      <c r="H25" s="11">
        <v>235484.85</v>
      </c>
      <c r="J25" s="31" t="s">
        <v>407</v>
      </c>
      <c r="K25" s="11"/>
      <c r="L25" s="32">
        <v>500</v>
      </c>
      <c r="M25" s="32"/>
      <c r="N25" s="33">
        <v>73398.350000000006</v>
      </c>
      <c r="P25" s="12" t="s">
        <v>286</v>
      </c>
      <c r="Q25" s="12" t="s">
        <v>284</v>
      </c>
      <c r="R25" s="14">
        <v>200</v>
      </c>
      <c r="S25" s="11">
        <v>429.43</v>
      </c>
      <c r="T25" s="11">
        <v>85885.8</v>
      </c>
    </row>
    <row r="26" spans="2:22" x14ac:dyDescent="0.25">
      <c r="D26" s="12" t="s">
        <v>194</v>
      </c>
      <c r="E26" s="12" t="s">
        <v>192</v>
      </c>
      <c r="F26" s="14">
        <v>500</v>
      </c>
      <c r="G26" s="11">
        <v>386.57</v>
      </c>
      <c r="H26" s="11">
        <v>193283.09</v>
      </c>
      <c r="J26" s="12" t="s">
        <v>206</v>
      </c>
      <c r="K26" s="12" t="s">
        <v>204</v>
      </c>
      <c r="L26" s="14">
        <v>60</v>
      </c>
      <c r="M26" s="11">
        <v>2794.54</v>
      </c>
      <c r="N26" s="11">
        <v>167672.51</v>
      </c>
      <c r="P26" s="12" t="s">
        <v>286</v>
      </c>
      <c r="Q26" s="12" t="s">
        <v>308</v>
      </c>
      <c r="R26" s="14">
        <v>450</v>
      </c>
      <c r="S26" s="11">
        <v>435.47</v>
      </c>
      <c r="T26" s="11">
        <v>195963.17</v>
      </c>
    </row>
    <row r="27" spans="2:22" x14ac:dyDescent="0.25">
      <c r="D27" s="12" t="s">
        <v>51</v>
      </c>
      <c r="F27" s="32">
        <v>118000</v>
      </c>
      <c r="G27" s="32"/>
      <c r="H27" s="33">
        <v>7547006.7288571429</v>
      </c>
      <c r="J27" s="31" t="s">
        <v>410</v>
      </c>
      <c r="K27" s="11"/>
      <c r="L27" s="32">
        <v>25000</v>
      </c>
      <c r="M27" s="32"/>
      <c r="N27" s="33">
        <v>33750</v>
      </c>
      <c r="P27" s="12" t="s">
        <v>238</v>
      </c>
      <c r="Q27" s="12" t="s">
        <v>236</v>
      </c>
      <c r="R27" s="14">
        <v>200</v>
      </c>
      <c r="S27" s="11">
        <v>2053.65</v>
      </c>
      <c r="T27" s="11">
        <v>410730.32</v>
      </c>
    </row>
    <row r="28" spans="2:22" x14ac:dyDescent="0.25">
      <c r="D28" s="12" t="s">
        <v>51</v>
      </c>
      <c r="E28" s="12" t="s">
        <v>127</v>
      </c>
      <c r="F28" s="14">
        <v>2000</v>
      </c>
      <c r="G28" s="11">
        <v>76.709999999999994</v>
      </c>
      <c r="H28" s="11">
        <v>153423.29999999999</v>
      </c>
      <c r="J28" s="12" t="s">
        <v>86</v>
      </c>
      <c r="K28" s="11"/>
      <c r="L28" s="11">
        <v>500</v>
      </c>
      <c r="M28" s="11"/>
      <c r="N28" s="11">
        <v>89021.425000000003</v>
      </c>
      <c r="P28" s="12" t="s">
        <v>238</v>
      </c>
      <c r="Q28" s="12" t="s">
        <v>294</v>
      </c>
      <c r="R28" s="14">
        <v>100</v>
      </c>
      <c r="S28" s="11">
        <v>1666.26</v>
      </c>
      <c r="T28" s="11">
        <v>166626.48000000001</v>
      </c>
    </row>
    <row r="29" spans="2:22" x14ac:dyDescent="0.25">
      <c r="D29" s="12" t="s">
        <v>51</v>
      </c>
      <c r="E29" s="12" t="s">
        <v>121</v>
      </c>
      <c r="F29" s="14">
        <v>2000</v>
      </c>
      <c r="G29" s="11">
        <v>78.34</v>
      </c>
      <c r="H29" s="11">
        <v>156676.6</v>
      </c>
      <c r="J29" s="12" t="s">
        <v>155</v>
      </c>
      <c r="K29" s="12" t="s">
        <v>156</v>
      </c>
      <c r="L29" s="14">
        <v>250</v>
      </c>
      <c r="M29" s="11">
        <v>925.46</v>
      </c>
      <c r="N29" s="11">
        <v>231364.54</v>
      </c>
      <c r="P29" s="12" t="s">
        <v>238</v>
      </c>
      <c r="Q29" s="11"/>
      <c r="R29" s="11">
        <v>300</v>
      </c>
      <c r="S29" s="11">
        <v>3719.91</v>
      </c>
      <c r="T29" s="11">
        <v>577356.80000000005</v>
      </c>
    </row>
    <row r="30" spans="2:22" x14ac:dyDescent="0.25">
      <c r="D30" s="12" t="s">
        <v>51</v>
      </c>
      <c r="E30" s="12" t="s">
        <v>68</v>
      </c>
      <c r="F30" s="14">
        <v>4000</v>
      </c>
      <c r="G30" s="11">
        <v>79.540000000000006</v>
      </c>
      <c r="H30" s="11">
        <v>318158</v>
      </c>
      <c r="J30" s="12" t="s">
        <v>155</v>
      </c>
      <c r="K30" s="12" t="s">
        <v>153</v>
      </c>
      <c r="L30" s="14">
        <v>250</v>
      </c>
      <c r="M30" s="11">
        <v>941.94</v>
      </c>
      <c r="N30" s="11">
        <v>235484.85</v>
      </c>
      <c r="P30" s="12" t="s">
        <v>216</v>
      </c>
      <c r="Q30" s="12" t="s">
        <v>214</v>
      </c>
      <c r="R30" s="14">
        <v>500</v>
      </c>
      <c r="S30" s="11">
        <v>84.3</v>
      </c>
      <c r="T30" s="11">
        <v>42149.71</v>
      </c>
    </row>
    <row r="31" spans="2:22" x14ac:dyDescent="0.25">
      <c r="D31" s="12" t="s">
        <v>51</v>
      </c>
      <c r="E31" s="12" t="s">
        <v>77</v>
      </c>
      <c r="F31" s="14">
        <v>49000</v>
      </c>
      <c r="G31" s="11">
        <v>81.819999999999993</v>
      </c>
      <c r="H31" s="11">
        <v>4009334.32</v>
      </c>
      <c r="J31" s="12" t="s">
        <v>194</v>
      </c>
      <c r="K31" s="11"/>
      <c r="L31" s="11">
        <v>250</v>
      </c>
      <c r="M31" s="11"/>
      <c r="N31" s="11">
        <v>96641.544999999998</v>
      </c>
      <c r="P31" s="12" t="s">
        <v>129</v>
      </c>
      <c r="Q31" s="12" t="s">
        <v>127</v>
      </c>
      <c r="R31" s="14">
        <v>500</v>
      </c>
      <c r="S31" s="11">
        <v>331.93</v>
      </c>
      <c r="T31" s="11">
        <v>165965.79999999999</v>
      </c>
    </row>
    <row r="32" spans="2:22" x14ac:dyDescent="0.25">
      <c r="D32" s="12" t="s">
        <v>51</v>
      </c>
      <c r="E32" s="11"/>
      <c r="F32" s="11">
        <v>175000</v>
      </c>
      <c r="G32" s="11"/>
      <c r="H32" s="11">
        <v>12184598.948857142</v>
      </c>
      <c r="J32" s="12" t="s">
        <v>51</v>
      </c>
      <c r="K32" s="11"/>
      <c r="L32" s="32">
        <v>114000</v>
      </c>
      <c r="M32" s="32"/>
      <c r="N32" s="33">
        <v>7291175.9922857136</v>
      </c>
      <c r="P32" s="31" t="s">
        <v>405</v>
      </c>
      <c r="Q32" s="11"/>
      <c r="R32" s="32">
        <v>40</v>
      </c>
      <c r="S32" s="32"/>
      <c r="T32" s="33">
        <v>796</v>
      </c>
    </row>
    <row r="33" spans="4:20" x14ac:dyDescent="0.25">
      <c r="D33" s="12" t="s">
        <v>87</v>
      </c>
      <c r="E33" s="11"/>
      <c r="F33" s="11">
        <v>1000</v>
      </c>
      <c r="G33" s="11"/>
      <c r="H33" s="11">
        <v>181891.69999999998</v>
      </c>
      <c r="J33" s="12" t="s">
        <v>51</v>
      </c>
      <c r="K33" s="12" t="s">
        <v>127</v>
      </c>
      <c r="L33" s="14">
        <v>2000</v>
      </c>
      <c r="M33" s="11">
        <v>76.709999999999994</v>
      </c>
      <c r="N33" s="11">
        <v>153423.29999999999</v>
      </c>
      <c r="P33" s="12" t="s">
        <v>83</v>
      </c>
      <c r="Q33" s="11"/>
      <c r="R33" s="11">
        <v>2000</v>
      </c>
      <c r="S33" s="11"/>
      <c r="T33" s="11">
        <v>194438.87692307692</v>
      </c>
    </row>
    <row r="34" spans="4:20" x14ac:dyDescent="0.25">
      <c r="D34" s="31" t="s">
        <v>414</v>
      </c>
      <c r="E34" s="11"/>
      <c r="F34" s="32">
        <v>250</v>
      </c>
      <c r="G34" s="32"/>
      <c r="H34" s="33">
        <v>115753.18</v>
      </c>
      <c r="J34" s="12" t="s">
        <v>51</v>
      </c>
      <c r="K34" s="12" t="s">
        <v>121</v>
      </c>
      <c r="L34" s="14">
        <v>2000</v>
      </c>
      <c r="M34" s="11">
        <v>78.34</v>
      </c>
      <c r="N34" s="11">
        <v>156676.6</v>
      </c>
      <c r="P34" s="31" t="s">
        <v>407</v>
      </c>
      <c r="Q34" s="11"/>
      <c r="R34" s="32">
        <v>500</v>
      </c>
      <c r="S34" s="32"/>
      <c r="T34" s="33">
        <v>73398.350000000006</v>
      </c>
    </row>
    <row r="35" spans="4:20" x14ac:dyDescent="0.25">
      <c r="D35" s="31" t="s">
        <v>415</v>
      </c>
      <c r="E35" s="11"/>
      <c r="F35" s="32">
        <v>52000</v>
      </c>
      <c r="G35" s="32"/>
      <c r="H35" s="33">
        <v>4580221.6436363645</v>
      </c>
      <c r="J35" s="12" t="s">
        <v>51</v>
      </c>
      <c r="K35" s="12" t="s">
        <v>68</v>
      </c>
      <c r="L35" s="14">
        <v>4000</v>
      </c>
      <c r="M35" s="11">
        <v>79.540000000000006</v>
      </c>
      <c r="N35" s="11">
        <v>318158</v>
      </c>
      <c r="P35" s="12" t="s">
        <v>206</v>
      </c>
      <c r="Q35" s="12" t="s">
        <v>204</v>
      </c>
      <c r="R35" s="14">
        <v>60</v>
      </c>
      <c r="S35" s="11">
        <v>2794.54</v>
      </c>
      <c r="T35" s="11">
        <v>167672.51</v>
      </c>
    </row>
    <row r="36" spans="4:20" x14ac:dyDescent="0.25">
      <c r="D36" s="12" t="s">
        <v>75</v>
      </c>
      <c r="E36" s="12" t="s">
        <v>127</v>
      </c>
      <c r="F36" s="14">
        <v>1000</v>
      </c>
      <c r="G36" s="11">
        <v>91.59</v>
      </c>
      <c r="H36" s="11">
        <v>91591.5</v>
      </c>
      <c r="J36" s="12" t="s">
        <v>51</v>
      </c>
      <c r="K36" s="12" t="s">
        <v>77</v>
      </c>
      <c r="L36" s="14">
        <v>49000</v>
      </c>
      <c r="M36" s="11">
        <v>81.819999999999993</v>
      </c>
      <c r="N36" s="11">
        <v>4009334.32</v>
      </c>
      <c r="P36" s="12" t="s">
        <v>206</v>
      </c>
      <c r="Q36" s="12" t="s">
        <v>306</v>
      </c>
      <c r="R36" s="14">
        <v>40</v>
      </c>
      <c r="S36" s="11">
        <v>3307.6</v>
      </c>
      <c r="T36" s="11">
        <v>132304.17000000001</v>
      </c>
    </row>
    <row r="37" spans="4:20" x14ac:dyDescent="0.25">
      <c r="D37" s="12" t="s">
        <v>75</v>
      </c>
      <c r="E37" s="12" t="s">
        <v>73</v>
      </c>
      <c r="F37" s="14">
        <v>1000</v>
      </c>
      <c r="G37" s="11">
        <v>91.89</v>
      </c>
      <c r="H37" s="11">
        <v>91891.8</v>
      </c>
      <c r="J37" s="12" t="s">
        <v>51</v>
      </c>
      <c r="K37" s="11"/>
      <c r="L37" s="11">
        <v>171000</v>
      </c>
      <c r="M37" s="11"/>
      <c r="N37" s="11">
        <v>11928768.212285712</v>
      </c>
      <c r="P37" s="12" t="s">
        <v>206</v>
      </c>
      <c r="Q37" s="12" t="s">
        <v>316</v>
      </c>
      <c r="R37" s="14">
        <v>100</v>
      </c>
      <c r="S37" s="11">
        <v>3494.69</v>
      </c>
      <c r="T37" s="11">
        <v>349468.64</v>
      </c>
    </row>
    <row r="38" spans="4:20" x14ac:dyDescent="0.25">
      <c r="D38" s="12" t="s">
        <v>75</v>
      </c>
      <c r="E38" s="11"/>
      <c r="F38" s="11">
        <v>54000</v>
      </c>
      <c r="G38" s="11"/>
      <c r="H38" s="11">
        <v>4763704.9436363643</v>
      </c>
      <c r="J38" s="12" t="s">
        <v>87</v>
      </c>
      <c r="K38" s="11"/>
      <c r="L38" s="11">
        <v>500</v>
      </c>
      <c r="M38" s="11"/>
      <c r="N38" s="11">
        <v>90945.849999999991</v>
      </c>
      <c r="P38" s="12" t="s">
        <v>206</v>
      </c>
      <c r="Q38" s="11"/>
      <c r="R38" s="11">
        <v>200</v>
      </c>
      <c r="S38" s="11">
        <v>9596.83</v>
      </c>
      <c r="T38" s="11">
        <v>649445.32000000007</v>
      </c>
    </row>
    <row r="39" spans="4:20" x14ac:dyDescent="0.25">
      <c r="D39" s="12" t="s">
        <v>88</v>
      </c>
      <c r="E39" s="11"/>
      <c r="F39" s="11">
        <v>1000</v>
      </c>
      <c r="G39" s="11"/>
      <c r="H39" s="11">
        <v>422021.4363636364</v>
      </c>
      <c r="J39" s="31" t="s">
        <v>415</v>
      </c>
      <c r="K39" s="11"/>
      <c r="L39" s="32">
        <v>46000</v>
      </c>
      <c r="M39" s="32"/>
      <c r="N39" s="33">
        <v>4051734.5309090917</v>
      </c>
      <c r="P39" s="12" t="s">
        <v>324</v>
      </c>
      <c r="Q39" s="11"/>
      <c r="R39" s="11">
        <v>10000</v>
      </c>
      <c r="S39" s="11"/>
      <c r="T39" s="11">
        <v>13500</v>
      </c>
    </row>
    <row r="40" spans="4:20" x14ac:dyDescent="0.25">
      <c r="D40" s="12" t="s">
        <v>178</v>
      </c>
      <c r="E40" s="11"/>
      <c r="F40" s="11">
        <v>1500</v>
      </c>
      <c r="G40" s="11"/>
      <c r="H40" s="11">
        <v>121088.47499999998</v>
      </c>
      <c r="J40" s="12" t="s">
        <v>75</v>
      </c>
      <c r="K40" s="12" t="s">
        <v>127</v>
      </c>
      <c r="L40" s="14">
        <v>1000</v>
      </c>
      <c r="M40" s="11">
        <v>91.59</v>
      </c>
      <c r="N40" s="11">
        <v>91591.5</v>
      </c>
      <c r="P40" s="12" t="s">
        <v>86</v>
      </c>
      <c r="Q40" s="11"/>
      <c r="R40" s="11">
        <v>500</v>
      </c>
      <c r="S40" s="11"/>
      <c r="T40" s="11">
        <v>89021.425000000003</v>
      </c>
    </row>
    <row r="41" spans="4:20" x14ac:dyDescent="0.25">
      <c r="D41" s="31" t="s">
        <v>418</v>
      </c>
      <c r="E41" s="11"/>
      <c r="F41" s="11">
        <v>2000</v>
      </c>
      <c r="G41" s="11"/>
      <c r="H41" s="11">
        <v>386961.6</v>
      </c>
      <c r="J41" s="12" t="s">
        <v>75</v>
      </c>
      <c r="K41" s="12" t="s">
        <v>73</v>
      </c>
      <c r="L41" s="14">
        <v>1000</v>
      </c>
      <c r="M41" s="11">
        <v>91.89</v>
      </c>
      <c r="N41" s="11">
        <v>91891.8</v>
      </c>
      <c r="P41" s="12" t="s">
        <v>267</v>
      </c>
      <c r="Q41" s="11"/>
      <c r="R41" s="11">
        <v>300</v>
      </c>
      <c r="S41" s="11"/>
      <c r="T41" s="11">
        <v>96473.212500000009</v>
      </c>
    </row>
    <row r="42" spans="4:20" x14ac:dyDescent="0.25">
      <c r="D42" s="12" t="s">
        <v>179</v>
      </c>
      <c r="E42" s="11"/>
      <c r="F42" s="11">
        <v>250</v>
      </c>
      <c r="G42" s="11"/>
      <c r="H42" s="11">
        <v>115678.08</v>
      </c>
      <c r="J42" s="12" t="s">
        <v>75</v>
      </c>
      <c r="K42" s="11"/>
      <c r="L42" s="11">
        <v>48000</v>
      </c>
      <c r="M42" s="11"/>
      <c r="N42" s="11">
        <v>4235217.830909092</v>
      </c>
      <c r="P42" s="12" t="s">
        <v>155</v>
      </c>
      <c r="Q42" s="12" t="s">
        <v>156</v>
      </c>
      <c r="R42" s="14">
        <v>250</v>
      </c>
      <c r="S42" s="11">
        <v>925.46</v>
      </c>
      <c r="T42" s="11">
        <v>231364.54</v>
      </c>
    </row>
    <row r="43" spans="4:20" x14ac:dyDescent="0.25">
      <c r="D43" s="31" t="s">
        <v>420</v>
      </c>
      <c r="E43" s="11"/>
      <c r="F43" s="11">
        <v>50</v>
      </c>
      <c r="G43" s="11"/>
      <c r="H43" s="11">
        <v>1796.8</v>
      </c>
      <c r="J43" s="12" t="s">
        <v>173</v>
      </c>
      <c r="K43" s="12" t="s">
        <v>171</v>
      </c>
      <c r="L43" s="14">
        <v>1500</v>
      </c>
      <c r="M43" s="11">
        <v>67.64</v>
      </c>
      <c r="N43" s="11">
        <v>101456.4</v>
      </c>
      <c r="P43" s="12" t="s">
        <v>155</v>
      </c>
      <c r="Q43" s="12" t="s">
        <v>153</v>
      </c>
      <c r="R43" s="14">
        <v>250</v>
      </c>
      <c r="S43" s="11">
        <v>941.94</v>
      </c>
      <c r="T43" s="11">
        <v>235484.85</v>
      </c>
    </row>
    <row r="44" spans="4:20" x14ac:dyDescent="0.25">
      <c r="D44" s="12" t="s">
        <v>173</v>
      </c>
      <c r="E44" s="12" t="s">
        <v>171</v>
      </c>
      <c r="F44" s="14">
        <v>1500</v>
      </c>
      <c r="G44" s="11">
        <v>67.64</v>
      </c>
      <c r="H44" s="11">
        <v>101456.4</v>
      </c>
      <c r="J44" s="12" t="s">
        <v>232</v>
      </c>
      <c r="K44" s="11"/>
      <c r="L44" s="11">
        <v>500</v>
      </c>
      <c r="M44" s="11"/>
      <c r="N44" s="11">
        <v>152652.5</v>
      </c>
      <c r="P44" s="12" t="s">
        <v>268</v>
      </c>
      <c r="Q44" s="12" t="s">
        <v>294</v>
      </c>
      <c r="R44" s="14">
        <v>50</v>
      </c>
      <c r="S44" s="11">
        <v>2705.2</v>
      </c>
      <c r="T44" s="11">
        <v>135260.12</v>
      </c>
    </row>
    <row r="45" spans="4:20" x14ac:dyDescent="0.25">
      <c r="D45" s="31" t="s">
        <v>422</v>
      </c>
      <c r="E45" s="11"/>
      <c r="F45" s="32">
        <v>750</v>
      </c>
      <c r="G45" s="32"/>
      <c r="H45" s="33">
        <v>228978.75</v>
      </c>
      <c r="J45" s="12" t="s">
        <v>137</v>
      </c>
      <c r="K45" s="12" t="s">
        <v>135</v>
      </c>
      <c r="L45" s="14">
        <v>500</v>
      </c>
      <c r="M45" s="11">
        <v>680.68</v>
      </c>
      <c r="N45" s="11">
        <v>340340</v>
      </c>
      <c r="P45" s="12" t="s">
        <v>268</v>
      </c>
      <c r="Q45" s="12" t="s">
        <v>264</v>
      </c>
      <c r="R45" s="14">
        <v>100</v>
      </c>
      <c r="S45" s="11">
        <v>3178.18</v>
      </c>
      <c r="T45" s="11">
        <v>317817.5</v>
      </c>
    </row>
    <row r="46" spans="4:20" x14ac:dyDescent="0.25">
      <c r="D46" s="12" t="s">
        <v>137</v>
      </c>
      <c r="E46" s="12" t="s">
        <v>135</v>
      </c>
      <c r="F46" s="14">
        <v>500</v>
      </c>
      <c r="G46" s="11">
        <v>680.68</v>
      </c>
      <c r="H46" s="11">
        <v>340340</v>
      </c>
      <c r="J46" s="12" t="s">
        <v>137</v>
      </c>
      <c r="K46" s="12" t="s">
        <v>200</v>
      </c>
      <c r="L46" s="14">
        <v>500</v>
      </c>
      <c r="M46" s="11">
        <v>720.71</v>
      </c>
      <c r="N46" s="11">
        <v>360355.55</v>
      </c>
      <c r="P46" s="12" t="s">
        <v>194</v>
      </c>
      <c r="Q46" s="11"/>
      <c r="R46" s="11">
        <v>250</v>
      </c>
      <c r="S46" s="11"/>
      <c r="T46" s="11">
        <v>96641.544999999998</v>
      </c>
    </row>
    <row r="47" spans="4:20" x14ac:dyDescent="0.25">
      <c r="D47" s="31" t="s">
        <v>424</v>
      </c>
      <c r="E47" s="11"/>
      <c r="F47" s="32">
        <v>250</v>
      </c>
      <c r="G47" s="32"/>
      <c r="H47" s="33">
        <v>433934.78</v>
      </c>
      <c r="J47" s="12" t="s">
        <v>137</v>
      </c>
      <c r="K47" s="11"/>
      <c r="L47" s="14">
        <v>1000</v>
      </c>
      <c r="M47" s="11">
        <v>1401.3899999999999</v>
      </c>
      <c r="N47" s="11">
        <v>700695.55</v>
      </c>
      <c r="P47" s="12" t="s">
        <v>51</v>
      </c>
      <c r="Q47" s="11"/>
      <c r="R47" s="11">
        <v>155000</v>
      </c>
      <c r="S47" s="11"/>
      <c r="T47" s="11">
        <v>10812626.157335002</v>
      </c>
    </row>
    <row r="48" spans="4:20" x14ac:dyDescent="0.25">
      <c r="D48" s="12" t="s">
        <v>138</v>
      </c>
      <c r="E48" s="12" t="s">
        <v>135</v>
      </c>
      <c r="F48" s="14">
        <v>1000</v>
      </c>
      <c r="G48" s="11">
        <v>84.93</v>
      </c>
      <c r="H48" s="11">
        <v>84929.84</v>
      </c>
      <c r="J48" s="31" t="s">
        <v>424</v>
      </c>
      <c r="K48" s="11"/>
      <c r="L48" s="32">
        <v>250</v>
      </c>
      <c r="M48" s="32"/>
      <c r="N48" s="33">
        <v>433934.78</v>
      </c>
      <c r="P48" s="12" t="s">
        <v>298</v>
      </c>
      <c r="Q48" s="12" t="s">
        <v>294</v>
      </c>
      <c r="R48" s="14">
        <v>100</v>
      </c>
      <c r="S48" s="11">
        <v>423.27</v>
      </c>
      <c r="T48" s="11">
        <v>42327.29</v>
      </c>
    </row>
    <row r="49" spans="4:20" x14ac:dyDescent="0.25">
      <c r="D49" s="12" t="s">
        <v>92</v>
      </c>
      <c r="E49" s="11"/>
      <c r="F49" s="11">
        <v>5000</v>
      </c>
      <c r="G49" s="11"/>
      <c r="H49" s="11">
        <v>654790.76111111115</v>
      </c>
      <c r="J49" s="12" t="s">
        <v>138</v>
      </c>
      <c r="K49" s="12" t="s">
        <v>135</v>
      </c>
      <c r="L49" s="14">
        <v>1000</v>
      </c>
      <c r="M49" s="11">
        <v>84.93</v>
      </c>
      <c r="N49" s="11">
        <v>84929.84</v>
      </c>
      <c r="P49" s="31" t="s">
        <v>415</v>
      </c>
      <c r="Q49" s="11"/>
      <c r="R49" s="32">
        <v>41000</v>
      </c>
      <c r="S49" s="32"/>
      <c r="T49" s="33">
        <v>3611328.6036363645</v>
      </c>
    </row>
    <row r="50" spans="4:20" x14ac:dyDescent="0.25">
      <c r="D50" s="12" t="s">
        <v>139</v>
      </c>
      <c r="E50" s="12" t="s">
        <v>135</v>
      </c>
      <c r="F50" s="14">
        <v>500</v>
      </c>
      <c r="G50" s="11">
        <v>197.19</v>
      </c>
      <c r="H50" s="11">
        <v>98593.03</v>
      </c>
      <c r="J50" s="12" t="s">
        <v>92</v>
      </c>
      <c r="K50" s="11"/>
      <c r="L50" s="11">
        <v>5000</v>
      </c>
      <c r="M50" s="11"/>
      <c r="N50" s="11">
        <v>654790.76111111115</v>
      </c>
      <c r="P50" s="12" t="s">
        <v>75</v>
      </c>
      <c r="Q50" s="12" t="s">
        <v>127</v>
      </c>
      <c r="R50" s="14">
        <v>1000</v>
      </c>
      <c r="S50" s="11">
        <v>91.59</v>
      </c>
      <c r="T50" s="11">
        <v>91591.5</v>
      </c>
    </row>
    <row r="51" spans="4:20" x14ac:dyDescent="0.25">
      <c r="D51" s="12" t="s">
        <v>140</v>
      </c>
      <c r="E51" s="12" t="s">
        <v>135</v>
      </c>
      <c r="F51" s="14">
        <v>2000</v>
      </c>
      <c r="G51" s="11">
        <v>141.44</v>
      </c>
      <c r="H51" s="11">
        <v>282882.7</v>
      </c>
      <c r="J51" s="12" t="s">
        <v>139</v>
      </c>
      <c r="K51" s="12" t="s">
        <v>135</v>
      </c>
      <c r="L51" s="14">
        <v>500</v>
      </c>
      <c r="M51" s="11">
        <v>197.19</v>
      </c>
      <c r="N51" s="11">
        <v>98593.03</v>
      </c>
      <c r="P51" s="12" t="s">
        <v>75</v>
      </c>
      <c r="Q51" s="12" t="s">
        <v>73</v>
      </c>
      <c r="R51" s="14">
        <v>1000</v>
      </c>
      <c r="S51" s="11">
        <v>91.89</v>
      </c>
      <c r="T51" s="11">
        <v>91891.8</v>
      </c>
    </row>
    <row r="52" spans="4:20" x14ac:dyDescent="0.25">
      <c r="D52" s="12" t="s">
        <v>180</v>
      </c>
      <c r="E52" s="11"/>
      <c r="F52" s="11">
        <v>3000</v>
      </c>
      <c r="G52" s="11"/>
      <c r="H52" s="11">
        <v>339293.85</v>
      </c>
      <c r="J52" s="12" t="s">
        <v>140</v>
      </c>
      <c r="K52" s="12" t="s">
        <v>135</v>
      </c>
      <c r="L52" s="14">
        <v>2000</v>
      </c>
      <c r="M52" s="11">
        <v>141.44</v>
      </c>
      <c r="N52" s="11">
        <v>282882.7</v>
      </c>
      <c r="P52" s="12" t="s">
        <v>75</v>
      </c>
      <c r="Q52" s="12" t="s">
        <v>269</v>
      </c>
      <c r="R52" s="14">
        <v>1000</v>
      </c>
      <c r="S52" s="11">
        <v>106.4</v>
      </c>
      <c r="T52" s="11">
        <v>106396.28</v>
      </c>
    </row>
    <row r="53" spans="4:20" x14ac:dyDescent="0.25">
      <c r="D53" s="12" t="s">
        <v>181</v>
      </c>
      <c r="E53" s="11"/>
      <c r="F53" s="11">
        <v>1500</v>
      </c>
      <c r="G53" s="11"/>
      <c r="H53" s="11">
        <v>147867.94200000001</v>
      </c>
      <c r="J53" s="12" t="s">
        <v>180</v>
      </c>
      <c r="K53" s="11"/>
      <c r="L53" s="11">
        <v>3000</v>
      </c>
      <c r="M53" s="11"/>
      <c r="N53" s="11">
        <v>339293.85</v>
      </c>
      <c r="P53" s="12" t="s">
        <v>75</v>
      </c>
      <c r="Q53" s="12" t="s">
        <v>276</v>
      </c>
      <c r="R53" s="14">
        <v>2000</v>
      </c>
      <c r="S53" s="11">
        <v>108.91</v>
      </c>
      <c r="T53" s="11">
        <v>217817.60000000001</v>
      </c>
    </row>
    <row r="54" spans="4:20" x14ac:dyDescent="0.25">
      <c r="D54" s="12" t="s">
        <v>113</v>
      </c>
      <c r="E54" s="11"/>
      <c r="F54" s="11">
        <v>500</v>
      </c>
      <c r="G54" s="11"/>
      <c r="H54" s="11">
        <v>464388.93666666665</v>
      </c>
      <c r="J54" s="12" t="s">
        <v>182</v>
      </c>
      <c r="K54" s="11"/>
      <c r="L54" s="11">
        <v>10000</v>
      </c>
      <c r="M54" s="11"/>
      <c r="N54" s="11">
        <v>173128.57142857145</v>
      </c>
      <c r="P54" s="12" t="s">
        <v>75</v>
      </c>
      <c r="Q54" s="12" t="s">
        <v>306</v>
      </c>
      <c r="R54" s="14">
        <v>2500</v>
      </c>
      <c r="S54" s="11">
        <v>107.31</v>
      </c>
      <c r="T54" s="11">
        <v>268268</v>
      </c>
    </row>
    <row r="55" spans="4:20" x14ac:dyDescent="0.25">
      <c r="D55" s="12" t="s">
        <v>182</v>
      </c>
      <c r="E55" s="11"/>
      <c r="F55" s="11">
        <v>10000</v>
      </c>
      <c r="G55" s="11"/>
      <c r="H55" s="11">
        <v>173128.57142857145</v>
      </c>
      <c r="J55" s="12" t="s">
        <v>62</v>
      </c>
      <c r="K55" s="11"/>
      <c r="L55" s="11">
        <v>3000</v>
      </c>
      <c r="M55" s="11"/>
      <c r="N55" s="11">
        <v>644738.44499999995</v>
      </c>
      <c r="P55" s="12" t="s">
        <v>75</v>
      </c>
      <c r="Q55" s="12" t="s">
        <v>264</v>
      </c>
      <c r="R55" s="14">
        <v>4000</v>
      </c>
      <c r="S55" s="11">
        <v>107.87</v>
      </c>
      <c r="T55" s="11">
        <v>431471.1</v>
      </c>
    </row>
    <row r="56" spans="4:20" x14ac:dyDescent="0.25">
      <c r="D56" s="12" t="s">
        <v>62</v>
      </c>
      <c r="E56" s="12" t="s">
        <v>60</v>
      </c>
      <c r="F56" s="14">
        <v>4000</v>
      </c>
      <c r="G56" s="11">
        <v>214.91</v>
      </c>
      <c r="H56" s="11">
        <v>859651.26</v>
      </c>
      <c r="J56" s="12" t="s">
        <v>114</v>
      </c>
      <c r="K56" s="11"/>
      <c r="L56" s="11">
        <v>4750</v>
      </c>
      <c r="M56" s="11"/>
      <c r="N56" s="11">
        <v>5920917.1516709505</v>
      </c>
      <c r="P56" s="12" t="s">
        <v>75</v>
      </c>
      <c r="Q56" s="12" t="s">
        <v>334</v>
      </c>
      <c r="R56" s="14">
        <v>25000</v>
      </c>
      <c r="S56" s="11">
        <v>119.26</v>
      </c>
      <c r="T56" s="11">
        <v>2981455.8</v>
      </c>
    </row>
    <row r="57" spans="4:20" x14ac:dyDescent="0.25">
      <c r="D57" s="12" t="s">
        <v>114</v>
      </c>
      <c r="E57" s="11"/>
      <c r="F57" s="11">
        <v>5899</v>
      </c>
      <c r="G57" s="11"/>
      <c r="H57" s="11">
        <v>7353155.847938302</v>
      </c>
      <c r="J57" s="12" t="s">
        <v>202</v>
      </c>
      <c r="K57" s="12" t="s">
        <v>200</v>
      </c>
      <c r="L57" s="14">
        <v>100</v>
      </c>
      <c r="M57" s="11">
        <v>3614.81</v>
      </c>
      <c r="N57" s="11">
        <v>361481.1</v>
      </c>
      <c r="P57" s="12" t="s">
        <v>75</v>
      </c>
      <c r="Q57" s="11"/>
      <c r="R57" s="11">
        <v>77500</v>
      </c>
      <c r="S57" s="11"/>
      <c r="T57" s="11">
        <v>7800220.6836363636</v>
      </c>
    </row>
    <row r="58" spans="4:20" x14ac:dyDescent="0.25">
      <c r="D58" s="31" t="s">
        <v>439</v>
      </c>
      <c r="E58" s="11"/>
      <c r="F58" s="32">
        <v>1000</v>
      </c>
      <c r="G58" s="32"/>
      <c r="H58" s="33">
        <v>62762.68</v>
      </c>
      <c r="J58" s="31" t="s">
        <v>439</v>
      </c>
      <c r="K58" s="11"/>
      <c r="L58" s="32">
        <v>1000</v>
      </c>
      <c r="M58" s="32"/>
      <c r="N58" s="33">
        <v>62762.68</v>
      </c>
      <c r="P58" s="46" t="s">
        <v>88</v>
      </c>
      <c r="Q58" s="11"/>
      <c r="R58" s="11">
        <v>500</v>
      </c>
      <c r="S58" s="11"/>
      <c r="T58" s="11">
        <v>211010.7181818182</v>
      </c>
    </row>
    <row r="59" spans="4:20" x14ac:dyDescent="0.25">
      <c r="D59" s="12" t="s">
        <v>98</v>
      </c>
      <c r="E59" s="11"/>
      <c r="F59" s="11">
        <v>1000</v>
      </c>
      <c r="G59" s="11"/>
      <c r="H59" s="11">
        <v>132123.51</v>
      </c>
      <c r="J59" s="12" t="s">
        <v>98</v>
      </c>
      <c r="K59" s="11"/>
      <c r="L59" s="11">
        <v>500</v>
      </c>
      <c r="M59" s="11"/>
      <c r="N59" s="11">
        <v>66061.755000000005</v>
      </c>
      <c r="P59" s="12" t="s">
        <v>173</v>
      </c>
      <c r="Q59" s="12" t="s">
        <v>171</v>
      </c>
      <c r="R59" s="14">
        <v>1500</v>
      </c>
      <c r="S59" s="11">
        <v>67.64</v>
      </c>
      <c r="T59" s="11">
        <v>101456.4</v>
      </c>
    </row>
    <row r="60" spans="4:20" x14ac:dyDescent="0.25">
      <c r="D60" s="12" t="s">
        <v>183</v>
      </c>
      <c r="E60" s="11"/>
      <c r="F60" s="11">
        <v>500</v>
      </c>
      <c r="G60" s="11"/>
      <c r="H60" s="11">
        <v>49640.644999999997</v>
      </c>
      <c r="J60" s="31" t="s">
        <v>443</v>
      </c>
      <c r="K60" s="11"/>
      <c r="L60" s="32">
        <v>2000</v>
      </c>
      <c r="M60" s="32"/>
      <c r="N60" s="33">
        <v>55026.7</v>
      </c>
      <c r="P60" s="12" t="s">
        <v>173</v>
      </c>
      <c r="Q60" s="12" t="s">
        <v>294</v>
      </c>
      <c r="R60" s="14">
        <v>500</v>
      </c>
      <c r="S60" s="11">
        <v>53.22</v>
      </c>
      <c r="T60" s="11">
        <v>26611.61</v>
      </c>
    </row>
    <row r="61" spans="4:20" x14ac:dyDescent="0.25">
      <c r="D61" s="31" t="s">
        <v>443</v>
      </c>
      <c r="E61" s="11"/>
      <c r="F61" s="32">
        <v>2000</v>
      </c>
      <c r="G61" s="32"/>
      <c r="H61" s="33">
        <v>55026.7</v>
      </c>
      <c r="J61" s="31" t="s">
        <v>445</v>
      </c>
      <c r="K61" s="11"/>
      <c r="L61" s="32">
        <v>500</v>
      </c>
      <c r="M61" s="32"/>
      <c r="N61" s="33">
        <v>77477.399999999994</v>
      </c>
      <c r="P61" s="12" t="s">
        <v>173</v>
      </c>
      <c r="Q61" s="11"/>
      <c r="R61" s="11">
        <v>2000</v>
      </c>
      <c r="S61" s="11">
        <v>120.86</v>
      </c>
      <c r="T61" s="11">
        <v>128068.01</v>
      </c>
    </row>
    <row r="62" spans="4:20" x14ac:dyDescent="0.25">
      <c r="D62" s="12" t="s">
        <v>184</v>
      </c>
      <c r="E62" s="11"/>
      <c r="F62" s="11">
        <v>500</v>
      </c>
      <c r="G62" s="11"/>
      <c r="H62" s="11">
        <v>17777.75</v>
      </c>
      <c r="J62" s="12" t="s">
        <v>141</v>
      </c>
      <c r="K62" s="11"/>
      <c r="L62" s="11">
        <v>1000</v>
      </c>
      <c r="M62" s="11"/>
      <c r="N62" s="11">
        <v>188738.5266666667</v>
      </c>
      <c r="P62" s="12" t="s">
        <v>232</v>
      </c>
      <c r="Q62" s="11"/>
      <c r="R62" s="11">
        <v>500</v>
      </c>
      <c r="S62" s="11"/>
      <c r="T62" s="11">
        <v>152652.5</v>
      </c>
    </row>
    <row r="63" spans="4:20" x14ac:dyDescent="0.25">
      <c r="D63" s="31" t="s">
        <v>445</v>
      </c>
      <c r="E63" s="11"/>
      <c r="F63" s="32">
        <v>500</v>
      </c>
      <c r="G63" s="32"/>
      <c r="H63" s="33">
        <v>77477.399999999994</v>
      </c>
      <c r="J63" s="12" t="s">
        <v>116</v>
      </c>
      <c r="K63" s="11"/>
      <c r="L63" s="11">
        <v>500</v>
      </c>
      <c r="M63" s="11"/>
      <c r="N63" s="11">
        <v>520074.55500000005</v>
      </c>
      <c r="P63" s="12" t="s">
        <v>137</v>
      </c>
      <c r="Q63" s="12" t="s">
        <v>200</v>
      </c>
      <c r="R63" s="14">
        <v>500</v>
      </c>
      <c r="S63" s="11">
        <v>720.71</v>
      </c>
      <c r="T63" s="11">
        <v>360355.55</v>
      </c>
    </row>
    <row r="64" spans="4:20" x14ac:dyDescent="0.25">
      <c r="D64" s="12" t="s">
        <v>141</v>
      </c>
      <c r="E64" s="12" t="s">
        <v>135</v>
      </c>
      <c r="F64" s="14">
        <v>500</v>
      </c>
      <c r="G64" s="11">
        <v>181.39</v>
      </c>
      <c r="H64" s="11">
        <v>90695.6</v>
      </c>
      <c r="J64" s="31" t="s">
        <v>447</v>
      </c>
      <c r="K64" s="11"/>
      <c r="L64" s="32">
        <v>1000</v>
      </c>
      <c r="M64" s="32"/>
      <c r="N64" s="33">
        <v>39339.300000000003</v>
      </c>
      <c r="P64" s="12" t="s">
        <v>137</v>
      </c>
      <c r="Q64" s="12" t="s">
        <v>327</v>
      </c>
      <c r="R64" s="14">
        <v>200</v>
      </c>
      <c r="S64" s="11">
        <v>845.98</v>
      </c>
      <c r="T64" s="11">
        <v>169195.43</v>
      </c>
    </row>
    <row r="65" spans="4:20" x14ac:dyDescent="0.25">
      <c r="D65" s="12" t="s">
        <v>141</v>
      </c>
      <c r="E65" s="12" t="s">
        <v>175</v>
      </c>
      <c r="F65" s="14">
        <v>1000</v>
      </c>
      <c r="G65" s="11">
        <v>192.41</v>
      </c>
      <c r="H65" s="11">
        <v>192412.19</v>
      </c>
      <c r="J65" s="12" t="s">
        <v>164</v>
      </c>
      <c r="K65" s="12" t="s">
        <v>162</v>
      </c>
      <c r="L65" s="14">
        <v>100</v>
      </c>
      <c r="M65" s="11">
        <v>2060.16</v>
      </c>
      <c r="N65" s="11">
        <v>206015.81</v>
      </c>
      <c r="P65" s="12" t="s">
        <v>137</v>
      </c>
      <c r="Q65" s="12" t="s">
        <v>332</v>
      </c>
      <c r="R65" s="14">
        <v>200</v>
      </c>
      <c r="S65" s="11">
        <v>879.38</v>
      </c>
      <c r="T65" s="11">
        <v>175875.72</v>
      </c>
    </row>
    <row r="66" spans="4:20" x14ac:dyDescent="0.25">
      <c r="D66" s="12" t="s">
        <v>116</v>
      </c>
      <c r="E66" s="11"/>
      <c r="F66" s="11">
        <v>500</v>
      </c>
      <c r="G66" s="11"/>
      <c r="H66" s="11">
        <v>520074.55500000005</v>
      </c>
      <c r="J66" s="31" t="s">
        <v>448</v>
      </c>
      <c r="L66" s="32">
        <v>6000</v>
      </c>
      <c r="M66" s="32"/>
      <c r="N66" s="33">
        <v>600435.57999999996</v>
      </c>
      <c r="P66" s="12" t="s">
        <v>137</v>
      </c>
      <c r="Q66" s="11"/>
      <c r="R66" s="11">
        <v>900</v>
      </c>
      <c r="S66" s="11">
        <v>2446.0700000000002</v>
      </c>
      <c r="T66" s="11">
        <v>705426.7</v>
      </c>
    </row>
    <row r="67" spans="4:20" x14ac:dyDescent="0.25">
      <c r="D67" s="31" t="s">
        <v>447</v>
      </c>
      <c r="E67" s="11"/>
      <c r="F67" s="32">
        <v>1000</v>
      </c>
      <c r="G67" s="32"/>
      <c r="H67" s="33">
        <v>39339.300000000003</v>
      </c>
      <c r="J67" s="12" t="s">
        <v>174</v>
      </c>
      <c r="K67" s="12" t="s">
        <v>171</v>
      </c>
      <c r="L67" s="14">
        <v>1000</v>
      </c>
      <c r="M67" s="11">
        <v>108.25</v>
      </c>
      <c r="N67" s="11">
        <v>108248.11</v>
      </c>
      <c r="P67" s="31" t="s">
        <v>424</v>
      </c>
      <c r="Q67" s="11"/>
      <c r="R67" s="32">
        <v>250</v>
      </c>
      <c r="S67" s="32"/>
      <c r="T67" s="33">
        <v>433934.78</v>
      </c>
    </row>
    <row r="68" spans="4:20" x14ac:dyDescent="0.25">
      <c r="D68" s="12" t="s">
        <v>164</v>
      </c>
      <c r="E68" s="12" t="s">
        <v>162</v>
      </c>
      <c r="F68" s="14">
        <v>100</v>
      </c>
      <c r="G68" s="11">
        <v>2060.16</v>
      </c>
      <c r="H68" s="11">
        <v>206015.81</v>
      </c>
      <c r="J68" s="12" t="s">
        <v>174</v>
      </c>
      <c r="K68" s="11"/>
      <c r="L68" s="11">
        <v>7000</v>
      </c>
      <c r="M68" s="11"/>
      <c r="N68" s="11">
        <v>708683.69</v>
      </c>
      <c r="P68" s="12" t="s">
        <v>92</v>
      </c>
      <c r="Q68" s="11"/>
      <c r="R68" s="11">
        <v>3000</v>
      </c>
      <c r="S68" s="11"/>
      <c r="T68" s="11">
        <v>392874.45666666667</v>
      </c>
    </row>
    <row r="69" spans="4:20" x14ac:dyDescent="0.25">
      <c r="D69" s="31" t="s">
        <v>448</v>
      </c>
      <c r="F69" s="32">
        <v>6000</v>
      </c>
      <c r="G69" s="32"/>
      <c r="H69" s="33">
        <v>600435.57999999996</v>
      </c>
      <c r="J69" s="12" t="s">
        <v>233</v>
      </c>
      <c r="K69" s="11"/>
      <c r="L69" s="11">
        <v>6000</v>
      </c>
      <c r="M69" s="11"/>
      <c r="N69" s="11">
        <v>502367.68799999997</v>
      </c>
      <c r="P69" s="12" t="s">
        <v>139</v>
      </c>
      <c r="Q69" s="12" t="s">
        <v>135</v>
      </c>
      <c r="R69" s="14">
        <v>500</v>
      </c>
      <c r="S69" s="11">
        <v>197.19</v>
      </c>
      <c r="T69" s="11">
        <v>98593.03</v>
      </c>
    </row>
    <row r="70" spans="4:20" x14ac:dyDescent="0.25">
      <c r="D70" s="12" t="s">
        <v>174</v>
      </c>
      <c r="E70" s="12" t="s">
        <v>171</v>
      </c>
      <c r="F70" s="14">
        <v>1000</v>
      </c>
      <c r="G70" s="11">
        <v>108.25</v>
      </c>
      <c r="H70" s="11">
        <v>108248.11</v>
      </c>
      <c r="J70" s="12" t="s">
        <v>65</v>
      </c>
      <c r="K70" s="11"/>
      <c r="L70" s="11">
        <v>1000</v>
      </c>
      <c r="M70" s="11"/>
      <c r="N70" s="11">
        <v>85250.623999999996</v>
      </c>
      <c r="P70" s="12" t="s">
        <v>139</v>
      </c>
      <c r="Q70" s="12" t="s">
        <v>294</v>
      </c>
      <c r="R70" s="14">
        <v>250</v>
      </c>
      <c r="S70" s="11">
        <v>166.52</v>
      </c>
      <c r="T70" s="11">
        <v>41629.089999999997</v>
      </c>
    </row>
    <row r="71" spans="4:20" x14ac:dyDescent="0.25">
      <c r="D71" s="12" t="s">
        <v>174</v>
      </c>
      <c r="E71" s="11"/>
      <c r="F71" s="11">
        <v>7000</v>
      </c>
      <c r="G71" s="11"/>
      <c r="H71" s="11">
        <v>708683.69</v>
      </c>
      <c r="J71" s="31" t="s">
        <v>450</v>
      </c>
      <c r="K71" s="11"/>
      <c r="L71" s="32">
        <v>2500</v>
      </c>
      <c r="M71" s="32"/>
      <c r="N71" s="33">
        <v>170076.42504118619</v>
      </c>
      <c r="P71" s="12" t="s">
        <v>140</v>
      </c>
      <c r="Q71" s="12" t="s">
        <v>135</v>
      </c>
      <c r="R71" s="14">
        <v>2000</v>
      </c>
      <c r="S71" s="11">
        <v>141.44</v>
      </c>
      <c r="T71" s="11">
        <v>282882.7</v>
      </c>
    </row>
    <row r="72" spans="4:20" x14ac:dyDescent="0.25">
      <c r="D72" s="31" t="s">
        <v>449</v>
      </c>
      <c r="E72" s="11"/>
      <c r="F72" s="32">
        <v>10000</v>
      </c>
      <c r="G72" s="32"/>
      <c r="H72" s="33">
        <v>837279.48</v>
      </c>
      <c r="J72" s="12" t="s">
        <v>117</v>
      </c>
      <c r="K72" s="12" t="s">
        <v>175</v>
      </c>
      <c r="L72" s="14">
        <v>2500</v>
      </c>
      <c r="M72" s="11">
        <v>74.510000000000005</v>
      </c>
      <c r="N72" s="11">
        <v>186286</v>
      </c>
      <c r="P72" s="12" t="s">
        <v>140</v>
      </c>
      <c r="Q72" s="12" t="s">
        <v>294</v>
      </c>
      <c r="R72" s="14">
        <v>500</v>
      </c>
      <c r="S72" s="11">
        <v>125.15</v>
      </c>
      <c r="T72" s="11">
        <v>62572.51</v>
      </c>
    </row>
    <row r="73" spans="4:20" x14ac:dyDescent="0.25">
      <c r="D73" s="12" t="s">
        <v>65</v>
      </c>
      <c r="E73" s="12" t="s">
        <v>63</v>
      </c>
      <c r="F73" s="14">
        <v>2500</v>
      </c>
      <c r="G73" s="11">
        <v>85.25</v>
      </c>
      <c r="H73" s="11">
        <v>213126.56</v>
      </c>
      <c r="J73" s="12" t="s">
        <v>117</v>
      </c>
      <c r="K73" s="11"/>
      <c r="L73" s="11">
        <v>5000</v>
      </c>
      <c r="M73" s="11"/>
      <c r="N73" s="11">
        <v>356362.42504118616</v>
      </c>
      <c r="P73" s="12" t="s">
        <v>140</v>
      </c>
      <c r="Q73" s="11"/>
      <c r="R73" s="11">
        <v>2500</v>
      </c>
      <c r="S73" s="11">
        <v>266.59000000000003</v>
      </c>
      <c r="T73" s="11">
        <v>345455.21</v>
      </c>
    </row>
    <row r="74" spans="4:20" x14ac:dyDescent="0.25">
      <c r="D74" s="31" t="s">
        <v>450</v>
      </c>
      <c r="E74" s="11"/>
      <c r="F74" s="32">
        <v>2500</v>
      </c>
      <c r="G74" s="32"/>
      <c r="H74" s="33">
        <v>170076.42504118619</v>
      </c>
      <c r="J74" s="31" t="s">
        <v>451</v>
      </c>
      <c r="K74" s="11"/>
      <c r="L74" s="32">
        <v>2500</v>
      </c>
      <c r="M74" s="32"/>
      <c r="N74" s="33">
        <v>94219.25</v>
      </c>
      <c r="P74" s="12" t="s">
        <v>180</v>
      </c>
      <c r="Q74" s="11"/>
      <c r="R74" s="11">
        <v>3000</v>
      </c>
      <c r="S74" s="11"/>
      <c r="T74" s="11">
        <v>339293.85</v>
      </c>
    </row>
    <row r="75" spans="4:20" x14ac:dyDescent="0.25">
      <c r="D75" s="12" t="s">
        <v>117</v>
      </c>
      <c r="E75" s="12" t="s">
        <v>175</v>
      </c>
      <c r="F75" s="14">
        <v>2500</v>
      </c>
      <c r="G75" s="11">
        <v>74.510000000000005</v>
      </c>
      <c r="H75" s="11">
        <v>186286</v>
      </c>
      <c r="J75" s="31" t="s">
        <v>453</v>
      </c>
      <c r="K75" s="11"/>
      <c r="L75" s="32">
        <v>50</v>
      </c>
      <c r="M75" s="32"/>
      <c r="N75" s="33">
        <v>6764.26</v>
      </c>
      <c r="P75" s="12" t="s">
        <v>93</v>
      </c>
      <c r="Q75" s="12" t="s">
        <v>294</v>
      </c>
      <c r="R75" s="14">
        <v>2500</v>
      </c>
      <c r="S75" s="11">
        <v>72.27</v>
      </c>
      <c r="T75" s="11">
        <v>180680.54</v>
      </c>
    </row>
    <row r="76" spans="4:20" x14ac:dyDescent="0.25">
      <c r="D76" s="12" t="s">
        <v>117</v>
      </c>
      <c r="E76" s="11"/>
      <c r="F76" s="11">
        <v>5000</v>
      </c>
      <c r="G76" s="11"/>
      <c r="H76" s="11">
        <v>356362.42504118616</v>
      </c>
      <c r="J76" s="31" t="s">
        <v>455</v>
      </c>
      <c r="K76" s="11"/>
      <c r="L76" s="32">
        <v>4000</v>
      </c>
      <c r="M76" s="32"/>
      <c r="N76" s="33">
        <v>176008.89</v>
      </c>
      <c r="P76" s="12" t="s">
        <v>347</v>
      </c>
      <c r="Q76" s="12" t="s">
        <v>345</v>
      </c>
      <c r="R76" s="14">
        <v>500</v>
      </c>
      <c r="S76" s="11">
        <v>150.55000000000001</v>
      </c>
      <c r="T76" s="11">
        <v>75275.19</v>
      </c>
    </row>
    <row r="77" spans="4:20" x14ac:dyDescent="0.25">
      <c r="D77" s="12" t="s">
        <v>57</v>
      </c>
      <c r="E77" s="11"/>
      <c r="F77" s="11">
        <v>250</v>
      </c>
      <c r="G77" s="11"/>
      <c r="H77" s="11">
        <v>46794.3125</v>
      </c>
      <c r="J77" s="12" t="s">
        <v>145</v>
      </c>
      <c r="K77" s="12" t="s">
        <v>142</v>
      </c>
      <c r="L77" s="14">
        <v>200</v>
      </c>
      <c r="M77" s="11">
        <v>824.01</v>
      </c>
      <c r="N77" s="11">
        <v>164802.35999999999</v>
      </c>
      <c r="P77" s="12" t="s">
        <v>182</v>
      </c>
      <c r="Q77" s="11"/>
      <c r="R77" s="11">
        <v>10000</v>
      </c>
      <c r="S77" s="11"/>
      <c r="T77" s="11">
        <v>173128.57142857145</v>
      </c>
    </row>
    <row r="78" spans="4:20" x14ac:dyDescent="0.25">
      <c r="D78" s="31" t="s">
        <v>451</v>
      </c>
      <c r="E78" s="11"/>
      <c r="F78" s="32">
        <v>2500</v>
      </c>
      <c r="G78" s="32"/>
      <c r="H78" s="33">
        <v>94219.25</v>
      </c>
      <c r="J78" s="31" t="s">
        <v>456</v>
      </c>
      <c r="K78" s="11"/>
      <c r="L78" s="32">
        <v>500</v>
      </c>
      <c r="M78" s="32"/>
      <c r="N78" s="33">
        <v>50400.350000000006</v>
      </c>
      <c r="P78" s="12" t="s">
        <v>62</v>
      </c>
      <c r="Q78" s="11"/>
      <c r="R78" s="11">
        <v>3000</v>
      </c>
      <c r="S78" s="11"/>
      <c r="T78" s="11">
        <v>644738.44499999995</v>
      </c>
    </row>
    <row r="79" spans="4:20" x14ac:dyDescent="0.25">
      <c r="D79" s="31" t="s">
        <v>452</v>
      </c>
      <c r="E79" s="11"/>
      <c r="F79" s="32">
        <v>84</v>
      </c>
      <c r="G79" s="32"/>
      <c r="H79" s="33">
        <v>0</v>
      </c>
      <c r="J79" s="12" t="s">
        <v>48</v>
      </c>
      <c r="K79" s="12" t="s">
        <v>45</v>
      </c>
      <c r="L79" s="14">
        <v>2500</v>
      </c>
      <c r="M79" s="11">
        <v>96.18</v>
      </c>
      <c r="N79" s="11">
        <v>240440.24</v>
      </c>
      <c r="P79" s="12" t="s">
        <v>114</v>
      </c>
      <c r="Q79" s="11"/>
      <c r="R79" s="11">
        <v>2600</v>
      </c>
      <c r="S79" s="11"/>
      <c r="T79" s="11">
        <v>3240923.0724935727</v>
      </c>
    </row>
    <row r="80" spans="4:20" x14ac:dyDescent="0.25">
      <c r="D80" s="31" t="s">
        <v>453</v>
      </c>
      <c r="E80" s="11"/>
      <c r="F80" s="32">
        <v>50</v>
      </c>
      <c r="G80" s="32"/>
      <c r="H80" s="33">
        <v>6764.26</v>
      </c>
      <c r="J80" s="12" t="s">
        <v>48</v>
      </c>
      <c r="K80" s="11"/>
      <c r="L80" s="11">
        <v>3000</v>
      </c>
      <c r="M80" s="11"/>
      <c r="N80" s="11">
        <v>290840.58999999997</v>
      </c>
      <c r="P80" s="12" t="s">
        <v>202</v>
      </c>
      <c r="Q80" s="12" t="s">
        <v>200</v>
      </c>
      <c r="R80" s="14">
        <v>100</v>
      </c>
      <c r="S80" s="11">
        <v>3614.81</v>
      </c>
      <c r="T80" s="11">
        <v>361481.1</v>
      </c>
    </row>
    <row r="81" spans="4:20" x14ac:dyDescent="0.25">
      <c r="D81" s="12" t="s">
        <v>185</v>
      </c>
      <c r="E81" s="11"/>
      <c r="F81" s="11">
        <v>2000</v>
      </c>
      <c r="G81" s="11"/>
      <c r="H81" s="11">
        <v>49449.4</v>
      </c>
      <c r="J81" s="31" t="s">
        <v>457</v>
      </c>
      <c r="K81" s="11"/>
      <c r="L81" s="32">
        <v>100</v>
      </c>
      <c r="M81" s="32"/>
      <c r="N81" s="33">
        <v>123623.5</v>
      </c>
      <c r="P81" s="31" t="s">
        <v>439</v>
      </c>
      <c r="Q81" s="11"/>
      <c r="R81" s="32">
        <v>1000</v>
      </c>
      <c r="S81" s="32"/>
      <c r="T81" s="33">
        <v>62762.68</v>
      </c>
    </row>
    <row r="82" spans="4:20" x14ac:dyDescent="0.25">
      <c r="D82" s="31" t="s">
        <v>455</v>
      </c>
      <c r="E82" s="11"/>
      <c r="F82" s="32">
        <v>4000</v>
      </c>
      <c r="G82" s="32"/>
      <c r="H82" s="33">
        <v>176008.89</v>
      </c>
      <c r="J82" s="31" t="s">
        <v>458</v>
      </c>
      <c r="K82" s="11"/>
      <c r="L82" s="32">
        <v>3000</v>
      </c>
      <c r="M82" s="32"/>
      <c r="N82" s="33">
        <v>441208.69</v>
      </c>
      <c r="P82" s="31" t="s">
        <v>445</v>
      </c>
      <c r="Q82" s="11"/>
      <c r="R82" s="32">
        <v>500</v>
      </c>
      <c r="S82" s="32"/>
      <c r="T82" s="33">
        <v>77477.399999999994</v>
      </c>
    </row>
    <row r="83" spans="4:20" x14ac:dyDescent="0.25">
      <c r="D83" s="12" t="s">
        <v>145</v>
      </c>
      <c r="E83" s="12" t="s">
        <v>142</v>
      </c>
      <c r="F83" s="14">
        <v>200</v>
      </c>
      <c r="G83" s="11">
        <v>824.01</v>
      </c>
      <c r="H83" s="11">
        <v>164802.35999999999</v>
      </c>
      <c r="J83" s="12" t="s">
        <v>130</v>
      </c>
      <c r="K83" s="12" t="s">
        <v>127</v>
      </c>
      <c r="L83" s="14">
        <v>500</v>
      </c>
      <c r="M83" s="11">
        <v>155.31</v>
      </c>
      <c r="N83" s="11">
        <v>77652.59</v>
      </c>
      <c r="P83" s="12" t="s">
        <v>141</v>
      </c>
      <c r="Q83" s="11"/>
      <c r="R83" s="11">
        <v>500</v>
      </c>
      <c r="S83" s="11"/>
      <c r="T83" s="11">
        <v>94369.263333333351</v>
      </c>
    </row>
    <row r="84" spans="4:20" x14ac:dyDescent="0.25">
      <c r="D84" s="31" t="s">
        <v>456</v>
      </c>
      <c r="E84" s="11"/>
      <c r="F84" s="32">
        <v>500</v>
      </c>
      <c r="G84" s="32"/>
      <c r="H84" s="33">
        <v>50400.350000000006</v>
      </c>
      <c r="J84" s="12" t="s">
        <v>234</v>
      </c>
      <c r="K84" s="11"/>
      <c r="L84" s="11">
        <v>50</v>
      </c>
      <c r="M84" s="11"/>
      <c r="N84" s="11">
        <v>58063</v>
      </c>
      <c r="P84" s="31" t="s">
        <v>447</v>
      </c>
      <c r="Q84" s="11"/>
      <c r="R84" s="32">
        <v>1000</v>
      </c>
      <c r="S84" s="32"/>
      <c r="T84" s="33">
        <v>39339.300000000003</v>
      </c>
    </row>
    <row r="85" spans="4:20" x14ac:dyDescent="0.25">
      <c r="D85" s="12" t="s">
        <v>48</v>
      </c>
      <c r="E85" s="12" t="s">
        <v>45</v>
      </c>
      <c r="F85" s="14">
        <v>2500</v>
      </c>
      <c r="G85" s="11">
        <v>96.18</v>
      </c>
      <c r="H85" s="11">
        <v>240440.24</v>
      </c>
      <c r="J85" s="12" t="s">
        <v>186</v>
      </c>
      <c r="K85" s="11"/>
      <c r="L85" s="11">
        <v>1500</v>
      </c>
      <c r="M85" s="11"/>
      <c r="N85" s="11">
        <v>218411.70999999996</v>
      </c>
      <c r="P85" s="12" t="s">
        <v>303</v>
      </c>
      <c r="Q85" s="12" t="s">
        <v>294</v>
      </c>
      <c r="R85" s="14">
        <v>500</v>
      </c>
      <c r="S85" s="11">
        <v>14.62</v>
      </c>
      <c r="T85" s="11">
        <v>7310</v>
      </c>
    </row>
    <row r="86" spans="4:20" x14ac:dyDescent="0.25">
      <c r="D86" s="12" t="s">
        <v>48</v>
      </c>
      <c r="E86" s="11"/>
      <c r="F86" s="11">
        <v>3000</v>
      </c>
      <c r="G86" s="11"/>
      <c r="H86" s="11">
        <v>290840.58999999997</v>
      </c>
      <c r="J86" s="12" t="s">
        <v>119</v>
      </c>
      <c r="K86" s="11"/>
      <c r="L86" s="11">
        <v>700</v>
      </c>
      <c r="M86" s="11"/>
      <c r="N86" s="11">
        <v>901463.62352941162</v>
      </c>
      <c r="P86" s="12" t="s">
        <v>303</v>
      </c>
      <c r="Q86" s="11"/>
      <c r="R86" s="11">
        <v>1500</v>
      </c>
      <c r="S86" s="11">
        <v>14.62</v>
      </c>
      <c r="T86" s="11">
        <v>46649.3</v>
      </c>
    </row>
    <row r="87" spans="4:20" x14ac:dyDescent="0.25">
      <c r="D87" s="31" t="s">
        <v>457</v>
      </c>
      <c r="E87" s="11"/>
      <c r="F87" s="32">
        <v>100</v>
      </c>
      <c r="G87" s="32"/>
      <c r="H87" s="33">
        <v>123623.5</v>
      </c>
      <c r="J87" s="12" t="s">
        <v>76</v>
      </c>
      <c r="K87" s="11"/>
      <c r="L87" s="11">
        <v>2500</v>
      </c>
      <c r="M87" s="11"/>
      <c r="N87" s="11">
        <v>131146.38000000003</v>
      </c>
      <c r="P87" s="31" t="s">
        <v>448</v>
      </c>
      <c r="R87" s="32">
        <v>6000</v>
      </c>
      <c r="S87" s="32"/>
      <c r="T87" s="33">
        <v>600435.57999999996</v>
      </c>
    </row>
    <row r="88" spans="4:20" x14ac:dyDescent="0.25">
      <c r="D88" s="31" t="s">
        <v>458</v>
      </c>
      <c r="E88" s="11"/>
      <c r="F88" s="32">
        <v>3000</v>
      </c>
      <c r="G88" s="32"/>
      <c r="H88" s="33">
        <v>441208.69</v>
      </c>
      <c r="J88" s="31" t="s">
        <v>467</v>
      </c>
      <c r="K88" s="11"/>
      <c r="L88" s="32">
        <v>1000</v>
      </c>
      <c r="M88" s="32"/>
      <c r="N88" s="33">
        <v>41021</v>
      </c>
      <c r="P88" s="12" t="s">
        <v>174</v>
      </c>
      <c r="Q88" s="12" t="s">
        <v>171</v>
      </c>
      <c r="R88" s="14">
        <v>1000</v>
      </c>
      <c r="S88" s="11">
        <v>108.25</v>
      </c>
      <c r="T88" s="11">
        <v>108248.11</v>
      </c>
    </row>
    <row r="89" spans="4:20" x14ac:dyDescent="0.25">
      <c r="D89" s="12" t="s">
        <v>130</v>
      </c>
      <c r="E89" s="12" t="s">
        <v>127</v>
      </c>
      <c r="F89" s="14">
        <v>500</v>
      </c>
      <c r="G89" s="11">
        <v>155.31</v>
      </c>
      <c r="H89" s="11">
        <v>77652.59</v>
      </c>
      <c r="J89" s="12" t="s">
        <v>131</v>
      </c>
      <c r="K89" s="11"/>
      <c r="L89" s="11">
        <v>27000</v>
      </c>
      <c r="M89" s="11"/>
      <c r="N89" s="11">
        <v>3152543.7522857143</v>
      </c>
      <c r="P89" s="12" t="s">
        <v>174</v>
      </c>
      <c r="Q89" s="11"/>
      <c r="R89" s="11">
        <v>7000</v>
      </c>
      <c r="S89" s="11"/>
      <c r="T89" s="11">
        <v>708683.69</v>
      </c>
    </row>
    <row r="90" spans="4:20" x14ac:dyDescent="0.25">
      <c r="D90" s="31" t="s">
        <v>461</v>
      </c>
      <c r="E90" s="11"/>
      <c r="F90" s="32">
        <v>100</v>
      </c>
      <c r="G90" s="32"/>
      <c r="H90" s="33">
        <v>116126</v>
      </c>
      <c r="J90" s="31" t="s">
        <v>469</v>
      </c>
      <c r="K90" s="11"/>
      <c r="L90" s="32">
        <v>500</v>
      </c>
      <c r="M90" s="32"/>
      <c r="N90" s="33">
        <v>58331.82</v>
      </c>
      <c r="P90" s="12" t="s">
        <v>233</v>
      </c>
      <c r="Q90" s="11"/>
      <c r="R90" s="11">
        <v>5000</v>
      </c>
      <c r="S90" s="11"/>
      <c r="T90" s="11">
        <v>418639.74</v>
      </c>
    </row>
    <row r="91" spans="4:20" x14ac:dyDescent="0.25">
      <c r="D91" s="12" t="s">
        <v>186</v>
      </c>
      <c r="E91" s="11"/>
      <c r="F91" s="11">
        <v>2000</v>
      </c>
      <c r="G91" s="11"/>
      <c r="H91" s="11">
        <v>291215.61333333328</v>
      </c>
      <c r="J91" s="31" t="s">
        <v>472</v>
      </c>
      <c r="K91" s="11"/>
      <c r="L91" s="32">
        <v>750</v>
      </c>
      <c r="M91" s="32"/>
      <c r="N91" s="33">
        <v>608574.17000000004</v>
      </c>
      <c r="P91" s="12" t="s">
        <v>338</v>
      </c>
      <c r="Q91" s="11"/>
      <c r="R91" s="11">
        <v>1000</v>
      </c>
      <c r="S91" s="11"/>
      <c r="T91" s="11">
        <v>85250.623999999996</v>
      </c>
    </row>
    <row r="92" spans="4:20" x14ac:dyDescent="0.25">
      <c r="D92" s="12" t="s">
        <v>119</v>
      </c>
      <c r="E92" s="11"/>
      <c r="F92" s="11">
        <v>700</v>
      </c>
      <c r="G92" s="11"/>
      <c r="H92" s="11">
        <v>901463.62352941162</v>
      </c>
      <c r="J92" s="31" t="s">
        <v>474</v>
      </c>
      <c r="K92" s="11"/>
      <c r="L92" s="32">
        <v>500</v>
      </c>
      <c r="M92" s="32"/>
      <c r="N92" s="33">
        <v>202861.97</v>
      </c>
      <c r="P92" s="12" t="s">
        <v>65</v>
      </c>
      <c r="Q92" s="12" t="s">
        <v>336</v>
      </c>
      <c r="R92" s="14">
        <v>100</v>
      </c>
      <c r="S92" s="11">
        <v>898.9</v>
      </c>
      <c r="T92" s="11">
        <v>89889.8</v>
      </c>
    </row>
    <row r="93" spans="4:20" x14ac:dyDescent="0.25">
      <c r="D93" s="12" t="s">
        <v>191</v>
      </c>
      <c r="E93" s="11"/>
      <c r="F93" s="11">
        <v>250</v>
      </c>
      <c r="G93" s="11"/>
      <c r="H93" s="11">
        <v>58558.5</v>
      </c>
      <c r="J93" s="31" t="s">
        <v>475</v>
      </c>
      <c r="K93" s="11"/>
      <c r="L93" s="32">
        <v>500</v>
      </c>
      <c r="M93" s="32"/>
      <c r="N93" s="33">
        <v>69423.759999999995</v>
      </c>
      <c r="P93" s="12" t="s">
        <v>65</v>
      </c>
      <c r="Q93" s="11"/>
      <c r="R93" s="11">
        <v>1100</v>
      </c>
      <c r="S93" s="11">
        <v>898.9</v>
      </c>
      <c r="T93" s="11">
        <v>175140.424</v>
      </c>
    </row>
    <row r="94" spans="4:20" x14ac:dyDescent="0.25">
      <c r="D94" s="12" t="s">
        <v>76</v>
      </c>
      <c r="E94" s="11"/>
      <c r="F94" s="11">
        <v>3500</v>
      </c>
      <c r="G94" s="11"/>
      <c r="H94" s="11">
        <v>183604.93200000003</v>
      </c>
      <c r="J94" s="12" t="s">
        <v>72</v>
      </c>
      <c r="K94" s="12" t="s">
        <v>70</v>
      </c>
      <c r="L94" s="14">
        <v>100</v>
      </c>
      <c r="M94" s="11">
        <v>2889.62</v>
      </c>
      <c r="N94" s="11">
        <v>288962.19</v>
      </c>
      <c r="P94" s="31" t="s">
        <v>450</v>
      </c>
      <c r="Q94" s="11"/>
      <c r="R94" s="32">
        <v>2500</v>
      </c>
      <c r="S94" s="32"/>
      <c r="T94" s="33">
        <v>170076.42504118619</v>
      </c>
    </row>
    <row r="95" spans="4:20" x14ac:dyDescent="0.25">
      <c r="D95" s="12" t="s">
        <v>101</v>
      </c>
      <c r="E95" s="11"/>
      <c r="F95" s="11">
        <v>250</v>
      </c>
      <c r="G95" s="11"/>
      <c r="H95" s="11">
        <v>49076.315000000002</v>
      </c>
      <c r="J95" s="46" t="s">
        <v>22</v>
      </c>
      <c r="K95" s="11"/>
      <c r="L95" s="11">
        <v>1500</v>
      </c>
      <c r="M95" s="11"/>
      <c r="N95" s="11">
        <v>142537.34999999998</v>
      </c>
      <c r="P95" s="12" t="s">
        <v>117</v>
      </c>
      <c r="Q95" s="12" t="s">
        <v>175</v>
      </c>
      <c r="R95" s="14">
        <v>2500</v>
      </c>
      <c r="S95" s="11">
        <v>74.510000000000005</v>
      </c>
      <c r="T95" s="11">
        <v>186286</v>
      </c>
    </row>
    <row r="96" spans="4:20" x14ac:dyDescent="0.25">
      <c r="D96" s="31" t="s">
        <v>467</v>
      </c>
      <c r="E96" s="11"/>
      <c r="F96" s="32">
        <v>1000</v>
      </c>
      <c r="G96" s="32"/>
      <c r="H96" s="33">
        <v>41021</v>
      </c>
      <c r="J96" s="31" t="s">
        <v>477</v>
      </c>
      <c r="K96" s="11"/>
      <c r="L96" s="32">
        <v>1000</v>
      </c>
      <c r="M96" s="32"/>
      <c r="N96" s="33">
        <v>79579.5</v>
      </c>
      <c r="P96" s="12" t="s">
        <v>117</v>
      </c>
      <c r="Q96" s="12" t="s">
        <v>330</v>
      </c>
      <c r="R96" s="14">
        <v>1000</v>
      </c>
      <c r="S96" s="11">
        <v>73.95</v>
      </c>
      <c r="T96" s="11">
        <v>73953.11</v>
      </c>
    </row>
    <row r="97" spans="4:20" x14ac:dyDescent="0.25">
      <c r="D97" s="12" t="s">
        <v>131</v>
      </c>
      <c r="E97" s="11"/>
      <c r="F97" s="11">
        <v>29000</v>
      </c>
      <c r="G97" s="11"/>
      <c r="H97" s="11">
        <v>3386065.5117142857</v>
      </c>
      <c r="J97" s="12" t="s">
        <v>226</v>
      </c>
      <c r="K97" s="12" t="s">
        <v>224</v>
      </c>
      <c r="L97" s="14">
        <v>1500</v>
      </c>
      <c r="M97" s="11">
        <v>89.97</v>
      </c>
      <c r="N97" s="11">
        <v>134954.89000000001</v>
      </c>
      <c r="P97" s="12" t="s">
        <v>117</v>
      </c>
      <c r="R97" s="11">
        <v>6000</v>
      </c>
      <c r="S97" s="11">
        <v>148.46</v>
      </c>
      <c r="T97" s="11">
        <v>430315.53504118614</v>
      </c>
    </row>
    <row r="98" spans="4:20" x14ac:dyDescent="0.25">
      <c r="D98" s="31" t="s">
        <v>469</v>
      </c>
      <c r="E98" s="11"/>
      <c r="F98" s="32">
        <v>500</v>
      </c>
      <c r="G98" s="32"/>
      <c r="H98" s="33">
        <v>58331.82</v>
      </c>
      <c r="J98" s="12" t="s">
        <v>226</v>
      </c>
      <c r="K98" s="11" t="s">
        <v>494</v>
      </c>
      <c r="L98" s="11">
        <v>2500</v>
      </c>
      <c r="M98" s="11">
        <v>89.97</v>
      </c>
      <c r="N98" s="11">
        <v>214534.39</v>
      </c>
      <c r="P98" s="12" t="s">
        <v>348</v>
      </c>
      <c r="Q98" s="12" t="s">
        <v>345</v>
      </c>
      <c r="R98" s="14">
        <v>1000</v>
      </c>
      <c r="S98" s="11">
        <v>152.07</v>
      </c>
      <c r="T98" s="11">
        <v>152066.59</v>
      </c>
    </row>
    <row r="99" spans="4:20" x14ac:dyDescent="0.25">
      <c r="D99" s="12" t="s">
        <v>103</v>
      </c>
      <c r="E99" s="11"/>
      <c r="F99" s="11">
        <v>300</v>
      </c>
      <c r="G99" s="11"/>
      <c r="H99" s="11">
        <v>68293.688571428575</v>
      </c>
      <c r="J99" s="12" t="s">
        <v>66</v>
      </c>
      <c r="K99" s="12" t="s">
        <v>63</v>
      </c>
      <c r="L99" s="14">
        <v>5000</v>
      </c>
      <c r="M99" s="11">
        <v>59.6</v>
      </c>
      <c r="N99" s="11">
        <v>297997.51</v>
      </c>
      <c r="P99" s="31" t="s">
        <v>453</v>
      </c>
      <c r="Q99" s="11"/>
      <c r="R99" s="32">
        <v>50</v>
      </c>
      <c r="S99" s="32"/>
      <c r="T99" s="33">
        <v>6764.26</v>
      </c>
    </row>
    <row r="100" spans="4:20" x14ac:dyDescent="0.25">
      <c r="D100" s="31" t="s">
        <v>472</v>
      </c>
      <c r="E100" s="11"/>
      <c r="F100" s="32">
        <v>750</v>
      </c>
      <c r="G100" s="32"/>
      <c r="H100" s="33">
        <v>608574.17000000004</v>
      </c>
      <c r="J100" s="31" t="s">
        <v>479</v>
      </c>
      <c r="K100" s="11"/>
      <c r="L100" s="32">
        <v>5000</v>
      </c>
      <c r="M100" s="32"/>
      <c r="N100" s="33">
        <v>186937</v>
      </c>
      <c r="P100" s="31" t="s">
        <v>455</v>
      </c>
      <c r="Q100" s="11"/>
      <c r="R100" s="32">
        <v>4000</v>
      </c>
      <c r="S100" s="32"/>
      <c r="T100" s="33">
        <v>176008.89</v>
      </c>
    </row>
    <row r="101" spans="4:20" x14ac:dyDescent="0.25">
      <c r="D101" s="12" t="s">
        <v>187</v>
      </c>
      <c r="E101" s="11"/>
      <c r="F101" s="11">
        <v>250</v>
      </c>
      <c r="G101" s="11"/>
      <c r="H101" s="11">
        <v>48083.03</v>
      </c>
      <c r="J101" s="12" t="s">
        <v>67</v>
      </c>
      <c r="K101" s="11"/>
      <c r="L101" s="11">
        <v>750</v>
      </c>
      <c r="M101" s="11"/>
      <c r="N101" s="11">
        <v>495017.37749999994</v>
      </c>
      <c r="P101" s="12" t="s">
        <v>325</v>
      </c>
      <c r="Q101" s="12" t="s">
        <v>321</v>
      </c>
      <c r="R101" s="14">
        <v>500</v>
      </c>
      <c r="S101" s="11">
        <v>379.73</v>
      </c>
      <c r="T101" s="11">
        <v>189864.7</v>
      </c>
    </row>
    <row r="102" spans="4:20" x14ac:dyDescent="0.25">
      <c r="D102" s="31" t="s">
        <v>474</v>
      </c>
      <c r="E102" s="11"/>
      <c r="F102" s="32">
        <v>500</v>
      </c>
      <c r="G102" s="32"/>
      <c r="H102" s="33">
        <v>202861.97</v>
      </c>
      <c r="J102" s="12" t="s">
        <v>132</v>
      </c>
      <c r="K102" s="11"/>
      <c r="L102" s="11">
        <v>47000</v>
      </c>
      <c r="M102" s="11"/>
      <c r="N102" s="11">
        <v>6265441.8118518516</v>
      </c>
      <c r="P102" s="12" t="s">
        <v>325</v>
      </c>
      <c r="Q102" s="12" t="s">
        <v>340</v>
      </c>
      <c r="R102" s="14">
        <v>1000</v>
      </c>
      <c r="S102" s="11">
        <v>395.81</v>
      </c>
      <c r="T102" s="11">
        <v>395813.92</v>
      </c>
    </row>
    <row r="103" spans="4:20" x14ac:dyDescent="0.25">
      <c r="D103" s="31" t="s">
        <v>475</v>
      </c>
      <c r="E103" s="11"/>
      <c r="F103" s="32">
        <v>500</v>
      </c>
      <c r="G103" s="32"/>
      <c r="H103" s="33">
        <v>69423.759999999995</v>
      </c>
      <c r="J103" s="31" t="s">
        <v>481</v>
      </c>
      <c r="K103" s="11"/>
      <c r="L103" s="32">
        <v>200</v>
      </c>
      <c r="M103" s="32"/>
      <c r="N103" s="33">
        <v>145717.43</v>
      </c>
      <c r="P103" s="12" t="s">
        <v>255</v>
      </c>
      <c r="Q103" s="12" t="s">
        <v>253</v>
      </c>
      <c r="R103" s="14">
        <v>10000</v>
      </c>
      <c r="S103" s="11">
        <v>15.09</v>
      </c>
      <c r="T103" s="11">
        <v>150900</v>
      </c>
    </row>
    <row r="104" spans="4:20" x14ac:dyDescent="0.25">
      <c r="D104" s="12" t="s">
        <v>188</v>
      </c>
      <c r="E104" s="11"/>
      <c r="F104" s="11">
        <v>500</v>
      </c>
      <c r="G104" s="11"/>
      <c r="H104" s="11">
        <v>37837.805</v>
      </c>
      <c r="J104" s="31" t="s">
        <v>482</v>
      </c>
      <c r="K104" s="11"/>
      <c r="L104" s="32">
        <v>410</v>
      </c>
      <c r="M104" s="32"/>
      <c r="N104" s="33">
        <v>1447337.7</v>
      </c>
      <c r="P104" s="12" t="s">
        <v>145</v>
      </c>
      <c r="Q104" s="12" t="s">
        <v>142</v>
      </c>
      <c r="R104" s="14">
        <v>200</v>
      </c>
      <c r="S104" s="11">
        <v>824.01</v>
      </c>
      <c r="T104" s="11">
        <v>164802.35999999999</v>
      </c>
    </row>
    <row r="105" spans="4:20" x14ac:dyDescent="0.25">
      <c r="D105" s="12" t="s">
        <v>72</v>
      </c>
      <c r="E105" s="12" t="s">
        <v>70</v>
      </c>
      <c r="F105" s="14">
        <v>100</v>
      </c>
      <c r="G105" s="11">
        <v>2889.62</v>
      </c>
      <c r="H105" s="11">
        <v>288962.19</v>
      </c>
      <c r="J105" s="31" t="s">
        <v>483</v>
      </c>
      <c r="K105" s="11"/>
      <c r="L105" s="32">
        <v>100</v>
      </c>
      <c r="M105" s="32"/>
      <c r="N105" s="33">
        <v>77975.55</v>
      </c>
      <c r="P105" s="12" t="s">
        <v>145</v>
      </c>
      <c r="Q105" s="12" t="s">
        <v>294</v>
      </c>
      <c r="R105" s="14">
        <v>100</v>
      </c>
      <c r="S105" s="11">
        <v>484.98</v>
      </c>
      <c r="T105" s="11">
        <v>48498.46</v>
      </c>
    </row>
    <row r="106" spans="4:20" x14ac:dyDescent="0.25">
      <c r="D106" s="46" t="s">
        <v>22</v>
      </c>
      <c r="E106" s="11"/>
      <c r="F106" s="11">
        <v>1500</v>
      </c>
      <c r="G106" s="11"/>
      <c r="H106" s="11">
        <v>142537.34999999998</v>
      </c>
      <c r="J106" s="31" t="s">
        <v>485</v>
      </c>
      <c r="K106" s="11"/>
      <c r="L106" s="32">
        <v>103</v>
      </c>
      <c r="M106" s="32"/>
      <c r="N106" s="33">
        <v>90250.16</v>
      </c>
      <c r="P106" s="12" t="s">
        <v>145</v>
      </c>
      <c r="Q106" s="11"/>
      <c r="R106" s="11">
        <v>300</v>
      </c>
      <c r="S106" s="11">
        <v>1308.99</v>
      </c>
      <c r="T106" s="11">
        <v>213300.81999999998</v>
      </c>
    </row>
    <row r="107" spans="4:20" x14ac:dyDescent="0.25">
      <c r="D107" s="31" t="s">
        <v>477</v>
      </c>
      <c r="E107" s="11"/>
      <c r="F107" s="32">
        <v>1000</v>
      </c>
      <c r="G107" s="32"/>
      <c r="H107" s="33">
        <v>79579.5</v>
      </c>
      <c r="J107" s="12" t="s">
        <v>235</v>
      </c>
      <c r="K107" s="11"/>
      <c r="L107" s="11">
        <v>300</v>
      </c>
      <c r="M107" s="11"/>
      <c r="N107" s="11">
        <v>150150</v>
      </c>
      <c r="P107" s="12" t="s">
        <v>48</v>
      </c>
      <c r="Q107" s="11"/>
      <c r="R107" s="11">
        <v>2000</v>
      </c>
      <c r="S107" s="11"/>
      <c r="T107" s="11">
        <v>193893.72666666665</v>
      </c>
    </row>
    <row r="108" spans="4:20" x14ac:dyDescent="0.25">
      <c r="D108" s="31" t="s">
        <v>478</v>
      </c>
      <c r="E108" s="11"/>
      <c r="F108" s="32">
        <v>500</v>
      </c>
      <c r="G108" s="32"/>
      <c r="H108" s="33">
        <v>46096.06</v>
      </c>
      <c r="J108" s="12" t="s">
        <v>229</v>
      </c>
      <c r="K108" s="11"/>
      <c r="L108" s="11">
        <v>3000</v>
      </c>
      <c r="M108" s="11"/>
      <c r="N108" s="11">
        <v>104427.38400000001</v>
      </c>
      <c r="P108" s="31" t="s">
        <v>457</v>
      </c>
      <c r="Q108" s="11"/>
      <c r="R108" s="32">
        <v>100</v>
      </c>
      <c r="S108" s="32"/>
      <c r="T108" s="33">
        <v>123623.5</v>
      </c>
    </row>
    <row r="109" spans="4:20" x14ac:dyDescent="0.25">
      <c r="D109" s="12" t="s">
        <v>66</v>
      </c>
      <c r="E109" s="12" t="s">
        <v>63</v>
      </c>
      <c r="F109" s="14">
        <v>5000</v>
      </c>
      <c r="G109" s="11">
        <v>59.6</v>
      </c>
      <c r="H109" s="11">
        <v>297997.51</v>
      </c>
      <c r="J109" s="31" t="s">
        <v>489</v>
      </c>
      <c r="K109" s="11"/>
      <c r="L109" s="32">
        <v>1800</v>
      </c>
      <c r="M109" s="32"/>
      <c r="N109" s="33">
        <v>818332.54</v>
      </c>
      <c r="P109" s="31" t="s">
        <v>458</v>
      </c>
      <c r="Q109" s="11"/>
      <c r="R109" s="32">
        <v>3000</v>
      </c>
      <c r="S109" s="32"/>
      <c r="T109" s="33">
        <v>441208.69</v>
      </c>
    </row>
    <row r="110" spans="4:20" x14ac:dyDescent="0.25">
      <c r="D110" s="31" t="s">
        <v>479</v>
      </c>
      <c r="E110" s="11"/>
      <c r="F110" s="32">
        <v>5000</v>
      </c>
      <c r="G110" s="32"/>
      <c r="H110" s="33">
        <v>186937</v>
      </c>
      <c r="J110" s="31" t="s">
        <v>490</v>
      </c>
      <c r="K110" s="11"/>
      <c r="L110" s="32">
        <v>500</v>
      </c>
      <c r="M110" s="32"/>
      <c r="N110" s="33">
        <v>152075.39000000001</v>
      </c>
      <c r="P110" s="12" t="s">
        <v>339</v>
      </c>
      <c r="Q110" s="12" t="s">
        <v>336</v>
      </c>
      <c r="R110" s="14">
        <v>100</v>
      </c>
      <c r="S110" s="11">
        <v>921.62</v>
      </c>
      <c r="T110" s="11">
        <v>92162.06</v>
      </c>
    </row>
    <row r="111" spans="4:20" x14ac:dyDescent="0.25">
      <c r="D111" s="12" t="s">
        <v>67</v>
      </c>
      <c r="E111" s="11"/>
      <c r="F111" s="11">
        <v>750</v>
      </c>
      <c r="G111" s="11"/>
      <c r="H111" s="11">
        <v>495017.37749999994</v>
      </c>
      <c r="J111" s="12" t="s">
        <v>203</v>
      </c>
      <c r="K111" s="11"/>
      <c r="L111" s="11">
        <v>300</v>
      </c>
      <c r="M111" s="11"/>
      <c r="N111" s="11">
        <v>230178.04199999999</v>
      </c>
      <c r="P111" s="12" t="s">
        <v>130</v>
      </c>
      <c r="Q111" s="12" t="s">
        <v>127</v>
      </c>
      <c r="R111" s="14">
        <v>500</v>
      </c>
      <c r="S111" s="11">
        <v>155.31</v>
      </c>
      <c r="T111" s="11">
        <v>77652.59</v>
      </c>
    </row>
    <row r="112" spans="4:20" x14ac:dyDescent="0.25">
      <c r="D112" s="12" t="s">
        <v>132</v>
      </c>
      <c r="E112" s="11"/>
      <c r="F112" s="11">
        <v>49000</v>
      </c>
      <c r="G112" s="11"/>
      <c r="H112" s="11">
        <v>6532056.3570370376</v>
      </c>
      <c r="J112" s="31" t="s">
        <v>491</v>
      </c>
      <c r="K112" s="11"/>
      <c r="L112" s="32">
        <v>40000</v>
      </c>
      <c r="M112" s="32"/>
      <c r="N112" s="33">
        <v>813082</v>
      </c>
      <c r="P112" s="12" t="s">
        <v>186</v>
      </c>
      <c r="Q112" s="11"/>
      <c r="R112" s="11">
        <v>1000</v>
      </c>
      <c r="S112" s="11"/>
      <c r="T112" s="11">
        <v>145607.80666666664</v>
      </c>
    </row>
    <row r="113" spans="4:20" x14ac:dyDescent="0.25">
      <c r="D113" s="31" t="s">
        <v>481</v>
      </c>
      <c r="E113" s="11"/>
      <c r="F113" s="32">
        <v>200</v>
      </c>
      <c r="G113" s="32"/>
      <c r="H113" s="33">
        <v>145717.43</v>
      </c>
      <c r="J113" s="31" t="s">
        <v>493</v>
      </c>
      <c r="L113" s="32">
        <v>20</v>
      </c>
      <c r="M113" s="32"/>
      <c r="N113" s="33">
        <v>5601.6</v>
      </c>
      <c r="P113" s="12" t="s">
        <v>119</v>
      </c>
      <c r="Q113" s="11"/>
      <c r="R113" s="11">
        <v>450</v>
      </c>
      <c r="S113" s="11"/>
      <c r="T113" s="11">
        <v>579512.32941176463</v>
      </c>
    </row>
    <row r="114" spans="4:20" x14ac:dyDescent="0.25">
      <c r="D114" s="31" t="s">
        <v>482</v>
      </c>
      <c r="E114" s="11"/>
      <c r="F114" s="32">
        <v>410</v>
      </c>
      <c r="G114" s="32"/>
      <c r="H114" s="33">
        <v>1447337.7</v>
      </c>
      <c r="P114" s="12" t="s">
        <v>76</v>
      </c>
      <c r="Q114" s="11"/>
      <c r="R114" s="11">
        <v>1000</v>
      </c>
      <c r="S114" s="11"/>
      <c r="T114" s="11">
        <v>52458.552000000011</v>
      </c>
    </row>
    <row r="115" spans="4:20" x14ac:dyDescent="0.25">
      <c r="D115" s="31" t="s">
        <v>483</v>
      </c>
      <c r="E115" s="11"/>
      <c r="F115" s="32">
        <v>100</v>
      </c>
      <c r="G115" s="32"/>
      <c r="H115" s="33">
        <v>77975.55</v>
      </c>
      <c r="P115" s="12" t="s">
        <v>326</v>
      </c>
      <c r="Q115" s="12" t="s">
        <v>321</v>
      </c>
      <c r="R115" s="14">
        <v>1000</v>
      </c>
      <c r="S115" s="11">
        <v>61.69</v>
      </c>
      <c r="T115" s="11">
        <v>61691.6</v>
      </c>
    </row>
    <row r="116" spans="4:20" x14ac:dyDescent="0.25">
      <c r="D116" s="12" t="s">
        <v>189</v>
      </c>
      <c r="E116" s="11"/>
      <c r="F116" s="11">
        <v>500</v>
      </c>
      <c r="G116" s="11"/>
      <c r="H116" s="11">
        <v>70620.55</v>
      </c>
      <c r="P116" s="12" t="s">
        <v>131</v>
      </c>
      <c r="Q116" s="11"/>
      <c r="R116" s="11">
        <v>27000</v>
      </c>
      <c r="S116" s="11"/>
      <c r="T116" s="11">
        <v>3152543.7522857143</v>
      </c>
    </row>
    <row r="117" spans="4:20" x14ac:dyDescent="0.25">
      <c r="D117" s="31" t="s">
        <v>485</v>
      </c>
      <c r="E117" s="11"/>
      <c r="F117" s="32">
        <v>103</v>
      </c>
      <c r="G117" s="32"/>
      <c r="H117" s="33">
        <v>90250.16</v>
      </c>
      <c r="P117" s="31" t="s">
        <v>469</v>
      </c>
      <c r="Q117" s="11"/>
      <c r="R117" s="32">
        <v>500</v>
      </c>
      <c r="S117" s="32"/>
      <c r="T117" s="33">
        <v>58331.82</v>
      </c>
    </row>
    <row r="118" spans="4:20" x14ac:dyDescent="0.25">
      <c r="D118" s="31" t="s">
        <v>486</v>
      </c>
      <c r="E118" s="11"/>
      <c r="F118" s="32">
        <v>500</v>
      </c>
      <c r="G118" s="32"/>
      <c r="H118" s="33">
        <v>250250</v>
      </c>
      <c r="P118" s="12" t="s">
        <v>301</v>
      </c>
      <c r="Q118" s="11"/>
      <c r="R118" s="11">
        <v>500</v>
      </c>
      <c r="S118" s="11"/>
      <c r="T118" s="11">
        <v>405716.11333333334</v>
      </c>
    </row>
    <row r="119" spans="4:20" x14ac:dyDescent="0.25">
      <c r="D119" s="12" t="s">
        <v>105</v>
      </c>
      <c r="E119" s="11"/>
      <c r="F119" s="11">
        <v>250</v>
      </c>
      <c r="G119" s="11"/>
      <c r="H119" s="11">
        <v>33253.283333333333</v>
      </c>
      <c r="P119" s="31" t="s">
        <v>474</v>
      </c>
      <c r="Q119" s="11"/>
      <c r="R119" s="32">
        <v>500</v>
      </c>
      <c r="S119" s="32"/>
      <c r="T119" s="33">
        <v>202861.97</v>
      </c>
    </row>
    <row r="120" spans="4:20" x14ac:dyDescent="0.25">
      <c r="D120" s="31" t="s">
        <v>488</v>
      </c>
      <c r="E120" s="11"/>
      <c r="F120" s="32">
        <v>500</v>
      </c>
      <c r="G120" s="32"/>
      <c r="H120" s="33">
        <v>39014</v>
      </c>
      <c r="P120" s="31" t="s">
        <v>475</v>
      </c>
      <c r="Q120" s="11"/>
      <c r="R120" s="32">
        <v>500</v>
      </c>
      <c r="S120" s="32"/>
      <c r="T120" s="33">
        <v>69423.759999999995</v>
      </c>
    </row>
    <row r="121" spans="4:20" x14ac:dyDescent="0.25">
      <c r="D121" s="31" t="s">
        <v>489</v>
      </c>
      <c r="E121" s="11"/>
      <c r="F121" s="32">
        <v>1800</v>
      </c>
      <c r="G121" s="32"/>
      <c r="H121" s="33">
        <v>818332.54</v>
      </c>
      <c r="P121" s="12" t="s">
        <v>72</v>
      </c>
      <c r="Q121" s="12" t="s">
        <v>70</v>
      </c>
      <c r="R121" s="14">
        <v>100</v>
      </c>
      <c r="S121" s="11">
        <v>2889.62</v>
      </c>
      <c r="T121" s="11">
        <v>288962.19</v>
      </c>
    </row>
    <row r="122" spans="4:20" x14ac:dyDescent="0.25">
      <c r="D122" s="31" t="s">
        <v>490</v>
      </c>
      <c r="E122" s="11"/>
      <c r="F122" s="32">
        <v>500</v>
      </c>
      <c r="G122" s="32"/>
      <c r="H122" s="33">
        <v>152075.39000000001</v>
      </c>
      <c r="P122" s="46" t="s">
        <v>22</v>
      </c>
      <c r="Q122" s="11"/>
      <c r="R122" s="11">
        <v>1500</v>
      </c>
      <c r="S122" s="11"/>
      <c r="T122" s="11">
        <v>142537.34999999998</v>
      </c>
    </row>
    <row r="123" spans="4:20" x14ac:dyDescent="0.25">
      <c r="D123" s="12" t="s">
        <v>126</v>
      </c>
      <c r="E123" s="12" t="s">
        <v>121</v>
      </c>
      <c r="F123" s="14">
        <v>100</v>
      </c>
      <c r="G123" s="11">
        <v>2862.76</v>
      </c>
      <c r="H123" s="11">
        <v>286275.99</v>
      </c>
      <c r="P123" s="12" t="s">
        <v>66</v>
      </c>
      <c r="Q123" s="12" t="s">
        <v>63</v>
      </c>
      <c r="R123" s="14">
        <v>5000</v>
      </c>
      <c r="S123" s="11">
        <v>59.6</v>
      </c>
      <c r="T123" s="11">
        <v>297997.51</v>
      </c>
    </row>
    <row r="124" spans="4:20" x14ac:dyDescent="0.25">
      <c r="D124" s="31" t="s">
        <v>491</v>
      </c>
      <c r="E124" s="11"/>
      <c r="F124" s="32">
        <v>40000</v>
      </c>
      <c r="G124" s="32"/>
      <c r="H124" s="33">
        <v>813082</v>
      </c>
      <c r="P124" s="31" t="s">
        <v>479</v>
      </c>
      <c r="Q124" s="11"/>
      <c r="R124" s="32">
        <v>5000</v>
      </c>
      <c r="S124" s="32"/>
      <c r="T124" s="33">
        <v>186937</v>
      </c>
    </row>
    <row r="125" spans="4:20" x14ac:dyDescent="0.25">
      <c r="D125" s="12" t="s">
        <v>120</v>
      </c>
      <c r="E125" s="11"/>
      <c r="F125" s="11">
        <v>2000</v>
      </c>
      <c r="G125" s="11"/>
      <c r="H125" s="11">
        <v>198698.63999999998</v>
      </c>
      <c r="P125" s="12" t="s">
        <v>67</v>
      </c>
      <c r="Q125" s="11"/>
      <c r="R125" s="11">
        <v>750</v>
      </c>
      <c r="S125" s="11"/>
      <c r="T125" s="11">
        <v>495017.37749999994</v>
      </c>
    </row>
    <row r="126" spans="4:20" x14ac:dyDescent="0.25">
      <c r="D126" s="31" t="s">
        <v>493</v>
      </c>
      <c r="E126" s="11"/>
      <c r="F126" s="32">
        <v>20</v>
      </c>
      <c r="G126" s="32"/>
      <c r="H126" s="33">
        <v>5601.6</v>
      </c>
      <c r="P126" s="12" t="s">
        <v>132</v>
      </c>
      <c r="Q126" s="11"/>
      <c r="R126" s="11">
        <v>47000</v>
      </c>
      <c r="S126" s="11"/>
      <c r="T126" s="11">
        <v>6265441.8118518516</v>
      </c>
    </row>
    <row r="127" spans="4:20" x14ac:dyDescent="0.25">
      <c r="P127" s="31" t="s">
        <v>481</v>
      </c>
      <c r="Q127" s="11"/>
      <c r="R127" s="32">
        <v>200</v>
      </c>
      <c r="S127" s="32"/>
      <c r="T127" s="33">
        <v>145717.43</v>
      </c>
    </row>
    <row r="128" spans="4:20" x14ac:dyDescent="0.25">
      <c r="P128" s="12" t="s">
        <v>262</v>
      </c>
      <c r="Q128" s="12" t="s">
        <v>260</v>
      </c>
      <c r="R128" s="14">
        <v>100</v>
      </c>
      <c r="S128" s="11">
        <v>710.56</v>
      </c>
      <c r="T128" s="11">
        <v>71055.990000000005</v>
      </c>
    </row>
    <row r="129" spans="16:20" x14ac:dyDescent="0.25">
      <c r="P129" s="12" t="s">
        <v>262</v>
      </c>
      <c r="Q129" s="11"/>
      <c r="R129" s="11">
        <v>300</v>
      </c>
      <c r="S129" s="11">
        <v>710.56</v>
      </c>
      <c r="T129" s="11">
        <v>216773.41999999998</v>
      </c>
    </row>
    <row r="130" spans="16:20" x14ac:dyDescent="0.25">
      <c r="P130" s="31" t="s">
        <v>482</v>
      </c>
      <c r="Q130" s="11"/>
      <c r="R130" s="32">
        <v>410</v>
      </c>
      <c r="S130" s="32"/>
      <c r="T130" s="33">
        <v>1447337.7</v>
      </c>
    </row>
    <row r="131" spans="16:20" x14ac:dyDescent="0.25">
      <c r="P131" s="31" t="s">
        <v>483</v>
      </c>
      <c r="Q131" s="11"/>
      <c r="R131" s="32">
        <v>100</v>
      </c>
      <c r="S131" s="32"/>
      <c r="T131" s="33">
        <v>77975.55</v>
      </c>
    </row>
    <row r="132" spans="16:20" x14ac:dyDescent="0.25">
      <c r="P132" s="12" t="s">
        <v>263</v>
      </c>
      <c r="Q132" s="12" t="s">
        <v>260</v>
      </c>
      <c r="R132" s="14">
        <v>50</v>
      </c>
      <c r="S132" s="11">
        <v>589.48</v>
      </c>
      <c r="T132" s="11">
        <v>29473.8</v>
      </c>
    </row>
    <row r="133" spans="16:20" x14ac:dyDescent="0.25">
      <c r="P133" s="12" t="s">
        <v>263</v>
      </c>
      <c r="R133" s="54">
        <v>150</v>
      </c>
      <c r="S133" s="54">
        <v>589.48</v>
      </c>
      <c r="T133" s="54">
        <v>107449.35</v>
      </c>
    </row>
    <row r="134" spans="16:20" x14ac:dyDescent="0.25">
      <c r="P134" s="31" t="s">
        <v>485</v>
      </c>
      <c r="Q134" s="11"/>
      <c r="R134" s="32">
        <v>103</v>
      </c>
      <c r="S134" s="32"/>
      <c r="T134" s="33">
        <v>90250.16</v>
      </c>
    </row>
    <row r="135" spans="16:20" x14ac:dyDescent="0.25">
      <c r="P135" s="12" t="s">
        <v>235</v>
      </c>
      <c r="Q135" s="11"/>
      <c r="R135" s="11">
        <v>300</v>
      </c>
      <c r="S135" s="11"/>
      <c r="T135" s="11">
        <v>150150</v>
      </c>
    </row>
    <row r="136" spans="16:20" x14ac:dyDescent="0.25">
      <c r="P136" s="12" t="s">
        <v>318</v>
      </c>
      <c r="Q136" s="12" t="s">
        <v>316</v>
      </c>
      <c r="R136" s="14">
        <v>1000</v>
      </c>
      <c r="S136" s="11">
        <v>153.25</v>
      </c>
      <c r="T136" s="11">
        <v>153253.1</v>
      </c>
    </row>
    <row r="137" spans="16:20" x14ac:dyDescent="0.25">
      <c r="P137" s="12" t="s">
        <v>229</v>
      </c>
      <c r="Q137" s="11"/>
      <c r="R137" s="11">
        <v>3000</v>
      </c>
      <c r="S137" s="11"/>
      <c r="T137" s="11">
        <v>104427.38400000001</v>
      </c>
    </row>
    <row r="138" spans="16:20" x14ac:dyDescent="0.25">
      <c r="P138" s="12" t="s">
        <v>329</v>
      </c>
      <c r="Q138" s="12" t="s">
        <v>327</v>
      </c>
      <c r="R138" s="14">
        <v>200</v>
      </c>
      <c r="S138" s="11">
        <v>549.24</v>
      </c>
      <c r="T138" s="11">
        <v>109848.35</v>
      </c>
    </row>
    <row r="139" spans="16:20" x14ac:dyDescent="0.25">
      <c r="P139" s="31" t="s">
        <v>489</v>
      </c>
      <c r="Q139" s="11"/>
      <c r="R139" s="32">
        <v>1800</v>
      </c>
      <c r="S139" s="32"/>
      <c r="T139" s="33">
        <v>818332.54</v>
      </c>
    </row>
    <row r="140" spans="16:20" x14ac:dyDescent="0.25">
      <c r="P140" s="31" t="s">
        <v>490</v>
      </c>
      <c r="Q140" s="11"/>
      <c r="R140" s="32">
        <v>500</v>
      </c>
      <c r="S140" s="32"/>
      <c r="T140" s="33">
        <v>152075.39000000001</v>
      </c>
    </row>
    <row r="141" spans="16:20" x14ac:dyDescent="0.25">
      <c r="P141" s="12" t="s">
        <v>203</v>
      </c>
      <c r="Q141" s="11"/>
      <c r="R141" s="11">
        <v>300</v>
      </c>
      <c r="S141" s="11"/>
      <c r="T141" s="11">
        <v>230178.04199999999</v>
      </c>
    </row>
    <row r="142" spans="16:20" x14ac:dyDescent="0.25">
      <c r="P142" s="12" t="s">
        <v>203</v>
      </c>
      <c r="Q142" s="12" t="s">
        <v>345</v>
      </c>
      <c r="R142" s="14">
        <v>100</v>
      </c>
      <c r="S142" s="11">
        <v>759.76</v>
      </c>
      <c r="T142" s="11">
        <v>75975.899999999994</v>
      </c>
    </row>
    <row r="143" spans="16:20" x14ac:dyDescent="0.25">
      <c r="P143" s="12" t="s">
        <v>203</v>
      </c>
      <c r="Q143" s="12" t="s">
        <v>287</v>
      </c>
      <c r="R143" s="14">
        <v>250</v>
      </c>
      <c r="S143" s="11">
        <v>738.1</v>
      </c>
      <c r="T143" s="11">
        <v>184524.69</v>
      </c>
    </row>
    <row r="144" spans="16:20" x14ac:dyDescent="0.25">
      <c r="P144" s="12" t="s">
        <v>203</v>
      </c>
      <c r="R144" s="55">
        <v>650</v>
      </c>
      <c r="S144" s="55">
        <v>1497.8600000000001</v>
      </c>
      <c r="T144" s="55">
        <v>490678.63199999998</v>
      </c>
    </row>
    <row r="145" spans="16:20" x14ac:dyDescent="0.25">
      <c r="P145" s="31" t="s">
        <v>491</v>
      </c>
      <c r="Q145" s="11"/>
      <c r="R145" s="32">
        <v>40000</v>
      </c>
      <c r="S145" s="32"/>
      <c r="T145" s="33">
        <v>813082</v>
      </c>
    </row>
    <row r="146" spans="16:20" x14ac:dyDescent="0.25">
      <c r="P146" s="31" t="s">
        <v>493</v>
      </c>
      <c r="Q146" s="11"/>
      <c r="R146" s="32">
        <v>20</v>
      </c>
      <c r="S146" s="32"/>
      <c r="T146" s="33">
        <v>5601.6</v>
      </c>
    </row>
    <row r="147" spans="16:20" x14ac:dyDescent="0.25">
      <c r="P147" s="46"/>
    </row>
    <row r="148" spans="16:20" x14ac:dyDescent="0.25">
      <c r="P148" s="46"/>
    </row>
    <row r="149" spans="16:20" x14ac:dyDescent="0.25">
      <c r="P149" s="46"/>
    </row>
    <row r="150" spans="16:20" x14ac:dyDescent="0.25">
      <c r="P150" s="46"/>
    </row>
    <row r="151" spans="16:20" x14ac:dyDescent="0.25">
      <c r="P151" s="46"/>
    </row>
    <row r="152" spans="16:20" x14ac:dyDescent="0.25">
      <c r="P152" s="46"/>
    </row>
    <row r="153" spans="16:20" x14ac:dyDescent="0.25">
      <c r="P153" s="46"/>
    </row>
    <row r="154" spans="16:20" x14ac:dyDescent="0.25">
      <c r="P154" s="46"/>
    </row>
    <row r="155" spans="16:20" x14ac:dyDescent="0.25">
      <c r="P155" s="46"/>
    </row>
    <row r="156" spans="16:20" x14ac:dyDescent="0.25">
      <c r="P156" s="46"/>
    </row>
    <row r="157" spans="16:20" x14ac:dyDescent="0.25">
      <c r="P157" s="46"/>
    </row>
    <row r="158" spans="16:20" x14ac:dyDescent="0.25">
      <c r="P158" s="46"/>
    </row>
    <row r="159" spans="16:20" x14ac:dyDescent="0.25">
      <c r="P159" s="46"/>
    </row>
    <row r="160" spans="16:20" x14ac:dyDescent="0.25">
      <c r="P160" s="46"/>
    </row>
    <row r="161" spans="16:16" x14ac:dyDescent="0.25">
      <c r="P161" s="46"/>
    </row>
    <row r="162" spans="16:16" x14ac:dyDescent="0.25">
      <c r="P162" s="46"/>
    </row>
    <row r="163" spans="16:16" x14ac:dyDescent="0.25">
      <c r="P163" s="46"/>
    </row>
    <row r="164" spans="16:16" x14ac:dyDescent="0.25">
      <c r="P164" s="46"/>
    </row>
    <row r="165" spans="16:16" x14ac:dyDescent="0.25">
      <c r="P165" s="46"/>
    </row>
    <row r="166" spans="16:16" x14ac:dyDescent="0.25">
      <c r="P166" s="46"/>
    </row>
    <row r="167" spans="16:16" x14ac:dyDescent="0.25">
      <c r="P167" s="46"/>
    </row>
    <row r="168" spans="16:16" x14ac:dyDescent="0.25">
      <c r="P168" s="46"/>
    </row>
    <row r="169" spans="16:16" x14ac:dyDescent="0.25">
      <c r="P169" s="46"/>
    </row>
    <row r="170" spans="16:16" x14ac:dyDescent="0.25">
      <c r="P170" s="46"/>
    </row>
    <row r="171" spans="16:16" x14ac:dyDescent="0.25">
      <c r="P171" s="46"/>
    </row>
    <row r="172" spans="16:16" x14ac:dyDescent="0.25">
      <c r="P172" s="46"/>
    </row>
    <row r="173" spans="16:16" x14ac:dyDescent="0.25">
      <c r="P173" s="46"/>
    </row>
    <row r="174" spans="16:16" x14ac:dyDescent="0.25">
      <c r="P174" s="46"/>
    </row>
    <row r="175" spans="16:16" x14ac:dyDescent="0.25">
      <c r="P175" s="46"/>
    </row>
    <row r="176" spans="16:16" x14ac:dyDescent="0.25">
      <c r="P176" s="46"/>
    </row>
    <row r="177" spans="16:16" x14ac:dyDescent="0.25">
      <c r="P177" s="46"/>
    </row>
    <row r="178" spans="16:16" x14ac:dyDescent="0.25">
      <c r="P178" s="46"/>
    </row>
    <row r="179" spans="16:16" x14ac:dyDescent="0.25">
      <c r="P179" s="46"/>
    </row>
    <row r="180" spans="16:16" x14ac:dyDescent="0.25">
      <c r="P180" s="46"/>
    </row>
    <row r="181" spans="16:16" x14ac:dyDescent="0.25">
      <c r="P181" s="46"/>
    </row>
    <row r="182" spans="16:16" x14ac:dyDescent="0.25">
      <c r="P182" s="46"/>
    </row>
    <row r="183" spans="16:16" x14ac:dyDescent="0.25">
      <c r="P183" s="46"/>
    </row>
    <row r="184" spans="16:16" x14ac:dyDescent="0.25">
      <c r="P184" s="46"/>
    </row>
    <row r="185" spans="16:16" x14ac:dyDescent="0.25">
      <c r="P185" s="46"/>
    </row>
    <row r="186" spans="16:16" x14ac:dyDescent="0.25">
      <c r="P186" s="46"/>
    </row>
    <row r="187" spans="16:16" x14ac:dyDescent="0.25">
      <c r="P187" s="46"/>
    </row>
    <row r="188" spans="16:16" x14ac:dyDescent="0.25">
      <c r="P188" s="46"/>
    </row>
    <row r="189" spans="16:16" x14ac:dyDescent="0.25">
      <c r="P189" s="46"/>
    </row>
    <row r="190" spans="16:16" x14ac:dyDescent="0.25">
      <c r="P190" s="46"/>
    </row>
    <row r="191" spans="16:16" x14ac:dyDescent="0.25">
      <c r="P191" s="46"/>
    </row>
    <row r="192" spans="16:16" x14ac:dyDescent="0.25">
      <c r="P192" s="46"/>
    </row>
  </sheetData>
  <mergeCells count="1">
    <mergeCell ref="D1:H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89E8-8F6C-4E0F-91B5-7CCE068D785C}">
  <dimension ref="B2:I159"/>
  <sheetViews>
    <sheetView tabSelected="1" workbookViewId="0">
      <selection activeCell="F15" sqref="F15"/>
    </sheetView>
  </sheetViews>
  <sheetFormatPr defaultRowHeight="12.75" x14ac:dyDescent="0.2"/>
  <cols>
    <col min="1" max="1" width="5.5703125" style="60" customWidth="1"/>
    <col min="2" max="2" width="13.5703125" style="60" bestFit="1" customWidth="1"/>
    <col min="3" max="3" width="12.7109375" style="59" bestFit="1" customWidth="1"/>
    <col min="4" max="4" width="13.5703125" style="59" bestFit="1" customWidth="1"/>
    <col min="5" max="5" width="13.85546875" style="59" bestFit="1" customWidth="1"/>
    <col min="6" max="6" width="14.85546875" style="59" bestFit="1" customWidth="1"/>
    <col min="7" max="7" width="13.85546875" style="59" bestFit="1" customWidth="1"/>
    <col min="8" max="8" width="9.140625" style="60"/>
    <col min="9" max="9" width="18" style="60" bestFit="1" customWidth="1"/>
    <col min="10" max="16384" width="9.140625" style="60"/>
  </cols>
  <sheetData>
    <row r="2" spans="2:9" x14ac:dyDescent="0.2">
      <c r="B2" s="77" t="s">
        <v>512</v>
      </c>
      <c r="C2" s="78"/>
      <c r="D2" s="78"/>
      <c r="E2" s="78"/>
      <c r="F2" s="78"/>
    </row>
    <row r="3" spans="2:9" x14ac:dyDescent="0.2">
      <c r="B3" s="60" t="s">
        <v>513</v>
      </c>
    </row>
    <row r="4" spans="2:9" x14ac:dyDescent="0.2">
      <c r="B4" s="60" t="s">
        <v>504</v>
      </c>
    </row>
    <row r="6" spans="2:9" x14ac:dyDescent="0.2">
      <c r="B6" s="61" t="s">
        <v>505</v>
      </c>
      <c r="C6" s="62" t="s">
        <v>506</v>
      </c>
      <c r="D6" s="62" t="s">
        <v>507</v>
      </c>
      <c r="E6" s="62" t="s">
        <v>508</v>
      </c>
      <c r="F6" s="62" t="s">
        <v>509</v>
      </c>
      <c r="G6" s="62" t="s">
        <v>510</v>
      </c>
    </row>
    <row r="7" spans="2:9" x14ac:dyDescent="0.2">
      <c r="B7" s="63" t="s">
        <v>511</v>
      </c>
      <c r="C7" s="64" t="s">
        <v>390</v>
      </c>
      <c r="D7" s="64" t="s">
        <v>389</v>
      </c>
      <c r="E7" s="64" t="s">
        <v>388</v>
      </c>
      <c r="F7" s="64" t="s">
        <v>387</v>
      </c>
      <c r="G7" s="64" t="s">
        <v>394</v>
      </c>
      <c r="I7" s="56" t="s">
        <v>385</v>
      </c>
    </row>
    <row r="8" spans="2:9" x14ac:dyDescent="0.2">
      <c r="B8" s="65" t="s">
        <v>124</v>
      </c>
      <c r="C8" s="59">
        <v>13217.419999999984</v>
      </c>
      <c r="G8" s="59">
        <f>SUM(C8:F8)</f>
        <v>13217.419999999984</v>
      </c>
      <c r="I8" s="56" t="s">
        <v>498</v>
      </c>
    </row>
    <row r="9" spans="2:9" x14ac:dyDescent="0.2">
      <c r="B9" s="65" t="s">
        <v>35</v>
      </c>
      <c r="C9" s="59">
        <v>24278.01999999999</v>
      </c>
      <c r="G9" s="59">
        <f>SUM(C9:F9)</f>
        <v>24278.01999999999</v>
      </c>
      <c r="I9" s="57"/>
    </row>
    <row r="10" spans="2:9" x14ac:dyDescent="0.2">
      <c r="B10" s="65"/>
      <c r="I10" s="56" t="s">
        <v>499</v>
      </c>
    </row>
    <row r="11" spans="2:9" x14ac:dyDescent="0.2">
      <c r="B11" s="65" t="s">
        <v>219</v>
      </c>
      <c r="D11" s="59">
        <v>12025.699999999997</v>
      </c>
      <c r="F11" s="59">
        <v>12620.82383999999</v>
      </c>
      <c r="G11" s="59">
        <f>SUM(C11:F11)</f>
        <v>24646.523839999987</v>
      </c>
      <c r="I11" s="56"/>
    </row>
    <row r="12" spans="2:9" x14ac:dyDescent="0.2">
      <c r="B12" s="65" t="s">
        <v>177</v>
      </c>
      <c r="C12" s="59">
        <v>15452.176470588238</v>
      </c>
      <c r="D12" s="59">
        <v>21117.184117647063</v>
      </c>
      <c r="E12" s="59">
        <v>4194.4094117647037</v>
      </c>
      <c r="G12" s="59">
        <f>SUM(C12:F12)</f>
        <v>40763.770000000004</v>
      </c>
      <c r="I12" s="56" t="s">
        <v>500</v>
      </c>
    </row>
    <row r="13" spans="2:9" x14ac:dyDescent="0.2">
      <c r="B13" s="65" t="s">
        <v>79</v>
      </c>
      <c r="C13" s="59">
        <v>35940.19</v>
      </c>
      <c r="G13" s="59">
        <f>SUM(C13:F13)</f>
        <v>35940.19</v>
      </c>
      <c r="I13" s="58"/>
    </row>
    <row r="14" spans="2:9" x14ac:dyDescent="0.2">
      <c r="B14" s="65" t="s">
        <v>342</v>
      </c>
      <c r="E14" s="59">
        <v>11969.360000000044</v>
      </c>
      <c r="F14" s="59">
        <v>13644.879999999976</v>
      </c>
      <c r="G14" s="59">
        <f>SUM(C14:F14)</f>
        <v>25614.24000000002</v>
      </c>
      <c r="I14" s="56" t="s">
        <v>501</v>
      </c>
    </row>
    <row r="15" spans="2:9" x14ac:dyDescent="0.2">
      <c r="B15" s="65"/>
      <c r="I15" s="56"/>
    </row>
    <row r="16" spans="2:9" x14ac:dyDescent="0.2">
      <c r="B16" s="65" t="s">
        <v>47</v>
      </c>
      <c r="C16" s="59">
        <v>67767.200000000012</v>
      </c>
      <c r="E16" s="59">
        <v>19505.039999999994</v>
      </c>
      <c r="G16" s="59">
        <f>SUM(C16:F16)</f>
        <v>87272.24</v>
      </c>
      <c r="I16" s="56" t="s">
        <v>502</v>
      </c>
    </row>
    <row r="17" spans="2:9" x14ac:dyDescent="0.2">
      <c r="B17" s="65" t="s">
        <v>286</v>
      </c>
      <c r="F17" s="59">
        <v>4942.8699999999953</v>
      </c>
      <c r="G17" s="59">
        <f>SUM(C17:F17)</f>
        <v>4942.8699999999953</v>
      </c>
      <c r="I17" s="56"/>
    </row>
    <row r="18" spans="2:9" x14ac:dyDescent="0.2">
      <c r="B18" s="65" t="s">
        <v>80</v>
      </c>
      <c r="C18" s="59">
        <v>2669.3799999999974</v>
      </c>
      <c r="D18" s="59">
        <v>4306.2099999999991</v>
      </c>
      <c r="G18" s="59">
        <f>SUM(C18:F18)</f>
        <v>6975.5899999999965</v>
      </c>
      <c r="I18" s="56" t="s">
        <v>503</v>
      </c>
    </row>
    <row r="19" spans="2:9" x14ac:dyDescent="0.2">
      <c r="B19" s="65" t="s">
        <v>81</v>
      </c>
      <c r="C19" s="59">
        <v>1810.679999999993</v>
      </c>
      <c r="D19" s="59">
        <v>7355.1399999999849</v>
      </c>
      <c r="G19" s="59">
        <f>SUM(C19:F19)</f>
        <v>9165.8199999999779</v>
      </c>
    </row>
    <row r="20" spans="2:9" x14ac:dyDescent="0.2">
      <c r="B20" s="65" t="s">
        <v>82</v>
      </c>
      <c r="C20" s="59">
        <v>21513.960000000006</v>
      </c>
      <c r="G20" s="59">
        <f>SUM(C20:F20)</f>
        <v>21513.960000000006</v>
      </c>
    </row>
    <row r="22" spans="2:9" x14ac:dyDescent="0.2">
      <c r="B22" s="65" t="s">
        <v>148</v>
      </c>
      <c r="C22" s="59">
        <v>9219.2699999999895</v>
      </c>
      <c r="G22" s="59">
        <f>SUM(C22:F22)</f>
        <v>9219.2699999999895</v>
      </c>
    </row>
    <row r="23" spans="2:9" x14ac:dyDescent="0.2">
      <c r="B23" s="65"/>
    </row>
    <row r="24" spans="2:9" x14ac:dyDescent="0.2">
      <c r="B24" s="65" t="s">
        <v>83</v>
      </c>
      <c r="C24" s="59">
        <v>-6768.3476923076669</v>
      </c>
      <c r="D24" s="59">
        <v>26616.561538461538</v>
      </c>
      <c r="E24" s="59">
        <v>26048.933076923073</v>
      </c>
      <c r="G24" s="59">
        <f>SUM(C24:F24)</f>
        <v>45897.146923076943</v>
      </c>
    </row>
    <row r="25" spans="2:9" x14ac:dyDescent="0.2">
      <c r="B25" s="65" t="s">
        <v>84</v>
      </c>
      <c r="C25" s="59">
        <v>11132.799999999988</v>
      </c>
      <c r="G25" s="59">
        <f>SUM(C25:F25)</f>
        <v>11132.799999999988</v>
      </c>
    </row>
    <row r="26" spans="2:9" x14ac:dyDescent="0.2">
      <c r="B26" s="65" t="s">
        <v>206</v>
      </c>
      <c r="F26" s="59">
        <v>46375.139999999898</v>
      </c>
      <c r="G26" s="59">
        <f>SUM(C26:F26)</f>
        <v>46375.139999999898</v>
      </c>
    </row>
    <row r="27" spans="2:9" x14ac:dyDescent="0.2">
      <c r="B27" s="66"/>
      <c r="G27" s="67"/>
    </row>
    <row r="28" spans="2:9" x14ac:dyDescent="0.2">
      <c r="B28" s="65" t="s">
        <v>86</v>
      </c>
      <c r="C28" s="59">
        <v>3990.4749999999913</v>
      </c>
      <c r="G28" s="59">
        <f>SUM(C28:F28)</f>
        <v>3990.4749999999913</v>
      </c>
    </row>
    <row r="29" spans="2:9" x14ac:dyDescent="0.2">
      <c r="B29" s="65" t="s">
        <v>267</v>
      </c>
      <c r="E29" s="59">
        <v>3631.4324999999953</v>
      </c>
      <c r="G29" s="59">
        <f>SUM(C29:F29)</f>
        <v>3631.4324999999953</v>
      </c>
    </row>
    <row r="30" spans="2:9" x14ac:dyDescent="0.2">
      <c r="B30" s="65" t="s">
        <v>194</v>
      </c>
      <c r="D30" s="59">
        <v>2509.1849999999977</v>
      </c>
      <c r="G30" s="59">
        <f>SUM(C30:F30)</f>
        <v>2509.1849999999977</v>
      </c>
    </row>
    <row r="31" spans="2:9" x14ac:dyDescent="0.2">
      <c r="B31" s="65" t="s">
        <v>51</v>
      </c>
      <c r="C31" s="59">
        <v>335866.4588571433</v>
      </c>
      <c r="D31" s="59">
        <v>73339.653428570717</v>
      </c>
      <c r="E31" s="59">
        <v>229780.61504928977</v>
      </c>
      <c r="F31" s="59">
        <v>22009.211565582227</v>
      </c>
      <c r="G31" s="59">
        <f>SUM(C31:F31)</f>
        <v>660995.93890058598</v>
      </c>
    </row>
    <row r="32" spans="2:9" x14ac:dyDescent="0.2">
      <c r="B32" s="65" t="s">
        <v>87</v>
      </c>
      <c r="C32" s="59">
        <v>3209.8899999999994</v>
      </c>
      <c r="D32" s="59">
        <v>12350.760000000009</v>
      </c>
      <c r="E32" s="59">
        <v>11158.450000000012</v>
      </c>
      <c r="G32" s="59">
        <f>SUM(C32:F32)</f>
        <v>26719.10000000002</v>
      </c>
    </row>
    <row r="33" spans="2:7" x14ac:dyDescent="0.2">
      <c r="B33" s="65"/>
    </row>
    <row r="34" spans="2:7" x14ac:dyDescent="0.2">
      <c r="B34" s="65" t="s">
        <v>75</v>
      </c>
      <c r="C34" s="59">
        <v>46015.813636364299</v>
      </c>
      <c r="D34" s="59">
        <v>121052.48727272719</v>
      </c>
      <c r="E34" s="59">
        <v>131301.75272727269</v>
      </c>
      <c r="F34" s="59">
        <v>144377.84818181826</v>
      </c>
      <c r="G34" s="59">
        <f>SUM(C34:F34)</f>
        <v>442747.90181818244</v>
      </c>
    </row>
    <row r="35" spans="2:7" x14ac:dyDescent="0.2">
      <c r="B35" s="65" t="s">
        <v>88</v>
      </c>
      <c r="C35" s="59">
        <v>2684.2763636363816</v>
      </c>
      <c r="E35" s="59">
        <v>57520.491818181821</v>
      </c>
      <c r="G35" s="59">
        <f>SUM(C35:F35)</f>
        <v>60204.768181818203</v>
      </c>
    </row>
    <row r="36" spans="2:7" x14ac:dyDescent="0.2">
      <c r="B36" s="65" t="s">
        <v>178</v>
      </c>
      <c r="C36" s="59">
        <v>5631.1249999999854</v>
      </c>
      <c r="G36" s="59">
        <f>SUM(C36:F36)</f>
        <v>5631.1249999999854</v>
      </c>
    </row>
    <row r="37" spans="2:7" x14ac:dyDescent="0.2">
      <c r="B37" s="65" t="s">
        <v>179</v>
      </c>
      <c r="C37" s="59">
        <v>18040.560000000012</v>
      </c>
      <c r="G37" s="59">
        <f>SUM(C37:F37)</f>
        <v>18040.560000000012</v>
      </c>
    </row>
    <row r="38" spans="2:7" x14ac:dyDescent="0.2">
      <c r="B38" s="65" t="s">
        <v>89</v>
      </c>
      <c r="C38" s="59">
        <v>2473.3300000000163</v>
      </c>
      <c r="G38" s="59">
        <f>SUM(C38:F38)</f>
        <v>2473.3300000000163</v>
      </c>
    </row>
    <row r="39" spans="2:7" x14ac:dyDescent="0.2">
      <c r="B39" s="65"/>
    </row>
    <row r="40" spans="2:7" x14ac:dyDescent="0.2">
      <c r="B40" s="65" t="s">
        <v>232</v>
      </c>
      <c r="D40" s="59">
        <v>4115.7200000000012</v>
      </c>
      <c r="G40" s="59">
        <f t="shared" ref="G40:G45" si="0">SUM(C40:F40)</f>
        <v>4115.7200000000012</v>
      </c>
    </row>
    <row r="41" spans="2:7" x14ac:dyDescent="0.2">
      <c r="B41" s="65" t="s">
        <v>137</v>
      </c>
      <c r="E41" s="59">
        <v>57520.491818181821</v>
      </c>
      <c r="G41" s="59">
        <f t="shared" si="0"/>
        <v>57520.491818181821</v>
      </c>
    </row>
    <row r="42" spans="2:7" x14ac:dyDescent="0.2">
      <c r="B42" s="65" t="s">
        <v>271</v>
      </c>
      <c r="E42" s="59">
        <v>8648.3699999999953</v>
      </c>
      <c r="G42" s="59">
        <f t="shared" si="0"/>
        <v>8648.3699999999953</v>
      </c>
    </row>
    <row r="43" spans="2:7" x14ac:dyDescent="0.2">
      <c r="B43" s="65" t="s">
        <v>91</v>
      </c>
      <c r="C43" s="59">
        <v>15320.140000000014</v>
      </c>
      <c r="G43" s="59">
        <f t="shared" si="0"/>
        <v>15320.140000000014</v>
      </c>
    </row>
    <row r="44" spans="2:7" x14ac:dyDescent="0.2">
      <c r="B44" s="65" t="s">
        <v>138</v>
      </c>
      <c r="E44" s="59">
        <v>2616.820000000007</v>
      </c>
      <c r="G44" s="59">
        <f t="shared" si="0"/>
        <v>2616.820000000007</v>
      </c>
    </row>
    <row r="45" spans="2:7" x14ac:dyDescent="0.2">
      <c r="B45" s="65" t="s">
        <v>92</v>
      </c>
      <c r="C45" s="59">
        <v>53407.371111111017</v>
      </c>
      <c r="E45" s="59">
        <v>20021.485555555497</v>
      </c>
      <c r="G45" s="59">
        <f t="shared" si="0"/>
        <v>73428.856666666514</v>
      </c>
    </row>
    <row r="46" spans="2:7" x14ac:dyDescent="0.2">
      <c r="B46" s="66"/>
      <c r="G46" s="67"/>
    </row>
    <row r="47" spans="2:7" x14ac:dyDescent="0.2">
      <c r="B47" s="65" t="s">
        <v>181</v>
      </c>
      <c r="C47" s="59">
        <v>20052.592000000004</v>
      </c>
      <c r="D47" s="59">
        <v>19983.887999999977</v>
      </c>
      <c r="G47" s="59">
        <f>SUM(C47:F47)</f>
        <v>40036.479999999981</v>
      </c>
    </row>
    <row r="48" spans="2:7" x14ac:dyDescent="0.2">
      <c r="B48" s="65" t="s">
        <v>94</v>
      </c>
      <c r="C48" s="59">
        <v>71</v>
      </c>
      <c r="G48" s="59">
        <f>SUM(C48:F48)</f>
        <v>71</v>
      </c>
    </row>
    <row r="49" spans="2:7" x14ac:dyDescent="0.2">
      <c r="B49" s="65" t="s">
        <v>113</v>
      </c>
      <c r="C49" s="59">
        <v>72020.516666666605</v>
      </c>
      <c r="D49" s="59">
        <v>47149.003333333356</v>
      </c>
      <c r="G49" s="59">
        <f>SUM(C49:F49)</f>
        <v>119169.51999999996</v>
      </c>
    </row>
    <row r="50" spans="2:7" x14ac:dyDescent="0.2">
      <c r="B50" s="65" t="s">
        <v>182</v>
      </c>
      <c r="C50" s="59">
        <v>7548.5714285714494</v>
      </c>
      <c r="G50" s="59">
        <f>SUM(C50:F50)</f>
        <v>7548.5714285714494</v>
      </c>
    </row>
    <row r="51" spans="2:7" x14ac:dyDescent="0.2">
      <c r="B51" s="66"/>
      <c r="G51" s="67"/>
    </row>
    <row r="52" spans="2:7" x14ac:dyDescent="0.2">
      <c r="B52" s="65" t="s">
        <v>62</v>
      </c>
      <c r="D52" s="59">
        <v>9362.6849999999395</v>
      </c>
      <c r="G52" s="59">
        <f>SUM(C52:F52)</f>
        <v>9362.6849999999395</v>
      </c>
    </row>
    <row r="53" spans="2:7" x14ac:dyDescent="0.2">
      <c r="B53" s="65" t="s">
        <v>95</v>
      </c>
      <c r="C53" s="59">
        <v>995.9600000000064</v>
      </c>
      <c r="G53" s="59">
        <f>SUM(C53:F53)</f>
        <v>995.9600000000064</v>
      </c>
    </row>
    <row r="54" spans="2:7" x14ac:dyDescent="0.2">
      <c r="B54" s="65" t="s">
        <v>161</v>
      </c>
      <c r="C54" s="59">
        <v>7966.3500000000058</v>
      </c>
      <c r="G54" s="59">
        <f>SUM(C54:F54)</f>
        <v>7966.3500000000058</v>
      </c>
    </row>
    <row r="55" spans="2:7" x14ac:dyDescent="0.2">
      <c r="B55" s="65" t="s">
        <v>152</v>
      </c>
      <c r="C55" s="59">
        <v>3467.5299999999988</v>
      </c>
      <c r="G55" s="59">
        <f>SUM(C55:F55)</f>
        <v>3467.5299999999988</v>
      </c>
    </row>
    <row r="56" spans="2:7" x14ac:dyDescent="0.2">
      <c r="B56" s="65" t="s">
        <v>149</v>
      </c>
      <c r="C56" s="59">
        <v>9691.609999999986</v>
      </c>
      <c r="G56" s="59">
        <f>SUM(C56:F56)</f>
        <v>9691.609999999986</v>
      </c>
    </row>
    <row r="57" spans="2:7" x14ac:dyDescent="0.2">
      <c r="B57" s="65"/>
    </row>
    <row r="58" spans="2:7" x14ac:dyDescent="0.2">
      <c r="B58" s="65" t="s">
        <v>96</v>
      </c>
      <c r="C58" s="59">
        <v>72376.140000000014</v>
      </c>
      <c r="G58" s="59">
        <f>SUM(C58:F58)</f>
        <v>72376.140000000014</v>
      </c>
    </row>
    <row r="59" spans="2:7" x14ac:dyDescent="0.2">
      <c r="B59" s="65" t="s">
        <v>114</v>
      </c>
      <c r="C59" s="59">
        <v>58473.527938303072</v>
      </c>
      <c r="D59" s="59">
        <v>90957.093732648529</v>
      </c>
      <c r="E59" s="59">
        <v>163842.78082262259</v>
      </c>
      <c r="F59" s="59">
        <v>78219.832982005086</v>
      </c>
      <c r="G59" s="59">
        <f>SUM(C59:F59)</f>
        <v>391493.23547557928</v>
      </c>
    </row>
    <row r="60" spans="2:7" x14ac:dyDescent="0.2">
      <c r="B60" s="65" t="s">
        <v>115</v>
      </c>
      <c r="C60" s="59">
        <v>64876.950000000012</v>
      </c>
      <c r="G60" s="59">
        <f>SUM(C60:F60)</f>
        <v>64876.950000000012</v>
      </c>
    </row>
    <row r="61" spans="2:7" x14ac:dyDescent="0.2">
      <c r="B61" s="65" t="s">
        <v>97</v>
      </c>
      <c r="C61" s="59">
        <v>8792.1600000000035</v>
      </c>
      <c r="G61" s="59">
        <f>SUM(C61:F61)</f>
        <v>8792.1600000000035</v>
      </c>
    </row>
    <row r="62" spans="2:7" x14ac:dyDescent="0.2">
      <c r="B62" s="65"/>
    </row>
    <row r="63" spans="2:7" x14ac:dyDescent="0.2">
      <c r="B63" s="65" t="s">
        <v>363</v>
      </c>
      <c r="F63" s="59">
        <v>2814.3900000000031</v>
      </c>
      <c r="G63" s="59">
        <f t="shared" ref="G63:G68" si="1">SUM(C63:F63)</f>
        <v>2814.3900000000031</v>
      </c>
    </row>
    <row r="64" spans="2:7" x14ac:dyDescent="0.2">
      <c r="B64" s="65" t="s">
        <v>98</v>
      </c>
      <c r="C64" s="59">
        <v>223664.53999999992</v>
      </c>
      <c r="D64" s="59">
        <v>66728.945000000007</v>
      </c>
      <c r="E64" s="59">
        <v>104867.155</v>
      </c>
      <c r="G64" s="59">
        <f t="shared" si="1"/>
        <v>395260.6399999999</v>
      </c>
    </row>
    <row r="65" spans="2:7" x14ac:dyDescent="0.2">
      <c r="B65" s="65" t="s">
        <v>183</v>
      </c>
      <c r="C65" s="59">
        <v>4213.4449999999997</v>
      </c>
      <c r="D65" s="59">
        <v>1834.9850000000006</v>
      </c>
      <c r="G65" s="59">
        <f t="shared" si="1"/>
        <v>6048.43</v>
      </c>
    </row>
    <row r="66" spans="2:7" x14ac:dyDescent="0.2">
      <c r="B66" s="65" t="s">
        <v>99</v>
      </c>
      <c r="C66" s="59">
        <v>20203.910000000003</v>
      </c>
      <c r="G66" s="59">
        <f t="shared" si="1"/>
        <v>20203.910000000003</v>
      </c>
    </row>
    <row r="67" spans="2:7" x14ac:dyDescent="0.2">
      <c r="B67" s="65" t="s">
        <v>299</v>
      </c>
      <c r="E67" s="59">
        <v>10335.100000000006</v>
      </c>
      <c r="G67" s="59">
        <f t="shared" si="1"/>
        <v>10335.100000000006</v>
      </c>
    </row>
    <row r="68" spans="2:7" x14ac:dyDescent="0.2">
      <c r="B68" s="65" t="s">
        <v>184</v>
      </c>
      <c r="C68" s="59">
        <v>5299.1500000000015</v>
      </c>
      <c r="D68" s="59">
        <v>5699.9399999999987</v>
      </c>
      <c r="G68" s="59">
        <f t="shared" si="1"/>
        <v>10999.09</v>
      </c>
    </row>
    <row r="69" spans="2:7" x14ac:dyDescent="0.2">
      <c r="B69" s="65"/>
    </row>
    <row r="70" spans="2:7" x14ac:dyDescent="0.2">
      <c r="B70" s="65" t="s">
        <v>141</v>
      </c>
      <c r="D70" s="59">
        <v>4192.186666666661</v>
      </c>
      <c r="E70" s="59">
        <v>13787.486666666649</v>
      </c>
      <c r="F70" s="59">
        <v>11249.976666666655</v>
      </c>
      <c r="G70" s="59">
        <f t="shared" ref="G70:G80" si="2">SUM(C70:F70)</f>
        <v>29229.649999999965</v>
      </c>
    </row>
    <row r="71" spans="2:7" x14ac:dyDescent="0.2">
      <c r="B71" s="65" t="s">
        <v>116</v>
      </c>
      <c r="C71" s="59">
        <v>82976.285000000149</v>
      </c>
      <c r="E71" s="59">
        <v>155142.255</v>
      </c>
      <c r="G71" s="59">
        <f t="shared" si="2"/>
        <v>238118.54000000015</v>
      </c>
    </row>
    <row r="72" spans="2:7" x14ac:dyDescent="0.2">
      <c r="B72" s="65" t="s">
        <v>164</v>
      </c>
      <c r="E72" s="59">
        <v>16276.770000000019</v>
      </c>
      <c r="G72" s="59">
        <f t="shared" si="2"/>
        <v>16276.770000000019</v>
      </c>
    </row>
    <row r="73" spans="2:7" x14ac:dyDescent="0.2">
      <c r="B73" s="65" t="s">
        <v>233</v>
      </c>
      <c r="D73" s="59">
        <v>11481.587999999989</v>
      </c>
      <c r="E73" s="59">
        <v>2255.9520000000193</v>
      </c>
      <c r="F73" s="59">
        <v>4094.152000000031</v>
      </c>
      <c r="G73" s="59">
        <f t="shared" si="2"/>
        <v>17831.692000000039</v>
      </c>
    </row>
    <row r="74" spans="2:7" x14ac:dyDescent="0.2">
      <c r="B74" s="65" t="s">
        <v>125</v>
      </c>
      <c r="C74" s="59">
        <v>6901.989999999998</v>
      </c>
      <c r="G74" s="59">
        <f t="shared" si="2"/>
        <v>6901.989999999998</v>
      </c>
    </row>
    <row r="75" spans="2:7" x14ac:dyDescent="0.2">
      <c r="B75" s="65" t="s">
        <v>65</v>
      </c>
      <c r="D75" s="59">
        <v>4222.6739999999845</v>
      </c>
      <c r="G75" s="59">
        <f t="shared" si="2"/>
        <v>4222.6739999999845</v>
      </c>
    </row>
    <row r="76" spans="2:7" x14ac:dyDescent="0.2">
      <c r="B76" s="65" t="s">
        <v>117</v>
      </c>
      <c r="C76" s="59">
        <v>-122.2349588138095</v>
      </c>
      <c r="F76" s="59">
        <v>17764.859967051045</v>
      </c>
      <c r="G76" s="59">
        <f t="shared" si="2"/>
        <v>17642.625008237235</v>
      </c>
    </row>
    <row r="77" spans="2:7" x14ac:dyDescent="0.2">
      <c r="B77" s="65" t="s">
        <v>57</v>
      </c>
      <c r="C77" s="59">
        <v>3073.4624999999942</v>
      </c>
      <c r="D77" s="59">
        <v>1719.6074999999983</v>
      </c>
      <c r="G77" s="59">
        <f t="shared" si="2"/>
        <v>4793.0699999999924</v>
      </c>
    </row>
    <row r="78" spans="2:7" x14ac:dyDescent="0.2">
      <c r="B78" s="65" t="s">
        <v>280</v>
      </c>
      <c r="E78" s="59">
        <v>63995.09</v>
      </c>
      <c r="G78" s="59">
        <f t="shared" si="2"/>
        <v>63995.09</v>
      </c>
    </row>
    <row r="79" spans="2:7" x14ac:dyDescent="0.2">
      <c r="B79" s="65" t="s">
        <v>293</v>
      </c>
      <c r="E79" s="59">
        <v>11008.760000000009</v>
      </c>
      <c r="G79" s="59">
        <f t="shared" si="2"/>
        <v>11008.760000000009</v>
      </c>
    </row>
    <row r="80" spans="2:7" x14ac:dyDescent="0.2">
      <c r="B80" s="65" t="s">
        <v>348</v>
      </c>
      <c r="F80" s="59">
        <v>4986.2900000000081</v>
      </c>
      <c r="G80" s="59">
        <f t="shared" si="2"/>
        <v>4986.2900000000081</v>
      </c>
    </row>
    <row r="81" spans="2:7" x14ac:dyDescent="0.2">
      <c r="B81" s="65"/>
    </row>
    <row r="82" spans="2:7" x14ac:dyDescent="0.2">
      <c r="B82" s="65" t="s">
        <v>252</v>
      </c>
      <c r="D82" s="59">
        <v>3063.77</v>
      </c>
      <c r="G82" s="59">
        <f>SUM(C82:F82)</f>
        <v>3063.77</v>
      </c>
    </row>
    <row r="83" spans="2:7" x14ac:dyDescent="0.2">
      <c r="B83" s="65" t="s">
        <v>185</v>
      </c>
      <c r="C83" s="59">
        <v>9251.7999999999956</v>
      </c>
      <c r="D83" s="59">
        <v>8985.6599999999962</v>
      </c>
      <c r="G83" s="59">
        <f>SUM(C83:F83)</f>
        <v>18237.459999999992</v>
      </c>
    </row>
    <row r="84" spans="2:7" x14ac:dyDescent="0.2">
      <c r="B84" s="65"/>
    </row>
    <row r="85" spans="2:7" x14ac:dyDescent="0.2">
      <c r="B85" s="65" t="s">
        <v>48</v>
      </c>
      <c r="C85" s="59">
        <v>12135.600000000006</v>
      </c>
      <c r="E85" s="59">
        <v>9456.6366666666872</v>
      </c>
      <c r="F85" s="59">
        <v>15990.036666666667</v>
      </c>
      <c r="G85" s="59">
        <f>SUM(C85:F85)</f>
        <v>37582.27333333336</v>
      </c>
    </row>
    <row r="86" spans="2:7" x14ac:dyDescent="0.2">
      <c r="B86" s="65" t="s">
        <v>364</v>
      </c>
      <c r="F86" s="59">
        <v>18864.336666666641</v>
      </c>
      <c r="G86" s="59">
        <f>SUM(C86:F86)</f>
        <v>18864.336666666641</v>
      </c>
    </row>
    <row r="87" spans="2:7" x14ac:dyDescent="0.2">
      <c r="B87" s="65" t="s">
        <v>118</v>
      </c>
      <c r="C87" s="59">
        <v>1365.9700000000012</v>
      </c>
      <c r="G87" s="59">
        <f>SUM(C87:F87)</f>
        <v>1365.9700000000012</v>
      </c>
    </row>
    <row r="88" spans="2:7" x14ac:dyDescent="0.2">
      <c r="B88" s="65" t="s">
        <v>100</v>
      </c>
      <c r="C88" s="59">
        <v>93760.34999999986</v>
      </c>
      <c r="G88" s="59">
        <f>SUM(C88:F88)</f>
        <v>93760.34999999986</v>
      </c>
    </row>
    <row r="89" spans="2:7" x14ac:dyDescent="0.2">
      <c r="B89" s="65"/>
    </row>
    <row r="90" spans="2:7" x14ac:dyDescent="0.2">
      <c r="B90" s="65" t="s">
        <v>339</v>
      </c>
      <c r="F90" s="59">
        <v>1743.9400000000023</v>
      </c>
      <c r="G90" s="59">
        <f>SUM(C90:F90)</f>
        <v>1743.9400000000023</v>
      </c>
    </row>
    <row r="91" spans="2:7" x14ac:dyDescent="0.2">
      <c r="B91" s="65"/>
    </row>
    <row r="92" spans="2:7" x14ac:dyDescent="0.2">
      <c r="B92" s="65" t="s">
        <v>234</v>
      </c>
      <c r="D92" s="59">
        <v>8795.070000000007</v>
      </c>
      <c r="E92" s="59">
        <v>4704.1699999999983</v>
      </c>
      <c r="G92" s="59">
        <f t="shared" ref="G92:G97" si="3">SUM(C92:F92)</f>
        <v>13499.240000000005</v>
      </c>
    </row>
    <row r="93" spans="2:7" x14ac:dyDescent="0.2">
      <c r="B93" s="65" t="s">
        <v>186</v>
      </c>
      <c r="C93" s="59">
        <v>17678.683333333291</v>
      </c>
      <c r="D93" s="59">
        <v>4523.6966666666849</v>
      </c>
      <c r="E93" s="59">
        <v>4114.0966666666791</v>
      </c>
      <c r="G93" s="59">
        <f t="shared" si="3"/>
        <v>26316.476666666655</v>
      </c>
    </row>
    <row r="94" spans="2:7" x14ac:dyDescent="0.2">
      <c r="B94" s="65" t="s">
        <v>119</v>
      </c>
      <c r="C94" s="59">
        <v>20065.773529411701</v>
      </c>
      <c r="E94" s="59">
        <v>16709.685882352991</v>
      </c>
      <c r="G94" s="59">
        <f t="shared" si="3"/>
        <v>36775.459411764692</v>
      </c>
    </row>
    <row r="95" spans="2:7" x14ac:dyDescent="0.2">
      <c r="B95" s="65" t="s">
        <v>191</v>
      </c>
      <c r="C95" s="59">
        <v>43265.460000000006</v>
      </c>
      <c r="D95" s="59">
        <v>36159.17</v>
      </c>
      <c r="G95" s="59">
        <f t="shared" si="3"/>
        <v>79424.63</v>
      </c>
    </row>
    <row r="96" spans="2:7" x14ac:dyDescent="0.2">
      <c r="B96" s="65" t="s">
        <v>76</v>
      </c>
      <c r="C96" s="59">
        <v>26796.56200000002</v>
      </c>
      <c r="D96" s="59">
        <v>8989.948000000004</v>
      </c>
      <c r="E96" s="59">
        <v>-13428.228000000025</v>
      </c>
      <c r="G96" s="59">
        <f t="shared" si="3"/>
        <v>22358.281999999999</v>
      </c>
    </row>
    <row r="97" spans="2:7" x14ac:dyDescent="0.2">
      <c r="B97" s="65" t="s">
        <v>101</v>
      </c>
      <c r="C97" s="59">
        <v>1299.9949999999953</v>
      </c>
      <c r="D97" s="59">
        <v>5294.2649999999994</v>
      </c>
      <c r="G97" s="59">
        <f t="shared" si="3"/>
        <v>6594.2599999999948</v>
      </c>
    </row>
    <row r="98" spans="2:7" x14ac:dyDescent="0.2">
      <c r="B98" s="66"/>
      <c r="G98" s="67"/>
    </row>
    <row r="99" spans="2:7" x14ac:dyDescent="0.2">
      <c r="B99" s="65" t="s">
        <v>300</v>
      </c>
      <c r="E99" s="59">
        <v>4563.4000000000015</v>
      </c>
      <c r="G99" s="59">
        <f t="shared" ref="G99:G108" si="4">SUM(C99:F99)</f>
        <v>4563.4000000000015</v>
      </c>
    </row>
    <row r="100" spans="2:7" x14ac:dyDescent="0.2">
      <c r="B100" s="65" t="s">
        <v>131</v>
      </c>
      <c r="C100" s="59">
        <v>49055.751714285696</v>
      </c>
      <c r="D100" s="59">
        <v>39737.66057142854</v>
      </c>
      <c r="F100" s="59">
        <v>36907.430571428558</v>
      </c>
      <c r="G100" s="59">
        <f t="shared" si="4"/>
        <v>125700.84285714279</v>
      </c>
    </row>
    <row r="101" spans="2:7" x14ac:dyDescent="0.2">
      <c r="B101" s="65" t="s">
        <v>365</v>
      </c>
      <c r="F101" s="59">
        <v>12158.060000000005</v>
      </c>
      <c r="G101" s="59">
        <f t="shared" si="4"/>
        <v>12158.060000000005</v>
      </c>
    </row>
    <row r="102" spans="2:7" x14ac:dyDescent="0.2">
      <c r="B102" s="65" t="s">
        <v>352</v>
      </c>
      <c r="F102" s="59">
        <v>2745.1100000000006</v>
      </c>
      <c r="G102" s="59">
        <f t="shared" si="4"/>
        <v>2745.1100000000006</v>
      </c>
    </row>
    <row r="103" spans="2:7" x14ac:dyDescent="0.2">
      <c r="B103" s="65" t="s">
        <v>103</v>
      </c>
      <c r="C103" s="59">
        <v>14853.838571428569</v>
      </c>
      <c r="D103" s="59">
        <v>21964.44142857143</v>
      </c>
      <c r="G103" s="59">
        <f t="shared" si="4"/>
        <v>36818.28</v>
      </c>
    </row>
    <row r="104" spans="2:7" x14ac:dyDescent="0.2">
      <c r="B104" s="65" t="s">
        <v>301</v>
      </c>
      <c r="E104" s="59">
        <v>3560.3133333332953</v>
      </c>
      <c r="F104" s="59">
        <v>8622.9246666666586</v>
      </c>
      <c r="G104" s="59">
        <f t="shared" si="4"/>
        <v>12183.237999999954</v>
      </c>
    </row>
    <row r="105" spans="2:7" x14ac:dyDescent="0.2">
      <c r="B105" s="65" t="s">
        <v>187</v>
      </c>
      <c r="C105" s="59">
        <v>5257.18</v>
      </c>
      <c r="D105" s="59">
        <v>6087.739999999998</v>
      </c>
      <c r="G105" s="59">
        <f t="shared" si="4"/>
        <v>11344.919999999998</v>
      </c>
    </row>
    <row r="106" spans="2:7" x14ac:dyDescent="0.2">
      <c r="B106" s="65" t="s">
        <v>188</v>
      </c>
      <c r="C106" s="59">
        <v>12688.184999999998</v>
      </c>
      <c r="D106" s="59">
        <v>10563.735000000001</v>
      </c>
      <c r="G106" s="59">
        <f t="shared" si="4"/>
        <v>23251.919999999998</v>
      </c>
    </row>
    <row r="107" spans="2:7" x14ac:dyDescent="0.2">
      <c r="B107" s="65" t="s">
        <v>226</v>
      </c>
      <c r="E107" s="59">
        <v>38445.359999999986</v>
      </c>
      <c r="G107" s="59">
        <f t="shared" si="4"/>
        <v>38445.359999999986</v>
      </c>
    </row>
    <row r="108" spans="2:7" x14ac:dyDescent="0.2">
      <c r="B108" s="65" t="s">
        <v>249</v>
      </c>
      <c r="D108" s="59">
        <v>13993.89</v>
      </c>
      <c r="G108" s="59">
        <f t="shared" si="4"/>
        <v>13993.89</v>
      </c>
    </row>
    <row r="110" spans="2:7" x14ac:dyDescent="0.2">
      <c r="B110" s="65" t="s">
        <v>67</v>
      </c>
      <c r="C110" s="59">
        <v>14489.527500000026</v>
      </c>
      <c r="G110" s="59">
        <f>SUM(C110:F110)</f>
        <v>14489.527500000026</v>
      </c>
    </row>
    <row r="111" spans="2:7" x14ac:dyDescent="0.2">
      <c r="B111" s="65" t="s">
        <v>132</v>
      </c>
      <c r="C111" s="59">
        <v>123551.95703703782</v>
      </c>
      <c r="D111" s="59">
        <v>60058.444814814022</v>
      </c>
      <c r="F111" s="59">
        <v>74943.454814814962</v>
      </c>
      <c r="G111" s="59">
        <f>SUM(C111:F111)</f>
        <v>258553.8566666668</v>
      </c>
    </row>
    <row r="112" spans="2:7" x14ac:dyDescent="0.2">
      <c r="B112" s="65" t="s">
        <v>189</v>
      </c>
      <c r="C112" s="59">
        <v>17666.050000000003</v>
      </c>
      <c r="D112" s="59">
        <v>9250.929999999993</v>
      </c>
      <c r="G112" s="59">
        <f>SUM(C112:F112)</f>
        <v>26916.979999999996</v>
      </c>
    </row>
    <row r="113" spans="2:7" x14ac:dyDescent="0.2">
      <c r="B113" s="65" t="s">
        <v>105</v>
      </c>
      <c r="C113" s="59">
        <v>7894.9433333333291</v>
      </c>
      <c r="D113" s="59">
        <v>9123.2866666666669</v>
      </c>
      <c r="G113" s="59">
        <f>SUM(C113:F113)</f>
        <v>17018.229999999996</v>
      </c>
    </row>
    <row r="114" spans="2:7" x14ac:dyDescent="0.2">
      <c r="B114" s="65" t="s">
        <v>318</v>
      </c>
      <c r="F114" s="59">
        <v>41412.610000000015</v>
      </c>
      <c r="G114" s="59">
        <f>SUM(C114:F114)</f>
        <v>41412.610000000015</v>
      </c>
    </row>
    <row r="115" spans="2:7" x14ac:dyDescent="0.2">
      <c r="B115" s="65"/>
    </row>
    <row r="116" spans="2:7" x14ac:dyDescent="0.2">
      <c r="B116" s="65" t="s">
        <v>229</v>
      </c>
      <c r="D116" s="59">
        <v>5566.5439999999944</v>
      </c>
      <c r="G116" s="59">
        <f>SUM(C116:F116)</f>
        <v>5566.5439999999944</v>
      </c>
    </row>
    <row r="117" spans="2:7" x14ac:dyDescent="0.2">
      <c r="B117" s="66"/>
      <c r="G117" s="67"/>
    </row>
    <row r="118" spans="2:7" x14ac:dyDescent="0.2">
      <c r="B118" s="65" t="s">
        <v>366</v>
      </c>
      <c r="F118" s="59">
        <v>768.93333333329065</v>
      </c>
      <c r="G118" s="59">
        <f>SUM(C118:F118)</f>
        <v>768.93333333329065</v>
      </c>
    </row>
    <row r="119" spans="2:7" x14ac:dyDescent="0.2">
      <c r="B119" s="65"/>
    </row>
    <row r="120" spans="2:7" x14ac:dyDescent="0.2">
      <c r="B120" s="65" t="s">
        <v>126</v>
      </c>
      <c r="D120" s="59">
        <v>17880.020000000019</v>
      </c>
      <c r="G120" s="59">
        <f>SUM(C120:F120)</f>
        <v>17880.020000000019</v>
      </c>
    </row>
    <row r="121" spans="2:7" x14ac:dyDescent="0.2">
      <c r="B121" s="65" t="s">
        <v>203</v>
      </c>
      <c r="D121" s="59">
        <v>7875.1119999999937</v>
      </c>
      <c r="G121" s="59">
        <f>SUM(C121:F121)</f>
        <v>7875.1119999999937</v>
      </c>
    </row>
    <row r="122" spans="2:7" x14ac:dyDescent="0.2">
      <c r="B122" s="65"/>
    </row>
    <row r="123" spans="2:7" x14ac:dyDescent="0.2">
      <c r="B123" s="65" t="s">
        <v>120</v>
      </c>
      <c r="C123" s="59">
        <v>9815.7899999999936</v>
      </c>
      <c r="D123" s="59">
        <v>-2130.9000000000015</v>
      </c>
      <c r="G123" s="59">
        <f>SUM(C123:F123)</f>
        <v>7684.8899999999921</v>
      </c>
    </row>
    <row r="124" spans="2:7" x14ac:dyDescent="0.2">
      <c r="B124" s="68"/>
      <c r="C124" s="69"/>
      <c r="D124" s="69"/>
      <c r="E124" s="69"/>
      <c r="F124" s="69"/>
      <c r="G124" s="69"/>
    </row>
    <row r="125" spans="2:7" x14ac:dyDescent="0.2">
      <c r="B125" s="66" t="s">
        <v>209</v>
      </c>
      <c r="C125" s="67"/>
      <c r="D125" s="67"/>
      <c r="E125" s="67"/>
      <c r="F125" s="67">
        <v>-1142.0528571428513</v>
      </c>
      <c r="G125" s="67">
        <f t="shared" ref="G125:G140" si="5">SUM(C125:F125)</f>
        <v>-1142.0528571428513</v>
      </c>
    </row>
    <row r="126" spans="2:7" x14ac:dyDescent="0.2">
      <c r="B126" s="66" t="s">
        <v>296</v>
      </c>
      <c r="C126" s="67"/>
      <c r="D126" s="67"/>
      <c r="E126" s="67"/>
      <c r="F126" s="67">
        <v>-1204.8571428571304</v>
      </c>
      <c r="G126" s="67">
        <f t="shared" si="5"/>
        <v>-1204.8571428571304</v>
      </c>
    </row>
    <row r="127" spans="2:7" x14ac:dyDescent="0.2">
      <c r="B127" s="66" t="s">
        <v>158</v>
      </c>
      <c r="C127" s="67"/>
      <c r="D127" s="67"/>
      <c r="E127" s="67">
        <v>-58380.2</v>
      </c>
      <c r="F127" s="67"/>
      <c r="G127" s="67">
        <f t="shared" si="5"/>
        <v>-58380.2</v>
      </c>
    </row>
    <row r="128" spans="2:7" x14ac:dyDescent="0.2">
      <c r="B128" s="66" t="s">
        <v>238</v>
      </c>
      <c r="C128" s="67"/>
      <c r="D128" s="67"/>
      <c r="E128" s="67"/>
      <c r="F128" s="67">
        <v>-105.61666666672681</v>
      </c>
      <c r="G128" s="67">
        <f t="shared" si="5"/>
        <v>-105.61666666672681</v>
      </c>
    </row>
    <row r="129" spans="2:9" x14ac:dyDescent="0.2">
      <c r="B129" s="66" t="s">
        <v>85</v>
      </c>
      <c r="C129" s="67">
        <v>-8400</v>
      </c>
      <c r="D129" s="67"/>
      <c r="E129" s="67"/>
      <c r="F129" s="67"/>
      <c r="G129" s="67">
        <f t="shared" si="5"/>
        <v>-8400</v>
      </c>
    </row>
    <row r="130" spans="2:9" x14ac:dyDescent="0.2">
      <c r="B130" s="66" t="s">
        <v>324</v>
      </c>
      <c r="C130" s="67"/>
      <c r="D130" s="67"/>
      <c r="E130" s="67">
        <v>-12350</v>
      </c>
      <c r="F130" s="67"/>
      <c r="G130" s="67">
        <f t="shared" si="5"/>
        <v>-12350</v>
      </c>
    </row>
    <row r="131" spans="2:9" x14ac:dyDescent="0.2">
      <c r="B131" s="66" t="s">
        <v>90</v>
      </c>
      <c r="C131" s="67">
        <v>-7350</v>
      </c>
      <c r="D131" s="67"/>
      <c r="E131" s="67"/>
      <c r="F131" s="67"/>
      <c r="G131" s="67">
        <f t="shared" si="5"/>
        <v>-7350</v>
      </c>
    </row>
    <row r="132" spans="2:9" x14ac:dyDescent="0.2">
      <c r="B132" s="66" t="s">
        <v>180</v>
      </c>
      <c r="C132" s="67">
        <v>-4127.0500000000175</v>
      </c>
      <c r="D132" s="67"/>
      <c r="E132" s="67"/>
      <c r="F132" s="67"/>
      <c r="G132" s="67">
        <f t="shared" si="5"/>
        <v>-4127.0500000000175</v>
      </c>
    </row>
    <row r="133" spans="2:9" x14ac:dyDescent="0.2">
      <c r="B133" s="66" t="s">
        <v>93</v>
      </c>
      <c r="C133" s="67">
        <v>-11.970000000001164</v>
      </c>
      <c r="D133" s="67"/>
      <c r="E133" s="67"/>
      <c r="F133" s="67"/>
      <c r="G133" s="67">
        <f t="shared" si="5"/>
        <v>-11.970000000001164</v>
      </c>
    </row>
    <row r="134" spans="2:9" x14ac:dyDescent="0.2">
      <c r="B134" s="66" t="s">
        <v>107</v>
      </c>
      <c r="C134" s="67">
        <v>-2080</v>
      </c>
      <c r="D134" s="67"/>
      <c r="E134" s="67"/>
      <c r="F134" s="67"/>
      <c r="G134" s="67">
        <f t="shared" si="5"/>
        <v>-2080</v>
      </c>
    </row>
    <row r="135" spans="2:9" x14ac:dyDescent="0.2">
      <c r="B135" s="66" t="s">
        <v>102</v>
      </c>
      <c r="C135" s="67">
        <v>-12514.07</v>
      </c>
      <c r="D135" s="67"/>
      <c r="E135" s="67"/>
      <c r="F135" s="67"/>
      <c r="G135" s="67">
        <f t="shared" si="5"/>
        <v>-12514.07</v>
      </c>
    </row>
    <row r="136" spans="2:9" x14ac:dyDescent="0.2">
      <c r="B136" s="66" t="s">
        <v>104</v>
      </c>
      <c r="C136" s="67">
        <v>-2142.8199999999997</v>
      </c>
      <c r="D136" s="67"/>
      <c r="E136" s="67"/>
      <c r="F136" s="67"/>
      <c r="G136" s="67">
        <f t="shared" si="5"/>
        <v>-2142.8199999999997</v>
      </c>
    </row>
    <row r="137" spans="2:9" x14ac:dyDescent="0.2">
      <c r="B137" s="66" t="s">
        <v>22</v>
      </c>
      <c r="C137" s="67">
        <v>-352.54000000000815</v>
      </c>
      <c r="D137" s="67"/>
      <c r="E137" s="67"/>
      <c r="F137" s="67"/>
      <c r="G137" s="67">
        <f t="shared" si="5"/>
        <v>-352.54000000000815</v>
      </c>
    </row>
    <row r="138" spans="2:9" x14ac:dyDescent="0.2">
      <c r="B138" s="66" t="s">
        <v>243</v>
      </c>
      <c r="C138" s="67"/>
      <c r="D138" s="67">
        <v>-842.85000000000582</v>
      </c>
      <c r="E138" s="67"/>
      <c r="F138" s="67"/>
      <c r="G138" s="67">
        <f t="shared" si="5"/>
        <v>-842.85000000000582</v>
      </c>
    </row>
    <row r="139" spans="2:9" x14ac:dyDescent="0.2">
      <c r="B139" s="66" t="s">
        <v>235</v>
      </c>
      <c r="C139" s="67"/>
      <c r="D139" s="67">
        <v>-10619.589999999997</v>
      </c>
      <c r="E139" s="67"/>
      <c r="F139" s="67"/>
      <c r="G139" s="67">
        <f t="shared" si="5"/>
        <v>-10619.589999999997</v>
      </c>
    </row>
    <row r="140" spans="2:9" x14ac:dyDescent="0.2">
      <c r="B140" s="66" t="s">
        <v>250</v>
      </c>
      <c r="C140" s="67"/>
      <c r="D140" s="67">
        <v>-2130.9000000000015</v>
      </c>
      <c r="E140" s="67"/>
      <c r="F140" s="67"/>
      <c r="G140" s="67">
        <f t="shared" si="5"/>
        <v>-2130.9000000000015</v>
      </c>
    </row>
    <row r="141" spans="2:9" x14ac:dyDescent="0.2">
      <c r="B141" s="66"/>
      <c r="G141" s="67"/>
    </row>
    <row r="142" spans="2:9" x14ac:dyDescent="0.2">
      <c r="B142" s="70" t="s">
        <v>378</v>
      </c>
      <c r="C142" s="70">
        <f>SUM(C8:C140)</f>
        <v>1799330.6113400932</v>
      </c>
      <c r="D142" s="70">
        <f t="shared" ref="D142:F142" si="6">SUM(D8:D140)</f>
        <v>810310.34173820214</v>
      </c>
      <c r="E142" s="70">
        <f t="shared" si="6"/>
        <v>1122824.2359954782</v>
      </c>
      <c r="F142" s="70">
        <f t="shared" si="6"/>
        <v>574804.58525603323</v>
      </c>
      <c r="G142" s="70">
        <f>SUM(C142:F142)</f>
        <v>4307269.7743298067</v>
      </c>
    </row>
    <row r="144" spans="2:9" x14ac:dyDescent="0.2">
      <c r="B144" s="71" t="s">
        <v>124</v>
      </c>
      <c r="C144" s="72">
        <v>2344.7199999999998</v>
      </c>
      <c r="E144" s="73"/>
      <c r="G144" s="59">
        <f t="shared" ref="G144:G154" si="7">SUM(C144:F144)</f>
        <v>2344.7199999999998</v>
      </c>
      <c r="H144" s="74"/>
      <c r="I144" s="65" t="s">
        <v>121</v>
      </c>
    </row>
    <row r="145" spans="2:9" x14ac:dyDescent="0.2">
      <c r="B145" s="71" t="s">
        <v>144</v>
      </c>
      <c r="C145" s="72">
        <v>1956.17</v>
      </c>
      <c r="E145" s="73"/>
      <c r="G145" s="59">
        <f t="shared" si="7"/>
        <v>1956.17</v>
      </c>
      <c r="H145" s="74"/>
      <c r="I145" s="65" t="s">
        <v>142</v>
      </c>
    </row>
    <row r="146" spans="2:9" x14ac:dyDescent="0.2">
      <c r="B146" s="71" t="s">
        <v>148</v>
      </c>
      <c r="C146" s="72">
        <v>3112.59</v>
      </c>
      <c r="E146" s="73"/>
      <c r="G146" s="59">
        <f t="shared" si="7"/>
        <v>3112.59</v>
      </c>
      <c r="H146" s="74"/>
      <c r="I146" s="65" t="s">
        <v>146</v>
      </c>
    </row>
    <row r="147" spans="2:9" x14ac:dyDescent="0.2">
      <c r="B147" s="71" t="s">
        <v>83</v>
      </c>
      <c r="C147" s="72">
        <v>594</v>
      </c>
      <c r="E147" s="73"/>
      <c r="G147" s="59">
        <f t="shared" si="7"/>
        <v>594</v>
      </c>
      <c r="H147" s="74"/>
      <c r="I147" s="65" t="s">
        <v>175</v>
      </c>
    </row>
    <row r="148" spans="2:9" x14ac:dyDescent="0.2">
      <c r="B148" s="71"/>
      <c r="C148" s="72"/>
      <c r="D148" s="72"/>
      <c r="E148" s="73"/>
      <c r="H148" s="74"/>
      <c r="I148" s="65"/>
    </row>
    <row r="149" spans="2:9" x14ac:dyDescent="0.2">
      <c r="B149" s="71" t="s">
        <v>266</v>
      </c>
      <c r="C149" s="72"/>
      <c r="E149" s="72">
        <v>-72.08</v>
      </c>
      <c r="G149" s="75">
        <f t="shared" si="7"/>
        <v>-72.08</v>
      </c>
      <c r="H149" s="74"/>
      <c r="I149" s="65" t="s">
        <v>264</v>
      </c>
    </row>
    <row r="150" spans="2:9" x14ac:dyDescent="0.2">
      <c r="B150" s="71"/>
      <c r="C150" s="72"/>
      <c r="D150" s="72"/>
      <c r="E150" s="73"/>
      <c r="H150" s="74"/>
      <c r="I150" s="65"/>
    </row>
    <row r="151" spans="2:9" x14ac:dyDescent="0.2">
      <c r="B151" s="71" t="s">
        <v>280</v>
      </c>
      <c r="C151" s="72"/>
      <c r="E151" s="72">
        <v>14083.66</v>
      </c>
      <c r="F151" s="73"/>
      <c r="G151" s="59">
        <f t="shared" si="7"/>
        <v>14083.66</v>
      </c>
      <c r="H151" s="74"/>
      <c r="I151" s="65" t="s">
        <v>282</v>
      </c>
    </row>
    <row r="152" spans="2:9" x14ac:dyDescent="0.2">
      <c r="B152" s="71" t="s">
        <v>280</v>
      </c>
      <c r="C152" s="72"/>
      <c r="E152" s="72">
        <v>4917.84</v>
      </c>
      <c r="F152" s="73"/>
      <c r="G152" s="59">
        <f t="shared" si="7"/>
        <v>4917.84</v>
      </c>
      <c r="H152" s="74"/>
      <c r="I152" s="65" t="s">
        <v>287</v>
      </c>
    </row>
    <row r="153" spans="2:9" x14ac:dyDescent="0.2">
      <c r="B153" s="71"/>
      <c r="C153" s="72"/>
      <c r="E153" s="72"/>
      <c r="F153" s="73"/>
      <c r="H153" s="74"/>
      <c r="I153" s="65"/>
    </row>
    <row r="154" spans="2:9" x14ac:dyDescent="0.2">
      <c r="B154" s="71" t="s">
        <v>114</v>
      </c>
      <c r="C154" s="72"/>
      <c r="F154" s="72">
        <v>54.93</v>
      </c>
      <c r="G154" s="59">
        <f t="shared" si="7"/>
        <v>54.93</v>
      </c>
      <c r="H154" s="74"/>
      <c r="I154" s="65" t="s">
        <v>359</v>
      </c>
    </row>
    <row r="155" spans="2:9" x14ac:dyDescent="0.2">
      <c r="B155" s="59"/>
    </row>
    <row r="156" spans="2:9" x14ac:dyDescent="0.2">
      <c r="B156" s="70" t="s">
        <v>378</v>
      </c>
      <c r="C156" s="70">
        <f>SUM(C142:C154)</f>
        <v>1807338.0913400932</v>
      </c>
      <c r="D156" s="70">
        <f>SUM(D142:D154)</f>
        <v>810310.34173820214</v>
      </c>
      <c r="E156" s="70">
        <f>SUM(E142:E154)</f>
        <v>1141753.6559954782</v>
      </c>
      <c r="F156" s="70">
        <f>SUM(F142:F154)</f>
        <v>574859.51525603328</v>
      </c>
      <c r="G156" s="70">
        <f>SUM(G142:G154)</f>
        <v>4334261.6043298058</v>
      </c>
    </row>
    <row r="157" spans="2:9" x14ac:dyDescent="0.2">
      <c r="B157" s="59"/>
    </row>
    <row r="158" spans="2:9" x14ac:dyDescent="0.2">
      <c r="B158" s="59"/>
      <c r="C158" s="76"/>
      <c r="D158" s="76"/>
      <c r="E158" s="76"/>
      <c r="F158" s="76"/>
    </row>
    <row r="159" spans="2:9" x14ac:dyDescent="0.2">
      <c r="B159" s="61" t="s">
        <v>505</v>
      </c>
      <c r="C159" s="62" t="s">
        <v>506</v>
      </c>
      <c r="D159" s="62" t="s">
        <v>507</v>
      </c>
      <c r="E159" s="62" t="s">
        <v>508</v>
      </c>
      <c r="F159" s="62" t="s">
        <v>509</v>
      </c>
      <c r="G159" s="62" t="s">
        <v>510</v>
      </c>
    </row>
  </sheetData>
  <autoFilter ref="B7:G124" xr:uid="{B184446C-48B3-4C49-84FB-89B1ED3A9E01}"/>
  <mergeCells count="1">
    <mergeCell ref="B2:F2"/>
  </mergeCells>
  <printOptions horizontalCentered="1"/>
  <pageMargins left="0.7" right="0.7" top="0.75" bottom="0.75" header="0.3" footer="0.3"/>
  <pageSetup paperSize="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Sheet1</vt:lpstr>
      <vt:lpstr>PERIOD WISE</vt:lpstr>
      <vt:lpstr>SCRIP WISE</vt:lpstr>
      <vt:lpstr>SQURE OFF</vt:lpstr>
      <vt:lpstr>BROKER LEDGER </vt:lpstr>
      <vt:lpstr>CLOSING</vt:lpstr>
      <vt:lpstr>SCRIP ST</vt:lpstr>
      <vt:lpstr>'BROKER LEDGER '!Print_Titles</vt:lpstr>
      <vt:lpstr>'SCRIP 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2025-09-29T11:00:23Z</dcterms:modified>
</cp:coreProperties>
</file>