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CTS\Desktop\"/>
    </mc:Choice>
  </mc:AlternateContent>
  <bookViews>
    <workbookView xWindow="0" yWindow="0" windowWidth="28800" windowHeight="12435"/>
  </bookViews>
  <sheets>
    <sheet name="TB"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 hidden="1">{"'STORES'!$E$2"}</definedName>
    <definedName name="____________________________________it1" hidden="1">{"'STORES'!$E$2"}</definedName>
    <definedName name="____________________________________it1_1" hidden="1">{"'STORES'!$E$2"}</definedName>
    <definedName name="____________________________________it1_2" hidden="1">{"'STORES'!$E$2"}</definedName>
    <definedName name="___________________________________it1" hidden="1">{"'STORES'!$E$2"}</definedName>
    <definedName name="___________________________________it1_1" hidden="1">{"'STORES'!$E$2"}</definedName>
    <definedName name="___________________________________it1_2" hidden="1">{"'STORES'!$E$2"}</definedName>
    <definedName name="__________________________________it1" hidden="1">{"'STORES'!$E$2"}</definedName>
    <definedName name="_________________________________it1" hidden="1">{"'STORES'!$E$2"}</definedName>
    <definedName name="_________________________________it1_1" hidden="1">{"'STORES'!$E$2"}</definedName>
    <definedName name="_________________________________it1_2" hidden="1">{"'STORES'!$E$2"}</definedName>
    <definedName name="________________________________it1" hidden="1">{"'STORES'!$E$2"}</definedName>
    <definedName name="________________________________it1_1" hidden="1">{"'STORES'!$E$2"}</definedName>
    <definedName name="________________________________it1_2" hidden="1">{"'STORES'!$E$2"}</definedName>
    <definedName name="_______________________________it1" hidden="1">{"'STORES'!$E$2"}</definedName>
    <definedName name="_______________________________it1_1" hidden="1">{"'STORES'!$E$2"}</definedName>
    <definedName name="_______________________________it1_2" hidden="1">{"'STORES'!$E$2"}</definedName>
    <definedName name="______________________________it1" hidden="1">{"'STORES'!$E$2"}</definedName>
    <definedName name="______________________________it1_1" hidden="1">{"'STORES'!$E$2"}</definedName>
    <definedName name="______________________________it1_2" hidden="1">{"'STORES'!$E$2"}</definedName>
    <definedName name="_____________________________it1" hidden="1">{"'STORES'!$E$2"}</definedName>
    <definedName name="_____________________________it1_1" hidden="1">{"'STORES'!$E$2"}</definedName>
    <definedName name="_____________________________it1_2" hidden="1">{"'STORES'!$E$2"}</definedName>
    <definedName name="____________________________it1" hidden="1">{"'STORES'!$E$2"}</definedName>
    <definedName name="___________________________it1" hidden="1">{"'STORES'!$E$2"}</definedName>
    <definedName name="___________________________it1_1" hidden="1">{"'STORES'!$E$2"}</definedName>
    <definedName name="___________________________it1_2" hidden="1">{"'STORES'!$E$2"}</definedName>
    <definedName name="__________________________it1" hidden="1">{"'STORES'!$E$2"}</definedName>
    <definedName name="__________________________it1_1" hidden="1">{"'STORES'!$E$2"}</definedName>
    <definedName name="__________________________it1_2" hidden="1">{"'STORES'!$E$2"}</definedName>
    <definedName name="_________________________it1" hidden="1">{"'STORES'!$E$2"}</definedName>
    <definedName name="_________________________it1_1" hidden="1">{"'STORES'!$E$2"}</definedName>
    <definedName name="_________________________it1_2" hidden="1">{"'STORES'!$E$2"}</definedName>
    <definedName name="________________________it1" hidden="1">{"'STORES'!$E$2"}</definedName>
    <definedName name="________________________it1_1" hidden="1">{"'STORES'!$E$2"}</definedName>
    <definedName name="________________________it1_2" hidden="1">{"'STORES'!$E$2"}</definedName>
    <definedName name="_______________________it1" hidden="1">{"'STORES'!$E$2"}</definedName>
    <definedName name="_______________________it1_1" hidden="1">{"'STORES'!$E$2"}</definedName>
    <definedName name="_______________________it1_2" hidden="1">{"'STORES'!$E$2"}</definedName>
    <definedName name="______________________it1" hidden="1">{"'STORES'!$E$2"}</definedName>
    <definedName name="______________________it1_1" hidden="1">{"'STORES'!$E$2"}</definedName>
    <definedName name="______________________it1_2" hidden="1">{"'STORES'!$E$2"}</definedName>
    <definedName name="_____________________it1" hidden="1">{"'STORES'!$E$2"}</definedName>
    <definedName name="_____________________it1_1" hidden="1">{"'STORES'!$E$2"}</definedName>
    <definedName name="_____________________it1_2" hidden="1">{"'STORES'!$E$2"}</definedName>
    <definedName name="____________________it1" hidden="1">{"'STORES'!$E$2"}</definedName>
    <definedName name="____________________it1_1" hidden="1">{"'STORES'!$E$2"}</definedName>
    <definedName name="____________________it1_2" hidden="1">{"'STORES'!$E$2"}</definedName>
    <definedName name="___________________it1" hidden="1">{"'STORES'!$E$2"}</definedName>
    <definedName name="___________________it1_1" hidden="1">{"'STORES'!$E$2"}</definedName>
    <definedName name="___________________it1_2" hidden="1">{"'STORES'!$E$2"}</definedName>
    <definedName name="__________________it1" hidden="1">{"'STORES'!$E$2"}</definedName>
    <definedName name="__________________it1_1" hidden="1">{"'STORES'!$E$2"}</definedName>
    <definedName name="__________________it1_2" hidden="1">{"'STORES'!$E$2"}</definedName>
    <definedName name="_________________it1" hidden="1">{"'STORES'!$E$2"}</definedName>
    <definedName name="_________________it1_1" hidden="1">{"'STORES'!$E$2"}</definedName>
    <definedName name="_________________it1_2" hidden="1">{"'STORES'!$E$2"}</definedName>
    <definedName name="________________it1" hidden="1">{"'STORES'!$E$2"}</definedName>
    <definedName name="________________it1_1" hidden="1">{"'STORES'!$E$2"}</definedName>
    <definedName name="________________it1_2" hidden="1">{"'STORES'!$E$2"}</definedName>
    <definedName name="_______________it1" hidden="1">{"'STORES'!$E$2"}</definedName>
    <definedName name="_______________it1_1" hidden="1">{"'STORES'!$E$2"}</definedName>
    <definedName name="_______________it1_2" hidden="1">{"'STORES'!$E$2"}</definedName>
    <definedName name="______________it1" hidden="1">{"'STORES'!$E$2"}</definedName>
    <definedName name="______________it1_1" hidden="1">{"'STORES'!$E$2"}</definedName>
    <definedName name="______________it1_2" hidden="1">{"'STORES'!$E$2"}</definedName>
    <definedName name="_____________it1" hidden="1">{"'STORES'!$E$2"}</definedName>
    <definedName name="_____________it1_1" hidden="1">{"'STORES'!$E$2"}</definedName>
    <definedName name="_____________it1_2" hidden="1">{"'STORES'!$E$2"}</definedName>
    <definedName name="____________it1" hidden="1">{"'STORES'!$E$2"}</definedName>
    <definedName name="____________it1_1" hidden="1">{"'STORES'!$E$2"}</definedName>
    <definedName name="____________it1_2" hidden="1">{"'STORES'!$E$2"}</definedName>
    <definedName name="___________it1" hidden="1">{"'STORES'!$E$2"}</definedName>
    <definedName name="___________it1_1" hidden="1">{"'STORES'!$E$2"}</definedName>
    <definedName name="___________it1_2" hidden="1">{"'STORES'!$E$2"}</definedName>
    <definedName name="__________it1" hidden="1">{"'STORES'!$E$2"}</definedName>
    <definedName name="__________it1_1" hidden="1">{"'STORES'!$E$2"}</definedName>
    <definedName name="__________it1_2" hidden="1">{"'STORES'!$E$2"}</definedName>
    <definedName name="__________Key2" hidden="1">'[2]LEGAL GUJ'!#REF!</definedName>
    <definedName name="_________it1" hidden="1">{"'STORES'!$E$2"}</definedName>
    <definedName name="_________it1_1" hidden="1">{"'STORES'!$E$2"}</definedName>
    <definedName name="_________it1_2" hidden="1">{"'STORES'!$E$2"}</definedName>
    <definedName name="_________key2" hidden="1">#REF!</definedName>
    <definedName name="_________Mix1" hidden="1">'[2]LEGAL GUJ'!#REF!</definedName>
    <definedName name="_________Ram1" hidden="1">{#N/A,#N/A,TRUE,"BALSCH";#N/A,#N/A,TRUE,"COMICRO";#N/A,#N/A,TRUE,"CHECKS";#N/A,#N/A,TRUE,"GLASS";#N/A,#N/A,TRUE,"DEPRE";#N/A,#N/A,TRUE,"A&amp;MCUR";#N/A,#N/A,TRUE,"AGEANAlysis";#N/A,#N/A,TRUE,"CHECKS"}</definedName>
    <definedName name="________it1" hidden="1">{"'STORES'!$E$2"}</definedName>
    <definedName name="________it1_1" hidden="1">{"'STORES'!$E$2"}</definedName>
    <definedName name="________it1_2" hidden="1">{"'STORES'!$E$2"}</definedName>
    <definedName name="________Key2" hidden="1">'[2]LEGAL GUJ'!#REF!</definedName>
    <definedName name="________Mix1" hidden="1">'[2]LEGAL GUJ'!#REF!</definedName>
    <definedName name="________Ram1" hidden="1">{#N/A,#N/A,TRUE,"BALSCH";#N/A,#N/A,TRUE,"COMICRO";#N/A,#N/A,TRUE,"CHECKS";#N/A,#N/A,TRUE,"GLASS";#N/A,#N/A,TRUE,"DEPRE";#N/A,#N/A,TRUE,"A&amp;MCUR";#N/A,#N/A,TRUE,"AGEANAlysis";#N/A,#N/A,TRUE,"CHECKS"}</definedName>
    <definedName name="_______it1" hidden="1">{"'STORES'!$E$2"}</definedName>
    <definedName name="_______it1_1" hidden="1">{"'STORES'!$E$2"}</definedName>
    <definedName name="_______it1_2" hidden="1">{"'STORES'!$E$2"}</definedName>
    <definedName name="_______Key2" hidden="1">'[2]LEGAL GUJ'!#REF!</definedName>
    <definedName name="_______Mix1" hidden="1">'[2]LEGAL GUJ'!#REF!</definedName>
    <definedName name="_______Ram1" hidden="1">{#N/A,#N/A,TRUE,"BALSCH";#N/A,#N/A,TRUE,"COMICRO";#N/A,#N/A,TRUE,"CHECKS";#N/A,#N/A,TRUE,"GLASS";#N/A,#N/A,TRUE,"DEPRE";#N/A,#N/A,TRUE,"A&amp;MCUR";#N/A,#N/A,TRUE,"AGEANAlysis";#N/A,#N/A,TRUE,"CHECKS"}</definedName>
    <definedName name="_______ref1" hidden="1">{#N/A,#N/A,FALSE,"COMP"}</definedName>
    <definedName name="______it1" hidden="1">{"'STORES'!$E$2"}</definedName>
    <definedName name="______it1_1" hidden="1">{"'STORES'!$E$2"}</definedName>
    <definedName name="______it1_2" hidden="1">{"'STORES'!$E$2"}</definedName>
    <definedName name="______key2" hidden="1">#REF!</definedName>
    <definedName name="______Mix1" hidden="1">'[2]LEGAL GUJ'!#REF!</definedName>
    <definedName name="______Ram1" hidden="1">{#N/A,#N/A,TRUE,"BALSCH";#N/A,#N/A,TRUE,"COMICRO";#N/A,#N/A,TRUE,"CHECKS";#N/A,#N/A,TRUE,"GLASS";#N/A,#N/A,TRUE,"DEPRE";#N/A,#N/A,TRUE,"A&amp;MCUR";#N/A,#N/A,TRUE,"AGEANAlysis";#N/A,#N/A,TRUE,"CHECKS"}</definedName>
    <definedName name="_____DB777" hidden="1">{#N/A,#N/A,TRUE,"Y생산";#N/A,#N/A,TRUE,"Y판매";#N/A,#N/A,TRUE,"Y총물량";#N/A,#N/A,TRUE,"Y능력";#N/A,#N/A,TRUE,"YKD"}</definedName>
    <definedName name="_____it1" hidden="1">{"'STORES'!$E$2"}</definedName>
    <definedName name="_____it1_1" hidden="1">{"'STORES'!$E$2"}</definedName>
    <definedName name="_____it1_2" hidden="1">{"'STORES'!$E$2"}</definedName>
    <definedName name="_____key2" hidden="1">#REF!</definedName>
    <definedName name="_____Mix1" hidden="1">'[2]LEGAL GUJ'!#REF!</definedName>
    <definedName name="_____Ram1" hidden="1">{#N/A,#N/A,TRUE,"BALSCH";#N/A,#N/A,TRUE,"COMICRO";#N/A,#N/A,TRUE,"CHECKS";#N/A,#N/A,TRUE,"GLASS";#N/A,#N/A,TRUE,"DEPRE";#N/A,#N/A,TRUE,"A&amp;MCUR";#N/A,#N/A,TRUE,"AGEANAlysis";#N/A,#N/A,TRUE,"CHECKS"}</definedName>
    <definedName name="_____ref1" hidden="1">{#N/A,#N/A,FALSE,"COMP"}</definedName>
    <definedName name="____A2040" hidden="1">{#N/A,#N/A,FALSE,"단축1";#N/A,#N/A,FALSE,"단축2";#N/A,#N/A,FALSE,"단축3";#N/A,#N/A,FALSE,"장축";#N/A,#N/A,FALSE,"4WD"}</definedName>
    <definedName name="____A3" hidden="1">{#N/A,#N/A,FALSE,"단축1";#N/A,#N/A,FALSE,"단축2";#N/A,#N/A,FALSE,"단축3";#N/A,#N/A,FALSE,"장축";#N/A,#N/A,FALSE,"4WD"}</definedName>
    <definedName name="____age1" hidden="1">{"'Mach'!$A$1:$D$39"}</definedName>
    <definedName name="____AS6" hidden="1">{#N/A,#N/A,FALSE,"Australien";#N/A,#N/A,FALSE,"Birmingham";#N/A,#N/A,FALSE,"Brasilien";#N/A,#N/A,FALSE,"Prag";#N/A,#N/A,FALSE,"Spanien";#N/A,#N/A,FALSE,"Malaysia ( Com)";#N/A,#N/A,FALSE,"Malaysia (Instr)"}</definedName>
    <definedName name="____EO2" hidden="1">{#N/A,#N/A,FALSE,"신규dep";#N/A,#N/A,FALSE,"신규dep-금형상각후";#N/A,#N/A,FALSE,"신규dep-연구비상각후";#N/A,#N/A,FALSE,"신규dep-기계,공구상각후"}</definedName>
    <definedName name="____FG1" hidden="1">{#N/A,#N/A,FALSE,"단축1";#N/A,#N/A,FALSE,"단축2";#N/A,#N/A,FALSE,"단축3";#N/A,#N/A,FALSE,"장축";#N/A,#N/A,FALSE,"4WD"}</definedName>
    <definedName name="____H1620" hidden="1">{#N/A,#N/A,FALSE,"단축1";#N/A,#N/A,FALSE,"단축2";#N/A,#N/A,FALSE,"단축3";#N/A,#N/A,FALSE,"장축";#N/A,#N/A,FALSE,"4WD"}</definedName>
    <definedName name="____H20" hidden="1">{#N/A,#N/A,FALSE,"단축1";#N/A,#N/A,FALSE,"단축2";#N/A,#N/A,FALSE,"단축3";#N/A,#N/A,FALSE,"장축";#N/A,#N/A,FALSE,"4WD"}</definedName>
    <definedName name="____it1" hidden="1">{"'STORES'!$E$2"}</definedName>
    <definedName name="____it1_1" hidden="1">{"'STORES'!$E$2"}</definedName>
    <definedName name="____it1_2" hidden="1">{"'STORES'!$E$2"}</definedName>
    <definedName name="____key2" hidden="1">#REF!</definedName>
    <definedName name="____LPS2" hidden="1">{#N/A,#N/A,FALSE,"단축1";#N/A,#N/A,FALSE,"단축2";#N/A,#N/A,FALSE,"단축3";#N/A,#N/A,FALSE,"장축";#N/A,#N/A,FALSE,"4WD"}</definedName>
    <definedName name="____M150" hidden="1">{#N/A,#N/A,FALSE,"단축1";#N/A,#N/A,FALSE,"단축2";#N/A,#N/A,FALSE,"단축3";#N/A,#N/A,FALSE,"장축";#N/A,#N/A,FALSE,"4WD"}</definedName>
    <definedName name="____Mix1" hidden="1">'[2]LEGAL GUJ'!#REF!</definedName>
    <definedName name="____Ram1" hidden="1">{#N/A,#N/A,TRUE,"BALSCH";#N/A,#N/A,TRUE,"COMICRO";#N/A,#N/A,TRUE,"CHECKS";#N/A,#N/A,TRUE,"GLASS";#N/A,#N/A,TRUE,"DEPRE";#N/A,#N/A,TRUE,"A&amp;MCUR";#N/A,#N/A,TRUE,"AGEANAlysis";#N/A,#N/A,TRUE,"CHECKS"}</definedName>
    <definedName name="____ref1" hidden="1">{#N/A,#N/A,FALSE,"COMP"}</definedName>
    <definedName name="____T2" hidden="1">{#N/A,#N/A,FALSE,"단축1";#N/A,#N/A,FALSE,"단축2";#N/A,#N/A,FALSE,"단축3";#N/A,#N/A,FALSE,"장축";#N/A,#N/A,FALSE,"4WD"}</definedName>
    <definedName name="____WRN2" hidden="1">{#N/A,#N/A,FALSE,"단축1";#N/A,#N/A,FALSE,"단축2";#N/A,#N/A,FALSE,"단축3";#N/A,#N/A,FALSE,"장축";#N/A,#N/A,FALSE,"4WD"}</definedName>
    <definedName name="____XG2" hidden="1">{#N/A,#N/A,FALSE,"단축1";#N/A,#N/A,FALSE,"단축2";#N/A,#N/A,FALSE,"단축3";#N/A,#N/A,FALSE,"장축";#N/A,#N/A,FALSE,"4WD"}</definedName>
    <definedName name="___age1" hidden="1">{"'Mach'!$A$1:$D$39"}</definedName>
    <definedName name="___it1" hidden="1">{"'STORES'!$E$2"}</definedName>
    <definedName name="___it1_1" hidden="1">{"'STORES'!$E$2"}</definedName>
    <definedName name="___it1_2" hidden="1">{"'STORES'!$E$2"}</definedName>
    <definedName name="___key2" hidden="1">#REF!</definedName>
    <definedName name="___Mix1" hidden="1">'[2]LEGAL GUJ'!#REF!</definedName>
    <definedName name="___Ram1" hidden="1">{#N/A,#N/A,TRUE,"BALSCH";#N/A,#N/A,TRUE,"COMICRO";#N/A,#N/A,TRUE,"CHECKS";#N/A,#N/A,TRUE,"GLASS";#N/A,#N/A,TRUE,"DEPRE";#N/A,#N/A,TRUE,"A&amp;MCUR";#N/A,#N/A,TRUE,"AGEANAlysis";#N/A,#N/A,TRUE,"CHECKS"}</definedName>
    <definedName name="___ref1" hidden="1">{#N/A,#N/A,FALSE,"COMP"}</definedName>
    <definedName name="___XG2" hidden="1">{#N/A,#N/A,FALSE,"단축1";#N/A,#N/A,FALSE,"단축2";#N/A,#N/A,FALSE,"단축3";#N/A,#N/A,FALSE,"장축";#N/A,#N/A,FALSE,"4WD"}</definedName>
    <definedName name="__1" hidden="1">{"'STORES'!$E$2"}</definedName>
    <definedName name="__1__123Graph_AChart_1A" hidden="1">[3]A!$C$134:$J$134</definedName>
    <definedName name="__123Graph_A" hidden="1">#REF!</definedName>
    <definedName name="__123Graph_ACAD" hidden="1">'[4]Earnings model'!#REF!</definedName>
    <definedName name="__123Graph_ACAD1" hidden="1">'[4]Earnings model'!#REF!</definedName>
    <definedName name="__123Graph_ACAD2" hidden="1">'[4]Earnings model'!#REF!</definedName>
    <definedName name="__123Graph_ACOL" hidden="1">'[5]Earnings model'!#REF!</definedName>
    <definedName name="__123Graph_ACOL2" hidden="1">'[5]Earnings model'!#REF!</definedName>
    <definedName name="__123Graph_ACOL3" hidden="1">'[5]Earnings model'!#REF!</definedName>
    <definedName name="__123Graph_B" hidden="1">[4]TITLE!#REF!</definedName>
    <definedName name="__123Graph_BCAD" hidden="1">'[4]Earnings model'!#REF!</definedName>
    <definedName name="__123Graph_BCAD1" hidden="1">'[4]Earnings model'!#REF!</definedName>
    <definedName name="__123Graph_BCAD2" hidden="1">'[4]Earnings model'!#REF!</definedName>
    <definedName name="__123Graph_BCOL" hidden="1">'[5]Earnings model'!#REF!</definedName>
    <definedName name="__123Graph_BCOL2" hidden="1">'[5]Earnings model'!#REF!</definedName>
    <definedName name="__123Graph_BCOL3" hidden="1">'[5]Earnings model'!#REF!</definedName>
    <definedName name="__123Graph_C" hidden="1">#REF!</definedName>
    <definedName name="__123Graph_CCAD" hidden="1">'[4]Earnings model'!#REF!</definedName>
    <definedName name="__123Graph_CCAD1" hidden="1">'[4]Earnings model'!#REF!</definedName>
    <definedName name="__123Graph_CCAD2" hidden="1">'[4]Earnings model'!#REF!</definedName>
    <definedName name="__123Graph_CCOL" hidden="1">'[5]Earnings model'!#REF!</definedName>
    <definedName name="__123Graph_CCOL2" hidden="1">'[5]Earnings model'!#REF!</definedName>
    <definedName name="__123Graph_CCOL3" hidden="1">'[5]Earnings model'!#REF!</definedName>
    <definedName name="__123Graph_D" hidden="1">[6]DIVBUD99!#REF!</definedName>
    <definedName name="__123Graph_DCAD" hidden="1">'[4]Earnings model'!#REF!</definedName>
    <definedName name="__123Graph_DCAD1" hidden="1">'[4]Earnings model'!#REF!</definedName>
    <definedName name="__123Graph_DCAD2" hidden="1">'[4]Earnings model'!#REF!</definedName>
    <definedName name="__123Graph_DCOL" hidden="1">'[5]Earnings model'!#REF!</definedName>
    <definedName name="__123Graph_DCOL2" hidden="1">'[5]Earnings model'!#REF!</definedName>
    <definedName name="__123Graph_DCOL3" hidden="1">'[5]Earnings model'!#REF!</definedName>
    <definedName name="__123Graph_E" hidden="1">[6]DIVBUD99!#REF!</definedName>
    <definedName name="__123Graph_ECAD" hidden="1">'[4]Earnings model'!#REF!</definedName>
    <definedName name="__123Graph_ECAD1" hidden="1">'[4]Earnings model'!#REF!</definedName>
    <definedName name="__123Graph_ECAD2" hidden="1">'[4]Earnings model'!#REF!</definedName>
    <definedName name="__123Graph_ECOL" hidden="1">'[5]Earnings model'!#REF!</definedName>
    <definedName name="__123Graph_ECOL2" hidden="1">'[5]Earnings model'!#REF!</definedName>
    <definedName name="__123Graph_ECOL3" hidden="1">'[5]Earnings model'!#REF!</definedName>
    <definedName name="__123Graph_F" hidden="1">[4]TITLE!#REF!</definedName>
    <definedName name="__123Graph_FCAD2" hidden="1">'[4]Earnings model'!#REF!</definedName>
    <definedName name="__123Graph_FCOL3" hidden="1">'[5]Earnings model'!#REF!</definedName>
    <definedName name="__123Graph_X" hidden="1">[4]TITLE!#REF!</definedName>
    <definedName name="__123Graph_XCAD" hidden="1">'[4]Earnings model'!#REF!</definedName>
    <definedName name="__123Graph_XCAD1" hidden="1">'[4]Earnings model'!#REF!</definedName>
    <definedName name="__123Graph_XCAD2" hidden="1">'[4]Earnings model'!#REF!</definedName>
    <definedName name="__123Graph_XCOL" hidden="1">'[5]Earnings model'!#REF!</definedName>
    <definedName name="__123Graph_XCOL2" hidden="1">'[5]Earnings model'!#REF!</definedName>
    <definedName name="__123Graph_XCOL3" hidden="1">'[5]Earnings model'!#REF!</definedName>
    <definedName name="__17__0_S" hidden="1">#REF!</definedName>
    <definedName name="__2" hidden="1">{"'STORES'!$E$2"}</definedName>
    <definedName name="__2__123Graph_BChart_1A" hidden="1">[3]A!$C$135:$J$135</definedName>
    <definedName name="__3__123Graph_CChart_1A" hidden="1">[3]A!$C$136:$J$136</definedName>
    <definedName name="__4__123Graph_DChart_1A" hidden="1">[3]A!$C$137:$J$137</definedName>
    <definedName name="__5__123Graph_EChart_1A" hidden="1">[3]A!$C$138:$J$138</definedName>
    <definedName name="__6__123Graph_XChart_1A" hidden="1">[3]A!$C$131:$J$131</definedName>
    <definedName name="__A2040" hidden="1">{#N/A,#N/A,FALSE,"단축1";#N/A,#N/A,FALSE,"단축2";#N/A,#N/A,FALSE,"단축3";#N/A,#N/A,FALSE,"장축";#N/A,#N/A,FALSE,"4WD"}</definedName>
    <definedName name="__age1" hidden="1">{"'Mach'!$A$1:$D$39"}</definedName>
    <definedName name="__ddd21" hidden="1">{#N/A,#N/A,FALSE,"단축1";#N/A,#N/A,FALSE,"단축2";#N/A,#N/A,FALSE,"단축3";#N/A,#N/A,FALSE,"장축";#N/A,#N/A,FALSE,"4WD"}</definedName>
    <definedName name="__EO2" hidden="1">{#N/A,#N/A,FALSE,"신규dep";#N/A,#N/A,FALSE,"신규dep-금형상각후";#N/A,#N/A,FALSE,"신규dep-연구비상각후";#N/A,#N/A,FALSE,"신규dep-기계,공구상각후"}</definedName>
    <definedName name="__FG1" hidden="1">{#N/A,#N/A,FALSE,"단축1";#N/A,#N/A,FALSE,"단축2";#N/A,#N/A,FALSE,"단축3";#N/A,#N/A,FALSE,"장축";#N/A,#N/A,FALSE,"4WD"}</definedName>
    <definedName name="__IntlFixup" hidden="1">TRUE</definedName>
    <definedName name="__it1" hidden="1">{"'STORES'!$E$2"}</definedName>
    <definedName name="__it1_1" hidden="1">{"'STORES'!$E$2"}</definedName>
    <definedName name="__it1_2" hidden="1">{"'STORES'!$E$2"}</definedName>
    <definedName name="_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key1" hidden="1">[7]sheet6!#REF!</definedName>
    <definedName name="__key2" hidden="1">#REF!</definedName>
    <definedName name="__LG2" hidden="1">{#N/A,#N/A,TRUE,"매출진척-1";#N/A,#N/A,TRUE,"매출진척-2";#N/A,#N/A,TRUE,"제품실적";#N/A,#N/A,TRUE,"RAC";#N/A,#N/A,TRUE,"PAC ";#N/A,#N/A,TRUE,"재고현황";#N/A,#N/A,TRUE,"공지사항"}</definedName>
    <definedName name="__Mix1" hidden="1">'[2]LEGAL GUJ'!#REF!</definedName>
    <definedName name="__Ram1" hidden="1">{#N/A,#N/A,TRUE,"BALSCH";#N/A,#N/A,TRUE,"COMICRO";#N/A,#N/A,TRUE,"CHECKS";#N/A,#N/A,TRUE,"GLASS";#N/A,#N/A,TRUE,"DEPRE";#N/A,#N/A,TRUE,"A&amp;MCUR";#N/A,#N/A,TRUE,"AGEANAlysis";#N/A,#N/A,TRUE,"CHECKS"}</definedName>
    <definedName name="__ref1" hidden="1">{#N/A,#N/A,FALSE,"COMP"}</definedName>
    <definedName name="__TB1" hidden="1">#REF!</definedName>
    <definedName name="__TB3" hidden="1">#REF!</definedName>
    <definedName name="__XG2" hidden="1">{#N/A,#N/A,FALSE,"단축1";#N/A,#N/A,FALSE,"단축2";#N/A,#N/A,FALSE,"단축3";#N/A,#N/A,FALSE,"장축";#N/A,#N/A,FALSE,"4WD"}</definedName>
    <definedName name="_1____123Graph_DChart_1A" hidden="1">[3]A!$C$137:$J$137</definedName>
    <definedName name="_1__123Graph_AChart_1A" hidden="1">[3]A!$C$134:$J$134</definedName>
    <definedName name="_10______123Graph_CChart_1A" hidden="1">[3]A!$C$136:$J$136</definedName>
    <definedName name="_10__123Graph_AChart_1A" hidden="1">[3]A!$C$134:$J$134</definedName>
    <definedName name="_10__123Graph_CChart_1A" hidden="1">[3]A!$C$136:$J$136</definedName>
    <definedName name="_11______123Graph_DChart_1A" hidden="1">[3]A!$C$137:$J$137</definedName>
    <definedName name="_11_____123Graph_AChart_1A" hidden="1">[3]A!$C$134:$J$134</definedName>
    <definedName name="_11__123Graph_AChart_1A" hidden="1">[3]A!$C$134:$J$134</definedName>
    <definedName name="_11__123Graph_BChart_1A" hidden="1">[3]A!$C$135:$J$135</definedName>
    <definedName name="_11__123Graph_DChart_1A" hidden="1">[3]A!$C$137:$J$137</definedName>
    <definedName name="_12______123Graph_EChart_1A" hidden="1">[3]A!$C$138:$J$138</definedName>
    <definedName name="_12_____123Graph_BChart_1A" hidden="1">[3]A!$C$135:$J$135</definedName>
    <definedName name="_12__123Graph_BChart_1A" hidden="1">[3]A!$C$135:$J$135</definedName>
    <definedName name="_12__123Graph_CChart_1A" hidden="1">[3]A!$C$136:$J$136</definedName>
    <definedName name="_12__123Graph_EChart_1A" hidden="1">[3]A!$C$138:$J$138</definedName>
    <definedName name="_123" hidden="1">{"'STORES'!$E$2"}</definedName>
    <definedName name="_123_1" hidden="1">{"'STORES'!$E$2"}</definedName>
    <definedName name="_123_2" hidden="1">{"'STORES'!$E$2"}</definedName>
    <definedName name="_1234graph" hidden="1">'[8]Cntmrs-Recruit'!$F$21:$Q$21</definedName>
    <definedName name="_13______123Graph_XChart_1A" hidden="1">[3]A!$C$131:$J$131</definedName>
    <definedName name="_13_____123Graph_CChart_1A" hidden="1">[3]A!$C$136:$J$136</definedName>
    <definedName name="_13__123Graph_CChart_1A" hidden="1">[3]A!$C$136:$J$136</definedName>
    <definedName name="_13__123Graph_DChart_1A" hidden="1">[3]A!$C$137:$J$137</definedName>
    <definedName name="_13__123Graph_XChart_1A" hidden="1">[3]A!$C$131:$J$131</definedName>
    <definedName name="_14_____123Graph_AChart_1A" hidden="1">[3]A!$C$134:$J$134</definedName>
    <definedName name="_14_____123Graph_DChart_1A" hidden="1">[3]A!$C$137:$J$137</definedName>
    <definedName name="_14__123Graph_AChart_1A" hidden="1">[3]A!$C$134:$J$134</definedName>
    <definedName name="_14__123Graph_DChart_1A" hidden="1">[3]A!$C$137:$J$137</definedName>
    <definedName name="_14__123Graph_EChart_1A" hidden="1">[3]A!$C$138:$J$138</definedName>
    <definedName name="_15_____123Graph_BChart_1A" hidden="1">[3]A!$C$135:$J$135</definedName>
    <definedName name="_15_____123Graph_EChart_1A" hidden="1">[3]A!$C$138:$J$138</definedName>
    <definedName name="_15__123Graph_BChart_1A" hidden="1">[3]A!$C$135:$J$135</definedName>
    <definedName name="_15__123Graph_EChart_1A" hidden="1">[3]A!$C$138:$J$138</definedName>
    <definedName name="_15__123Graph_XChart_1A" hidden="1">[3]A!$C$131:$J$131</definedName>
    <definedName name="_16_____123Graph_CChart_1A" hidden="1">[3]A!$C$136:$J$136</definedName>
    <definedName name="_16_____123Graph_XChart_1A" hidden="1">[3]A!$C$131:$J$131</definedName>
    <definedName name="_16__123Graph_CChart_1A" hidden="1">[3]A!$C$136:$J$136</definedName>
    <definedName name="_16__123Graph_XChart_1A" hidden="1">[3]A!$C$131:$J$131</definedName>
    <definedName name="_16____S" hidden="1">#N/A</definedName>
    <definedName name="_16____S_1" hidden="1">#N/A</definedName>
    <definedName name="_17_____123Graph_DChart_1A" hidden="1">[3]A!$C$137:$J$137</definedName>
    <definedName name="_17____123Graph_AChart_1A" hidden="1">[3]A!$C$134:$J$134</definedName>
    <definedName name="_17__123Graph_DChart_1A" hidden="1">[3]A!$C$137:$J$137</definedName>
    <definedName name="_17__0_S" hidden="1">#N/A</definedName>
    <definedName name="_17__0_S_1" hidden="1">#N/A</definedName>
    <definedName name="_18_____123Graph_EChart_1A" hidden="1">[3]A!$C$138:$J$138</definedName>
    <definedName name="_18____123Graph_BChart_1A" hidden="1">[3]A!$C$135:$J$135</definedName>
    <definedName name="_18__123Graph_EChart_1A" hidden="1">[3]A!$C$138:$J$138</definedName>
    <definedName name="_19_____123Graph_XChart_1A" hidden="1">[3]A!$C$131:$J$131</definedName>
    <definedName name="_19____123Graph_CChart_1A" hidden="1">[3]A!$C$136:$J$136</definedName>
    <definedName name="_19__123Graph_XChart_1A" hidden="1">[3]A!$C$131:$J$131</definedName>
    <definedName name="_2____123Graph_EChart_1A" hidden="1">[3]A!$C$138:$J$138</definedName>
    <definedName name="_2__123Graph_BChart_1A" hidden="1">[3]A!$C$135:$J$135</definedName>
    <definedName name="_20____123Graph_AChart_1A" hidden="1">[3]A!$C$134:$J$134</definedName>
    <definedName name="_20____123Graph_DChart_1A" hidden="1">[3]A!$C$137:$J$137</definedName>
    <definedName name="_21____123Graph_BChart_1A" hidden="1">[3]A!$C$135:$J$135</definedName>
    <definedName name="_21____123Graph_EChart_1A" hidden="1">[3]A!$C$138:$J$138</definedName>
    <definedName name="_22____123Graph_CChart_1A" hidden="1">[3]A!$C$136:$J$136</definedName>
    <definedName name="_22____123Graph_XChart_1A" hidden="1">[3]A!$C$131:$J$131</definedName>
    <definedName name="_23____123Graph_DChart_1A" hidden="1">[3]A!$C$137:$J$137</definedName>
    <definedName name="_23___123Graph_AChart_1A" hidden="1">[3]A!$C$134:$J$134</definedName>
    <definedName name="_24____123Graph_EChart_1A" hidden="1">[3]A!$C$138:$J$138</definedName>
    <definedName name="_24___123Graph_BChart_1A" hidden="1">[3]A!$C$135:$J$135</definedName>
    <definedName name="_24__123Graph_AChart_1A" hidden="1">[3]A!$C$134:$J$134</definedName>
    <definedName name="_25____123Graph_XChart_1A" hidden="1">[3]A!$C$131:$J$131</definedName>
    <definedName name="_25___123Graph_CChart_1A" hidden="1">[3]A!$C$136:$J$136</definedName>
    <definedName name="_25__123Graph_BChart_1A" hidden="1">[3]A!$C$135:$J$135</definedName>
    <definedName name="_26___123Graph_AChart_1A" hidden="1">[3]A!$C$134:$J$134</definedName>
    <definedName name="_26___123Graph_DChart_1A" hidden="1">[3]A!$C$137:$J$137</definedName>
    <definedName name="_26__123Graph_AChart_1A" hidden="1">[3]A!$C$134:$J$134</definedName>
    <definedName name="_26__123Graph_CChart_1A" hidden="1">[3]A!$C$136:$J$136</definedName>
    <definedName name="_26__0_S" hidden="1">#REF!</definedName>
    <definedName name="_27___123Graph_BChart_1A" hidden="1">[3]A!$C$135:$J$135</definedName>
    <definedName name="_27___123Graph_EChart_1A" hidden="1">[3]A!$C$138:$J$138</definedName>
    <definedName name="_27__123Graph_BChart_1A" hidden="1">[3]A!$C$135:$J$135</definedName>
    <definedName name="_27__123Graph_DChart_1A" hidden="1">[3]A!$C$137:$J$137</definedName>
    <definedName name="_28___123Graph_CChart_1A" hidden="1">[3]A!$C$136:$J$136</definedName>
    <definedName name="_28___123Graph_XChart_1A" hidden="1">[3]A!$C$131:$J$131</definedName>
    <definedName name="_28__123Graph_AChart_1A" hidden="1">[3]A!$C$134:$J$134</definedName>
    <definedName name="_28__123Graph_CChart_1A" hidden="1">[3]A!$C$136:$J$136</definedName>
    <definedName name="_28__123Graph_EChart_1A" hidden="1">[3]A!$C$138:$J$138</definedName>
    <definedName name="_29___123Graph_DChart_1A" hidden="1">[3]A!$C$137:$J$137</definedName>
    <definedName name="_29__123Graph_AChart_1A" hidden="1">[3]A!$C$134:$J$134</definedName>
    <definedName name="_29__123Graph_BChart_1A" hidden="1">[3]A!$C$135:$J$135</definedName>
    <definedName name="_29__123Graph_DChart_1A" hidden="1">[3]A!$C$137:$J$137</definedName>
    <definedName name="_29__123Graph_XChart_1A" hidden="1">[3]A!$C$131:$J$131</definedName>
    <definedName name="_3____123Graph_XChart_1A" hidden="1">[3]A!$C$131:$J$131</definedName>
    <definedName name="_3__123Graph_CChart_1A" hidden="1">[3]A!$C$136:$J$136</definedName>
    <definedName name="_30___123Graph_EChart_1A" hidden="1">[3]A!$C$138:$J$138</definedName>
    <definedName name="_30__123Graph_BChart_1A" hidden="1">[3]A!$C$135:$J$135</definedName>
    <definedName name="_30__123Graph_CChart_1A" hidden="1">[3]A!$C$136:$J$136</definedName>
    <definedName name="_30__123Graph_EChart_1A" hidden="1">[3]A!$C$138:$J$138</definedName>
    <definedName name="_31___123Graph_XChart_1A" hidden="1">[3]A!$C$131:$J$131</definedName>
    <definedName name="_31__123Graph_CChart_1A" hidden="1">[3]A!$C$136:$J$136</definedName>
    <definedName name="_31__123Graph_DChart_1A" hidden="1">[3]A!$C$137:$J$137</definedName>
    <definedName name="_31__123Graph_XChart_1A" hidden="1">[3]A!$C$131:$J$131</definedName>
    <definedName name="_32__123Graph_AChart_1A" hidden="1">[3]A!$C$134:$J$134</definedName>
    <definedName name="_32__123Graph_DChart_1A" hidden="1">[3]A!$C$137:$J$137</definedName>
    <definedName name="_32__123Graph_EChart_1A" hidden="1">[3]A!$C$138:$J$138</definedName>
    <definedName name="_33__123Graph_BChart_1A" hidden="1">[3]A!$C$135:$J$135</definedName>
    <definedName name="_33__123Graph_EChart_1A" hidden="1">[3]A!$C$138:$J$138</definedName>
    <definedName name="_33__123Graph_XChart_1A" hidden="1">[3]A!$C$131:$J$131</definedName>
    <definedName name="_34__123Graph_CChart_1A" hidden="1">[3]A!$C$136:$J$136</definedName>
    <definedName name="_34__123Graph_XChart_1A" hidden="1">[3]A!$C$131:$J$131</definedName>
    <definedName name="_35__123Graph_DChart_1A" hidden="1">[3]A!$C$137:$J$137</definedName>
    <definedName name="_36__123Graph_EChart_1A" hidden="1">[3]A!$C$138:$J$138</definedName>
    <definedName name="_37__123Graph_XChart_1A" hidden="1">[3]A!$C$131:$J$131</definedName>
    <definedName name="_39____S" hidden="1">#N/A</definedName>
    <definedName name="_39____S_1" hidden="1">#N/A</definedName>
    <definedName name="_4___123Graph_AChart_1A" hidden="1">[3]A!$C$134:$J$134</definedName>
    <definedName name="_4__123Graph_DChart_1A" hidden="1">[3]A!$C$137:$J$137</definedName>
    <definedName name="_40__0_S" hidden="1">#N/A</definedName>
    <definedName name="_40__0_S_1" hidden="1">#N/A</definedName>
    <definedName name="_5___123Graph_BChart_1A" hidden="1">[3]A!$C$135:$J$135</definedName>
    <definedName name="_5__123Graph_EChart_1A" hidden="1">[3]A!$C$138:$J$138</definedName>
    <definedName name="_6___123Graph_CChart_1A" hidden="1">[3]A!$C$136:$J$136</definedName>
    <definedName name="_6__123Graph_XChart_1A" hidden="1">[3]A!$C$131:$J$131</definedName>
    <definedName name="_7___123Graph_DChart_1A" hidden="1">[3]A!$C$137:$J$137</definedName>
    <definedName name="_73__0_S" hidden="1">#N/A</definedName>
    <definedName name="_73__0_S_1" hidden="1">#N/A</definedName>
    <definedName name="_74__0_S" hidden="1">#N/A</definedName>
    <definedName name="_74__0_S_1" hidden="1">#N/A</definedName>
    <definedName name="_75__0_S" hidden="1">#N/A</definedName>
    <definedName name="_75__0_S_1" hidden="1">#N/A</definedName>
    <definedName name="_8______123Graph_AChart_1A" hidden="1">[3]A!$C$134:$J$134</definedName>
    <definedName name="_8___123Graph_EChart_1A" hidden="1">[3]A!$C$138:$J$138</definedName>
    <definedName name="_8__123Graph_AChart_1A" hidden="1">[3]A!$C$134:$J$134</definedName>
    <definedName name="_9______123Graph_BChart_1A" hidden="1">[3]A!$C$135:$J$135</definedName>
    <definedName name="_9___123Graph_XChart_1A" hidden="1">[3]A!$C$131:$J$131</definedName>
    <definedName name="_9__123Graph_BChart_1A" hidden="1">[3]A!$C$135:$J$135</definedName>
    <definedName name="_A2040" hidden="1">{#N/A,#N/A,FALSE,"단축1";#N/A,#N/A,FALSE,"단축2";#N/A,#N/A,FALSE,"단축3";#N/A,#N/A,FALSE,"장축";#N/A,#N/A,FALSE,"4WD"}</definedName>
    <definedName name="_A3" hidden="1">{#N/A,#N/A,FALSE,"단축1";#N/A,#N/A,FALSE,"단축2";#N/A,#N/A,FALSE,"단축3";#N/A,#N/A,FALSE,"장축";#N/A,#N/A,FALSE,"4WD"}</definedName>
    <definedName name="_AD1" hidden="1">{#N/A,#N/A,FALSE,"Cash Flows";#N/A,#N/A,FALSE,"Fixed Assets";#N/A,#N/A,FALSE,"Balance Sheet";#N/A,#N/A,FALSE,"P &amp; L"}</definedName>
    <definedName name="_AD2" hidden="1">{#N/A,#N/A,FALSE,"Cash Flows";#N/A,#N/A,FALSE,"Fixed Assets";#N/A,#N/A,FALSE,"Balance Sheet";#N/A,#N/A,FALSE,"P &amp; L"}</definedName>
    <definedName name="_AD3" hidden="1">{#N/A,#N/A,FALSE,"Cash Flows";#N/A,#N/A,FALSE,"Fixed Assets";#N/A,#N/A,FALSE,"Balance Sheet";#N/A,#N/A,FALSE,"P &amp; L"}</definedName>
    <definedName name="_AD5" hidden="1">{#N/A,#N/A,FALSE,"Cash Flows";#N/A,#N/A,FALSE,"Fixed Assets";#N/A,#N/A,FALSE,"Balance Sheet";#N/A,#N/A,FALSE,"P &amp; L"}</definedName>
    <definedName name="_AD8" hidden="1">{#N/A,#N/A,FALSE,"Cash Flows";#N/A,#N/A,FALSE,"Fixed Assets";#N/A,#N/A,FALSE,"Balance Sheet";#N/A,#N/A,FALSE,"P &amp; L"}</definedName>
    <definedName name="_age1" hidden="1">{"'Mach'!$A$1:$D$39"}</definedName>
    <definedName name="_DB777" hidden="1">{#N/A,#N/A,TRUE,"Y생산";#N/A,#N/A,TRUE,"Y판매";#N/A,#N/A,TRUE,"Y총물량";#N/A,#N/A,TRUE,"Y능력";#N/A,#N/A,TRUE,"YKD"}</definedName>
    <definedName name="_Dist_Values" hidden="1">#REF!</definedName>
    <definedName name="_EO2" hidden="1">{#N/A,#N/A,FALSE,"신규dep";#N/A,#N/A,FALSE,"신규dep-금형상각후";#N/A,#N/A,FALSE,"신규dep-연구비상각후";#N/A,#N/A,FALSE,"신규dep-기계,공구상각후"}</definedName>
    <definedName name="_f3" hidden="1">{#N/A,#N/A,FALSE,"BS";#N/A,#N/A,FALSE,"PL";#N/A,#N/A,FALSE,"A";#N/A,#N/A,FALSE,"B";#N/A,#N/A,FALSE,"B1";#N/A,#N/A,FALSE,"C";#N/A,#N/A,FALSE,"C1";#N/A,#N/A,FALSE,"C2";#N/A,#N/A,FALSE,"D";#N/A,#N/A,FALSE,"E";#N/A,#N/A,FALSE,"F";#N/A,#N/A,FALSE,"AA";#N/A,#N/A,FALSE,"BB";#N/A,#N/A,FALSE,"CC";#N/A,#N/A,FALSE,"DD";#N/A,#N/A,FALSE,"EE";#N/A,#N/A,FALSE,"FF";#N/A,#N/A,FALSE,"PL10";#N/A,#N/A,FALSE,"PL20";#N/A,#N/A,FALSE,"PL30"}</definedName>
    <definedName name="_FEb05" hidden="1">{#N/A,#N/A,TRUE,"Summary";#N/A,#N/A,TRUE,"Balance Sheet";#N/A,#N/A,TRUE,"P &amp; L";#N/A,#N/A,TRUE,"Fixed Assets";#N/A,#N/A,TRUE,"Cash Flows"}</definedName>
    <definedName name="_feb2" hidden="1">{#N/A,#N/A,TRUE,"KEY DATA";#N/A,#N/A,TRUE,"KEY DATA Base Case";#N/A,#N/A,TRUE,"JULY";#N/A,#N/A,TRUE,"AUG";#N/A,#N/A,TRUE,"SEPT";#N/A,#N/A,TRUE,"3Q"}</definedName>
    <definedName name="_FG1" hidden="1">{#N/A,#N/A,FALSE,"단축1";#N/A,#N/A,FALSE,"단축2";#N/A,#N/A,FALSE,"단축3";#N/A,#N/A,FALSE,"장축";#N/A,#N/A,FALSE,"4WD"}</definedName>
    <definedName name="_Fill" hidden="1">#REF!</definedName>
    <definedName name="_xlnm._FilterDatabase" localSheetId="0" hidden="1">TB!$B$11:$BN$712</definedName>
    <definedName name="_guv3" hidden="1">{"K GuV o. Kommentar",#N/A,FALSE,"Kaufhof"}</definedName>
    <definedName name="_it1" hidden="1">{"'STORES'!$E$2"}</definedName>
    <definedName name="_it1_1" hidden="1">{"'STORES'!$E$2"}</definedName>
    <definedName name="_it1_2" hidden="1">{"'STORES'!$E$2"}</definedName>
    <definedName name="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1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1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1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1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2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2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2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2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3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3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3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3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_5"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Key1" hidden="1">[9]현금및현금등가물!#REF!</definedName>
    <definedName name="_Key2" hidden="1">'[10]3084'!#REF!</definedName>
    <definedName name="_LG2" hidden="1">{#N/A,#N/A,TRUE,"매출진척-1";#N/A,#N/A,TRUE,"매출진척-2";#N/A,#N/A,TRUE,"제품실적";#N/A,#N/A,TRUE,"RAC";#N/A,#N/A,TRUE,"PAC ";#N/A,#N/A,TRUE,"재고현황";#N/A,#N/A,TRUE,"공지사항"}</definedName>
    <definedName name="_LG2_1" hidden="1">{#N/A,#N/A,TRUE,"매출진척-1";#N/A,#N/A,TRUE,"매출진척-2";#N/A,#N/A,TRUE,"제품실적";#N/A,#N/A,TRUE,"RAC";#N/A,#N/A,TRUE,"PAC ";#N/A,#N/A,TRUE,"재고현황";#N/A,#N/A,TRUE,"공지사항"}</definedName>
    <definedName name="_LG2_2" hidden="1">{#N/A,#N/A,TRUE,"매출진척-1";#N/A,#N/A,TRUE,"매출진척-2";#N/A,#N/A,TRUE,"제품실적";#N/A,#N/A,TRUE,"RAC";#N/A,#N/A,TRUE,"PAC ";#N/A,#N/A,TRUE,"재고현황";#N/A,#N/A,TRUE,"공지사항"}</definedName>
    <definedName name="_MatMult_A" hidden="1">#REF!</definedName>
    <definedName name="_MatMult_AxB" hidden="1">#REF!</definedName>
    <definedName name="_Mix1" hidden="1">'[2]LEGAL GUJ'!#REF!</definedName>
    <definedName name="_new1" hidden="1">#REF!</definedName>
    <definedName name="_Order1" hidden="1">255</definedName>
    <definedName name="_Order2" hidden="1">0</definedName>
    <definedName name="_Order2.1" hidden="1">0</definedName>
    <definedName name="_Parse_In" hidden="1">#REF!</definedName>
    <definedName name="_Parse_Out" hidden="1">[11]시설이용권명세서!#REF!</definedName>
    <definedName name="_Ram1" hidden="1">{#N/A,#N/A,TRUE,"BALSCH";#N/A,#N/A,TRUE,"COMICRO";#N/A,#N/A,TRUE,"CHECKS";#N/A,#N/A,TRUE,"GLASS";#N/A,#N/A,TRUE,"DEPRE";#N/A,#N/A,TRUE,"A&amp;MCUR";#N/A,#N/A,TRUE,"AGEANAlysis";#N/A,#N/A,TRUE,"CHECKS"}</definedName>
    <definedName name="_ref1" hidden="1">{#N/A,#N/A,FALSE,"COMP"}</definedName>
    <definedName name="_Regression_Int" hidden="1">1</definedName>
    <definedName name="_Regression_Out" hidden="1">#REF!</definedName>
    <definedName name="_Regression_X" hidden="1">#REF!</definedName>
    <definedName name="_Regression_Y" hidden="1">#REF!</definedName>
    <definedName name="_Sort" hidden="1">[9]현금및현금등가물!#REF!</definedName>
    <definedName name="_Sort_1" hidden="1">#N/A</definedName>
    <definedName name="_Sort2" hidden="1">#REF!</definedName>
    <definedName name="_SSK1" hidden="1">{#N/A,#N/A,FALSE,"COMP"}</definedName>
    <definedName name="_Table1_In1" hidden="1">'[12]업무분장 '!$F$45</definedName>
    <definedName name="_Table1_Out" hidden="1">'[12]업무분장 '!$F$45</definedName>
    <definedName name="_Table2_In1" hidden="1">#REF!</definedName>
    <definedName name="_Table2_In2" hidden="1">#REF!</definedName>
    <definedName name="_Table2_Out" hidden="1">#REF!</definedName>
    <definedName name="_WB2" hidden="1">{#N/A,#N/A,FALSE,"Cash Flows";#N/A,#N/A,FALSE,"Fixed Assets";#N/A,#N/A,FALSE,"Balance Sheet";#N/A,#N/A,FALSE,"P &amp; L"}</definedName>
    <definedName name="_XAXL.asd" hidden="1">#REF!</definedName>
    <definedName name="_XG2" hidden="1">{#N/A,#N/A,FALSE,"단축1";#N/A,#N/A,FALSE,"단축2";#N/A,#N/A,FALSE,"단축3";#N/A,#N/A,FALSE,"장축";#N/A,#N/A,FALSE,"4WD"}</definedName>
    <definedName name="_xlcn.WorksheetConnection_SLMB11AP2207" hidden="1">#REF!</definedName>
    <definedName name="_xlcn.WorksheetConnection_SLMB11AP22071" hidden="1">#REF!</definedName>
    <definedName name="a" hidden="1">{"'STORES'!$E$2"}</definedName>
    <definedName name="a_1" hidden="1">{"'STORES'!$E$2"}</definedName>
    <definedName name="a_2" hidden="1">{"'STORES'!$E$2"}</definedName>
    <definedName name="A1_00근거" hidden="1">{#N/A,#N/A,FALSE,"단축1";#N/A,#N/A,FALSE,"단축2";#N/A,#N/A,FALSE,"단축3";#N/A,#N/A,FALSE,"장축";#N/A,#N/A,FALSE,"4WD"}</definedName>
    <definedName name="aaaa" hidden="1">{"'STORES'!$E$2"}</definedName>
    <definedName name="aaaa_1" hidden="1">{"'STORES'!$E$2"}</definedName>
    <definedName name="aaaa_2" hidden="1">{"'STORES'!$E$2"}</definedName>
    <definedName name="aaaaaaaaa.aaaa." hidden="1">{#N/A,#N/A,TRUE,"BALSCH";#N/A,#N/A,TRUE,"COMICRO";#N/A,#N/A,TRUE,"CHECKS";#N/A,#N/A,TRUE,"GLASS";#N/A,#N/A,TRUE,"DEPRE";#N/A,#N/A,TRUE,"A&amp;MCUR";#N/A,#N/A,TRUE,"AGEANAlysis";#N/A,#N/A,TRUE,"CHECKS"}</definedName>
    <definedName name="aab" hidden="1">{"'Mach'!$A$1:$D$39"}</definedName>
    <definedName name="AAFA" hidden="1">{"'STORES'!$E$2"}</definedName>
    <definedName name="Aas" hidden="1">{#N/A,#N/A,FALSE,"을지 (4)";#N/A,#N/A,FALSE,"을지 (5)";#N/A,#N/A,FALSE,"을지 (6)"}</definedName>
    <definedName name="Aas_1_1" hidden="1">{#N/A,#N/A,FALSE,"을지 (4)";#N/A,#N/A,FALSE,"을지 (5)";#N/A,#N/A,FALSE,"을지 (6)"}</definedName>
    <definedName name="Aas_1_2" hidden="1">{#N/A,#N/A,FALSE,"을지 (4)";#N/A,#N/A,FALSE,"을지 (5)";#N/A,#N/A,FALSE,"을지 (6)"}</definedName>
    <definedName name="Aas_1_3" hidden="1">{#N/A,#N/A,FALSE,"을지 (4)";#N/A,#N/A,FALSE,"을지 (5)";#N/A,#N/A,FALSE,"을지 (6)"}</definedName>
    <definedName name="Aas_1_4" hidden="1">{#N/A,#N/A,FALSE,"을지 (4)";#N/A,#N/A,FALSE,"을지 (5)";#N/A,#N/A,FALSE,"을지 (6)"}</definedName>
    <definedName name="Aas_2" hidden="1">{#N/A,#N/A,FALSE,"을지 (4)";#N/A,#N/A,FALSE,"을지 (5)";#N/A,#N/A,FALSE,"을지 (6)"}</definedName>
    <definedName name="Aas_2_1" hidden="1">{#N/A,#N/A,FALSE,"을지 (4)";#N/A,#N/A,FALSE,"을지 (5)";#N/A,#N/A,FALSE,"을지 (6)"}</definedName>
    <definedName name="Aas_2_2" hidden="1">{#N/A,#N/A,FALSE,"을지 (4)";#N/A,#N/A,FALSE,"을지 (5)";#N/A,#N/A,FALSE,"을지 (6)"}</definedName>
    <definedName name="Aas_2_3" hidden="1">{#N/A,#N/A,FALSE,"을지 (4)";#N/A,#N/A,FALSE,"을지 (5)";#N/A,#N/A,FALSE,"을지 (6)"}</definedName>
    <definedName name="Aas_2_4" hidden="1">{#N/A,#N/A,FALSE,"을지 (4)";#N/A,#N/A,FALSE,"을지 (5)";#N/A,#N/A,FALSE,"을지 (6)"}</definedName>
    <definedName name="Aas_3" hidden="1">{#N/A,#N/A,FALSE,"을지 (4)";#N/A,#N/A,FALSE,"을지 (5)";#N/A,#N/A,FALSE,"을지 (6)"}</definedName>
    <definedName name="Aas_3_1" hidden="1">{#N/A,#N/A,FALSE,"을지 (4)";#N/A,#N/A,FALSE,"을지 (5)";#N/A,#N/A,FALSE,"을지 (6)"}</definedName>
    <definedName name="Aas_3_2" hidden="1">{#N/A,#N/A,FALSE,"을지 (4)";#N/A,#N/A,FALSE,"을지 (5)";#N/A,#N/A,FALSE,"을지 (6)"}</definedName>
    <definedName name="Aas_3_3" hidden="1">{#N/A,#N/A,FALSE,"을지 (4)";#N/A,#N/A,FALSE,"을지 (5)";#N/A,#N/A,FALSE,"을지 (6)"}</definedName>
    <definedName name="Aas_3_4" hidden="1">{#N/A,#N/A,FALSE,"을지 (4)";#N/A,#N/A,FALSE,"을지 (5)";#N/A,#N/A,FALSE,"을지 (6)"}</definedName>
    <definedName name="Aas_4" hidden="1">{#N/A,#N/A,FALSE,"을지 (4)";#N/A,#N/A,FALSE,"을지 (5)";#N/A,#N/A,FALSE,"을지 (6)"}</definedName>
    <definedName name="Aas_5" hidden="1">{#N/A,#N/A,FALSE,"을지 (4)";#N/A,#N/A,FALSE,"을지 (5)";#N/A,#N/A,FALSE,"을지 (6)"}</definedName>
    <definedName name="ABC_1_1" hidden="1">{#N/A,#N/A,FALSE,"초도품";#N/A,#N/A,FALSE,"초도품 (2)";#N/A,#N/A,FALSE,"초도품 (3)";#N/A,#N/A,FALSE,"초도품 (4)";#N/A,#N/A,FALSE,"초도품 (5)";#N/A,#N/A,FALSE,"초도품 (6)"}</definedName>
    <definedName name="ABC_1_2" hidden="1">{#N/A,#N/A,FALSE,"초도품";#N/A,#N/A,FALSE,"초도품 (2)";#N/A,#N/A,FALSE,"초도품 (3)";#N/A,#N/A,FALSE,"초도품 (4)";#N/A,#N/A,FALSE,"초도품 (5)";#N/A,#N/A,FALSE,"초도품 (6)"}</definedName>
    <definedName name="ABC_1_3" hidden="1">{#N/A,#N/A,FALSE,"초도품";#N/A,#N/A,FALSE,"초도품 (2)";#N/A,#N/A,FALSE,"초도품 (3)";#N/A,#N/A,FALSE,"초도품 (4)";#N/A,#N/A,FALSE,"초도품 (5)";#N/A,#N/A,FALSE,"초도품 (6)"}</definedName>
    <definedName name="ABC_1_4" hidden="1">{#N/A,#N/A,FALSE,"초도품";#N/A,#N/A,FALSE,"초도품 (2)";#N/A,#N/A,FALSE,"초도품 (3)";#N/A,#N/A,FALSE,"초도품 (4)";#N/A,#N/A,FALSE,"초도품 (5)";#N/A,#N/A,FALSE,"초도품 (6)"}</definedName>
    <definedName name="ABC_2" hidden="1">{#N/A,#N/A,FALSE,"초도품";#N/A,#N/A,FALSE,"초도품 (2)";#N/A,#N/A,FALSE,"초도품 (3)";#N/A,#N/A,FALSE,"초도품 (4)";#N/A,#N/A,FALSE,"초도품 (5)";#N/A,#N/A,FALSE,"초도품 (6)"}</definedName>
    <definedName name="ABC_2_1" hidden="1">{#N/A,#N/A,FALSE,"초도품";#N/A,#N/A,FALSE,"초도품 (2)";#N/A,#N/A,FALSE,"초도품 (3)";#N/A,#N/A,FALSE,"초도품 (4)";#N/A,#N/A,FALSE,"초도품 (5)";#N/A,#N/A,FALSE,"초도품 (6)"}</definedName>
    <definedName name="ABC_2_2" hidden="1">{#N/A,#N/A,FALSE,"초도품";#N/A,#N/A,FALSE,"초도품 (2)";#N/A,#N/A,FALSE,"초도품 (3)";#N/A,#N/A,FALSE,"초도품 (4)";#N/A,#N/A,FALSE,"초도품 (5)";#N/A,#N/A,FALSE,"초도품 (6)"}</definedName>
    <definedName name="ABC_2_3" hidden="1">{#N/A,#N/A,FALSE,"초도품";#N/A,#N/A,FALSE,"초도품 (2)";#N/A,#N/A,FALSE,"초도품 (3)";#N/A,#N/A,FALSE,"초도품 (4)";#N/A,#N/A,FALSE,"초도품 (5)";#N/A,#N/A,FALSE,"초도품 (6)"}</definedName>
    <definedName name="ABC_2_4" hidden="1">{#N/A,#N/A,FALSE,"초도품";#N/A,#N/A,FALSE,"초도품 (2)";#N/A,#N/A,FALSE,"초도품 (3)";#N/A,#N/A,FALSE,"초도품 (4)";#N/A,#N/A,FALSE,"초도품 (5)";#N/A,#N/A,FALSE,"초도품 (6)"}</definedName>
    <definedName name="ABC_3" hidden="1">{#N/A,#N/A,FALSE,"초도품";#N/A,#N/A,FALSE,"초도품 (2)";#N/A,#N/A,FALSE,"초도품 (3)";#N/A,#N/A,FALSE,"초도품 (4)";#N/A,#N/A,FALSE,"초도품 (5)";#N/A,#N/A,FALSE,"초도품 (6)"}</definedName>
    <definedName name="ABC_3_1" hidden="1">{#N/A,#N/A,FALSE,"초도품";#N/A,#N/A,FALSE,"초도품 (2)";#N/A,#N/A,FALSE,"초도품 (3)";#N/A,#N/A,FALSE,"초도품 (4)";#N/A,#N/A,FALSE,"초도품 (5)";#N/A,#N/A,FALSE,"초도품 (6)"}</definedName>
    <definedName name="ABC_3_2" hidden="1">{#N/A,#N/A,FALSE,"초도품";#N/A,#N/A,FALSE,"초도품 (2)";#N/A,#N/A,FALSE,"초도품 (3)";#N/A,#N/A,FALSE,"초도품 (4)";#N/A,#N/A,FALSE,"초도품 (5)";#N/A,#N/A,FALSE,"초도품 (6)"}</definedName>
    <definedName name="ABC_3_3" hidden="1">{#N/A,#N/A,FALSE,"초도품";#N/A,#N/A,FALSE,"초도품 (2)";#N/A,#N/A,FALSE,"초도품 (3)";#N/A,#N/A,FALSE,"초도품 (4)";#N/A,#N/A,FALSE,"초도품 (5)";#N/A,#N/A,FALSE,"초도품 (6)"}</definedName>
    <definedName name="ABC_3_4" hidden="1">{#N/A,#N/A,FALSE,"초도품";#N/A,#N/A,FALSE,"초도품 (2)";#N/A,#N/A,FALSE,"초도품 (3)";#N/A,#N/A,FALSE,"초도품 (4)";#N/A,#N/A,FALSE,"초도품 (5)";#N/A,#N/A,FALSE,"초도품 (6)"}</definedName>
    <definedName name="ABC_4" hidden="1">{#N/A,#N/A,FALSE,"초도품";#N/A,#N/A,FALSE,"초도품 (2)";#N/A,#N/A,FALSE,"초도품 (3)";#N/A,#N/A,FALSE,"초도품 (4)";#N/A,#N/A,FALSE,"초도품 (5)";#N/A,#N/A,FALSE,"초도품 (6)"}</definedName>
    <definedName name="ABC_5" hidden="1">{#N/A,#N/A,FALSE,"초도품";#N/A,#N/A,FALSE,"초도품 (2)";#N/A,#N/A,FALSE,"초도품 (3)";#N/A,#N/A,FALSE,"초도품 (4)";#N/A,#N/A,FALSE,"초도품 (5)";#N/A,#N/A,FALSE,"초도품 (6)"}</definedName>
    <definedName name="abcd" hidden="1">{"'STORES'!$E$2"}</definedName>
    <definedName name="ABDD" hidden="1">{#N/A,#N/A,FALSE,"단축1";#N/A,#N/A,FALSE,"단축2";#N/A,#N/A,FALSE,"단축3";#N/A,#N/A,FALSE,"장축";#N/A,#N/A,FALSE,"4WD"}</definedName>
    <definedName name="abu" hidden="1">{#N/A,#N/A,TRUE,"BALSCH";#N/A,#N/A,TRUE,"COMICRO";#N/A,#N/A,TRUE,"CHECKS";#N/A,#N/A,TRUE,"GLASS";#N/A,#N/A,TRUE,"DEPRE";#N/A,#N/A,TRUE,"A&amp;MCUR";#N/A,#N/A,TRUE,"AGEANAlysis";#N/A,#N/A,TRUE,"CHECKS"}</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"C:\dnkim\협력업체\카드발송.mdb"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chart" hidden="1">[13]IncidentsEAP!$P$20:$S$20</definedName>
    <definedName name="achartgraph" hidden="1">[14]IncidentsEAP!$P$20:$S$20</definedName>
    <definedName name="ACwvu.Cost._.Allocation." hidden="1">'[15]Cost Allocation'!#REF!</definedName>
    <definedName name="ACwvu.Full._.Cash._.Flow." hidden="1">#REF!</definedName>
    <definedName name="ACwvu.Marketing." hidden="1">#REF!</definedName>
    <definedName name="ACwvu.Marketing._.95.96." hidden="1">#REF!</definedName>
    <definedName name="ACwvu.Profit._.and._.Loss." hidden="1">#REF!</definedName>
    <definedName name="ACwvu.Summary._.Sheet." hidden="1">'[16]P&amp;L'!#REF!</definedName>
    <definedName name="ad" hidden="1">{"'STORES'!$E$2"}</definedName>
    <definedName name="ad_1" hidden="1">{"'STORES'!$E$2"}</definedName>
    <definedName name="ad_2" hidden="1">{"'STORES'!$E$2"}</definedName>
    <definedName name="adasdas" hidden="1">{"'STORES'!$E$2"}</definedName>
    <definedName name="additions" hidden="1">{#N/A,#N/A,FALSE,"COMP"}</definedName>
    <definedName name="adfds" hidden="1">{#N/A,#N/A,FALSE,"단축1";#N/A,#N/A,FALSE,"단축2";#N/A,#N/A,FALSE,"단축3";#N/A,#N/A,FALSE,"장축";#N/A,#N/A,FALSE,"4WD"}</definedName>
    <definedName name="ADSDF" hidden="1">{#N/A,#N/A,TRUE,"Y생산";#N/A,#N/A,TRUE,"Y판매";#N/A,#N/A,TRUE,"Y총물량";#N/A,#N/A,TRUE,"Y능력";#N/A,#N/A,TRUE,"YKD"}</definedName>
    <definedName name="adsf" hidden="1">'[17]800CC_FR_HOSE'!#REF!</definedName>
    <definedName name="adsfdf" hidden="1">'[18]800CC_FR_HOSE'!#REF!</definedName>
    <definedName name="AFA" hidden="1">{"'STORES'!$E$2"}</definedName>
    <definedName name="AFAD" hidden="1">{"'STORES'!$E$2"}</definedName>
    <definedName name="AFADD" hidden="1">{"'STORES'!$E$2"}</definedName>
    <definedName name="AFAF" hidden="1">{"'STORES'!$E$2"}</definedName>
    <definedName name="agagaa" hidden="1">#REF!</definedName>
    <definedName name="akg" hidden="1">#REF!</definedName>
    <definedName name="alokm" hidden="1">{#N/A,#N/A,FALSE,"Cash Flows";#N/A,#N/A,FALSE,"Fixed Assets";#N/A,#N/A,FALSE,"Balance Sheet";#N/A,#N/A,FALSE,"P &amp; L"}</definedName>
    <definedName name="alokm_1" hidden="1">{#N/A,#N/A,FALSE,"Cash Flows";#N/A,#N/A,FALSE,"Fixed Assets";#N/A,#N/A,FALSE,"Balance Sheet";#N/A,#N/A,FALSE,"P &amp; L"}</definedName>
    <definedName name="alokm_2" hidden="1">{#N/A,#N/A,FALSE,"Cash Flows";#N/A,#N/A,FALSE,"Fixed Assets";#N/A,#N/A,FALSE,"Balance Sheet";#N/A,#N/A,FALSE,"P &amp; L"}</definedName>
    <definedName name="anscount" hidden="1">2</definedName>
    <definedName name="ap" hidden="1">{"'STORES'!$E$2"}</definedName>
    <definedName name="AS2DocOpenMode" hidden="1">"AS2DocumentEdit"</definedName>
    <definedName name="AS2HasNoAutoHeaderFooter" hidden="1">" "</definedName>
    <definedName name="AS2LinkLS" hidden="1">#REF!</definedName>
    <definedName name="AS2NamedRange" hidden="1">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 hidden="1">{#N/A,#N/A,TRUE,"BALSCH";#N/A,#N/A,TRUE,"COMICRO";#N/A,#N/A,TRUE,"CHECKS";#N/A,#N/A,TRUE,"GLASS";#N/A,#N/A,TRUE,"DEPRE";#N/A,#N/A,TRUE,"A&amp;MCUR";#N/A,#N/A,TRUE,"AGEANAlysis";#N/A,#N/A,TRUE,"CHECKS"}</definedName>
    <definedName name="aSasfSAF" hidden="1">{#N/A,#N/A,FALSE,"ENG'G(보호계전기)"}</definedName>
    <definedName name="ASD" hidden="1">{"'STORES'!$E$2"}</definedName>
    <definedName name="ASD_1" hidden="1">{"'STORES'!$E$2"}</definedName>
    <definedName name="ASD_2" hidden="1">{"'STORES'!$E$2"}</definedName>
    <definedName name="asd2ad2asda" hidden="1">{#N/A,#N/A,FALSE,"단축1";#N/A,#N/A,FALSE,"단축2";#N/A,#N/A,FALSE,"단축3";#N/A,#N/A,FALSE,"장축";#N/A,#N/A,FALSE,"4WD"}</definedName>
    <definedName name="asda" hidden="1">{#N/A,#N/A,FALSE,"Cash Flows";#N/A,#N/A,FALSE,"Fixed Assets";#N/A,#N/A,FALSE,"Balance Sheet";#N/A,#N/A,FALSE,"P &amp; L"}</definedName>
    <definedName name="asda_1" hidden="1">{#N/A,#N/A,FALSE,"Cash Flows";#N/A,#N/A,FALSE,"Fixed Assets";#N/A,#N/A,FALSE,"Balance Sheet";#N/A,#N/A,FALSE,"P &amp; L"}</definedName>
    <definedName name="asda_2" hidden="1">{#N/A,#N/A,FALSE,"Cash Flows";#N/A,#N/A,FALSE,"Fixed Assets";#N/A,#N/A,FALSE,"Balance Sheet";#N/A,#N/A,FALSE,"P &amp; L"}</definedName>
    <definedName name="asda1" hidden="1">{#N/A,#N/A,FALSE,"Cash Flows";#N/A,#N/A,FALSE,"Fixed Assets";#N/A,#N/A,FALSE,"Balance Sheet";#N/A,#N/A,FALSE,"P &amp; L"}</definedName>
    <definedName name="asda1_1" hidden="1">{#N/A,#N/A,FALSE,"Cash Flows";#N/A,#N/A,FALSE,"Fixed Assets";#N/A,#N/A,FALSE,"Balance Sheet";#N/A,#N/A,FALSE,"P &amp; L"}</definedName>
    <definedName name="asda1_2" hidden="1">{#N/A,#N/A,FALSE,"Cash Flows";#N/A,#N/A,FALSE,"Fixed Assets";#N/A,#N/A,FALSE,"Balance Sheet";#N/A,#N/A,FALSE,"P &amp; L"}</definedName>
    <definedName name="asda10" hidden="1">{#N/A,#N/A,FALSE,"Cash Flows";#N/A,#N/A,FALSE,"Fixed Assets";#N/A,#N/A,FALSE,"Balance Sheet";#N/A,#N/A,FALSE,"P &amp; L"}</definedName>
    <definedName name="asda11" hidden="1">{#N/A,#N/A,FALSE,"Cash Flows";#N/A,#N/A,FALSE,"Fixed Assets";#N/A,#N/A,FALSE,"Balance Sheet";#N/A,#N/A,FALSE,"P &amp; L"}</definedName>
    <definedName name="asda12" hidden="1">{#N/A,#N/A,FALSE,"Cash Flows";#N/A,#N/A,FALSE,"Fixed Assets";#N/A,#N/A,FALSE,"Balance Sheet";#N/A,#N/A,FALSE,"P &amp; L"}</definedName>
    <definedName name="asda2" hidden="1">{#N/A,#N/A,FALSE,"Cash Flows";#N/A,#N/A,FALSE,"Fixed Assets";#N/A,#N/A,FALSE,"Balance Sheet";#N/A,#N/A,FALSE,"P &amp; L"}</definedName>
    <definedName name="asda2_1" hidden="1">{#N/A,#N/A,FALSE,"Cash Flows";#N/A,#N/A,FALSE,"Fixed Assets";#N/A,#N/A,FALSE,"Balance Sheet";#N/A,#N/A,FALSE,"P &amp; L"}</definedName>
    <definedName name="asda2_2" hidden="1">{#N/A,#N/A,FALSE,"Cash Flows";#N/A,#N/A,FALSE,"Fixed Assets";#N/A,#N/A,FALSE,"Balance Sheet";#N/A,#N/A,FALSE,"P &amp; L"}</definedName>
    <definedName name="asda21" hidden="1">{#N/A,#N/A,FALSE,"Cash Flows";#N/A,#N/A,FALSE,"Fixed Assets";#N/A,#N/A,FALSE,"Balance Sheet";#N/A,#N/A,FALSE,"P &amp; L"}</definedName>
    <definedName name="asda22" hidden="1">{#N/A,#N/A,FALSE,"Cash Flows";#N/A,#N/A,FALSE,"Fixed Assets";#N/A,#N/A,FALSE,"Balance Sheet";#N/A,#N/A,FALSE,"P &amp; L"}</definedName>
    <definedName name="asda24" hidden="1">{#N/A,#N/A,FALSE,"Cash Flows";#N/A,#N/A,FALSE,"Fixed Assets";#N/A,#N/A,FALSE,"Balance Sheet";#N/A,#N/A,FALSE,"P &amp; L"}</definedName>
    <definedName name="asda8" hidden="1">{#N/A,#N/A,FALSE,"Cash Flows";#N/A,#N/A,FALSE,"Fixed Assets";#N/A,#N/A,FALSE,"Balance Sheet";#N/A,#N/A,FALSE,"P &amp; L"}</definedName>
    <definedName name="asdfg" hidden="1">{#N/A,#N/A,TRUE,"KEY DATA";#N/A,#N/A,TRUE,"KEY DATA Base Case";#N/A,#N/A,TRUE,"JULY";#N/A,#N/A,TRUE,"AUG";#N/A,#N/A,TRUE,"SEPT";#N/A,#N/A,TRUE,"3Q"}</definedName>
    <definedName name="asdfjafdf" hidden="1">'[19]800CC_FR_HOSE'!#REF!</definedName>
    <definedName name="ASE" hidden="1">{#N/A,#N/A,FALSE,"초도품";#N/A,#N/A,FALSE,"초도품 (2)";#N/A,#N/A,FALSE,"초도품 (3)";#N/A,#N/A,FALSE,"초도품 (4)";#N/A,#N/A,FALSE,"초도품 (5)";#N/A,#N/A,FALSE,"초도품 (6)"}</definedName>
    <definedName name="ASE_1_1" hidden="1">{#N/A,#N/A,FALSE,"초도품";#N/A,#N/A,FALSE,"초도품 (2)";#N/A,#N/A,FALSE,"초도품 (3)";#N/A,#N/A,FALSE,"초도품 (4)";#N/A,#N/A,FALSE,"초도품 (5)";#N/A,#N/A,FALSE,"초도품 (6)"}</definedName>
    <definedName name="ASE_1_2" hidden="1">{#N/A,#N/A,FALSE,"초도품";#N/A,#N/A,FALSE,"초도품 (2)";#N/A,#N/A,FALSE,"초도품 (3)";#N/A,#N/A,FALSE,"초도품 (4)";#N/A,#N/A,FALSE,"초도품 (5)";#N/A,#N/A,FALSE,"초도품 (6)"}</definedName>
    <definedName name="ASE_1_3" hidden="1">{#N/A,#N/A,FALSE,"초도품";#N/A,#N/A,FALSE,"초도품 (2)";#N/A,#N/A,FALSE,"초도품 (3)";#N/A,#N/A,FALSE,"초도품 (4)";#N/A,#N/A,FALSE,"초도품 (5)";#N/A,#N/A,FALSE,"초도품 (6)"}</definedName>
    <definedName name="ASE_1_4" hidden="1">{#N/A,#N/A,FALSE,"초도품";#N/A,#N/A,FALSE,"초도품 (2)";#N/A,#N/A,FALSE,"초도품 (3)";#N/A,#N/A,FALSE,"초도품 (4)";#N/A,#N/A,FALSE,"초도품 (5)";#N/A,#N/A,FALSE,"초도품 (6)"}</definedName>
    <definedName name="ASE_2" hidden="1">{#N/A,#N/A,FALSE,"초도품";#N/A,#N/A,FALSE,"초도품 (2)";#N/A,#N/A,FALSE,"초도품 (3)";#N/A,#N/A,FALSE,"초도품 (4)";#N/A,#N/A,FALSE,"초도품 (5)";#N/A,#N/A,FALSE,"초도품 (6)"}</definedName>
    <definedName name="ASE_2_1" hidden="1">{#N/A,#N/A,FALSE,"초도품";#N/A,#N/A,FALSE,"초도품 (2)";#N/A,#N/A,FALSE,"초도품 (3)";#N/A,#N/A,FALSE,"초도품 (4)";#N/A,#N/A,FALSE,"초도품 (5)";#N/A,#N/A,FALSE,"초도품 (6)"}</definedName>
    <definedName name="ASE_2_2" hidden="1">{#N/A,#N/A,FALSE,"초도품";#N/A,#N/A,FALSE,"초도품 (2)";#N/A,#N/A,FALSE,"초도품 (3)";#N/A,#N/A,FALSE,"초도품 (4)";#N/A,#N/A,FALSE,"초도품 (5)";#N/A,#N/A,FALSE,"초도품 (6)"}</definedName>
    <definedName name="ASE_2_3" hidden="1">{#N/A,#N/A,FALSE,"초도품";#N/A,#N/A,FALSE,"초도품 (2)";#N/A,#N/A,FALSE,"초도품 (3)";#N/A,#N/A,FALSE,"초도품 (4)";#N/A,#N/A,FALSE,"초도품 (5)";#N/A,#N/A,FALSE,"초도품 (6)"}</definedName>
    <definedName name="ASE_2_4" hidden="1">{#N/A,#N/A,FALSE,"초도품";#N/A,#N/A,FALSE,"초도품 (2)";#N/A,#N/A,FALSE,"초도품 (3)";#N/A,#N/A,FALSE,"초도품 (4)";#N/A,#N/A,FALSE,"초도품 (5)";#N/A,#N/A,FALSE,"초도품 (6)"}</definedName>
    <definedName name="ASE_3" hidden="1">{#N/A,#N/A,FALSE,"초도품";#N/A,#N/A,FALSE,"초도품 (2)";#N/A,#N/A,FALSE,"초도품 (3)";#N/A,#N/A,FALSE,"초도품 (4)";#N/A,#N/A,FALSE,"초도품 (5)";#N/A,#N/A,FALSE,"초도품 (6)"}</definedName>
    <definedName name="ASE_3_1" hidden="1">{#N/A,#N/A,FALSE,"초도품";#N/A,#N/A,FALSE,"초도품 (2)";#N/A,#N/A,FALSE,"초도품 (3)";#N/A,#N/A,FALSE,"초도품 (4)";#N/A,#N/A,FALSE,"초도품 (5)";#N/A,#N/A,FALSE,"초도품 (6)"}</definedName>
    <definedName name="ASE_3_2" hidden="1">{#N/A,#N/A,FALSE,"초도품";#N/A,#N/A,FALSE,"초도품 (2)";#N/A,#N/A,FALSE,"초도품 (3)";#N/A,#N/A,FALSE,"초도품 (4)";#N/A,#N/A,FALSE,"초도품 (5)";#N/A,#N/A,FALSE,"초도품 (6)"}</definedName>
    <definedName name="ASE_3_3" hidden="1">{#N/A,#N/A,FALSE,"초도품";#N/A,#N/A,FALSE,"초도품 (2)";#N/A,#N/A,FALSE,"초도품 (3)";#N/A,#N/A,FALSE,"초도품 (4)";#N/A,#N/A,FALSE,"초도품 (5)";#N/A,#N/A,FALSE,"초도품 (6)"}</definedName>
    <definedName name="ASE_3_4" hidden="1">{#N/A,#N/A,FALSE,"초도품";#N/A,#N/A,FALSE,"초도품 (2)";#N/A,#N/A,FALSE,"초도품 (3)";#N/A,#N/A,FALSE,"초도품 (4)";#N/A,#N/A,FALSE,"초도품 (5)";#N/A,#N/A,FALSE,"초도품 (6)"}</definedName>
    <definedName name="ASE_4" hidden="1">{#N/A,#N/A,FALSE,"초도품";#N/A,#N/A,FALSE,"초도품 (2)";#N/A,#N/A,FALSE,"초도품 (3)";#N/A,#N/A,FALSE,"초도품 (4)";#N/A,#N/A,FALSE,"초도품 (5)";#N/A,#N/A,FALSE,"초도품 (6)"}</definedName>
    <definedName name="ASE_5" hidden="1">{#N/A,#N/A,FALSE,"초도품";#N/A,#N/A,FALSE,"초도품 (2)";#N/A,#N/A,FALSE,"초도품 (3)";#N/A,#N/A,FALSE,"초도품 (4)";#N/A,#N/A,FALSE,"초도품 (5)";#N/A,#N/A,FALSE,"초도품 (6)"}</definedName>
    <definedName name="ASF" hidden="1">{#N/A,#N/A,FALSE,"CDA Plan"}</definedName>
    <definedName name="ASFDSDSFDS" hidden="1">'[20]800CC_FR_HOSE'!#REF!</definedName>
    <definedName name="ASFDSFDSASFDS" hidden="1">'[21]800CC_FR_HOSE'!#REF!</definedName>
    <definedName name="ASFJFKAALSFDFDSFDASF" hidden="1">'[19]800CC_FR_HOSE'!#REF!</definedName>
    <definedName name="ASS_1_1" hidden="1">{#N/A,#N/A,FALSE,"을지 (4)";#N/A,#N/A,FALSE,"을지 (5)";#N/A,#N/A,FALSE,"을지 (6)"}</definedName>
    <definedName name="ASS_1_2" hidden="1">{#N/A,#N/A,FALSE,"을지 (4)";#N/A,#N/A,FALSE,"을지 (5)";#N/A,#N/A,FALSE,"을지 (6)"}</definedName>
    <definedName name="ASS_1_3" hidden="1">{#N/A,#N/A,FALSE,"을지 (4)";#N/A,#N/A,FALSE,"을지 (5)";#N/A,#N/A,FALSE,"을지 (6)"}</definedName>
    <definedName name="ASS_1_4" hidden="1">{#N/A,#N/A,FALSE,"을지 (4)";#N/A,#N/A,FALSE,"을지 (5)";#N/A,#N/A,FALSE,"을지 (6)"}</definedName>
    <definedName name="ASS_2" hidden="1">{#N/A,#N/A,FALSE,"을지 (4)";#N/A,#N/A,FALSE,"을지 (5)";#N/A,#N/A,FALSE,"을지 (6)"}</definedName>
    <definedName name="ASS_2_1" hidden="1">{#N/A,#N/A,FALSE,"을지 (4)";#N/A,#N/A,FALSE,"을지 (5)";#N/A,#N/A,FALSE,"을지 (6)"}</definedName>
    <definedName name="ASS_2_2" hidden="1">{#N/A,#N/A,FALSE,"을지 (4)";#N/A,#N/A,FALSE,"을지 (5)";#N/A,#N/A,FALSE,"을지 (6)"}</definedName>
    <definedName name="ASS_2_3" hidden="1">{#N/A,#N/A,FALSE,"을지 (4)";#N/A,#N/A,FALSE,"을지 (5)";#N/A,#N/A,FALSE,"을지 (6)"}</definedName>
    <definedName name="ASS_2_4" hidden="1">{#N/A,#N/A,FALSE,"을지 (4)";#N/A,#N/A,FALSE,"을지 (5)";#N/A,#N/A,FALSE,"을지 (6)"}</definedName>
    <definedName name="ASS_3" hidden="1">{#N/A,#N/A,FALSE,"을지 (4)";#N/A,#N/A,FALSE,"을지 (5)";#N/A,#N/A,FALSE,"을지 (6)"}</definedName>
    <definedName name="ASS_3_1" hidden="1">{#N/A,#N/A,FALSE,"을지 (4)";#N/A,#N/A,FALSE,"을지 (5)";#N/A,#N/A,FALSE,"을지 (6)"}</definedName>
    <definedName name="ASS_3_2" hidden="1">{#N/A,#N/A,FALSE,"을지 (4)";#N/A,#N/A,FALSE,"을지 (5)";#N/A,#N/A,FALSE,"을지 (6)"}</definedName>
    <definedName name="ASS_3_3" hidden="1">{#N/A,#N/A,FALSE,"을지 (4)";#N/A,#N/A,FALSE,"을지 (5)";#N/A,#N/A,FALSE,"을지 (6)"}</definedName>
    <definedName name="ASS_3_4" hidden="1">{#N/A,#N/A,FALSE,"을지 (4)";#N/A,#N/A,FALSE,"을지 (5)";#N/A,#N/A,FALSE,"을지 (6)"}</definedName>
    <definedName name="ASS_4" hidden="1">{#N/A,#N/A,FALSE,"을지 (4)";#N/A,#N/A,FALSE,"을지 (5)";#N/A,#N/A,FALSE,"을지 (6)"}</definedName>
    <definedName name="ASS_5" hidden="1">{#N/A,#N/A,FALSE,"을지 (4)";#N/A,#N/A,FALSE,"을지 (5)";#N/A,#N/A,FALSE,"을지 (6)"}</definedName>
    <definedName name="assa" hidden="1">'[18]800CC_FR_HOSE'!#REF!</definedName>
    <definedName name="ASSUMPTIONS"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1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1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1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1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2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2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2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2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3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3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3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3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SSUMPTIONS_5"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AUDIT1" hidden="1">{#N/A,#N/A,FALSE,"단축1";#N/A,#N/A,FALSE,"단축2";#N/A,#N/A,FALSE,"단축3";#N/A,#N/A,FALSE,"장축";#N/A,#N/A,FALSE,"4WD"}</definedName>
    <definedName name="Aug" hidden="1">#N/A</definedName>
    <definedName name="Aug_1" hidden="1">#N/A</definedName>
    <definedName name="AWE" hidden="1">{#N/A,#N/A,FALSE,"초도품";#N/A,#N/A,FALSE,"초도품 (2)";#N/A,#N/A,FALSE,"초도품 (3)";#N/A,#N/A,FALSE,"초도품 (4)";#N/A,#N/A,FALSE,"초도품 (5)";#N/A,#N/A,FALSE,"초도품 (6)"}</definedName>
    <definedName name="AWE_1_1" hidden="1">{#N/A,#N/A,FALSE,"초도품";#N/A,#N/A,FALSE,"초도품 (2)";#N/A,#N/A,FALSE,"초도품 (3)";#N/A,#N/A,FALSE,"초도품 (4)";#N/A,#N/A,FALSE,"초도품 (5)";#N/A,#N/A,FALSE,"초도품 (6)"}</definedName>
    <definedName name="AWE_1_2" hidden="1">{#N/A,#N/A,FALSE,"초도품";#N/A,#N/A,FALSE,"초도품 (2)";#N/A,#N/A,FALSE,"초도품 (3)";#N/A,#N/A,FALSE,"초도품 (4)";#N/A,#N/A,FALSE,"초도품 (5)";#N/A,#N/A,FALSE,"초도품 (6)"}</definedName>
    <definedName name="AWE_1_3" hidden="1">{#N/A,#N/A,FALSE,"초도품";#N/A,#N/A,FALSE,"초도품 (2)";#N/A,#N/A,FALSE,"초도품 (3)";#N/A,#N/A,FALSE,"초도품 (4)";#N/A,#N/A,FALSE,"초도품 (5)";#N/A,#N/A,FALSE,"초도품 (6)"}</definedName>
    <definedName name="AWE_1_4" hidden="1">{#N/A,#N/A,FALSE,"초도품";#N/A,#N/A,FALSE,"초도품 (2)";#N/A,#N/A,FALSE,"초도품 (3)";#N/A,#N/A,FALSE,"초도품 (4)";#N/A,#N/A,FALSE,"초도품 (5)";#N/A,#N/A,FALSE,"초도품 (6)"}</definedName>
    <definedName name="AWE_2" hidden="1">{#N/A,#N/A,FALSE,"초도품";#N/A,#N/A,FALSE,"초도품 (2)";#N/A,#N/A,FALSE,"초도품 (3)";#N/A,#N/A,FALSE,"초도품 (4)";#N/A,#N/A,FALSE,"초도품 (5)";#N/A,#N/A,FALSE,"초도품 (6)"}</definedName>
    <definedName name="AWE_2_1" hidden="1">{#N/A,#N/A,FALSE,"초도품";#N/A,#N/A,FALSE,"초도품 (2)";#N/A,#N/A,FALSE,"초도품 (3)";#N/A,#N/A,FALSE,"초도품 (4)";#N/A,#N/A,FALSE,"초도품 (5)";#N/A,#N/A,FALSE,"초도품 (6)"}</definedName>
    <definedName name="AWE_2_2" hidden="1">{#N/A,#N/A,FALSE,"초도품";#N/A,#N/A,FALSE,"초도품 (2)";#N/A,#N/A,FALSE,"초도품 (3)";#N/A,#N/A,FALSE,"초도품 (4)";#N/A,#N/A,FALSE,"초도품 (5)";#N/A,#N/A,FALSE,"초도품 (6)"}</definedName>
    <definedName name="AWE_2_3" hidden="1">{#N/A,#N/A,FALSE,"초도품";#N/A,#N/A,FALSE,"초도품 (2)";#N/A,#N/A,FALSE,"초도품 (3)";#N/A,#N/A,FALSE,"초도품 (4)";#N/A,#N/A,FALSE,"초도품 (5)";#N/A,#N/A,FALSE,"초도품 (6)"}</definedName>
    <definedName name="AWE_2_4" hidden="1">{#N/A,#N/A,FALSE,"초도품";#N/A,#N/A,FALSE,"초도품 (2)";#N/A,#N/A,FALSE,"초도품 (3)";#N/A,#N/A,FALSE,"초도품 (4)";#N/A,#N/A,FALSE,"초도품 (5)";#N/A,#N/A,FALSE,"초도품 (6)"}</definedName>
    <definedName name="AWE_3" hidden="1">{#N/A,#N/A,FALSE,"초도품";#N/A,#N/A,FALSE,"초도품 (2)";#N/A,#N/A,FALSE,"초도품 (3)";#N/A,#N/A,FALSE,"초도품 (4)";#N/A,#N/A,FALSE,"초도품 (5)";#N/A,#N/A,FALSE,"초도품 (6)"}</definedName>
    <definedName name="AWE_3_1" hidden="1">{#N/A,#N/A,FALSE,"초도품";#N/A,#N/A,FALSE,"초도품 (2)";#N/A,#N/A,FALSE,"초도품 (3)";#N/A,#N/A,FALSE,"초도품 (4)";#N/A,#N/A,FALSE,"초도품 (5)";#N/A,#N/A,FALSE,"초도품 (6)"}</definedName>
    <definedName name="AWE_3_2" hidden="1">{#N/A,#N/A,FALSE,"초도품";#N/A,#N/A,FALSE,"초도품 (2)";#N/A,#N/A,FALSE,"초도품 (3)";#N/A,#N/A,FALSE,"초도품 (4)";#N/A,#N/A,FALSE,"초도품 (5)";#N/A,#N/A,FALSE,"초도품 (6)"}</definedName>
    <definedName name="AWE_3_3" hidden="1">{#N/A,#N/A,FALSE,"초도품";#N/A,#N/A,FALSE,"초도품 (2)";#N/A,#N/A,FALSE,"초도품 (3)";#N/A,#N/A,FALSE,"초도품 (4)";#N/A,#N/A,FALSE,"초도품 (5)";#N/A,#N/A,FALSE,"초도품 (6)"}</definedName>
    <definedName name="AWE_3_4" hidden="1">{#N/A,#N/A,FALSE,"초도품";#N/A,#N/A,FALSE,"초도품 (2)";#N/A,#N/A,FALSE,"초도품 (3)";#N/A,#N/A,FALSE,"초도품 (4)";#N/A,#N/A,FALSE,"초도품 (5)";#N/A,#N/A,FALSE,"초도품 (6)"}</definedName>
    <definedName name="AWE_4" hidden="1">{#N/A,#N/A,FALSE,"초도품";#N/A,#N/A,FALSE,"초도품 (2)";#N/A,#N/A,FALSE,"초도품 (3)";#N/A,#N/A,FALSE,"초도품 (4)";#N/A,#N/A,FALSE,"초도품 (5)";#N/A,#N/A,FALSE,"초도품 (6)"}</definedName>
    <definedName name="AWE_5" hidden="1">{#N/A,#N/A,FALSE,"초도품";#N/A,#N/A,FALSE,"초도품 (2)";#N/A,#N/A,FALSE,"초도품 (3)";#N/A,#N/A,FALSE,"초도품 (4)";#N/A,#N/A,FALSE,"초도품 (5)";#N/A,#N/A,FALSE,"초도품 (6)"}</definedName>
    <definedName name="AXD" hidden="1">{#N/A,#N/A,FALSE,"초도품";#N/A,#N/A,FALSE,"초도품 (2)";#N/A,#N/A,FALSE,"초도품 (3)";#N/A,#N/A,FALSE,"초도품 (4)";#N/A,#N/A,FALSE,"초도품 (5)";#N/A,#N/A,FALSE,"초도품 (6)"}</definedName>
    <definedName name="AXD_1_1" hidden="1">{#N/A,#N/A,FALSE,"초도품";#N/A,#N/A,FALSE,"초도품 (2)";#N/A,#N/A,FALSE,"초도품 (3)";#N/A,#N/A,FALSE,"초도품 (4)";#N/A,#N/A,FALSE,"초도품 (5)";#N/A,#N/A,FALSE,"초도품 (6)"}</definedName>
    <definedName name="AXD_1_2" hidden="1">{#N/A,#N/A,FALSE,"초도품";#N/A,#N/A,FALSE,"초도품 (2)";#N/A,#N/A,FALSE,"초도품 (3)";#N/A,#N/A,FALSE,"초도품 (4)";#N/A,#N/A,FALSE,"초도품 (5)";#N/A,#N/A,FALSE,"초도품 (6)"}</definedName>
    <definedName name="AXD_1_3" hidden="1">{#N/A,#N/A,FALSE,"초도품";#N/A,#N/A,FALSE,"초도품 (2)";#N/A,#N/A,FALSE,"초도품 (3)";#N/A,#N/A,FALSE,"초도품 (4)";#N/A,#N/A,FALSE,"초도품 (5)";#N/A,#N/A,FALSE,"초도품 (6)"}</definedName>
    <definedName name="AXD_1_4" hidden="1">{#N/A,#N/A,FALSE,"초도품";#N/A,#N/A,FALSE,"초도품 (2)";#N/A,#N/A,FALSE,"초도품 (3)";#N/A,#N/A,FALSE,"초도품 (4)";#N/A,#N/A,FALSE,"초도품 (5)";#N/A,#N/A,FALSE,"초도품 (6)"}</definedName>
    <definedName name="AXD_2" hidden="1">{#N/A,#N/A,FALSE,"초도품";#N/A,#N/A,FALSE,"초도품 (2)";#N/A,#N/A,FALSE,"초도품 (3)";#N/A,#N/A,FALSE,"초도품 (4)";#N/A,#N/A,FALSE,"초도품 (5)";#N/A,#N/A,FALSE,"초도품 (6)"}</definedName>
    <definedName name="AXD_2_1" hidden="1">{#N/A,#N/A,FALSE,"초도품";#N/A,#N/A,FALSE,"초도품 (2)";#N/A,#N/A,FALSE,"초도품 (3)";#N/A,#N/A,FALSE,"초도품 (4)";#N/A,#N/A,FALSE,"초도품 (5)";#N/A,#N/A,FALSE,"초도품 (6)"}</definedName>
    <definedName name="AXD_2_2" hidden="1">{#N/A,#N/A,FALSE,"초도품";#N/A,#N/A,FALSE,"초도품 (2)";#N/A,#N/A,FALSE,"초도품 (3)";#N/A,#N/A,FALSE,"초도품 (4)";#N/A,#N/A,FALSE,"초도품 (5)";#N/A,#N/A,FALSE,"초도품 (6)"}</definedName>
    <definedName name="AXD_2_3" hidden="1">{#N/A,#N/A,FALSE,"초도품";#N/A,#N/A,FALSE,"초도품 (2)";#N/A,#N/A,FALSE,"초도품 (3)";#N/A,#N/A,FALSE,"초도품 (4)";#N/A,#N/A,FALSE,"초도품 (5)";#N/A,#N/A,FALSE,"초도품 (6)"}</definedName>
    <definedName name="AXD_2_4" hidden="1">{#N/A,#N/A,FALSE,"초도품";#N/A,#N/A,FALSE,"초도품 (2)";#N/A,#N/A,FALSE,"초도품 (3)";#N/A,#N/A,FALSE,"초도품 (4)";#N/A,#N/A,FALSE,"초도품 (5)";#N/A,#N/A,FALSE,"초도품 (6)"}</definedName>
    <definedName name="AXD_3" hidden="1">{#N/A,#N/A,FALSE,"초도품";#N/A,#N/A,FALSE,"초도품 (2)";#N/A,#N/A,FALSE,"초도품 (3)";#N/A,#N/A,FALSE,"초도품 (4)";#N/A,#N/A,FALSE,"초도품 (5)";#N/A,#N/A,FALSE,"초도품 (6)"}</definedName>
    <definedName name="AXD_3_1" hidden="1">{#N/A,#N/A,FALSE,"초도품";#N/A,#N/A,FALSE,"초도품 (2)";#N/A,#N/A,FALSE,"초도품 (3)";#N/A,#N/A,FALSE,"초도품 (4)";#N/A,#N/A,FALSE,"초도품 (5)";#N/A,#N/A,FALSE,"초도품 (6)"}</definedName>
    <definedName name="AXD_3_2" hidden="1">{#N/A,#N/A,FALSE,"초도품";#N/A,#N/A,FALSE,"초도품 (2)";#N/A,#N/A,FALSE,"초도품 (3)";#N/A,#N/A,FALSE,"초도품 (4)";#N/A,#N/A,FALSE,"초도품 (5)";#N/A,#N/A,FALSE,"초도품 (6)"}</definedName>
    <definedName name="AXD_3_3" hidden="1">{#N/A,#N/A,FALSE,"초도품";#N/A,#N/A,FALSE,"초도품 (2)";#N/A,#N/A,FALSE,"초도품 (3)";#N/A,#N/A,FALSE,"초도품 (4)";#N/A,#N/A,FALSE,"초도품 (5)";#N/A,#N/A,FALSE,"초도품 (6)"}</definedName>
    <definedName name="AXD_3_4" hidden="1">{#N/A,#N/A,FALSE,"초도품";#N/A,#N/A,FALSE,"초도품 (2)";#N/A,#N/A,FALSE,"초도품 (3)";#N/A,#N/A,FALSE,"초도품 (4)";#N/A,#N/A,FALSE,"초도품 (5)";#N/A,#N/A,FALSE,"초도품 (6)"}</definedName>
    <definedName name="AXD_4" hidden="1">{#N/A,#N/A,FALSE,"초도품";#N/A,#N/A,FALSE,"초도품 (2)";#N/A,#N/A,FALSE,"초도품 (3)";#N/A,#N/A,FALSE,"초도품 (4)";#N/A,#N/A,FALSE,"초도품 (5)";#N/A,#N/A,FALSE,"초도품 (6)"}</definedName>
    <definedName name="AXD_5" hidden="1">{#N/A,#N/A,FALSE,"초도품";#N/A,#N/A,FALSE,"초도품 (2)";#N/A,#N/A,FALSE,"초도품 (3)";#N/A,#N/A,FALSE,"초도품 (4)";#N/A,#N/A,FALSE,"초도품 (5)";#N/A,#N/A,FALSE,"초도품 (6)"}</definedName>
    <definedName name="b_1" hidden="1">{"'STORES'!$E$2"}</definedName>
    <definedName name="b_2" hidden="1">{"'STORES'!$E$2"}</definedName>
    <definedName name="backup" hidden="1">{#N/A,#N/A,TRUE,"KEY DATA";#N/A,#N/A,TRUE,"KEY DATA Base Case";#N/A,#N/A,TRUE,"JULY";#N/A,#N/A,TRUE,"AUG";#N/A,#N/A,TRUE,"SEPT";#N/A,#N/A,TRUE,"3Q"}</definedName>
    <definedName name="Balance" hidden="1">{#N/A,#N/A,FALSE,"Balance Sheets";#N/A,#N/A,FALSE,"96 Conservative";#N/A,#N/A,FALSE,"96 Possible"}</definedName>
    <definedName name="BaseData_1" hidden="1">{#N/A,#N/A,FALSE,"Cash Flows";#N/A,#N/A,FALSE,"Fixed Assets";#N/A,#N/A,FALSE,"Balance Sheet";#N/A,#N/A,FALSE,"P &amp; L"}</definedName>
    <definedName name="BaseData_1_1" hidden="1">{#N/A,#N/A,FALSE,"Cash Flows";#N/A,#N/A,FALSE,"Fixed Assets";#N/A,#N/A,FALSE,"Balance Sheet";#N/A,#N/A,FALSE,"P &amp; L"}</definedName>
    <definedName name="BaseData_1_2" hidden="1">{#N/A,#N/A,FALSE,"Cash Flows";#N/A,#N/A,FALSE,"Fixed Assets";#N/A,#N/A,FALSE,"Balance Sheet";#N/A,#N/A,FALSE,"P &amp; L"}</definedName>
    <definedName name="basedata_2" hidden="1">{#N/A,#N/A,FALSE,"Cash Flows";#N/A,#N/A,FALSE,"Fixed Assets";#N/A,#N/A,FALSE,"Balance Sheet";#N/A,#N/A,FALSE,"P &amp; L"}</definedName>
    <definedName name="BaseData_7" hidden="1">{#N/A,#N/A,FALSE,"Cash Flows";#N/A,#N/A,FALSE,"Fixed Assets";#N/A,#N/A,FALSE,"Balance Sheet";#N/A,#N/A,FALSE,"P &amp; L"}</definedName>
    <definedName name="bbbbbb"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G_Del" hidden="1">15</definedName>
    <definedName name="BG_Ins" hidden="1">4</definedName>
    <definedName name="BG_Mod" hidden="1">6</definedName>
    <definedName name="bha" hidden="1">{#N/A,#N/A,TRUE,"Summary";#N/A,#N/A,TRUE,"Balance Sheet";#N/A,#N/A,TRUE,"P &amp; L";#N/A,#N/A,TRUE,"Fixed Assets";#N/A,#N/A,TRUE,"Cash Flows"}</definedName>
    <definedName name="bha_1" hidden="1">{#N/A,#N/A,TRUE,"Summary";#N/A,#N/A,TRUE,"Balance Sheet";#N/A,#N/A,TRUE,"P &amp; L";#N/A,#N/A,TRUE,"Fixed Assets";#N/A,#N/A,TRUE,"Cash Flows"}</definedName>
    <definedName name="bha_2" hidden="1">{#N/A,#N/A,TRUE,"Summary";#N/A,#N/A,TRUE,"Balance Sheet";#N/A,#N/A,TRUE,"P &amp; L";#N/A,#N/A,TRUE,"Fixed Assets";#N/A,#N/A,TRUE,"Cash Flows"}</definedName>
    <definedName name="bhavesh" hidden="1">{#N/A,#N/A,FALSE,"Cash Flows";#N/A,#N/A,FALSE,"Fixed Assets";#N/A,#N/A,FALSE,"Balance Sheet";#N/A,#N/A,FALSE,"P &amp; L"}</definedName>
    <definedName name="bhavesh_1" hidden="1">{#N/A,#N/A,FALSE,"Cash Flows";#N/A,#N/A,FALSE,"Fixed Assets";#N/A,#N/A,FALSE,"Balance Sheet";#N/A,#N/A,FALSE,"P &amp; L"}</definedName>
    <definedName name="bhavesh_2" hidden="1">{#N/A,#N/A,FALSE,"Cash Flows";#N/A,#N/A,FALSE,"Fixed Assets";#N/A,#N/A,FALSE,"Balance Sheet";#N/A,#N/A,FALSE,"P &amp; L"}</definedName>
    <definedName name="bhaveshm" hidden="1">{#N/A,#N/A,FALSE,"Cash Flows";#N/A,#N/A,FALSE,"Fixed Assets";#N/A,#N/A,FALSE,"Balance Sheet";#N/A,#N/A,FALSE,"P &amp; L"}</definedName>
    <definedName name="bhaveshm_1" hidden="1">{#N/A,#N/A,FALSE,"Cash Flows";#N/A,#N/A,FALSE,"Fixed Assets";#N/A,#N/A,FALSE,"Balance Sheet";#N/A,#N/A,FALSE,"P &amp; L"}</definedName>
    <definedName name="bhaveshm_2" hidden="1">{#N/A,#N/A,FALSE,"Cash Flows";#N/A,#N/A,FALSE,"Fixed Assets";#N/A,#N/A,FALSE,"Balance Sheet";#N/A,#N/A,FALSE,"P &amp; L"}</definedName>
    <definedName name="bilan4" hidden="1">{"K Bilanz o. Kommentar",#N/A,FALSE,"Kaufhof"}</definedName>
    <definedName name="b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OOK" hidden="1">{"'Mach'!$A$1:$D$39"}</definedName>
    <definedName name="book1" hidden="1">{#N/A,#N/A,TRUE,"Y생산";#N/A,#N/A,TRUE,"Y판매";#N/A,#N/A,TRUE,"Y총물량";#N/A,#N/A,TRUE,"Y능력";#N/A,#N/A,TRUE,"YKD"}</definedName>
    <definedName name="book1_1" hidden="1">{#N/A,#N/A,TRUE,"Y생산";#N/A,#N/A,TRUE,"Y판매";#N/A,#N/A,TRUE,"Y총물량";#N/A,#N/A,TRUE,"Y능력";#N/A,#N/A,TRUE,"YKD"}</definedName>
    <definedName name="book1_2" hidden="1">{#N/A,#N/A,TRUE,"Y생산";#N/A,#N/A,TRUE,"Y판매";#N/A,#N/A,TRUE,"Y총물량";#N/A,#N/A,TRUE,"Y능력";#N/A,#N/A,TRUE,"YKD"}</definedName>
    <definedName name="BPR_01" hidden="1">{#N/A,#N/A,FALSE,"BS";#N/A,#N/A,FALSE,"PL";#N/A,#N/A,FALSE,"처분";#N/A,#N/A,FALSE,"현금";#N/A,#N/A,FALSE,"매출";#N/A,#N/A,FALSE,"원가";#N/A,#N/A,FALSE,"경영"}</definedName>
    <definedName name="bsb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DPL" hidden="1">{#N/A,#N/A,FALSE,"CDA Plan"}</definedName>
    <definedName name="BWFINANCIALS" hidden="1">{"'CQ1-4'!$B$1:$L$49"}</definedName>
    <definedName name="CAE해석" hidden="1">{#N/A,#N/A,FALSE,"단축1";#N/A,#N/A,FALSE,"단축2";#N/A,#N/A,FALSE,"단축3";#N/A,#N/A,FALSE,"장축";#N/A,#N/A,FALSE,"4WD"}</definedName>
    <definedName name="CAE해석_1" hidden="1">{#N/A,#N/A,FALSE,"단축1";#N/A,#N/A,FALSE,"단축2";#N/A,#N/A,FALSE,"단축3";#N/A,#N/A,FALSE,"장축";#N/A,#N/A,FALSE,"4WD"}</definedName>
    <definedName name="CAE해석_2" hidden="1">{#N/A,#N/A,FALSE,"단축1";#N/A,#N/A,FALSE,"단축2";#N/A,#N/A,FALSE,"단축3";#N/A,#N/A,FALSE,"장축";#N/A,#N/A,FALSE,"4WD"}</definedName>
    <definedName name="CAMPHONG" hidden="1">{"'Sheet1'!$L$16"}</definedName>
    <definedName name="cancel" hidden="1">{#N/A,#N/A,TRUE,"KEY DATA";#N/A,#N/A,TRUE,"KEY DATA Base Case";#N/A,#N/A,TRUE,"JULY";#N/A,#N/A,TRUE,"AUG";#N/A,#N/A,TRUE,"SEPT";#N/A,#N/A,TRUE,"3Q"}</definedName>
    <definedName name="CAP1B"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1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1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1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1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2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2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2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2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3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3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3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3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B_5"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ita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apital2"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ccddd" hidden="1">{#N/A,#N/A,FALSE,"단축1";#N/A,#N/A,FALSE,"단축2";#N/A,#N/A,FALSE,"단축3";#N/A,#N/A,FALSE,"장축";#N/A,#N/A,FALSE,"4WD"}</definedName>
    <definedName name="cen" hidden="1">{#N/A,#N/A,FALSE,"COMICRO";#N/A,#N/A,FALSE,"BALSCH";#N/A,#N/A,FALSE,"GLASS";#N/A,#N/A,FALSE,"DEPRE";#N/A,#N/A,FALSE,"A&amp;MCUR";#N/A,#N/A,FALSE,"AGEANAlysis";#N/A,#N/A,FALSE,"CHECKS";#N/A,#N/A,FALSE,"CHECKS"}</definedName>
    <definedName name="cf" hidden="1">{#N/A,#N/A,FALSE,"BS";#N/A,#N/A,FALSE,"PL";#N/A,#N/A,FALSE,"A";#N/A,#N/A,FALSE,"B";#N/A,#N/A,FALSE,"B1";#N/A,#N/A,FALSE,"C";#N/A,#N/A,FALSE,"C1";#N/A,#N/A,FALSE,"C2";#N/A,#N/A,FALSE,"D";#N/A,#N/A,FALSE,"E";#N/A,#N/A,FALSE,"F";#N/A,#N/A,FALSE,"AA";#N/A,#N/A,FALSE,"BB";#N/A,#N/A,FALSE,"CC";#N/A,#N/A,FALSE,"DD";#N/A,#N/A,FALSE,"EE";#N/A,#N/A,FALSE,"FF";#N/A,#N/A,FALSE,"PL10";#N/A,#N/A,FALSE,"PL20";#N/A,#N/A,FALSE,"PL30"}</definedName>
    <definedName name="cf_1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1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1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1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2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2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2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2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3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3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3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3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f_5"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chang" hidden="1">{#N/A,#N/A,FALSE,"을지 (4)";#N/A,#N/A,FALSE,"을지 (5)";#N/A,#N/A,FALSE,"을지 (6)"}</definedName>
    <definedName name="chang_1_1" hidden="1">{#N/A,#N/A,FALSE,"을지 (4)";#N/A,#N/A,FALSE,"을지 (5)";#N/A,#N/A,FALSE,"을지 (6)"}</definedName>
    <definedName name="chang_1_2" hidden="1">{#N/A,#N/A,FALSE,"을지 (4)";#N/A,#N/A,FALSE,"을지 (5)";#N/A,#N/A,FALSE,"을지 (6)"}</definedName>
    <definedName name="chang_1_3" hidden="1">{#N/A,#N/A,FALSE,"을지 (4)";#N/A,#N/A,FALSE,"을지 (5)";#N/A,#N/A,FALSE,"을지 (6)"}</definedName>
    <definedName name="chang_1_4" hidden="1">{#N/A,#N/A,FALSE,"을지 (4)";#N/A,#N/A,FALSE,"을지 (5)";#N/A,#N/A,FALSE,"을지 (6)"}</definedName>
    <definedName name="chang_2" hidden="1">{#N/A,#N/A,FALSE,"을지 (4)";#N/A,#N/A,FALSE,"을지 (5)";#N/A,#N/A,FALSE,"을지 (6)"}</definedName>
    <definedName name="chang_2_1" hidden="1">{#N/A,#N/A,FALSE,"을지 (4)";#N/A,#N/A,FALSE,"을지 (5)";#N/A,#N/A,FALSE,"을지 (6)"}</definedName>
    <definedName name="chang_2_2" hidden="1">{#N/A,#N/A,FALSE,"을지 (4)";#N/A,#N/A,FALSE,"을지 (5)";#N/A,#N/A,FALSE,"을지 (6)"}</definedName>
    <definedName name="chang_2_3" hidden="1">{#N/A,#N/A,FALSE,"을지 (4)";#N/A,#N/A,FALSE,"을지 (5)";#N/A,#N/A,FALSE,"을지 (6)"}</definedName>
    <definedName name="chang_2_4" hidden="1">{#N/A,#N/A,FALSE,"을지 (4)";#N/A,#N/A,FALSE,"을지 (5)";#N/A,#N/A,FALSE,"을지 (6)"}</definedName>
    <definedName name="chang_3" hidden="1">{#N/A,#N/A,FALSE,"을지 (4)";#N/A,#N/A,FALSE,"을지 (5)";#N/A,#N/A,FALSE,"을지 (6)"}</definedName>
    <definedName name="chang_3_1" hidden="1">{#N/A,#N/A,FALSE,"을지 (4)";#N/A,#N/A,FALSE,"을지 (5)";#N/A,#N/A,FALSE,"을지 (6)"}</definedName>
    <definedName name="chang_3_2" hidden="1">{#N/A,#N/A,FALSE,"을지 (4)";#N/A,#N/A,FALSE,"을지 (5)";#N/A,#N/A,FALSE,"을지 (6)"}</definedName>
    <definedName name="chang_3_3" hidden="1">{#N/A,#N/A,FALSE,"을지 (4)";#N/A,#N/A,FALSE,"을지 (5)";#N/A,#N/A,FALSE,"을지 (6)"}</definedName>
    <definedName name="chang_3_4" hidden="1">{#N/A,#N/A,FALSE,"을지 (4)";#N/A,#N/A,FALSE,"을지 (5)";#N/A,#N/A,FALSE,"을지 (6)"}</definedName>
    <definedName name="chang_4" hidden="1">{#N/A,#N/A,FALSE,"을지 (4)";#N/A,#N/A,FALSE,"을지 (5)";#N/A,#N/A,FALSE,"을지 (6)"}</definedName>
    <definedName name="chang_5" hidden="1">{#N/A,#N/A,FALSE,"을지 (4)";#N/A,#N/A,FALSE,"을지 (5)";#N/A,#N/A,FALSE,"을지 (6)"}</definedName>
    <definedName name="Checksumm" hidden="1">{#N/A,#N/A,FALSE,"COMICRO";#N/A,#N/A,FALSE,"BALSCH";#N/A,#N/A,FALSE,"GLASS";#N/A,#N/A,FALSE,"DEPRE";#N/A,#N/A,FALSE,"A&amp;MCUR";#N/A,#N/A,FALSE,"AGEANAlysis";#N/A,#N/A,FALSE,"CHECKS";#N/A,#N/A,FALSE,"CHECKS"}</definedName>
    <definedName name="Code" hidden="1">#REF!</definedName>
    <definedName name="COMM" hidden="1">{"'Mach'!$A$1:$D$39"}</definedName>
    <definedName name="conflicr" hidden="1">{#N/A,#N/A,TRUE,"GEM Total";#N/A,#N/A,TRUE,"Final Assembly";#N/A,#N/A,TRUE,"Cleaning";#N/A,#N/A,TRUE,"Schooping,Clearing";#N/A,#N/A,TRUE,"Winding"}</definedName>
    <definedName name="COPY" hidden="1">{#N/A,#N/A,FALSE,"단축1";#N/A,#N/A,FALSE,"단축2";#N/A,#N/A,FALSE,"단축3";#N/A,#N/A,FALSE,"장축";#N/A,#N/A,FALSE,"4WD"}</definedName>
    <definedName name="COPY1" hidden="1">{#N/A,#N/A,FALSE,"단축1";#N/A,#N/A,FALSE,"단축2";#N/A,#N/A,FALSE,"단축3";#N/A,#N/A,FALSE,"장축";#N/A,#N/A,FALSE,"4WD"}</definedName>
    <definedName name="Crap" hidden="1">{#N/A,#N/A,FALSE,"단축1";#N/A,#N/A,FALSE,"단축2";#N/A,#N/A,FALSE,"단축3";#N/A,#N/A,FALSE,"장축";#N/A,#N/A,FALSE,"4WD"}</definedName>
    <definedName name="CROSSMBR" hidden="1">{#N/A,#N/A,FALSE,"단축1";#N/A,#N/A,FALSE,"단축2";#N/A,#N/A,FALSE,"단축3";#N/A,#N/A,FALSE,"장축";#N/A,#N/A,FALSE,"4WD"}</definedName>
    <definedName name="crs_31.03.02" hidden="1">[22]crs!$D$359:$D$376</definedName>
    <definedName name="cu102.ShareScalingFactor" hidden="1">1000000</definedName>
    <definedName name="cu103.EmployeeScalingFactor" hidden="1">1000</definedName>
    <definedName name="cu107.DPSSymbol" hidden="1">"Rs"</definedName>
    <definedName name="cu107.EPSSymbol" hidden="1">"Rs"</definedName>
    <definedName name="cu71.ScalingFactor" hidden="1">1000000</definedName>
    <definedName name="dasfsa" hidden="1">{"'STORES'!$E$2"}</definedName>
    <definedName name="dasfsa_1" hidden="1">{"'STORES'!$E$2"}</definedName>
    <definedName name="dasfsa_2" hidden="1">{"'STORES'!$E$2"}</definedName>
    <definedName name="data1" hidden="1">#REF!</definedName>
    <definedName name="data2" hidden="1">#REF!</definedName>
    <definedName name="data3" hidden="1">#REF!</definedName>
    <definedName name="Data6.14" hidden="1">{#N/A,#N/A,FALSE,"ENG'G(보호계전기)"}</definedName>
    <definedName name="dddddf" hidden="1">{#N/A,#N/A,FALSE,"단축1";#N/A,#N/A,FALSE,"단축2";#N/A,#N/A,FALSE,"단축3";#N/A,#N/A,FALSE,"장축";#N/A,#N/A,FALSE,"4WD"}</definedName>
    <definedName name="dddddf_1" hidden="1">{#N/A,#N/A,FALSE,"단축1";#N/A,#N/A,FALSE,"단축2";#N/A,#N/A,FALSE,"단축3";#N/A,#N/A,FALSE,"장축";#N/A,#N/A,FALSE,"4WD"}</definedName>
    <definedName name="dddddf_2" hidden="1">{#N/A,#N/A,FALSE,"단축1";#N/A,#N/A,FALSE,"단축2";#N/A,#N/A,FALSE,"단축3";#N/A,#N/A,FALSE,"장축";#N/A,#N/A,FALSE,"4WD"}</definedName>
    <definedName name="dDFA" hidden="1">{#N/A,#N/A,FALSE,"단축1";#N/A,#N/A,FALSE,"단축2";#N/A,#N/A,FALSE,"단축3";#N/A,#N/A,FALSE,"장축";#N/A,#N/A,FALSE,"4WD"}</definedName>
    <definedName name="DDS" hidden="1">{#N/A,#N/A,FALSE,"을지 (4)";#N/A,#N/A,FALSE,"을지 (5)";#N/A,#N/A,FALSE,"을지 (6)"}</definedName>
    <definedName name="DDS_1_1" hidden="1">{#N/A,#N/A,FALSE,"을지 (4)";#N/A,#N/A,FALSE,"을지 (5)";#N/A,#N/A,FALSE,"을지 (6)"}</definedName>
    <definedName name="DDS_1_2" hidden="1">{#N/A,#N/A,FALSE,"을지 (4)";#N/A,#N/A,FALSE,"을지 (5)";#N/A,#N/A,FALSE,"을지 (6)"}</definedName>
    <definedName name="DDS_1_3" hidden="1">{#N/A,#N/A,FALSE,"을지 (4)";#N/A,#N/A,FALSE,"을지 (5)";#N/A,#N/A,FALSE,"을지 (6)"}</definedName>
    <definedName name="DDS_1_4" hidden="1">{#N/A,#N/A,FALSE,"을지 (4)";#N/A,#N/A,FALSE,"을지 (5)";#N/A,#N/A,FALSE,"을지 (6)"}</definedName>
    <definedName name="DDS_2" hidden="1">{#N/A,#N/A,FALSE,"을지 (4)";#N/A,#N/A,FALSE,"을지 (5)";#N/A,#N/A,FALSE,"을지 (6)"}</definedName>
    <definedName name="DDS_2_1" hidden="1">{#N/A,#N/A,FALSE,"을지 (4)";#N/A,#N/A,FALSE,"을지 (5)";#N/A,#N/A,FALSE,"을지 (6)"}</definedName>
    <definedName name="DDS_2_2" hidden="1">{#N/A,#N/A,FALSE,"을지 (4)";#N/A,#N/A,FALSE,"을지 (5)";#N/A,#N/A,FALSE,"을지 (6)"}</definedName>
    <definedName name="DDS_2_3" hidden="1">{#N/A,#N/A,FALSE,"을지 (4)";#N/A,#N/A,FALSE,"을지 (5)";#N/A,#N/A,FALSE,"을지 (6)"}</definedName>
    <definedName name="DDS_2_4" hidden="1">{#N/A,#N/A,FALSE,"을지 (4)";#N/A,#N/A,FALSE,"을지 (5)";#N/A,#N/A,FALSE,"을지 (6)"}</definedName>
    <definedName name="DDS_3" hidden="1">{#N/A,#N/A,FALSE,"을지 (4)";#N/A,#N/A,FALSE,"을지 (5)";#N/A,#N/A,FALSE,"을지 (6)"}</definedName>
    <definedName name="DDS_3_1" hidden="1">{#N/A,#N/A,FALSE,"을지 (4)";#N/A,#N/A,FALSE,"을지 (5)";#N/A,#N/A,FALSE,"을지 (6)"}</definedName>
    <definedName name="DDS_3_2" hidden="1">{#N/A,#N/A,FALSE,"을지 (4)";#N/A,#N/A,FALSE,"을지 (5)";#N/A,#N/A,FALSE,"을지 (6)"}</definedName>
    <definedName name="DDS_3_3" hidden="1">{#N/A,#N/A,FALSE,"을지 (4)";#N/A,#N/A,FALSE,"을지 (5)";#N/A,#N/A,FALSE,"을지 (6)"}</definedName>
    <definedName name="DDS_3_4" hidden="1">{#N/A,#N/A,FALSE,"을지 (4)";#N/A,#N/A,FALSE,"을지 (5)";#N/A,#N/A,FALSE,"을지 (6)"}</definedName>
    <definedName name="DDS_4" hidden="1">{#N/A,#N/A,FALSE,"을지 (4)";#N/A,#N/A,FALSE,"을지 (5)";#N/A,#N/A,FALSE,"을지 (6)"}</definedName>
    <definedName name="DDS_5" hidden="1">{#N/A,#N/A,FALSE,"을지 (4)";#N/A,#N/A,FALSE,"을지 (5)";#N/A,#N/A,FALSE,"을지 (6)"}</definedName>
    <definedName name="de" hidden="1">#REF!</definedName>
    <definedName name="debtors_delhi" hidden="1">[22]crs!$D$359:$D$376</definedName>
    <definedName name="dee" hidden="1">{#N/A,#N/A,TRUE,"KEY DATA";#N/A,#N/A,TRUE,"KEY DATA Base Case";#N/A,#N/A,TRUE,"JULY";#N/A,#N/A,TRUE,"AUG";#N/A,#N/A,TRUE,"SEPT";#N/A,#N/A,TRUE,"3Q"}</definedName>
    <definedName name="Deletion" hidden="1">{#N/A,#N/A,FALSE,"COMICRO";#N/A,#N/A,FALSE,"BALSCH";#N/A,#N/A,FALSE,"GLASS";#N/A,#N/A,FALSE,"DEPRE";#N/A,#N/A,FALSE,"A&amp;MCUR";#N/A,#N/A,FALSE,"AGEANAlysis";#N/A,#N/A,FALSE,"CHECKS";#N/A,#N/A,FALSE,"CHECKS"}</definedName>
    <definedName name="Deletions" hidden="1">{#N/A,#N/A,FALSE,"COMP"}</definedName>
    <definedName name="delhi" hidden="1">{#N/A,#N/A,FALSE,"COMICRO";#N/A,#N/A,FALSE,"BALSCH";#N/A,#N/A,FALSE,"GLASS";#N/A,#N/A,FALSE,"DEPRE";#N/A,#N/A,FALSE,"A&amp;MCUR";#N/A,#N/A,FALSE,"AGEANAlysis";#N/A,#N/A,FALSE,"CHECKS";#N/A,#N/A,FALSE,"CHECKS"}</definedName>
    <definedName name="DELHI1" hidden="1">{#N/A,#N/A,FALSE,"COMICRO";#N/A,#N/A,FALSE,"BALSCH";#N/A,#N/A,FALSE,"GLASS";#N/A,#N/A,FALSE,"DEPRE";#N/A,#N/A,FALSE,"A&amp;MCUR";#N/A,#N/A,FALSE,"AGEANAlysis";#N/A,#N/A,FALSE,"CHECKS";#N/A,#N/A,FALSE,"CHECKS"}</definedName>
    <definedName name="DFA" hidden="1">{#N/A,#N/A,FALSE,"단축1";#N/A,#N/A,FALSE,"단축2";#N/A,#N/A,FALSE,"단축3";#N/A,#N/A,FALSE,"장축";#N/A,#N/A,FALSE,"4WD"}</definedName>
    <definedName name="dfdf" hidden="1">{#N/A,#N/A,FALSE,"Aging Summary";#N/A,#N/A,FALSE,"Ratio Analysis";#N/A,#N/A,FALSE,"Test 120 Day Accts";#N/A,#N/A,FALSE,"Tickmarks"}</definedName>
    <definedName name="dfdfg" hidden="1">{"'STORES'!$E$2"}</definedName>
    <definedName name="dfdfg_1" hidden="1">{"'STORES'!$E$2"}</definedName>
    <definedName name="dfdfg_2" hidden="1">{"'STORES'!$E$2"}</definedName>
    <definedName name="dfds" hidden="1">{#N/A,#N/A,FALSE,"Aging Summary";#N/A,#N/A,FALSE,"Ratio Analysis";#N/A,#N/A,FALSE,"Test 120 Day Accts";#N/A,#N/A,FALSE,"Tickmarks"}</definedName>
    <definedName name="dfds_1_1" hidden="1">{#N/A,#N/A,FALSE,"Aging Summary";#N/A,#N/A,FALSE,"Ratio Analysis";#N/A,#N/A,FALSE,"Test 120 Day Accts";#N/A,#N/A,FALSE,"Tickmarks"}</definedName>
    <definedName name="dfds_1_2" hidden="1">{#N/A,#N/A,FALSE,"Aging Summary";#N/A,#N/A,FALSE,"Ratio Analysis";#N/A,#N/A,FALSE,"Test 120 Day Accts";#N/A,#N/A,FALSE,"Tickmarks"}</definedName>
    <definedName name="dfds_1_3" hidden="1">{#N/A,#N/A,FALSE,"Aging Summary";#N/A,#N/A,FALSE,"Ratio Analysis";#N/A,#N/A,FALSE,"Test 120 Day Accts";#N/A,#N/A,FALSE,"Tickmarks"}</definedName>
    <definedName name="dfds_1_4" hidden="1">{#N/A,#N/A,FALSE,"Aging Summary";#N/A,#N/A,FALSE,"Ratio Analysis";#N/A,#N/A,FALSE,"Test 120 Day Accts";#N/A,#N/A,FALSE,"Tickmarks"}</definedName>
    <definedName name="dfds_2" hidden="1">{#N/A,#N/A,FALSE,"Aging Summary";#N/A,#N/A,FALSE,"Ratio Analysis";#N/A,#N/A,FALSE,"Test 120 Day Accts";#N/A,#N/A,FALSE,"Tickmarks"}</definedName>
    <definedName name="dfds_2_1" hidden="1">{#N/A,#N/A,FALSE,"Aging Summary";#N/A,#N/A,FALSE,"Ratio Analysis";#N/A,#N/A,FALSE,"Test 120 Day Accts";#N/A,#N/A,FALSE,"Tickmarks"}</definedName>
    <definedName name="dfds_2_2" hidden="1">{#N/A,#N/A,FALSE,"Aging Summary";#N/A,#N/A,FALSE,"Ratio Analysis";#N/A,#N/A,FALSE,"Test 120 Day Accts";#N/A,#N/A,FALSE,"Tickmarks"}</definedName>
    <definedName name="dfds_2_3" hidden="1">{#N/A,#N/A,FALSE,"Aging Summary";#N/A,#N/A,FALSE,"Ratio Analysis";#N/A,#N/A,FALSE,"Test 120 Day Accts";#N/A,#N/A,FALSE,"Tickmarks"}</definedName>
    <definedName name="dfds_2_4" hidden="1">{#N/A,#N/A,FALSE,"Aging Summary";#N/A,#N/A,FALSE,"Ratio Analysis";#N/A,#N/A,FALSE,"Test 120 Day Accts";#N/A,#N/A,FALSE,"Tickmarks"}</definedName>
    <definedName name="dfds_3" hidden="1">{#N/A,#N/A,FALSE,"Aging Summary";#N/A,#N/A,FALSE,"Ratio Analysis";#N/A,#N/A,FALSE,"Test 120 Day Accts";#N/A,#N/A,FALSE,"Tickmarks"}</definedName>
    <definedName name="dfds_3_1" hidden="1">{#N/A,#N/A,FALSE,"Aging Summary";#N/A,#N/A,FALSE,"Ratio Analysis";#N/A,#N/A,FALSE,"Test 120 Day Accts";#N/A,#N/A,FALSE,"Tickmarks"}</definedName>
    <definedName name="dfds_3_2" hidden="1">{#N/A,#N/A,FALSE,"Aging Summary";#N/A,#N/A,FALSE,"Ratio Analysis";#N/A,#N/A,FALSE,"Test 120 Day Accts";#N/A,#N/A,FALSE,"Tickmarks"}</definedName>
    <definedName name="dfds_3_3" hidden="1">{#N/A,#N/A,FALSE,"Aging Summary";#N/A,#N/A,FALSE,"Ratio Analysis";#N/A,#N/A,FALSE,"Test 120 Day Accts";#N/A,#N/A,FALSE,"Tickmarks"}</definedName>
    <definedName name="dfds_3_4" hidden="1">{#N/A,#N/A,FALSE,"Aging Summary";#N/A,#N/A,FALSE,"Ratio Analysis";#N/A,#N/A,FALSE,"Test 120 Day Accts";#N/A,#N/A,FALSE,"Tickmarks"}</definedName>
    <definedName name="dfds_4" hidden="1">{#N/A,#N/A,FALSE,"Aging Summary";#N/A,#N/A,FALSE,"Ratio Analysis";#N/A,#N/A,FALSE,"Test 120 Day Accts";#N/A,#N/A,FALSE,"Tickmarks"}</definedName>
    <definedName name="dfds_5" hidden="1">{#N/A,#N/A,FALSE,"Aging Summary";#N/A,#N/A,FALSE,"Ratio Analysis";#N/A,#N/A,FALSE,"Test 120 Day Accts";#N/A,#N/A,FALSE,"Tickmarks"}</definedName>
    <definedName name="DFF" hidden="1">{#N/A,#N/A,FALSE,"단축1";#N/A,#N/A,FALSE,"단축2";#N/A,#N/A,FALSE,"단축3";#N/A,#N/A,FALSE,"장축";#N/A,#N/A,FALSE,"4WD"}</definedName>
    <definedName name="Discount" hidden="1">#REF!</definedName>
    <definedName name="display_area_2" hidden="1">#REF!</definedName>
    <definedName name="Distvalues" hidden="1">#REF!</definedName>
    <definedName name="dkdk" hidden="1">{"'미착금액'!$A$4:$G$14"}</definedName>
    <definedName name="dksjfg" hidden="1">{#N/A,#N/A,FALSE,"ENG'G(보호계전기)"}</definedName>
    <definedName name="DLDL" hidden="1">{#N/A,#N/A,FALSE,"단축1";#N/A,#N/A,FALSE,"단축2";#N/A,#N/A,FALSE,"단축3";#N/A,#N/A,FALSE,"장축";#N/A,#N/A,FALSE,"4WD"}</definedName>
    <definedName name="DLS" hidden="1">{#N/A,#N/A,TRUE,"Y생산";#N/A,#N/A,TRUE,"Y판매";#N/A,#N/A,TRUE,"Y총물량";#N/A,#N/A,TRUE,"Y능력";#N/A,#N/A,TRUE,"YKD"}</definedName>
    <definedName name="DLS_1" hidden="1">{#N/A,#N/A,TRUE,"Y생산";#N/A,#N/A,TRUE,"Y판매";#N/A,#N/A,TRUE,"Y총물량";#N/A,#N/A,TRUE,"Y능력";#N/A,#N/A,TRUE,"YKD"}</definedName>
    <definedName name="DLS_2" hidden="1">{#N/A,#N/A,TRUE,"Y생산";#N/A,#N/A,TRUE,"Y판매";#N/A,#N/A,TRUE,"Y총물량";#N/A,#N/A,TRUE,"Y능력";#N/A,#N/A,TRUE,"YKD"}</definedName>
    <definedName name="DLSS" hidden="1">{#N/A,#N/A,FALSE,"단축1";#N/A,#N/A,FALSE,"단축2";#N/A,#N/A,FALSE,"단축3";#N/A,#N/A,FALSE,"장축";#N/A,#N/A,FALSE,"4WD"}</definedName>
    <definedName name="dp" hidden="1">{"'STORES'!$E$2"}</definedName>
    <definedName name="dp_1" hidden="1">{"'STORES'!$E$2"}</definedName>
    <definedName name="dp_2" hidden="1">{"'STORES'!$E$2"}</definedName>
    <definedName name="DRIVEABILITY" hidden="1">{#N/A,#N/A,FALSE,"단축1";#N/A,#N/A,FALSE,"단축2";#N/A,#N/A,FALSE,"단축3";#N/A,#N/A,FALSE,"장축";#N/A,#N/A,FALSE,"4WD"}</definedName>
    <definedName name="DRIVEABILITY_1" hidden="1">{#N/A,#N/A,FALSE,"단축1";#N/A,#N/A,FALSE,"단축2";#N/A,#N/A,FALSE,"단축3";#N/A,#N/A,FALSE,"장축";#N/A,#N/A,FALSE,"4WD"}</definedName>
    <definedName name="DRIVEABILITY_2" hidden="1">{#N/A,#N/A,FALSE,"단축1";#N/A,#N/A,FALSE,"단축2";#N/A,#N/A,FALSE,"단축3";#N/A,#N/A,FALSE,"장축";#N/A,#N/A,FALSE,"4WD"}</definedName>
    <definedName name="DS" hidden="1">{#N/A,#N/A,FALSE,"초도품";#N/A,#N/A,FALSE,"초도품 (2)";#N/A,#N/A,FALSE,"초도품 (3)";#N/A,#N/A,FALSE,"초도품 (4)";#N/A,#N/A,FALSE,"초도품 (5)";#N/A,#N/A,FALSE,"초도품 (6)"}</definedName>
    <definedName name="DS_1_1" hidden="1">{#N/A,#N/A,FALSE,"초도품";#N/A,#N/A,FALSE,"초도품 (2)";#N/A,#N/A,FALSE,"초도품 (3)";#N/A,#N/A,FALSE,"초도품 (4)";#N/A,#N/A,FALSE,"초도품 (5)";#N/A,#N/A,FALSE,"초도품 (6)"}</definedName>
    <definedName name="DS_1_2" hidden="1">{#N/A,#N/A,FALSE,"초도품";#N/A,#N/A,FALSE,"초도품 (2)";#N/A,#N/A,FALSE,"초도품 (3)";#N/A,#N/A,FALSE,"초도품 (4)";#N/A,#N/A,FALSE,"초도품 (5)";#N/A,#N/A,FALSE,"초도품 (6)"}</definedName>
    <definedName name="DS_1_3" hidden="1">{#N/A,#N/A,FALSE,"초도품";#N/A,#N/A,FALSE,"초도품 (2)";#N/A,#N/A,FALSE,"초도품 (3)";#N/A,#N/A,FALSE,"초도품 (4)";#N/A,#N/A,FALSE,"초도품 (5)";#N/A,#N/A,FALSE,"초도품 (6)"}</definedName>
    <definedName name="DS_1_4" hidden="1">{#N/A,#N/A,FALSE,"초도품";#N/A,#N/A,FALSE,"초도품 (2)";#N/A,#N/A,FALSE,"초도품 (3)";#N/A,#N/A,FALSE,"초도품 (4)";#N/A,#N/A,FALSE,"초도품 (5)";#N/A,#N/A,FALSE,"초도품 (6)"}</definedName>
    <definedName name="DS_2" hidden="1">{#N/A,#N/A,FALSE,"초도품";#N/A,#N/A,FALSE,"초도품 (2)";#N/A,#N/A,FALSE,"초도품 (3)";#N/A,#N/A,FALSE,"초도품 (4)";#N/A,#N/A,FALSE,"초도품 (5)";#N/A,#N/A,FALSE,"초도품 (6)"}</definedName>
    <definedName name="DS_2_1" hidden="1">{#N/A,#N/A,FALSE,"초도품";#N/A,#N/A,FALSE,"초도품 (2)";#N/A,#N/A,FALSE,"초도품 (3)";#N/A,#N/A,FALSE,"초도품 (4)";#N/A,#N/A,FALSE,"초도품 (5)";#N/A,#N/A,FALSE,"초도품 (6)"}</definedName>
    <definedName name="DS_2_2" hidden="1">{#N/A,#N/A,FALSE,"초도품";#N/A,#N/A,FALSE,"초도품 (2)";#N/A,#N/A,FALSE,"초도품 (3)";#N/A,#N/A,FALSE,"초도품 (4)";#N/A,#N/A,FALSE,"초도품 (5)";#N/A,#N/A,FALSE,"초도품 (6)"}</definedName>
    <definedName name="DS_2_3" hidden="1">{#N/A,#N/A,FALSE,"초도품";#N/A,#N/A,FALSE,"초도품 (2)";#N/A,#N/A,FALSE,"초도품 (3)";#N/A,#N/A,FALSE,"초도품 (4)";#N/A,#N/A,FALSE,"초도품 (5)";#N/A,#N/A,FALSE,"초도품 (6)"}</definedName>
    <definedName name="DS_2_4" hidden="1">{#N/A,#N/A,FALSE,"초도품";#N/A,#N/A,FALSE,"초도품 (2)";#N/A,#N/A,FALSE,"초도품 (3)";#N/A,#N/A,FALSE,"초도품 (4)";#N/A,#N/A,FALSE,"초도품 (5)";#N/A,#N/A,FALSE,"초도품 (6)"}</definedName>
    <definedName name="DS_3" hidden="1">{#N/A,#N/A,FALSE,"초도품";#N/A,#N/A,FALSE,"초도품 (2)";#N/A,#N/A,FALSE,"초도품 (3)";#N/A,#N/A,FALSE,"초도품 (4)";#N/A,#N/A,FALSE,"초도품 (5)";#N/A,#N/A,FALSE,"초도품 (6)"}</definedName>
    <definedName name="DS_3_1" hidden="1">{#N/A,#N/A,FALSE,"초도품";#N/A,#N/A,FALSE,"초도품 (2)";#N/A,#N/A,FALSE,"초도품 (3)";#N/A,#N/A,FALSE,"초도품 (4)";#N/A,#N/A,FALSE,"초도품 (5)";#N/A,#N/A,FALSE,"초도품 (6)"}</definedName>
    <definedName name="DS_3_2" hidden="1">{#N/A,#N/A,FALSE,"초도품";#N/A,#N/A,FALSE,"초도품 (2)";#N/A,#N/A,FALSE,"초도품 (3)";#N/A,#N/A,FALSE,"초도품 (4)";#N/A,#N/A,FALSE,"초도품 (5)";#N/A,#N/A,FALSE,"초도품 (6)"}</definedName>
    <definedName name="DS_3_3" hidden="1">{#N/A,#N/A,FALSE,"초도품";#N/A,#N/A,FALSE,"초도품 (2)";#N/A,#N/A,FALSE,"초도품 (3)";#N/A,#N/A,FALSE,"초도품 (4)";#N/A,#N/A,FALSE,"초도품 (5)";#N/A,#N/A,FALSE,"초도품 (6)"}</definedName>
    <definedName name="DS_3_4" hidden="1">{#N/A,#N/A,FALSE,"초도품";#N/A,#N/A,FALSE,"초도품 (2)";#N/A,#N/A,FALSE,"초도품 (3)";#N/A,#N/A,FALSE,"초도품 (4)";#N/A,#N/A,FALSE,"초도품 (5)";#N/A,#N/A,FALSE,"초도품 (6)"}</definedName>
    <definedName name="DS_4" hidden="1">{#N/A,#N/A,FALSE,"초도품";#N/A,#N/A,FALSE,"초도품 (2)";#N/A,#N/A,FALSE,"초도품 (3)";#N/A,#N/A,FALSE,"초도품 (4)";#N/A,#N/A,FALSE,"초도품 (5)";#N/A,#N/A,FALSE,"초도품 (6)"}</definedName>
    <definedName name="DS_5" hidden="1">{#N/A,#N/A,FALSE,"초도품";#N/A,#N/A,FALSE,"초도품 (2)";#N/A,#N/A,FALSE,"초도품 (3)";#N/A,#N/A,FALSE,"초도품 (4)";#N/A,#N/A,FALSE,"초도품 (5)";#N/A,#N/A,FALSE,"초도품 (6)"}</definedName>
    <definedName name="DSA_1_1" hidden="1">{#N/A,#N/A,FALSE,"을지 (4)";#N/A,#N/A,FALSE,"을지 (5)";#N/A,#N/A,FALSE,"을지 (6)"}</definedName>
    <definedName name="DSA_1_2" hidden="1">{#N/A,#N/A,FALSE,"을지 (4)";#N/A,#N/A,FALSE,"을지 (5)";#N/A,#N/A,FALSE,"을지 (6)"}</definedName>
    <definedName name="DSA_1_3" hidden="1">{#N/A,#N/A,FALSE,"을지 (4)";#N/A,#N/A,FALSE,"을지 (5)";#N/A,#N/A,FALSE,"을지 (6)"}</definedName>
    <definedName name="DSA_1_4" hidden="1">{#N/A,#N/A,FALSE,"을지 (4)";#N/A,#N/A,FALSE,"을지 (5)";#N/A,#N/A,FALSE,"을지 (6)"}</definedName>
    <definedName name="DSA_2" hidden="1">{#N/A,#N/A,FALSE,"을지 (4)";#N/A,#N/A,FALSE,"을지 (5)";#N/A,#N/A,FALSE,"을지 (6)"}</definedName>
    <definedName name="DSA_2_1" hidden="1">{#N/A,#N/A,FALSE,"을지 (4)";#N/A,#N/A,FALSE,"을지 (5)";#N/A,#N/A,FALSE,"을지 (6)"}</definedName>
    <definedName name="DSA_2_2" hidden="1">{#N/A,#N/A,FALSE,"을지 (4)";#N/A,#N/A,FALSE,"을지 (5)";#N/A,#N/A,FALSE,"을지 (6)"}</definedName>
    <definedName name="DSA_2_3" hidden="1">{#N/A,#N/A,FALSE,"을지 (4)";#N/A,#N/A,FALSE,"을지 (5)";#N/A,#N/A,FALSE,"을지 (6)"}</definedName>
    <definedName name="DSA_2_4" hidden="1">{#N/A,#N/A,FALSE,"을지 (4)";#N/A,#N/A,FALSE,"을지 (5)";#N/A,#N/A,FALSE,"을지 (6)"}</definedName>
    <definedName name="DSA_3" hidden="1">{#N/A,#N/A,FALSE,"을지 (4)";#N/A,#N/A,FALSE,"을지 (5)";#N/A,#N/A,FALSE,"을지 (6)"}</definedName>
    <definedName name="DSA_3_1" hidden="1">{#N/A,#N/A,FALSE,"을지 (4)";#N/A,#N/A,FALSE,"을지 (5)";#N/A,#N/A,FALSE,"을지 (6)"}</definedName>
    <definedName name="DSA_3_2" hidden="1">{#N/A,#N/A,FALSE,"을지 (4)";#N/A,#N/A,FALSE,"을지 (5)";#N/A,#N/A,FALSE,"을지 (6)"}</definedName>
    <definedName name="DSA_3_3" hidden="1">{#N/A,#N/A,FALSE,"을지 (4)";#N/A,#N/A,FALSE,"을지 (5)";#N/A,#N/A,FALSE,"을지 (6)"}</definedName>
    <definedName name="DSA_3_4" hidden="1">{#N/A,#N/A,FALSE,"을지 (4)";#N/A,#N/A,FALSE,"을지 (5)";#N/A,#N/A,FALSE,"을지 (6)"}</definedName>
    <definedName name="DSA_4" hidden="1">{#N/A,#N/A,FALSE,"을지 (4)";#N/A,#N/A,FALSE,"을지 (5)";#N/A,#N/A,FALSE,"을지 (6)"}</definedName>
    <definedName name="DSA_5" hidden="1">{#N/A,#N/A,FALSE,"을지 (4)";#N/A,#N/A,FALSE,"을지 (5)";#N/A,#N/A,FALSE,"을지 (6)"}</definedName>
    <definedName name="dsfd" hidden="1">'[18]800CC_FR_HOSE'!#REF!</definedName>
    <definedName name="dsfgdsfg" hidden="1">'[17]800CC_FR_HOSE'!#REF!</definedName>
    <definedName name="dt" hidden="1">{"'STORES'!$E$2"}</definedName>
    <definedName name="dt_1" hidden="1">{"'STORES'!$E$2"}</definedName>
    <definedName name="dt_2" hidden="1">{"'STORES'!$E$2"}</definedName>
    <definedName name="e" hidden="1">{"'STORES'!$E$2"}</definedName>
    <definedName name="e_1" hidden="1">{"'STORES'!$E$2"}</definedName>
    <definedName name="e_2" hidden="1">{"'STORES'!$E$2"}</definedName>
    <definedName name="EAWR" hidden="1">{#N/A,#N/A,FALSE,"단축1";#N/A,#N/A,FALSE,"단축2";#N/A,#N/A,FALSE,"단축3";#N/A,#N/A,FALSE,"장축";#N/A,#N/A,FALSE,"4WD"}</definedName>
    <definedName name="ec" hidden="1">{"'STORES'!$E$2"}</definedName>
    <definedName name="ec_1" hidden="1">{"'STORES'!$E$2"}</definedName>
    <definedName name="ec_2" hidden="1">{"'STORES'!$E$2"}</definedName>
    <definedName name="EDG" hidden="1">{#N/A,#N/A,TRUE,"GEM Total";#N/A,#N/A,TRUE,"Final Assembly";#N/A,#N/A,TRUE,"Cleaning";#N/A,#N/A,TRUE,"Schooping,Clearing";#N/A,#N/A,TRUE,"Winding"}</definedName>
    <definedName name="EDGest" hidden="1">{#N/A,#N/A,TRUE,"GEM Total";#N/A,#N/A,TRUE,"Final Assembly";#N/A,#N/A,TRUE,"Cleaning";#N/A,#N/A,TRUE,"Schooping,Clearing";#N/A,#N/A,TRUE,"Winding"}</definedName>
    <definedName name="ee" hidden="1">{"'STORES'!$E$2"}</definedName>
    <definedName name="ee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EEEE" hidden="1">{#N/A,#N/A,TRUE,"Summary";#N/A,#N/A,TRUE,"Balance Sheet";#N/A,#N/A,TRUE,"P &amp; L";#N/A,#N/A,TRUE,"Fixed Assets";#N/A,#N/A,TRUE,"Cash Flows"}</definedName>
    <definedName name="EFFOG" hidden="1">{#N/A,#N/A,FALSE,"단축1";#N/A,#N/A,FALSE,"단축2";#N/A,#N/A,FALSE,"단축3";#N/A,#N/A,FALSE,"장축";#N/A,#N/A,FALSE,"4WD"}</definedName>
    <definedName name="EFG" hidden="1">{"'Mach'!$A$1:$D$39"}</definedName>
    <definedName name="efgh" hidden="1">{"'STORES'!$E$2"}</definedName>
    <definedName name="efgh_1" hidden="1">{"'STORES'!$E$2"}</definedName>
    <definedName name="efgh_2" hidden="1">{"'STORES'!$E$2"}</definedName>
    <definedName name="EIOEIOI" hidden="1">{#N/A,#N/A,FALSE,"Cash Flows";#N/A,#N/A,FALSE,"Fixed Assets";#N/A,#N/A,FALSE,"Balance Sheet";#N/A,#N/A,FALSE,"P &amp; L"}</definedName>
    <definedName name="encl" hidden="1">{#N/A,#N/A,FALSE,"COMICRO";#N/A,#N/A,FALSE,"BALSCH";#N/A,#N/A,FALSE,"GLASS";#N/A,#N/A,FALSE,"DEPRE";#N/A,#N/A,FALSE,"A&amp;MCUR";#N/A,#N/A,FALSE,"AGEANAlysis";#N/A,#N/A,FALSE,"CHECKS";#N/A,#N/A,FALSE,"CHECKS"}</definedName>
    <definedName name="EOCOR" hidden="1">{#N/A,#N/A,FALSE,"단축1";#N/A,#N/A,FALSE,"단축2";#N/A,#N/A,FALSE,"단축3";#N/A,#N/A,FALSE,"장축";#N/A,#N/A,FALSE,"4WD"}</definedName>
    <definedName name="EOGH" hidden="1">{#N/A,#N/A,FALSE,"단축1";#N/A,#N/A,FALSE,"단축2";#N/A,#N/A,FALSE,"단축3";#N/A,#N/A,FALSE,"장축";#N/A,#N/A,FALSE,"4WD"}</definedName>
    <definedName name="ererwter" hidden="1">'[18]800CC_FR_HOSE'!#REF!</definedName>
    <definedName name="esg"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etc" hidden="1">#REF!</definedName>
    <definedName name="EV__EVCOM_OPTIONS__" hidden="1">8</definedName>
    <definedName name="EV__EXPOPTIONS__" hidden="1">0</definedName>
    <definedName name="EV__LASTREFTIME__" hidden="1">40563.8202430556</definedName>
    <definedName name="EV__MAXEXPCOLS__" hidden="1">100</definedName>
    <definedName name="EV__MAXEXPROWS__" hidden="1">1000</definedName>
    <definedName name="EV__MEMORYCVW__" hidden="1">0</definedName>
    <definedName name="EV__WBEVMODE__" hidden="1">1</definedName>
    <definedName name="EV__WBREFOPTIONS__" hidden="1">134217732</definedName>
    <definedName name="EV__WBVERSION__" hidden="1">0</definedName>
    <definedName name="EWA" hidden="1">{#N/A,#N/A,FALSE,"초도품";#N/A,#N/A,FALSE,"초도품 (2)";#N/A,#N/A,FALSE,"초도품 (3)";#N/A,#N/A,FALSE,"초도품 (4)";#N/A,#N/A,FALSE,"초도품 (5)";#N/A,#N/A,FALSE,"초도품 (6)"}</definedName>
    <definedName name="EWA_1_1" hidden="1">{#N/A,#N/A,FALSE,"초도품";#N/A,#N/A,FALSE,"초도품 (2)";#N/A,#N/A,FALSE,"초도품 (3)";#N/A,#N/A,FALSE,"초도품 (4)";#N/A,#N/A,FALSE,"초도품 (5)";#N/A,#N/A,FALSE,"초도품 (6)"}</definedName>
    <definedName name="EWA_1_2" hidden="1">{#N/A,#N/A,FALSE,"초도품";#N/A,#N/A,FALSE,"초도품 (2)";#N/A,#N/A,FALSE,"초도품 (3)";#N/A,#N/A,FALSE,"초도품 (4)";#N/A,#N/A,FALSE,"초도품 (5)";#N/A,#N/A,FALSE,"초도품 (6)"}</definedName>
    <definedName name="EWA_1_3" hidden="1">{#N/A,#N/A,FALSE,"초도품";#N/A,#N/A,FALSE,"초도품 (2)";#N/A,#N/A,FALSE,"초도품 (3)";#N/A,#N/A,FALSE,"초도품 (4)";#N/A,#N/A,FALSE,"초도품 (5)";#N/A,#N/A,FALSE,"초도품 (6)"}</definedName>
    <definedName name="EWA_1_4" hidden="1">{#N/A,#N/A,FALSE,"초도품";#N/A,#N/A,FALSE,"초도품 (2)";#N/A,#N/A,FALSE,"초도품 (3)";#N/A,#N/A,FALSE,"초도품 (4)";#N/A,#N/A,FALSE,"초도품 (5)";#N/A,#N/A,FALSE,"초도품 (6)"}</definedName>
    <definedName name="EWA_2" hidden="1">{#N/A,#N/A,FALSE,"초도품";#N/A,#N/A,FALSE,"초도품 (2)";#N/A,#N/A,FALSE,"초도품 (3)";#N/A,#N/A,FALSE,"초도품 (4)";#N/A,#N/A,FALSE,"초도품 (5)";#N/A,#N/A,FALSE,"초도품 (6)"}</definedName>
    <definedName name="EWA_2_1" hidden="1">{#N/A,#N/A,FALSE,"초도품";#N/A,#N/A,FALSE,"초도품 (2)";#N/A,#N/A,FALSE,"초도품 (3)";#N/A,#N/A,FALSE,"초도품 (4)";#N/A,#N/A,FALSE,"초도품 (5)";#N/A,#N/A,FALSE,"초도품 (6)"}</definedName>
    <definedName name="EWA_2_2" hidden="1">{#N/A,#N/A,FALSE,"초도품";#N/A,#N/A,FALSE,"초도품 (2)";#N/A,#N/A,FALSE,"초도품 (3)";#N/A,#N/A,FALSE,"초도품 (4)";#N/A,#N/A,FALSE,"초도품 (5)";#N/A,#N/A,FALSE,"초도품 (6)"}</definedName>
    <definedName name="EWA_2_3" hidden="1">{#N/A,#N/A,FALSE,"초도품";#N/A,#N/A,FALSE,"초도품 (2)";#N/A,#N/A,FALSE,"초도품 (3)";#N/A,#N/A,FALSE,"초도품 (4)";#N/A,#N/A,FALSE,"초도품 (5)";#N/A,#N/A,FALSE,"초도품 (6)"}</definedName>
    <definedName name="EWA_2_4" hidden="1">{#N/A,#N/A,FALSE,"초도품";#N/A,#N/A,FALSE,"초도품 (2)";#N/A,#N/A,FALSE,"초도품 (3)";#N/A,#N/A,FALSE,"초도품 (4)";#N/A,#N/A,FALSE,"초도품 (5)";#N/A,#N/A,FALSE,"초도품 (6)"}</definedName>
    <definedName name="EWA_3" hidden="1">{#N/A,#N/A,FALSE,"초도품";#N/A,#N/A,FALSE,"초도품 (2)";#N/A,#N/A,FALSE,"초도품 (3)";#N/A,#N/A,FALSE,"초도품 (4)";#N/A,#N/A,FALSE,"초도품 (5)";#N/A,#N/A,FALSE,"초도품 (6)"}</definedName>
    <definedName name="EWA_3_1" hidden="1">{#N/A,#N/A,FALSE,"초도품";#N/A,#N/A,FALSE,"초도품 (2)";#N/A,#N/A,FALSE,"초도품 (3)";#N/A,#N/A,FALSE,"초도품 (4)";#N/A,#N/A,FALSE,"초도품 (5)";#N/A,#N/A,FALSE,"초도품 (6)"}</definedName>
    <definedName name="EWA_3_2" hidden="1">{#N/A,#N/A,FALSE,"초도품";#N/A,#N/A,FALSE,"초도품 (2)";#N/A,#N/A,FALSE,"초도품 (3)";#N/A,#N/A,FALSE,"초도품 (4)";#N/A,#N/A,FALSE,"초도품 (5)";#N/A,#N/A,FALSE,"초도품 (6)"}</definedName>
    <definedName name="EWA_3_3" hidden="1">{#N/A,#N/A,FALSE,"초도품";#N/A,#N/A,FALSE,"초도품 (2)";#N/A,#N/A,FALSE,"초도품 (3)";#N/A,#N/A,FALSE,"초도품 (4)";#N/A,#N/A,FALSE,"초도품 (5)";#N/A,#N/A,FALSE,"초도품 (6)"}</definedName>
    <definedName name="EWA_3_4" hidden="1">{#N/A,#N/A,FALSE,"초도품";#N/A,#N/A,FALSE,"초도품 (2)";#N/A,#N/A,FALSE,"초도품 (3)";#N/A,#N/A,FALSE,"초도품 (4)";#N/A,#N/A,FALSE,"초도품 (5)";#N/A,#N/A,FALSE,"초도품 (6)"}</definedName>
    <definedName name="EWA_4" hidden="1">{#N/A,#N/A,FALSE,"초도품";#N/A,#N/A,FALSE,"초도품 (2)";#N/A,#N/A,FALSE,"초도품 (3)";#N/A,#N/A,FALSE,"초도품 (4)";#N/A,#N/A,FALSE,"초도품 (5)";#N/A,#N/A,FALSE,"초도품 (6)"}</definedName>
    <definedName name="EWA_5" hidden="1">{#N/A,#N/A,FALSE,"초도품";#N/A,#N/A,FALSE,"초도품 (2)";#N/A,#N/A,FALSE,"초도품 (3)";#N/A,#N/A,FALSE,"초도품 (4)";#N/A,#N/A,FALSE,"초도품 (5)";#N/A,#N/A,FALSE,"초도품 (6)"}</definedName>
    <definedName name="ex" hidden="1">{#N/A,#N/A,FALSE,"COMICRO";#N/A,#N/A,FALSE,"BALSCH";#N/A,#N/A,FALSE,"GLASS";#N/A,#N/A,FALSE,"DEPRE";#N/A,#N/A,FALSE,"A&amp;MCUR";#N/A,#N/A,FALSE,"AGEANAlysis";#N/A,#N/A,FALSE,"CHECKS";#N/A,#N/A,FALSE,"CHECKS"}</definedName>
    <definedName name="f_1_1" hidden="1">{#N/A,#N/A,FALSE,"Aging Summary";#N/A,#N/A,FALSE,"Ratio Analysis";#N/A,#N/A,FALSE,"Test 120 Day Accts";#N/A,#N/A,FALSE,"Tickmarks"}</definedName>
    <definedName name="f_1_2" hidden="1">{#N/A,#N/A,FALSE,"Aging Summary";#N/A,#N/A,FALSE,"Ratio Analysis";#N/A,#N/A,FALSE,"Test 120 Day Accts";#N/A,#N/A,FALSE,"Tickmarks"}</definedName>
    <definedName name="f_1_3" hidden="1">{#N/A,#N/A,FALSE,"Aging Summary";#N/A,#N/A,FALSE,"Ratio Analysis";#N/A,#N/A,FALSE,"Test 120 Day Accts";#N/A,#N/A,FALSE,"Tickmarks"}</definedName>
    <definedName name="f_1_4" hidden="1">{#N/A,#N/A,FALSE,"Aging Summary";#N/A,#N/A,FALSE,"Ratio Analysis";#N/A,#N/A,FALSE,"Test 120 Day Accts";#N/A,#N/A,FALSE,"Tickmarks"}</definedName>
    <definedName name="f_2_1" hidden="1">{#N/A,#N/A,FALSE,"Aging Summary";#N/A,#N/A,FALSE,"Ratio Analysis";#N/A,#N/A,FALSE,"Test 120 Day Accts";#N/A,#N/A,FALSE,"Tickmarks"}</definedName>
    <definedName name="f_2_2" hidden="1">{#N/A,#N/A,FALSE,"Aging Summary";#N/A,#N/A,FALSE,"Ratio Analysis";#N/A,#N/A,FALSE,"Test 120 Day Accts";#N/A,#N/A,FALSE,"Tickmarks"}</definedName>
    <definedName name="f_2_3" hidden="1">{#N/A,#N/A,FALSE,"Aging Summary";#N/A,#N/A,FALSE,"Ratio Analysis";#N/A,#N/A,FALSE,"Test 120 Day Accts";#N/A,#N/A,FALSE,"Tickmarks"}</definedName>
    <definedName name="f_2_4" hidden="1">{#N/A,#N/A,FALSE,"Aging Summary";#N/A,#N/A,FALSE,"Ratio Analysis";#N/A,#N/A,FALSE,"Test 120 Day Accts";#N/A,#N/A,FALSE,"Tickmarks"}</definedName>
    <definedName name="f_3" hidden="1">{#N/A,#N/A,FALSE,"Aging Summary";#N/A,#N/A,FALSE,"Ratio Analysis";#N/A,#N/A,FALSE,"Test 120 Day Accts";#N/A,#N/A,FALSE,"Tickmarks"}</definedName>
    <definedName name="f_3_1" hidden="1">{#N/A,#N/A,FALSE,"Aging Summary";#N/A,#N/A,FALSE,"Ratio Analysis";#N/A,#N/A,FALSE,"Test 120 Day Accts";#N/A,#N/A,FALSE,"Tickmarks"}</definedName>
    <definedName name="f_3_2" hidden="1">{#N/A,#N/A,FALSE,"Aging Summary";#N/A,#N/A,FALSE,"Ratio Analysis";#N/A,#N/A,FALSE,"Test 120 Day Accts";#N/A,#N/A,FALSE,"Tickmarks"}</definedName>
    <definedName name="f_3_3" hidden="1">{#N/A,#N/A,FALSE,"Aging Summary";#N/A,#N/A,FALSE,"Ratio Analysis";#N/A,#N/A,FALSE,"Test 120 Day Accts";#N/A,#N/A,FALSE,"Tickmarks"}</definedName>
    <definedName name="f_3_4" hidden="1">{#N/A,#N/A,FALSE,"Aging Summary";#N/A,#N/A,FALSE,"Ratio Analysis";#N/A,#N/A,FALSE,"Test 120 Day Accts";#N/A,#N/A,FALSE,"Tickmarks"}</definedName>
    <definedName name="f_4" hidden="1">{#N/A,#N/A,FALSE,"Aging Summary";#N/A,#N/A,FALSE,"Ratio Analysis";#N/A,#N/A,FALSE,"Test 120 Day Accts";#N/A,#N/A,FALSE,"Tickmarks"}</definedName>
    <definedName name="f_5" hidden="1">{#N/A,#N/A,FALSE,"Aging Summary";#N/A,#N/A,FALSE,"Ratio Analysis";#N/A,#N/A,FALSE,"Test 120 Day Accts";#N/A,#N/A,FALSE,"Tickmarks"}</definedName>
    <definedName name="FADA" hidden="1">{"'STORES'!$E$2"}</definedName>
    <definedName name="FBT" hidden="1">{#N/A,#N/A,TRUE,"BALSCH";#N/A,#N/A,TRUE,"COMICRO";#N/A,#N/A,TRUE,"CHECKS";#N/A,#N/A,TRUE,"GLASS";#N/A,#N/A,TRUE,"DEPRE";#N/A,#N/A,TRUE,"A&amp;MCUR";#N/A,#N/A,TRUE,"AGEANAlysis";#N/A,#N/A,TRUE,"CHECKS"}</definedName>
    <definedName name="FCode" hidden="1">#REF!</definedName>
    <definedName name="FDaFAF" hidden="1">{"'Mach'!$A$1:$D$39"}</definedName>
    <definedName name="fdfd" hidden="1">{#N/A,#N/A,TRUE,"KEY DATA";#N/A,#N/A,TRUE,"KEY DATA Base Case";#N/A,#N/A,TRUE,"JULY";#N/A,#N/A,TRUE,"AUG";#N/A,#N/A,TRUE,"SEPT";#N/A,#N/A,TRUE,"3Q"}</definedName>
    <definedName name="fdfsf" hidden="1">{#N/A,#N/A,TRUE,"KEY DATA";#N/A,#N/A,TRUE,"KEY DATA Base Case";#N/A,#N/A,TRUE,"JULY";#N/A,#N/A,TRUE,"AUG";#N/A,#N/A,TRUE,"SEPT";#N/A,#N/A,TRUE,"3Q"}</definedName>
    <definedName name="fdfwegerger" hidden="1">{#N/A,#N/A,FALSE,"Cash Flows";#N/A,#N/A,FALSE,"Fixed Assets";#N/A,#N/A,FALSE,"Balance Sheet";#N/A,#N/A,FALSE,"P &amp; L"}</definedName>
    <definedName name="fdfwegerger_1" hidden="1">{#N/A,#N/A,FALSE,"Cash Flows";#N/A,#N/A,FALSE,"Fixed Assets";#N/A,#N/A,FALSE,"Balance Sheet";#N/A,#N/A,FALSE,"P &amp; L"}</definedName>
    <definedName name="fdfwegerger_2" hidden="1">{#N/A,#N/A,FALSE,"Cash Flows";#N/A,#N/A,FALSE,"Fixed Assets";#N/A,#N/A,FALSE,"Balance Sheet";#N/A,#N/A,FALSE,"P &amp; L"}</definedName>
    <definedName name="fdghg" hidden="1">'[18]800CC_FR_HOSE'!#REF!</definedName>
    <definedName name="FDGS" hidden="1">{"'KET'!$A$1:$E$2423"}</definedName>
    <definedName name="feb" hidden="1">{#N/A,#N/A,TRUE,"KEY DATA";#N/A,#N/A,TRUE,"KEY DATA Base Case";#N/A,#N/A,TRUE,"JULY";#N/A,#N/A,TRUE,"AUG";#N/A,#N/A,TRUE,"SEPT";#N/A,#N/A,TRUE,"3Q"}</definedName>
    <definedName name="ffff" hidden="1">#REF!</definedName>
    <definedName name="fffff" hidden="1">{#N/A,#N/A,FALSE,"COMICRO";#N/A,#N/A,FALSE,"BALSCH";#N/A,#N/A,FALSE,"GLASS";#N/A,#N/A,FALSE,"DEPRE";#N/A,#N/A,FALSE,"A&amp;MCUR";#N/A,#N/A,FALSE,"AGEANAlysis";#N/A,#N/A,FALSE,"CHECKS";#N/A,#N/A,FALSE,"CHECKS"}</definedName>
    <definedName name="fffgfg" hidden="1">{#N/A,#N/A,FALSE,"단축1";#N/A,#N/A,FALSE,"단축2";#N/A,#N/A,FALSE,"단축3";#N/A,#N/A,FALSE,"장축";#N/A,#N/A,FALSE,"4WD"}</definedName>
    <definedName name="fffgfg_1" hidden="1">{#N/A,#N/A,FALSE,"단축1";#N/A,#N/A,FALSE,"단축2";#N/A,#N/A,FALSE,"단축3";#N/A,#N/A,FALSE,"장축";#N/A,#N/A,FALSE,"4WD"}</definedName>
    <definedName name="fffgfg_2" hidden="1">{#N/A,#N/A,FALSE,"단축1";#N/A,#N/A,FALSE,"단축2";#N/A,#N/A,FALSE,"단축3";#N/A,#N/A,FALSE,"장축";#N/A,#N/A,FALSE,"4WD"}</definedName>
    <definedName name="fggadg" hidden="1">{#N/A,#N/A,FALSE,"Aging Summary";#N/A,#N/A,FALSE,"Ratio Analysis";#N/A,#N/A,FALSE,"Test 120 Day Accts";#N/A,#N/A,FALSE,"Tickmarks"}</definedName>
    <definedName name="fggadg_1_1" hidden="1">{#N/A,#N/A,FALSE,"Aging Summary";#N/A,#N/A,FALSE,"Ratio Analysis";#N/A,#N/A,FALSE,"Test 120 Day Accts";#N/A,#N/A,FALSE,"Tickmarks"}</definedName>
    <definedName name="fggadg_1_2" hidden="1">{#N/A,#N/A,FALSE,"Aging Summary";#N/A,#N/A,FALSE,"Ratio Analysis";#N/A,#N/A,FALSE,"Test 120 Day Accts";#N/A,#N/A,FALSE,"Tickmarks"}</definedName>
    <definedName name="fggadg_1_3" hidden="1">{#N/A,#N/A,FALSE,"Aging Summary";#N/A,#N/A,FALSE,"Ratio Analysis";#N/A,#N/A,FALSE,"Test 120 Day Accts";#N/A,#N/A,FALSE,"Tickmarks"}</definedName>
    <definedName name="fggadg_1_4" hidden="1">{#N/A,#N/A,FALSE,"Aging Summary";#N/A,#N/A,FALSE,"Ratio Analysis";#N/A,#N/A,FALSE,"Test 120 Day Accts";#N/A,#N/A,FALSE,"Tickmarks"}</definedName>
    <definedName name="fggadg_2" hidden="1">{#N/A,#N/A,FALSE,"Aging Summary";#N/A,#N/A,FALSE,"Ratio Analysis";#N/A,#N/A,FALSE,"Test 120 Day Accts";#N/A,#N/A,FALSE,"Tickmarks"}</definedName>
    <definedName name="fggadg_2_1" hidden="1">{#N/A,#N/A,FALSE,"Aging Summary";#N/A,#N/A,FALSE,"Ratio Analysis";#N/A,#N/A,FALSE,"Test 120 Day Accts";#N/A,#N/A,FALSE,"Tickmarks"}</definedName>
    <definedName name="fggadg_2_2" hidden="1">{#N/A,#N/A,FALSE,"Aging Summary";#N/A,#N/A,FALSE,"Ratio Analysis";#N/A,#N/A,FALSE,"Test 120 Day Accts";#N/A,#N/A,FALSE,"Tickmarks"}</definedName>
    <definedName name="fggadg_2_3" hidden="1">{#N/A,#N/A,FALSE,"Aging Summary";#N/A,#N/A,FALSE,"Ratio Analysis";#N/A,#N/A,FALSE,"Test 120 Day Accts";#N/A,#N/A,FALSE,"Tickmarks"}</definedName>
    <definedName name="fggadg_2_4" hidden="1">{#N/A,#N/A,FALSE,"Aging Summary";#N/A,#N/A,FALSE,"Ratio Analysis";#N/A,#N/A,FALSE,"Test 120 Day Accts";#N/A,#N/A,FALSE,"Tickmarks"}</definedName>
    <definedName name="fggadg_3" hidden="1">{#N/A,#N/A,FALSE,"Aging Summary";#N/A,#N/A,FALSE,"Ratio Analysis";#N/A,#N/A,FALSE,"Test 120 Day Accts";#N/A,#N/A,FALSE,"Tickmarks"}</definedName>
    <definedName name="fggadg_3_1" hidden="1">{#N/A,#N/A,FALSE,"Aging Summary";#N/A,#N/A,FALSE,"Ratio Analysis";#N/A,#N/A,FALSE,"Test 120 Day Accts";#N/A,#N/A,FALSE,"Tickmarks"}</definedName>
    <definedName name="fggadg_3_2" hidden="1">{#N/A,#N/A,FALSE,"Aging Summary";#N/A,#N/A,FALSE,"Ratio Analysis";#N/A,#N/A,FALSE,"Test 120 Day Accts";#N/A,#N/A,FALSE,"Tickmarks"}</definedName>
    <definedName name="fggadg_3_3" hidden="1">{#N/A,#N/A,FALSE,"Aging Summary";#N/A,#N/A,FALSE,"Ratio Analysis";#N/A,#N/A,FALSE,"Test 120 Day Accts";#N/A,#N/A,FALSE,"Tickmarks"}</definedName>
    <definedName name="fggadg_3_4" hidden="1">{#N/A,#N/A,FALSE,"Aging Summary";#N/A,#N/A,FALSE,"Ratio Analysis";#N/A,#N/A,FALSE,"Test 120 Day Accts";#N/A,#N/A,FALSE,"Tickmarks"}</definedName>
    <definedName name="fggadg_4" hidden="1">{#N/A,#N/A,FALSE,"Aging Summary";#N/A,#N/A,FALSE,"Ratio Analysis";#N/A,#N/A,FALSE,"Test 120 Day Accts";#N/A,#N/A,FALSE,"Tickmarks"}</definedName>
    <definedName name="fggadg_5" hidden="1">{#N/A,#N/A,FALSE,"Aging Summary";#N/A,#N/A,FALSE,"Ratio Analysis";#N/A,#N/A,FALSE,"Test 120 Day Accts";#N/A,#N/A,FALSE,"Tickmarks"}</definedName>
    <definedName name="fghgfhg" hidden="1">'[18]800CC_FR_HOSE'!#REF!</definedName>
    <definedName name="FGHJ" hidden="1">{#N/A,#N/A,FALSE,"단축1";#N/A,#N/A,FALSE,"단축2";#N/A,#N/A,FALSE,"단축3";#N/A,#N/A,FALSE,"장축";#N/A,#N/A,FALSE,"4WD"}</definedName>
    <definedName name="fgj" hidden="1">'[17]800CC_FR_HOSE'!#REF!</definedName>
    <definedName name="fila" hidden="1">{#N/A,#N/A,FALSE,"채권채무";#N/A,#N/A,FALSE,"control sheet"}</definedName>
    <definedName name="fill" hidden="1">'[23]Sheet3 (2)'!$A$60:$A$76</definedName>
    <definedName name="fin" hidden="1">{"Fin Year 95.96",#N/A,FALSE,"Cash Flow"}</definedName>
    <definedName name="fixedassets_it" hidden="1">[22]crs!$D$359:$D$376</definedName>
    <definedName name="fjalaslaslfasllaa" hidden="1">{#N/A,#N/A,FALSE,"을지 (4)";#N/A,#N/A,FALSE,"을지 (5)";#N/A,#N/A,FALSE,"을지 (6)"}</definedName>
    <definedName name="fjalaslaslfasllaa_1_1" hidden="1">{#N/A,#N/A,FALSE,"을지 (4)";#N/A,#N/A,FALSE,"을지 (5)";#N/A,#N/A,FALSE,"을지 (6)"}</definedName>
    <definedName name="fjalaslaslfasllaa_1_2" hidden="1">{#N/A,#N/A,FALSE,"을지 (4)";#N/A,#N/A,FALSE,"을지 (5)";#N/A,#N/A,FALSE,"을지 (6)"}</definedName>
    <definedName name="fjalaslaslfasllaa_1_3" hidden="1">{#N/A,#N/A,FALSE,"을지 (4)";#N/A,#N/A,FALSE,"을지 (5)";#N/A,#N/A,FALSE,"을지 (6)"}</definedName>
    <definedName name="fjalaslaslfasllaa_1_4" hidden="1">{#N/A,#N/A,FALSE,"을지 (4)";#N/A,#N/A,FALSE,"을지 (5)";#N/A,#N/A,FALSE,"을지 (6)"}</definedName>
    <definedName name="fjalaslaslfasllaa_2" hidden="1">{#N/A,#N/A,FALSE,"을지 (4)";#N/A,#N/A,FALSE,"을지 (5)";#N/A,#N/A,FALSE,"을지 (6)"}</definedName>
    <definedName name="fjalaslaslfasllaa_2_1" hidden="1">{#N/A,#N/A,FALSE,"을지 (4)";#N/A,#N/A,FALSE,"을지 (5)";#N/A,#N/A,FALSE,"을지 (6)"}</definedName>
    <definedName name="fjalaslaslfasllaa_2_2" hidden="1">{#N/A,#N/A,FALSE,"을지 (4)";#N/A,#N/A,FALSE,"을지 (5)";#N/A,#N/A,FALSE,"을지 (6)"}</definedName>
    <definedName name="fjalaslaslfasllaa_2_3" hidden="1">{#N/A,#N/A,FALSE,"을지 (4)";#N/A,#N/A,FALSE,"을지 (5)";#N/A,#N/A,FALSE,"을지 (6)"}</definedName>
    <definedName name="fjalaslaslfasllaa_2_4" hidden="1">{#N/A,#N/A,FALSE,"을지 (4)";#N/A,#N/A,FALSE,"을지 (5)";#N/A,#N/A,FALSE,"을지 (6)"}</definedName>
    <definedName name="fjalaslaslfasllaa_3" hidden="1">{#N/A,#N/A,FALSE,"을지 (4)";#N/A,#N/A,FALSE,"을지 (5)";#N/A,#N/A,FALSE,"을지 (6)"}</definedName>
    <definedName name="fjalaslaslfasllaa_3_1" hidden="1">{#N/A,#N/A,FALSE,"을지 (4)";#N/A,#N/A,FALSE,"을지 (5)";#N/A,#N/A,FALSE,"을지 (6)"}</definedName>
    <definedName name="fjalaslaslfasllaa_3_2" hidden="1">{#N/A,#N/A,FALSE,"을지 (4)";#N/A,#N/A,FALSE,"을지 (5)";#N/A,#N/A,FALSE,"을지 (6)"}</definedName>
    <definedName name="fjalaslaslfasllaa_3_3" hidden="1">{#N/A,#N/A,FALSE,"을지 (4)";#N/A,#N/A,FALSE,"을지 (5)";#N/A,#N/A,FALSE,"을지 (6)"}</definedName>
    <definedName name="fjalaslaslfasllaa_3_4" hidden="1">{#N/A,#N/A,FALSE,"을지 (4)";#N/A,#N/A,FALSE,"을지 (5)";#N/A,#N/A,FALSE,"을지 (6)"}</definedName>
    <definedName name="fjalaslaslfasllaa_4" hidden="1">{#N/A,#N/A,FALSE,"을지 (4)";#N/A,#N/A,FALSE,"을지 (5)";#N/A,#N/A,FALSE,"을지 (6)"}</definedName>
    <definedName name="fjalaslaslfasllaa_5" hidden="1">{#N/A,#N/A,FALSE,"을지 (4)";#N/A,#N/A,FALSE,"을지 (5)";#N/A,#N/A,FALSE,"을지 (6)"}</definedName>
    <definedName name="FJFJ" hidden="1">{#N/A,#N/A,FALSE,"단축1";#N/A,#N/A,FALSE,"단축2";#N/A,#N/A,FALSE,"단축3";#N/A,#N/A,FALSE,"장축";#N/A,#N/A,FALSE,"4WD"}</definedName>
    <definedName name="fkfkf" hidden="1">{"'CQ1-4'!$B$1:$L$49"}</definedName>
    <definedName name="fkla" hidden="1">{#N/A,#N/A,TRUE,"Y생산";#N/A,#N/A,TRUE,"Y판매";#N/A,#N/A,TRUE,"Y총물량";#N/A,#N/A,TRUE,"Y능력";#N/A,#N/A,TRUE,"YKD"}</definedName>
    <definedName name="fkla_1" hidden="1">{#N/A,#N/A,TRUE,"Y생산";#N/A,#N/A,TRUE,"Y판매";#N/A,#N/A,TRUE,"Y총물량";#N/A,#N/A,TRUE,"Y능력";#N/A,#N/A,TRUE,"YKD"}</definedName>
    <definedName name="fkla_2" hidden="1">{#N/A,#N/A,TRUE,"Y생산";#N/A,#N/A,TRUE,"Y판매";#N/A,#N/A,TRUE,"Y총물량";#N/A,#N/A,TRUE,"Y능력";#N/A,#N/A,TRUE,"YKD"}</definedName>
    <definedName name="flash" hidden="1">'[24]Earnings model'!#REF!</definedName>
    <definedName name="form1" hidden="1">{#N/A,#N/A,FALSE,"COMP"}</definedName>
    <definedName name="frew" hidden="1">{"CashPrint",#N/A,FALSE,"Cash"}</definedName>
    <definedName name="FT" hidden="1">{"'STORES'!$E$2"}</definedName>
    <definedName name="FT_1" hidden="1">{"'STORES'!$E$2"}</definedName>
    <definedName name="FT_2" hidden="1">{"'STORES'!$E$2"}</definedName>
    <definedName name="Full_Print" hidden="1">#REF!</definedName>
    <definedName name="G" hidden="1">{#N/A,#N/A,FALSE,"96 3월물량표";#N/A,#N/A,FALSE,"96 4월물량표";#N/A,#N/A,FALSE,"96 5월물량표"}</definedName>
    <definedName name="G_1" hidden="1">{#N/A,#N/A,FALSE,"96 3월물량표";#N/A,#N/A,FALSE,"96 4월물량표";#N/A,#N/A,FALSE,"96 5월물량표"}</definedName>
    <definedName name="G_2" hidden="1">{#N/A,#N/A,FALSE,"96 3월물량표";#N/A,#N/A,FALSE,"96 4월물량표";#N/A,#N/A,FALSE,"96 5월물량표"}</definedName>
    <definedName name="GDF" hidden="1">{#N/A,#N/A,FALSE,"COMP"}</definedName>
    <definedName name="GDFA" hidden="1">{#N/A,#N/A,FALSE,"COMP"}</definedName>
    <definedName name="gfld" hidden="1">{#N/A,#N/A,TRUE,"Y생산";#N/A,#N/A,TRUE,"Y판매";#N/A,#N/A,TRUE,"Y총물량";#N/A,#N/A,TRUE,"Y능력";#N/A,#N/A,TRUE,"YKD"}</definedName>
    <definedName name="gfld_1" hidden="1">{#N/A,#N/A,TRUE,"Y생산";#N/A,#N/A,TRUE,"Y판매";#N/A,#N/A,TRUE,"Y총물량";#N/A,#N/A,TRUE,"Y능력";#N/A,#N/A,TRUE,"YKD"}</definedName>
    <definedName name="gfld_2" hidden="1">{#N/A,#N/A,TRUE,"Y생산";#N/A,#N/A,TRUE,"Y판매";#N/A,#N/A,TRUE,"Y총물량";#N/A,#N/A,TRUE,"Y능력";#N/A,#N/A,TRUE,"YKD"}</definedName>
    <definedName name="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1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1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1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1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2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2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2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2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3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3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3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3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_5"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sfdgs" hidden="1">'[25]800CC_FR_HOSE'!#REF!</definedName>
    <definedName name="GHGHGH" hidden="1">{"'미착금액'!$A$4:$G$14"}</definedName>
    <definedName name="ghj" hidden="1">'[17]800CC_FR_HOSE'!#REF!</definedName>
    <definedName name="ghjghj" hidden="1">'[25]800CC_FR_HOSE'!#REF!</definedName>
    <definedName name="ghjjgh" hidden="1">'[18]800CC_FR_HOSE'!#REF!</definedName>
    <definedName name="GHUTGHF" hidden="1">{#N/A,#N/A,FALSE,"96 3월물량표";#N/A,#N/A,FALSE,"96 4월물량표";#N/A,#N/A,FALSE,"96 5월물량표"}</definedName>
    <definedName name="GHUTGHF_1" hidden="1">{#N/A,#N/A,FALSE,"96 3월물량표";#N/A,#N/A,FALSE,"96 4월물량표";#N/A,#N/A,FALSE,"96 5월물량표"}</definedName>
    <definedName name="GHUTGHF_2" hidden="1">{#N/A,#N/A,FALSE,"96 3월물량표";#N/A,#N/A,FALSE,"96 4월물량표";#N/A,#N/A,FALSE,"96 5월물량표"}</definedName>
    <definedName name="GML"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rat" hidden="1">{#N/A,#N/A,FALSE,"COMP"}</definedName>
    <definedName name="GTBRFV" hidden="1">#N/A</definedName>
    <definedName name="GTBRFV_1" hidden="1">#N/A</definedName>
    <definedName name="gujrat" hidden="1">{#N/A,#N/A,FALSE,"COMICRO";#N/A,#N/A,FALSE,"BALSCH";#N/A,#N/A,FALSE,"GLASS";#N/A,#N/A,FALSE,"DEPRE";#N/A,#N/A,FALSE,"A&amp;MCUR";#N/A,#N/A,FALSE,"AGEANAlysis";#N/A,#N/A,FALSE,"CHECKS";#N/A,#N/A,FALSE,"CHECKS"}</definedName>
    <definedName name="HFG" hidden="1">{#N/A,#N/A,TRUE,"Y생산";#N/A,#N/A,TRUE,"Y판매";#N/A,#N/A,TRUE,"Y총물량";#N/A,#N/A,TRUE,"Y능력";#N/A,#N/A,TRUE,"YKD"}</definedName>
    <definedName name="HFG_1" hidden="1">{#N/A,#N/A,TRUE,"Y생산";#N/A,#N/A,TRUE,"Y판매";#N/A,#N/A,TRUE,"Y총물량";#N/A,#N/A,TRUE,"Y능력";#N/A,#N/A,TRUE,"YKD"}</definedName>
    <definedName name="HFG_2" hidden="1">{#N/A,#N/A,TRUE,"Y생산";#N/A,#N/A,TRUE,"Y판매";#N/A,#N/A,TRUE,"Y총물량";#N/A,#N/A,TRUE,"Y능력";#N/A,#N/A,TRUE,"YKD"}</definedName>
    <definedName name="hg" hidden="1">#REF!</definedName>
    <definedName name="hhh"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1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1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1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1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2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2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2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2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3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3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3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3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_5"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HHHH" hidden="1">{#N/A,#N/A,FALSE,"MONTHLY "}</definedName>
    <definedName name="HHHHHHHHHH" hidden="1">{#N/A,#N/A,FALSE,"단축1";#N/A,#N/A,FALSE,"단축2";#N/A,#N/A,FALSE,"단축3";#N/A,#N/A,FALSE,"장축";#N/A,#N/A,FALSE,"4WD"}</definedName>
    <definedName name="HiddenRows" hidden="1">#REF!</definedName>
    <definedName name="hkhkgk" hidden="1">'[25]800CC_FR_HOSE'!#REF!</definedName>
    <definedName name="HP문제점현황" hidden="1">{#N/A,#N/A,FALSE,"단축1";#N/A,#N/A,FALSE,"단축2";#N/A,#N/A,FALSE,"단축3";#N/A,#N/A,FALSE,"장축";#N/A,#N/A,FALSE,"4WD"}</definedName>
    <definedName name="hshfsfasjdfsjf" hidden="1">{"'STORES'!$E$2"}</definedName>
    <definedName name="hshfsfasjdfsjf_1" hidden="1">{"'STORES'!$E$2"}</definedName>
    <definedName name="hshfsfasjdfsjf_2" hidden="1">{"'STORES'!$E$2"}</definedName>
    <definedName name="htgb" hidden="1">#N/A</definedName>
    <definedName name="htgb_1" hidden="1">#N/A</definedName>
    <definedName name="HTML_CodePage" hidden="1">1252</definedName>
    <definedName name="HTML_Control" hidden="1">{"'STORES'!$E$2"}</definedName>
    <definedName name="HTML_Control_1" hidden="1">{"'STORES'!$E$2"}</definedName>
    <definedName name="HTML_Control_2" hidden="1">{"'STORES'!$E$2"}</definedName>
    <definedName name="HTML_Description" hidden="1">""</definedName>
    <definedName name="HTML_Email" hidden="1">""</definedName>
    <definedName name="HTML_Header" hidden="1">"STORES"</definedName>
    <definedName name="HTML_LastUpdate" hidden="1">"1/30/99"</definedName>
    <definedName name="HTML_LineAfter" hidden="1">FALSE</definedName>
    <definedName name="HTML_LineBefore" hidden="1">FALSE</definedName>
    <definedName name="HTML_Name" hidden="1">"SRIVATSAN"</definedName>
    <definedName name="HTML_OBDlg2" hidden="1">TRUE</definedName>
    <definedName name="HTML_OBDlg4" hidden="1">TRUE</definedName>
    <definedName name="HTML_OS" hidden="1">0</definedName>
    <definedName name="HTML_PathFile" hidden="1">"C:\My Documents\MyHTML.htm"</definedName>
    <definedName name="HTML_Title" hidden="1">"sanstock"</definedName>
    <definedName name="HTML1_1" hidden="1">"[poolprices.xls]Sheet1!$A$1:$F$23"</definedName>
    <definedName name="HTML1_10" hidden="1">"robert.schulten@corporate.ge.com"</definedName>
    <definedName name="HTML1_11" hidden="1">1</definedName>
    <definedName name="HTML1_12" hidden="1">"C:\webpage\poolpri.htm"</definedName>
    <definedName name="HTML1_2" hidden="1">1</definedName>
    <definedName name="HTML1_3" hidden="1">"Consigned Metals Prices"</definedName>
    <definedName name="HTML1_4" hidden="1">"Consigned Metals Prices"</definedName>
    <definedName name="HTML1_5" hidden="1">""</definedName>
    <definedName name="HTML1_6" hidden="1">-4146</definedName>
    <definedName name="HTML1_7" hidden="1">-4146</definedName>
    <definedName name="HTML1_8" hidden="1">"3/11/97"</definedName>
    <definedName name="HTML1_9" hidden="1">"Robert M. Schulten"</definedName>
    <definedName name="HTML2_1" hidden="1">"[poolprices.xls]Sheet1!$A$3:$F$16"</definedName>
    <definedName name="HTML2_10" hidden="1">"robert.schulten@corporate.ge.com"</definedName>
    <definedName name="HTML2_11" hidden="1">1</definedName>
    <definedName name="HTML2_12" hidden="1">"C:\webpage\poolpri2.htm"</definedName>
    <definedName name="HTML2_2" hidden="1">1</definedName>
    <definedName name="HTML2_3" hidden="1">"Consigned Metals Prices"</definedName>
    <definedName name="HTML2_4" hidden="1">"Consigned Metals Prices"</definedName>
    <definedName name="HTML2_5" hidden="1">"(Cents/Lb.)"</definedName>
    <definedName name="HTML2_6" hidden="1">1</definedName>
    <definedName name="HTML2_7" hidden="1">1</definedName>
    <definedName name="HTML2_8" hidden="1">"3/11/97"</definedName>
    <definedName name="HTML2_9" hidden="1">"Robert M. Schulten"</definedName>
    <definedName name="HTML3_1" hidden="1">"[poolprices.xls]Sheet1!$A$3:$F$17"</definedName>
    <definedName name="HTML3_10" hidden="1">"robert.schulten@corporate.ge.com"</definedName>
    <definedName name="HTML3_11" hidden="1">1</definedName>
    <definedName name="HTML3_12" hidden="1">"C:\webpage\MyHTML.htm"</definedName>
    <definedName name="HTML3_2" hidden="1">1</definedName>
    <definedName name="HTML3_3" hidden="1">"Consigned Metals Prices"</definedName>
    <definedName name="HTML3_4" hidden="1">"Consigned Metals Prices"</definedName>
    <definedName name="HTML3_5" hidden="1">"(Cents/lb)"</definedName>
    <definedName name="HTML3_6" hidden="1">-4146</definedName>
    <definedName name="HTML3_7" hidden="1">-4146</definedName>
    <definedName name="HTML3_8" hidden="1">"3/11/97"</definedName>
    <definedName name="HTML3_9" hidden="1">"Robert M. Schulten"</definedName>
    <definedName name="HTMLCount" hidden="1">3</definedName>
    <definedName name="hugugguugu" hidden="1">#REF!</definedName>
    <definedName name="hyyyyyy" hidden="1">{#N/A,#N/A,FALSE,"Cash Flows";#N/A,#N/A,FALSE,"Fixed Assets";#N/A,#N/A,FALSE,"Balance Sheet";#N/A,#N/A,FALSE,"P &amp; L"}</definedName>
    <definedName name="ic" hidden="1">{#N/A,#N/A,FALSE,"단축1";#N/A,#N/A,FALSE,"단축2";#N/A,#N/A,FALSE,"단축3";#N/A,#N/A,FALSE,"장축";#N/A,#N/A,FALSE,"4WD"}</definedName>
    <definedName name="IIII" hidden="1">{#N/A,#N/A,FALSE,"단축1";#N/A,#N/A,FALSE,"단축2";#N/A,#N/A,FALSE,"단축3";#N/A,#N/A,FALSE,"장축";#N/A,#N/A,FALSE,"4WD"}</definedName>
    <definedName name="IJIUI" hidden="1">{#N/A,#N/A,TRUE,"Summary";#N/A,#N/A,TRUE,"Balance Sheet";#N/A,#N/A,TRUE,"P &amp; L";#N/A,#N/A,TRUE,"Fixed Assets";#N/A,#N/A,TRUE,"Cash Flows"}</definedName>
    <definedName name="IMP" hidden="1">{#N/A,#N/A,FALSE,"단축1";#N/A,#N/A,FALSE,"단축2";#N/A,#N/A,FALSE,"단축3";#N/A,#N/A,FALSE,"장축";#N/A,#N/A,FALSE,"4WD"}</definedName>
    <definedName name="int" hidden="1">{"'STORES'!$E$2"}</definedName>
    <definedName name="int_1" hidden="1">{"'STORES'!$E$2"}</definedName>
    <definedName name="int_2" hidden="1">{"'STORES'!$E$2"}</definedName>
    <definedName name="Inventory" hidden="1">{"Summary analysis",#N/A,FALSE,"Total";"OCPH analysis",#N/A,FALSE,"Total";"detail analysis",#N/A,FALSE,"Total"}</definedName>
    <definedName name="Inventory1" hidden="1">{"Summary analysis",#N/A,FALSE,"Total";"OCPH analysis",#N/A,FALSE,"Total";"detail analysis",#N/A,FALSE,"Total"}</definedName>
    <definedName name="inventory2" hidden="1">{"Summary analysis",#N/A,FALSE,"Total";"OCPH analysis",#N/A,FALSE,"Total";"detail analysis",#N/A,FALSE,"Total"}</definedName>
    <definedName name="IOUYIUY" hidden="1">'[19]800CC_FR_HOSE'!#REF!</definedName>
    <definedName name="IPQC" hidden="1">{#N/A,#N/A,FALSE,"MONTHLY "}</definedName>
    <definedName name="IUIU" hidden="1">{#N/A,#N/A,TRUE,"Summary";#N/A,#N/A,TRUE,"Balance Sheet";#N/A,#N/A,TRUE,"P &amp; L";#N/A,#N/A,TRUE,"Fixed Assets";#N/A,#N/A,TRUE,"Cash Flows"}</definedName>
    <definedName name="jhkjhk" hidden="1">'[17]800CC_FR_HOSE'!#REF!</definedName>
    <definedName name="JInesh" hidden="1">{"Schedule_IA",#N/A,FALSE,"I-A"}</definedName>
    <definedName name="jinesh1" hidden="1">{"Schedule_1B",#N/A,FALSE,"I-B"}</definedName>
    <definedName name="jjjj"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1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1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1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1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2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2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2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2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3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3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3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3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jj_5"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JJKJKJL" hidden="1">{"'Mach'!$A$1:$D$39"}</definedName>
    <definedName name="JK" hidden="1">{#N/A,#N/A,TRUE,"Y생산";#N/A,#N/A,TRUE,"Y판매";#N/A,#N/A,TRUE,"Y총물량";#N/A,#N/A,TRUE,"Y능력";#N/A,#N/A,TRUE,"YKD"}</definedName>
    <definedName name="JK_1" hidden="1">{#N/A,#N/A,TRUE,"Y생산";#N/A,#N/A,TRUE,"Y판매";#N/A,#N/A,TRUE,"Y총물량";#N/A,#N/A,TRUE,"Y능력";#N/A,#N/A,TRUE,"YKD"}</definedName>
    <definedName name="JK_2" hidden="1">{#N/A,#N/A,TRUE,"Y생산";#N/A,#N/A,TRUE,"Y판매";#N/A,#N/A,TRUE,"Y총물량";#N/A,#N/A,TRUE,"Y능력";#N/A,#N/A,TRUE,"YKD"}</definedName>
    <definedName name="jmgkdjgkdfjgkf" hidden="1">{#N/A,#N/A,FALSE,"Cash Flows";#N/A,#N/A,FALSE,"Fixed Assets";#N/A,#N/A,FALSE,"Balance Sheet";#N/A,#N/A,FALSE,"P &amp; L"}</definedName>
    <definedName name="jmgkdjgkdfjgkf_1" hidden="1">{#N/A,#N/A,FALSE,"Cash Flows";#N/A,#N/A,FALSE,"Fixed Assets";#N/A,#N/A,FALSE,"Balance Sheet";#N/A,#N/A,FALSE,"P &amp; L"}</definedName>
    <definedName name="jmgkdjgkdfjgkf_2" hidden="1">{#N/A,#N/A,FALSE,"Cash Flows";#N/A,#N/A,FALSE,"Fixed Assets";#N/A,#N/A,FALSE,"Balance Sheet";#N/A,#N/A,FALSE,"P &amp; L"}</definedName>
    <definedName name="JULK" hidden="1">'[19]800CC_FR_HOSE'!#REF!</definedName>
    <definedName name="JWG" hidden="1">{#N/A,#N/A,FALSE,"단축1";#N/A,#N/A,FALSE,"단축2";#N/A,#N/A,FALSE,"단축3";#N/A,#N/A,FALSE,"장축";#N/A,#N/A,FALSE,"4WD"}</definedName>
    <definedName name="K.K" hidden="1">'[19]800CC_FR_HOSE'!#REF!</definedName>
    <definedName name="KC" hidden="1">{#N/A,#N/A,FALSE,"을지 (4)";#N/A,#N/A,FALSE,"을지 (5)";#N/A,#N/A,FALSE,"을지 (6)"}</definedName>
    <definedName name="KC_1_1" hidden="1">{#N/A,#N/A,FALSE,"을지 (4)";#N/A,#N/A,FALSE,"을지 (5)";#N/A,#N/A,FALSE,"을지 (6)"}</definedName>
    <definedName name="KC_1_2" hidden="1">{#N/A,#N/A,FALSE,"을지 (4)";#N/A,#N/A,FALSE,"을지 (5)";#N/A,#N/A,FALSE,"을지 (6)"}</definedName>
    <definedName name="KC_1_3" hidden="1">{#N/A,#N/A,FALSE,"을지 (4)";#N/A,#N/A,FALSE,"을지 (5)";#N/A,#N/A,FALSE,"을지 (6)"}</definedName>
    <definedName name="KC_1_4" hidden="1">{#N/A,#N/A,FALSE,"을지 (4)";#N/A,#N/A,FALSE,"을지 (5)";#N/A,#N/A,FALSE,"을지 (6)"}</definedName>
    <definedName name="KC_2" hidden="1">{#N/A,#N/A,FALSE,"을지 (4)";#N/A,#N/A,FALSE,"을지 (5)";#N/A,#N/A,FALSE,"을지 (6)"}</definedName>
    <definedName name="KC_2_1" hidden="1">{#N/A,#N/A,FALSE,"을지 (4)";#N/A,#N/A,FALSE,"을지 (5)";#N/A,#N/A,FALSE,"을지 (6)"}</definedName>
    <definedName name="KC_2_2" hidden="1">{#N/A,#N/A,FALSE,"을지 (4)";#N/A,#N/A,FALSE,"을지 (5)";#N/A,#N/A,FALSE,"을지 (6)"}</definedName>
    <definedName name="KC_2_3" hidden="1">{#N/A,#N/A,FALSE,"을지 (4)";#N/A,#N/A,FALSE,"을지 (5)";#N/A,#N/A,FALSE,"을지 (6)"}</definedName>
    <definedName name="KC_2_4" hidden="1">{#N/A,#N/A,FALSE,"을지 (4)";#N/A,#N/A,FALSE,"을지 (5)";#N/A,#N/A,FALSE,"을지 (6)"}</definedName>
    <definedName name="KC_3" hidden="1">{#N/A,#N/A,FALSE,"을지 (4)";#N/A,#N/A,FALSE,"을지 (5)";#N/A,#N/A,FALSE,"을지 (6)"}</definedName>
    <definedName name="KC_3_1" hidden="1">{#N/A,#N/A,FALSE,"을지 (4)";#N/A,#N/A,FALSE,"을지 (5)";#N/A,#N/A,FALSE,"을지 (6)"}</definedName>
    <definedName name="KC_3_2" hidden="1">{#N/A,#N/A,FALSE,"을지 (4)";#N/A,#N/A,FALSE,"을지 (5)";#N/A,#N/A,FALSE,"을지 (6)"}</definedName>
    <definedName name="KC_3_3" hidden="1">{#N/A,#N/A,FALSE,"을지 (4)";#N/A,#N/A,FALSE,"을지 (5)";#N/A,#N/A,FALSE,"을지 (6)"}</definedName>
    <definedName name="KC_3_4" hidden="1">{#N/A,#N/A,FALSE,"을지 (4)";#N/A,#N/A,FALSE,"을지 (5)";#N/A,#N/A,FALSE,"을지 (6)"}</definedName>
    <definedName name="KC_4" hidden="1">{#N/A,#N/A,FALSE,"을지 (4)";#N/A,#N/A,FALSE,"을지 (5)";#N/A,#N/A,FALSE,"을지 (6)"}</definedName>
    <definedName name="KC_5" hidden="1">{#N/A,#N/A,FALSE,"을지 (4)";#N/A,#N/A,FALSE,"을지 (5)";#N/A,#N/A,FALSE,"을지 (6)"}</definedName>
    <definedName name="kcsq"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1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1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1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1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2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2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2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2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3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3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3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3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csq_5"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DCSS"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1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1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1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1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2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2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2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2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3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3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3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3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DCSS_5"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KIA" hidden="1">{#N/A,#N/A,FALSE,"단축1";#N/A,#N/A,FALSE,"단축2";#N/A,#N/A,FALSE,"단축3";#N/A,#N/A,FALSE,"장축";#N/A,#N/A,FALSE,"4WD"}</definedName>
    <definedName name="KIA_1" hidden="1">{#N/A,#N/A,FALSE,"단축1";#N/A,#N/A,FALSE,"단축2";#N/A,#N/A,FALSE,"단축3";#N/A,#N/A,FALSE,"장축";#N/A,#N/A,FALSE,"4WD"}</definedName>
    <definedName name="KIA_2" hidden="1">{#N/A,#N/A,FALSE,"단축1";#N/A,#N/A,FALSE,"단축2";#N/A,#N/A,FALSE,"단축3";#N/A,#N/A,FALSE,"장축";#N/A,#N/A,FALSE,"4WD"}</definedName>
    <definedName name="kjgk" hidden="1">'[17]800CC_FR_HOSE'!#REF!</definedName>
    <definedName name="kkkkk"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1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1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1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1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2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2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2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2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3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3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3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3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_5"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kkkkkkkkkkkkkkkkkkk" hidden="1">{#N/A,#N/A,FALSE,"Cash Flows";#N/A,#N/A,FALSE,"Fixed Assets";#N/A,#N/A,FALSE,"Balance Sheet";#N/A,#N/A,FALSE,"P &amp; L"}</definedName>
    <definedName name="kkkkkkkkkkkkkkkkkkk_1" hidden="1">{#N/A,#N/A,FALSE,"Cash Flows";#N/A,#N/A,FALSE,"Fixed Assets";#N/A,#N/A,FALSE,"Balance Sheet";#N/A,#N/A,FALSE,"P &amp; L"}</definedName>
    <definedName name="kkkkkkkkkkkkkkkkkkk_2" hidden="1">{#N/A,#N/A,FALSE,"Cash Flows";#N/A,#N/A,FALSE,"Fixed Assets";#N/A,#N/A,FALSE,"Balance Sheet";#N/A,#N/A,FALSE,"P &amp; L"}</definedName>
    <definedName name="KL" hidden="1">{#N/A,#N/A,FALSE,"단축1";#N/A,#N/A,FALSE,"단축2";#N/A,#N/A,FALSE,"단축3";#N/A,#N/A,FALSE,"장축";#N/A,#N/A,FALSE,"4WD"}</definedName>
    <definedName name="KLJ" hidden="1">'[19]800CC_FR_HOSE'!#REF!</definedName>
    <definedName name="KLJH" hidden="1">'[19]800CC_FR_HOSE'!#REF!</definedName>
    <definedName name="KLJKLKL" hidden="1">'[19]800CC_FR_HOSE'!#REF!</definedName>
    <definedName name="klkl" hidden="1">'[17]800CC_FR_HOSE'!#REF!</definedName>
    <definedName name="KLSAJDF" hidden="1">'[19]800CC_FR_HOSE'!#REF!</definedName>
    <definedName name="kmc" hidden="1">{#N/A,#N/A,FALSE,"단축1";#N/A,#N/A,FALSE,"단축2";#N/A,#N/A,FALSE,"단축3";#N/A,#N/A,FALSE,"장축";#N/A,#N/A,FALSE,"4WD"}</definedName>
    <definedName name="KN" hidden="1">{#N/A,#N/A,FALSE,"을지 (4)";#N/A,#N/A,FALSE,"을지 (5)";#N/A,#N/A,FALSE,"을지 (6)"}</definedName>
    <definedName name="KN_1_1" hidden="1">{#N/A,#N/A,FALSE,"을지 (4)";#N/A,#N/A,FALSE,"을지 (5)";#N/A,#N/A,FALSE,"을지 (6)"}</definedName>
    <definedName name="KN_1_2" hidden="1">{#N/A,#N/A,FALSE,"을지 (4)";#N/A,#N/A,FALSE,"을지 (5)";#N/A,#N/A,FALSE,"을지 (6)"}</definedName>
    <definedName name="KN_1_3" hidden="1">{#N/A,#N/A,FALSE,"을지 (4)";#N/A,#N/A,FALSE,"을지 (5)";#N/A,#N/A,FALSE,"을지 (6)"}</definedName>
    <definedName name="KN_1_4" hidden="1">{#N/A,#N/A,FALSE,"을지 (4)";#N/A,#N/A,FALSE,"을지 (5)";#N/A,#N/A,FALSE,"을지 (6)"}</definedName>
    <definedName name="KN_2" hidden="1">{#N/A,#N/A,FALSE,"을지 (4)";#N/A,#N/A,FALSE,"을지 (5)";#N/A,#N/A,FALSE,"을지 (6)"}</definedName>
    <definedName name="KN_2_1" hidden="1">{#N/A,#N/A,FALSE,"을지 (4)";#N/A,#N/A,FALSE,"을지 (5)";#N/A,#N/A,FALSE,"을지 (6)"}</definedName>
    <definedName name="KN_2_2" hidden="1">{#N/A,#N/A,FALSE,"을지 (4)";#N/A,#N/A,FALSE,"을지 (5)";#N/A,#N/A,FALSE,"을지 (6)"}</definedName>
    <definedName name="KN_2_3" hidden="1">{#N/A,#N/A,FALSE,"을지 (4)";#N/A,#N/A,FALSE,"을지 (5)";#N/A,#N/A,FALSE,"을지 (6)"}</definedName>
    <definedName name="KN_2_4" hidden="1">{#N/A,#N/A,FALSE,"을지 (4)";#N/A,#N/A,FALSE,"을지 (5)";#N/A,#N/A,FALSE,"을지 (6)"}</definedName>
    <definedName name="KN_3" hidden="1">{#N/A,#N/A,FALSE,"을지 (4)";#N/A,#N/A,FALSE,"을지 (5)";#N/A,#N/A,FALSE,"을지 (6)"}</definedName>
    <definedName name="KN_3_1" hidden="1">{#N/A,#N/A,FALSE,"을지 (4)";#N/A,#N/A,FALSE,"을지 (5)";#N/A,#N/A,FALSE,"을지 (6)"}</definedName>
    <definedName name="KN_3_2" hidden="1">{#N/A,#N/A,FALSE,"을지 (4)";#N/A,#N/A,FALSE,"을지 (5)";#N/A,#N/A,FALSE,"을지 (6)"}</definedName>
    <definedName name="KN_3_3" hidden="1">{#N/A,#N/A,FALSE,"을지 (4)";#N/A,#N/A,FALSE,"을지 (5)";#N/A,#N/A,FALSE,"을지 (6)"}</definedName>
    <definedName name="KN_3_4" hidden="1">{#N/A,#N/A,FALSE,"을지 (4)";#N/A,#N/A,FALSE,"을지 (5)";#N/A,#N/A,FALSE,"을지 (6)"}</definedName>
    <definedName name="KN_4" hidden="1">{#N/A,#N/A,FALSE,"을지 (4)";#N/A,#N/A,FALSE,"을지 (5)";#N/A,#N/A,FALSE,"을지 (6)"}</definedName>
    <definedName name="KN_5" hidden="1">{#N/A,#N/A,FALSE,"을지 (4)";#N/A,#N/A,FALSE,"을지 (5)";#N/A,#N/A,FALSE,"을지 (6)"}</definedName>
    <definedName name="KTY" hidden="1">{#N/A,#N/A,FALSE,"단축1";#N/A,#N/A,FALSE,"단축2";#N/A,#N/A,FALSE,"단축3";#N/A,#N/A,FALSE,"장축";#N/A,#N/A,FALSE,"4WD"}</definedName>
    <definedName name="KU" hidden="1">{#N/A,#N/A,TRUE,"Y생산";#N/A,#N/A,TRUE,"Y판매";#N/A,#N/A,TRUE,"Y총물량";#N/A,#N/A,TRUE,"Y능력";#N/A,#N/A,TRUE,"YKD"}</definedName>
    <definedName name="KU_1" hidden="1">{#N/A,#N/A,TRUE,"Y생산";#N/A,#N/A,TRUE,"Y판매";#N/A,#N/A,TRUE,"Y총물량";#N/A,#N/A,TRUE,"Y능력";#N/A,#N/A,TRUE,"YKD"}</definedName>
    <definedName name="KU_2" hidden="1">{#N/A,#N/A,TRUE,"Y생산";#N/A,#N/A,TRUE,"Y판매";#N/A,#N/A,TRUE,"Y총물량";#N/A,#N/A,TRUE,"Y능력";#N/A,#N/A,TRUE,"YKD"}</definedName>
    <definedName name="KUULSD" hidden="1">{#N/A,#N/A,FALSE,"COMP"}</definedName>
    <definedName name="LARM문제대책" hidden="1">{#N/A,#N/A,FALSE,"단축1";#N/A,#N/A,FALSE,"단축2";#N/A,#N/A,FALSE,"단축3";#N/A,#N/A,FALSE,"장축";#N/A,#N/A,FALSE,"4WD"}</definedName>
    <definedName name="LINE검토2" hidden="1">{#N/A,#N/A,TRUE,"Y생산";#N/A,#N/A,TRUE,"Y판매";#N/A,#N/A,TRUE,"Y총물량";#N/A,#N/A,TRUE,"Y능력";#N/A,#N/A,TRUE,"YKD"}</definedName>
    <definedName name="LINE검토2_1" hidden="1">{#N/A,#N/A,TRUE,"Y생산";#N/A,#N/A,TRUE,"Y판매";#N/A,#N/A,TRUE,"Y총물량";#N/A,#N/A,TRUE,"Y능력";#N/A,#N/A,TRUE,"YKD"}</definedName>
    <definedName name="LINE검토2_2" hidden="1">{#N/A,#N/A,TRUE,"Y생산";#N/A,#N/A,TRUE,"Y판매";#N/A,#N/A,TRUE,"Y총물량";#N/A,#N/A,TRUE,"Y능력";#N/A,#N/A,TRUE,"YKD"}</definedName>
    <definedName name="LKJ" hidden="1">{#N/A,#N/A,FALSE,"을지 (4)";#N/A,#N/A,FALSE,"을지 (5)";#N/A,#N/A,FALSE,"을지 (6)"}</definedName>
    <definedName name="LKJ_1_1" hidden="1">{#N/A,#N/A,FALSE,"을지 (4)";#N/A,#N/A,FALSE,"을지 (5)";#N/A,#N/A,FALSE,"을지 (6)"}</definedName>
    <definedName name="LKJ_1_2" hidden="1">{#N/A,#N/A,FALSE,"을지 (4)";#N/A,#N/A,FALSE,"을지 (5)";#N/A,#N/A,FALSE,"을지 (6)"}</definedName>
    <definedName name="LKJ_1_3" hidden="1">{#N/A,#N/A,FALSE,"을지 (4)";#N/A,#N/A,FALSE,"을지 (5)";#N/A,#N/A,FALSE,"을지 (6)"}</definedName>
    <definedName name="LKJ_1_4" hidden="1">{#N/A,#N/A,FALSE,"을지 (4)";#N/A,#N/A,FALSE,"을지 (5)";#N/A,#N/A,FALSE,"을지 (6)"}</definedName>
    <definedName name="LKJ_2" hidden="1">{#N/A,#N/A,FALSE,"을지 (4)";#N/A,#N/A,FALSE,"을지 (5)";#N/A,#N/A,FALSE,"을지 (6)"}</definedName>
    <definedName name="LKJ_2_1" hidden="1">{#N/A,#N/A,FALSE,"을지 (4)";#N/A,#N/A,FALSE,"을지 (5)";#N/A,#N/A,FALSE,"을지 (6)"}</definedName>
    <definedName name="LKJ_2_2" hidden="1">{#N/A,#N/A,FALSE,"을지 (4)";#N/A,#N/A,FALSE,"을지 (5)";#N/A,#N/A,FALSE,"을지 (6)"}</definedName>
    <definedName name="LKJ_2_3" hidden="1">{#N/A,#N/A,FALSE,"을지 (4)";#N/A,#N/A,FALSE,"을지 (5)";#N/A,#N/A,FALSE,"을지 (6)"}</definedName>
    <definedName name="LKJ_2_4" hidden="1">{#N/A,#N/A,FALSE,"을지 (4)";#N/A,#N/A,FALSE,"을지 (5)";#N/A,#N/A,FALSE,"을지 (6)"}</definedName>
    <definedName name="LKJ_3" hidden="1">{#N/A,#N/A,FALSE,"을지 (4)";#N/A,#N/A,FALSE,"을지 (5)";#N/A,#N/A,FALSE,"을지 (6)"}</definedName>
    <definedName name="LKJ_3_1" hidden="1">{#N/A,#N/A,FALSE,"을지 (4)";#N/A,#N/A,FALSE,"을지 (5)";#N/A,#N/A,FALSE,"을지 (6)"}</definedName>
    <definedName name="LKJ_3_2" hidden="1">{#N/A,#N/A,FALSE,"을지 (4)";#N/A,#N/A,FALSE,"을지 (5)";#N/A,#N/A,FALSE,"을지 (6)"}</definedName>
    <definedName name="LKJ_3_3" hidden="1">{#N/A,#N/A,FALSE,"을지 (4)";#N/A,#N/A,FALSE,"을지 (5)";#N/A,#N/A,FALSE,"을지 (6)"}</definedName>
    <definedName name="LKJ_3_4" hidden="1">{#N/A,#N/A,FALSE,"을지 (4)";#N/A,#N/A,FALSE,"을지 (5)";#N/A,#N/A,FALSE,"을지 (6)"}</definedName>
    <definedName name="LKJ_4" hidden="1">{#N/A,#N/A,FALSE,"을지 (4)";#N/A,#N/A,FALSE,"을지 (5)";#N/A,#N/A,FALSE,"을지 (6)"}</definedName>
    <definedName name="LKJ_5" hidden="1">{#N/A,#N/A,FALSE,"을지 (4)";#N/A,#N/A,FALSE,"을지 (5)";#N/A,#N/A,FALSE,"을지 (6)"}</definedName>
    <definedName name="lkjjkhhhh" hidden="1">#REF!</definedName>
    <definedName name="LLL"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LLLLL" hidden="1">{#N/A,#N/A,FALSE,"단축1";#N/A,#N/A,FALSE,"단축2";#N/A,#N/A,FALSE,"단축3";#N/A,#N/A,FALSE,"장축";#N/A,#N/A,FALSE,"4WD"}</definedName>
    <definedName name="LLLLL_1" hidden="1">{#N/A,#N/A,FALSE,"단축1";#N/A,#N/A,FALSE,"단축2";#N/A,#N/A,FALSE,"단축3";#N/A,#N/A,FALSE,"장축";#N/A,#N/A,FALSE,"4WD"}</definedName>
    <definedName name="LLLLL_2" hidden="1">{#N/A,#N/A,FALSE,"단축1";#N/A,#N/A,FALSE,"단축2";#N/A,#N/A,FALSE,"단축3";#N/A,#N/A,FALSE,"장축";#N/A,#N/A,FALSE,"4WD"}</definedName>
    <definedName name="manohar" hidden="1">{#N/A,#N/A,FALSE,"단축1";#N/A,#N/A,FALSE,"단축2";#N/A,#N/A,FALSE,"단축3";#N/A,#N/A,FALSE,"장축";#N/A,#N/A,FALSE,"4WD"}</definedName>
    <definedName name="manoj" hidden="1">{#N/A,#N/A,FALSE,"COMP"}</definedName>
    <definedName name="March" hidden="1">{#N/A,#N/A,FALSE,"Cash Flows";#N/A,#N/A,FALSE,"Fixed Assets";#N/A,#N/A,FALSE,"Balance Sheet";#N/A,#N/A,FALSE,"P &amp; L"}</definedName>
    <definedName name="Master" hidden="1">{"Full Summary",#N/A,FALSE,"Summary"}</definedName>
    <definedName name="Master_Phase3" hidden="1">{"Full Summary",#N/A,FALSE,"Summary"}</definedName>
    <definedName name="MBR" hidden="1">{#N/A,#N/A,FALSE,"단축1";#N/A,#N/A,FALSE,"단축2";#N/A,#N/A,FALSE,"단축3";#N/A,#N/A,FALSE,"장축";#N/A,#N/A,FALSE,"4WD"}</definedName>
    <definedName name="MBR문제점" hidden="1">{#N/A,#N/A,FALSE,"단축1";#N/A,#N/A,FALSE,"단축2";#N/A,#N/A,FALSE,"단축3";#N/A,#N/A,FALSE,"장축";#N/A,#N/A,FALSE,"4WD"}</definedName>
    <definedName name="MC" hidden="1">{"DSN=NWind;DBQ=C:\WINDOWS\MSAPPS\MSQUERY;FIL=dBase4;"}</definedName>
    <definedName name="MC_1" hidden="1">{"DSN=NWind;DBQ=C:\WINDOWS\MSAPPS\MSQUERY;FIL=dBase4;"}</definedName>
    <definedName name="MC_2" hidden="1">{"DSN=NWind;DBQ=C:\WINDOWS\MSAPPS\MSQUERY;FIL=dBase4;"}</definedName>
    <definedName name="michelle" hidden="1">{"Summary analysis",#N/A,FALSE,"Total";"OCPH analysis",#N/A,FALSE,"Total";"detail analysis",#N/A,FALSE,"Total"}</definedName>
    <definedName name="Mix_Var_PJB" hidden="1">'[2]LEGAL GUJ'!#REF!</definedName>
    <definedName name="MMMMVPMMMM" hidden="1">{#N/A,#N/A,FALSE,"단축1";#N/A,#N/A,FALSE,"단축2";#N/A,#N/A,FALSE,"단축3";#N/A,#N/A,FALSE,"장축";#N/A,#N/A,FALSE,"4WD"}</definedName>
    <definedName name="MNCXZ" hidden="1">'[19]800CC_FR_HOSE'!#REF!</definedName>
    <definedName name="mohan" hidden="1">{"'STORES'!$E$2"}</definedName>
    <definedName name="mohan_1" hidden="1">{"'STORES'!$E$2"}</definedName>
    <definedName name="mohan_2" hidden="1">{"'STORES'!$E$2"}</definedName>
    <definedName name="mucwip" hidden="1">{#N/A,#N/A,TRUE,"RM-June"}</definedName>
    <definedName name="mukund" hidden="1">{#N/A,#N/A,FALSE,"단축1";#N/A,#N/A,FALSE,"단축2";#N/A,#N/A,FALSE,"단축3";#N/A,#N/A,FALSE,"장축";#N/A,#N/A,FALSE,"4WD"}</definedName>
    <definedName name="muzamil" hidden="1">{#N/A,#N/A,TRUE,"Y생산";#N/A,#N/A,TRUE,"Y판매";#N/A,#N/A,TRUE,"Y총물량";#N/A,#N/A,TRUE,"Y능력";#N/A,#N/A,TRUE,"YKD"}</definedName>
    <definedName name="NDGNDN" hidden="1">{"'Mach'!$A$1:$D$39"}</definedName>
    <definedName name="newname" hidden="1">{#N/A,#N/A,FALSE,"Aging Summary";#N/A,#N/A,FALSE,"Ratio Analysis";#N/A,#N/A,FALSE,"Test 120 Day Accts";#N/A,#N/A,FALSE,"Tickmarks"}</definedName>
    <definedName name="Newone" hidden="1">{#N/A,#N/A,FALSE,"COMP"}</definedName>
    <definedName name="news" hidden="1">{#N/A,#N/A,FALSE,"COMICRO";#N/A,#N/A,FALSE,"BALSCH";#N/A,#N/A,FALSE,"GLASS";#N/A,#N/A,FALSE,"DEPRE";#N/A,#N/A,FALSE,"A&amp;MCUR";#N/A,#N/A,FALSE,"AGEANAlysis";#N/A,#N/A,FALSE,"CHECKS";#N/A,#N/A,FALSE,"CHECKS"}</definedName>
    <definedName name="nhgv" hidden="1">{#N/A,#N/A,FALSE,"주요여수신";#N/A,#N/A,FALSE,"수신금리";#N/A,#N/A,FALSE,"대출금리";#N/A,#N/A,FALSE,"신규대출";#N/A,#N/A,FALSE,"총액대출"}</definedName>
    <definedName name="nir" hidden="1">#REF!</definedName>
    <definedName name="Nitin" hidden="1">'[26]Sheet3 (2)'!$A$60:$A$76</definedName>
    <definedName name="nj" hidden="1">[3]A!$C$134:$J$134</definedName>
    <definedName name="njnjnki" hidden="1">[3]A!$C$135:$J$135</definedName>
    <definedName name="None" hidden="1">{"Summary analysis",#N/A,FALSE,"Total";"OCPH analysis",#N/A,FALSE,"Total";"detail analysis",#N/A,FALSE,"Total"}</definedName>
    <definedName name="November" hidden="1">{#N/A,#N/A,TRUE,"constb"}</definedName>
    <definedName name="October" hidden="1">{#N/A,#N/A,TRUE,"constb"}</definedName>
    <definedName name="ok" hidden="1">{"Summary Sheet",#N/A,FALSE,"Summary vs Budget";"Summary Sheet",#N/A,FALSE,"Master vs Budget";"Summary Sheet",#N/A,FALSE,"Stage 1 vs Budget";"Summary Sheet",#N/A,FALSE,"Stage 2 vs Budget";"Summary Sheet",#N/A,FALSE,"Stage 3 vs Budget";"Summary Sheet",#N/A,FALSE,"SalesInfo vs Budget";"Summary Sheet",#N/A,FALSE,"Stock Route vs Budget";"Summary Sheet",#N/A,FALSE,"Stock Route Park vs Budget"}</definedName>
    <definedName name="okkk" hidden="1">{#N/A,#N/A,TRUE,"KEY DATA";#N/A,#N/A,TRUE,"KEY DATA Base Case";#N/A,#N/A,TRUE,"JULY";#N/A,#N/A,TRUE,"AUG";#N/A,#N/A,TRUE,"SEPT";#N/A,#N/A,TRUE,"3Q"}</definedName>
    <definedName name="okokok" hidden="1">{#N/A,#N/A,FALSE,"단축1";#N/A,#N/A,FALSE,"단축2";#N/A,#N/A,FALSE,"단축3";#N/A,#N/A,FALSE,"장축";#N/A,#N/A,FALSE,"4WD"}</definedName>
    <definedName name="on" hidden="1">[27]현금및현금등가물!#REF!</definedName>
    <definedName name="oo" hidden="1">{"'STORES'!$E$2"}</definedName>
    <definedName name="OrderTable" hidden="1">#REF!</definedName>
    <definedName name="Ovh" hidden="1">{#N/A,#N/A,FALSE,"Cash Flows";#N/A,#N/A,FALSE,"Fixed Assets";#N/A,#N/A,FALSE,"Balance Sheet";#N/A,#N/A,FALSE,"P &amp; L"}</definedName>
    <definedName name="P2예산" hidden="1">{#N/A,#N/A,FALSE,"단축1";#N/A,#N/A,FALSE,"단축2";#N/A,#N/A,FALSE,"단축3";#N/A,#N/A,FALSE,"장축";#N/A,#N/A,FALSE,"4WD"}</definedName>
    <definedName name="P2예산_1" hidden="1">{#N/A,#N/A,FALSE,"단축1";#N/A,#N/A,FALSE,"단축2";#N/A,#N/A,FALSE,"단축3";#N/A,#N/A,FALSE,"장축";#N/A,#N/A,FALSE,"4WD"}</definedName>
    <definedName name="P2예산_2" hidden="1">{#N/A,#N/A,FALSE,"단축1";#N/A,#N/A,FALSE,"단축2";#N/A,#N/A,FALSE,"단축3";#N/A,#N/A,FALSE,"장축";#N/A,#N/A,FALSE,"4WD"}</definedName>
    <definedName name="P3가공향상" hidden="1">{#N/A,#N/A,TRUE,"Y생산";#N/A,#N/A,TRUE,"Y판매";#N/A,#N/A,TRUE,"Y총물량";#N/A,#N/A,TRUE,"Y능력";#N/A,#N/A,TRUE,"YKD"}</definedName>
    <definedName name="P3가공향상_1" hidden="1">{#N/A,#N/A,TRUE,"Y생산";#N/A,#N/A,TRUE,"Y판매";#N/A,#N/A,TRUE,"Y총물량";#N/A,#N/A,TRUE,"Y능력";#N/A,#N/A,TRUE,"YKD"}</definedName>
    <definedName name="P3가공향상_2" hidden="1">{#N/A,#N/A,TRUE,"Y생산";#N/A,#N/A,TRUE,"Y판매";#N/A,#N/A,TRUE,"Y총물량";#N/A,#N/A,TRUE,"Y능력";#N/A,#N/A,TRUE,"YKD"}</definedName>
    <definedName name="PACKAGE3" hidden="1">{#N/A,#N/A,FALSE,"단축1";#N/A,#N/A,FALSE,"단축2";#N/A,#N/A,FALSE,"단축3";#N/A,#N/A,FALSE,"장축";#N/A,#N/A,FALSE,"4WD"}</definedName>
    <definedName name="PAGE4" hidden="1">{#N/A,#N/A,FALSE,"단축1";#N/A,#N/A,FALSE,"단축2";#N/A,#N/A,FALSE,"단축3";#N/A,#N/A,FALSE,"장축";#N/A,#N/A,FALSE,"4WD"}</definedName>
    <definedName name="parse" hidden="1">#REF!</definedName>
    <definedName name="pass" hidden="1">{#N/A,#N/A,FALSE,"COMICRO";#N/A,#N/A,FALSE,"BALSCH";#N/A,#N/A,FALSE,"GLASS";#N/A,#N/A,FALSE,"DEPRE";#N/A,#N/A,FALSE,"A&amp;MCUR";#N/A,#N/A,FALSE,"AGEANAlysis";#N/A,#N/A,FALSE,"CHECKS";#N/A,#N/A,FALSE,"CHECKS"}</definedName>
    <definedName name="pep" hidden="1">{#N/A,#N/A,FALSE,"COMICRO";#N/A,#N/A,FALSE,"BALSCH";#N/A,#N/A,FALSE,"GLASS";#N/A,#N/A,FALSE,"DEPRE";#N/A,#N/A,FALSE,"A&amp;MCUR";#N/A,#N/A,FALSE,"AGEANAlysis";#N/A,#N/A,FALSE,"CHECKS";#N/A,#N/A,FALSE,"CHECKS"}</definedName>
    <definedName name="pepsi" hidden="1">{#N/A,#N/A,FALSE,"COMICRO";#N/A,#N/A,FALSE,"BALSCH";#N/A,#N/A,FALSE,"GLASS";#N/A,#N/A,FALSE,"DEPRE";#N/A,#N/A,FALSE,"A&amp;MCUR";#N/A,#N/A,FALSE,"AGEANAlysis";#N/A,#N/A,FALSE,"CHECKS";#N/A,#N/A,FALSE,"CHECKS"}</definedName>
    <definedName name="PI_1" hidden="1">{#N/A,#N/A,TRUE,"Y생산";#N/A,#N/A,TRUE,"Y판매";#N/A,#N/A,TRUE,"Y총물량";#N/A,#N/A,TRUE,"Y능력";#N/A,#N/A,TRUE,"YKD"}</definedName>
    <definedName name="PI_2" hidden="1">{#N/A,#N/A,TRUE,"Y생산";#N/A,#N/A,TRUE,"Y판매";#N/A,#N/A,TRUE,"Y총물량";#N/A,#N/A,TRUE,"Y능력";#N/A,#N/A,TRUE,"YKD"}</definedName>
    <definedName name="PPK" hidden="1">{#N/A,#N/A,FALSE,"96 3월물량표";#N/A,#N/A,FALSE,"96 4월물량표";#N/A,#N/A,FALSE,"96 5월물량표"}</definedName>
    <definedName name="PPK_1" hidden="1">{#N/A,#N/A,FALSE,"96 3월물량표";#N/A,#N/A,FALSE,"96 4월물량표";#N/A,#N/A,FALSE,"96 5월물량표"}</definedName>
    <definedName name="PPK_2" hidden="1">{#N/A,#N/A,FALSE,"96 3월물량표";#N/A,#N/A,FALSE,"96 4월물량표";#N/A,#N/A,FALSE,"96 5월물량표"}</definedName>
    <definedName name="pppp" hidden="1">{#N/A,#N/A,FALSE,"COMICRO";#N/A,#N/A,FALSE,"BALSCH";#N/A,#N/A,FALSE,"GLASS";#N/A,#N/A,FALSE,"DEPRE";#N/A,#N/A,FALSE,"A&amp;MCUR";#N/A,#N/A,FALSE,"AGEANAlysis";#N/A,#N/A,FALSE,"CHECKS";#N/A,#N/A,FALSE,"CHECKS"}</definedName>
    <definedName name="ppt" hidden="1">{#N/A,#N/A,FALSE,"COMICRO";#N/A,#N/A,FALSE,"BALSCH";#N/A,#N/A,FALSE,"GLASS";#N/A,#N/A,FALSE,"DEPRE";#N/A,#N/A,FALSE,"A&amp;MCUR";#N/A,#N/A,FALSE,"AGEANAlysis";#N/A,#N/A,FALSE,"CHECKS";#N/A,#N/A,FALSE,"CHECKS"}</definedName>
    <definedName name="prakash" hidden="1">{#N/A,#N/A,FALSE,"COMICRO";#N/A,#N/A,FALSE,"BALSCH";#N/A,#N/A,FALSE,"GLASS";#N/A,#N/A,FALSE,"DEPRE";#N/A,#N/A,FALSE,"A&amp;MCUR";#N/A,#N/A,FALSE,"AGEANAlysis";#N/A,#N/A,FALSE,"CHECKS";#N/A,#N/A,FALSE,"CHECKS"}</definedName>
    <definedName name="prem" hidden="1">{"Summary analysis",#N/A,FALSE,"Total";"OCPH analysis",#N/A,FALSE,"Total";"detail analysis",#N/A,FALSE,"Total"}</definedName>
    <definedName name="_xlnm.Print_Area" localSheetId="0">TB!$C$1:$K$710</definedName>
    <definedName name="ProdForm" hidden="1">#REF!</definedName>
    <definedName name="Product" hidden="1">#REF!</definedName>
    <definedName name="Productivity" hidden="1">{"Summary analysis",#N/A,FALSE,"Total";"OCPH analysis",#N/A,FALSE,"Total";"detail analysis",#N/A,FALSE,"Total"}</definedName>
    <definedName name="pss" hidden="1">{#N/A,#N/A,FALSE,"COMICRO";#N/A,#N/A,FALSE,"BALSCH";#N/A,#N/A,FALSE,"GLASS";#N/A,#N/A,FALSE,"DEPRE";#N/A,#N/A,FALSE,"A&amp;MCUR";#N/A,#N/A,FALSE,"AGEANAlysis";#N/A,#N/A,FALSE,"CHECKS";#N/A,#N/A,FALSE,"CHECKS"}</definedName>
    <definedName name="pssq" hidden="1">{#N/A,#N/A,FALSE,"COMICRO";#N/A,#N/A,FALSE,"BALSCH";#N/A,#N/A,FALSE,"GLASS";#N/A,#N/A,FALSE,"DEPRE";#N/A,#N/A,FALSE,"A&amp;MCUR";#N/A,#N/A,FALSE,"AGEANAlysis";#N/A,#N/A,FALSE,"CHECKS";#N/A,#N/A,FALSE,"CHECKS"}</definedName>
    <definedName name="q" hidden="1">{"'STORES'!$E$2"}</definedName>
    <definedName name="q_1" hidden="1">{"'STORES'!$E$2"}</definedName>
    <definedName name="q_2" hidden="1">{"'STORES'!$E$2"}</definedName>
    <definedName name="QAW" hidden="1">{#N/A,#N/A,FALSE,"을지 (4)";#N/A,#N/A,FALSE,"을지 (5)";#N/A,#N/A,FALSE,"을지 (6)"}</definedName>
    <definedName name="QAW_1_1" hidden="1">{#N/A,#N/A,FALSE,"을지 (4)";#N/A,#N/A,FALSE,"을지 (5)";#N/A,#N/A,FALSE,"을지 (6)"}</definedName>
    <definedName name="QAW_1_2" hidden="1">{#N/A,#N/A,FALSE,"을지 (4)";#N/A,#N/A,FALSE,"을지 (5)";#N/A,#N/A,FALSE,"을지 (6)"}</definedName>
    <definedName name="QAW_1_3" hidden="1">{#N/A,#N/A,FALSE,"을지 (4)";#N/A,#N/A,FALSE,"을지 (5)";#N/A,#N/A,FALSE,"을지 (6)"}</definedName>
    <definedName name="QAW_1_4" hidden="1">{#N/A,#N/A,FALSE,"을지 (4)";#N/A,#N/A,FALSE,"을지 (5)";#N/A,#N/A,FALSE,"을지 (6)"}</definedName>
    <definedName name="QAW_2" hidden="1">{#N/A,#N/A,FALSE,"을지 (4)";#N/A,#N/A,FALSE,"을지 (5)";#N/A,#N/A,FALSE,"을지 (6)"}</definedName>
    <definedName name="QAW_2_1" hidden="1">{#N/A,#N/A,FALSE,"을지 (4)";#N/A,#N/A,FALSE,"을지 (5)";#N/A,#N/A,FALSE,"을지 (6)"}</definedName>
    <definedName name="QAW_2_2" hidden="1">{#N/A,#N/A,FALSE,"을지 (4)";#N/A,#N/A,FALSE,"을지 (5)";#N/A,#N/A,FALSE,"을지 (6)"}</definedName>
    <definedName name="QAW_2_3" hidden="1">{#N/A,#N/A,FALSE,"을지 (4)";#N/A,#N/A,FALSE,"을지 (5)";#N/A,#N/A,FALSE,"을지 (6)"}</definedName>
    <definedName name="QAW_2_4" hidden="1">{#N/A,#N/A,FALSE,"을지 (4)";#N/A,#N/A,FALSE,"을지 (5)";#N/A,#N/A,FALSE,"을지 (6)"}</definedName>
    <definedName name="QAW_3" hidden="1">{#N/A,#N/A,FALSE,"을지 (4)";#N/A,#N/A,FALSE,"을지 (5)";#N/A,#N/A,FALSE,"을지 (6)"}</definedName>
    <definedName name="QAW_3_1" hidden="1">{#N/A,#N/A,FALSE,"을지 (4)";#N/A,#N/A,FALSE,"을지 (5)";#N/A,#N/A,FALSE,"을지 (6)"}</definedName>
    <definedName name="QAW_3_2" hidden="1">{#N/A,#N/A,FALSE,"을지 (4)";#N/A,#N/A,FALSE,"을지 (5)";#N/A,#N/A,FALSE,"을지 (6)"}</definedName>
    <definedName name="QAW_3_3" hidden="1">{#N/A,#N/A,FALSE,"을지 (4)";#N/A,#N/A,FALSE,"을지 (5)";#N/A,#N/A,FALSE,"을지 (6)"}</definedName>
    <definedName name="QAW_3_4" hidden="1">{#N/A,#N/A,FALSE,"을지 (4)";#N/A,#N/A,FALSE,"을지 (5)";#N/A,#N/A,FALSE,"을지 (6)"}</definedName>
    <definedName name="QAW_4" hidden="1">{#N/A,#N/A,FALSE,"을지 (4)";#N/A,#N/A,FALSE,"을지 (5)";#N/A,#N/A,FALSE,"을지 (6)"}</definedName>
    <definedName name="QAW_5" hidden="1">{#N/A,#N/A,FALSE,"을지 (4)";#N/A,#N/A,FALSE,"을지 (5)";#N/A,#N/A,FALSE,"을지 (6)"}</definedName>
    <definedName name="QE" hidden="1">{#N/A,#N/A,FALSE,"초도품";#N/A,#N/A,FALSE,"초도품 (2)";#N/A,#N/A,FALSE,"초도품 (3)";#N/A,#N/A,FALSE,"초도품 (4)";#N/A,#N/A,FALSE,"초도품 (5)";#N/A,#N/A,FALSE,"초도품 (6)"}</definedName>
    <definedName name="QE_1_1" hidden="1">{#N/A,#N/A,FALSE,"초도품";#N/A,#N/A,FALSE,"초도품 (2)";#N/A,#N/A,FALSE,"초도품 (3)";#N/A,#N/A,FALSE,"초도품 (4)";#N/A,#N/A,FALSE,"초도품 (5)";#N/A,#N/A,FALSE,"초도품 (6)"}</definedName>
    <definedName name="QE_1_2" hidden="1">{#N/A,#N/A,FALSE,"초도품";#N/A,#N/A,FALSE,"초도품 (2)";#N/A,#N/A,FALSE,"초도품 (3)";#N/A,#N/A,FALSE,"초도품 (4)";#N/A,#N/A,FALSE,"초도품 (5)";#N/A,#N/A,FALSE,"초도품 (6)"}</definedName>
    <definedName name="QE_1_3" hidden="1">{#N/A,#N/A,FALSE,"초도품";#N/A,#N/A,FALSE,"초도품 (2)";#N/A,#N/A,FALSE,"초도품 (3)";#N/A,#N/A,FALSE,"초도품 (4)";#N/A,#N/A,FALSE,"초도품 (5)";#N/A,#N/A,FALSE,"초도품 (6)"}</definedName>
    <definedName name="QE_1_4" hidden="1">{#N/A,#N/A,FALSE,"초도품";#N/A,#N/A,FALSE,"초도품 (2)";#N/A,#N/A,FALSE,"초도품 (3)";#N/A,#N/A,FALSE,"초도품 (4)";#N/A,#N/A,FALSE,"초도품 (5)";#N/A,#N/A,FALSE,"초도품 (6)"}</definedName>
    <definedName name="QE_2" hidden="1">{#N/A,#N/A,FALSE,"초도품";#N/A,#N/A,FALSE,"초도품 (2)";#N/A,#N/A,FALSE,"초도품 (3)";#N/A,#N/A,FALSE,"초도품 (4)";#N/A,#N/A,FALSE,"초도품 (5)";#N/A,#N/A,FALSE,"초도품 (6)"}</definedName>
    <definedName name="QE_2_1" hidden="1">{#N/A,#N/A,FALSE,"초도품";#N/A,#N/A,FALSE,"초도품 (2)";#N/A,#N/A,FALSE,"초도품 (3)";#N/A,#N/A,FALSE,"초도품 (4)";#N/A,#N/A,FALSE,"초도품 (5)";#N/A,#N/A,FALSE,"초도품 (6)"}</definedName>
    <definedName name="QE_2_2" hidden="1">{#N/A,#N/A,FALSE,"초도품";#N/A,#N/A,FALSE,"초도품 (2)";#N/A,#N/A,FALSE,"초도품 (3)";#N/A,#N/A,FALSE,"초도품 (4)";#N/A,#N/A,FALSE,"초도품 (5)";#N/A,#N/A,FALSE,"초도품 (6)"}</definedName>
    <definedName name="QE_2_3" hidden="1">{#N/A,#N/A,FALSE,"초도품";#N/A,#N/A,FALSE,"초도품 (2)";#N/A,#N/A,FALSE,"초도품 (3)";#N/A,#N/A,FALSE,"초도품 (4)";#N/A,#N/A,FALSE,"초도품 (5)";#N/A,#N/A,FALSE,"초도품 (6)"}</definedName>
    <definedName name="QE_2_4" hidden="1">{#N/A,#N/A,FALSE,"초도품";#N/A,#N/A,FALSE,"초도품 (2)";#N/A,#N/A,FALSE,"초도품 (3)";#N/A,#N/A,FALSE,"초도품 (4)";#N/A,#N/A,FALSE,"초도품 (5)";#N/A,#N/A,FALSE,"초도품 (6)"}</definedName>
    <definedName name="QE_3" hidden="1">{#N/A,#N/A,FALSE,"초도품";#N/A,#N/A,FALSE,"초도품 (2)";#N/A,#N/A,FALSE,"초도품 (3)";#N/A,#N/A,FALSE,"초도품 (4)";#N/A,#N/A,FALSE,"초도품 (5)";#N/A,#N/A,FALSE,"초도품 (6)"}</definedName>
    <definedName name="QE_3_1" hidden="1">{#N/A,#N/A,FALSE,"초도품";#N/A,#N/A,FALSE,"초도품 (2)";#N/A,#N/A,FALSE,"초도품 (3)";#N/A,#N/A,FALSE,"초도품 (4)";#N/A,#N/A,FALSE,"초도품 (5)";#N/A,#N/A,FALSE,"초도품 (6)"}</definedName>
    <definedName name="QE_3_2" hidden="1">{#N/A,#N/A,FALSE,"초도품";#N/A,#N/A,FALSE,"초도품 (2)";#N/A,#N/A,FALSE,"초도품 (3)";#N/A,#N/A,FALSE,"초도품 (4)";#N/A,#N/A,FALSE,"초도품 (5)";#N/A,#N/A,FALSE,"초도품 (6)"}</definedName>
    <definedName name="QE_3_3" hidden="1">{#N/A,#N/A,FALSE,"초도품";#N/A,#N/A,FALSE,"초도품 (2)";#N/A,#N/A,FALSE,"초도품 (3)";#N/A,#N/A,FALSE,"초도품 (4)";#N/A,#N/A,FALSE,"초도품 (5)";#N/A,#N/A,FALSE,"초도품 (6)"}</definedName>
    <definedName name="QE_3_4" hidden="1">{#N/A,#N/A,FALSE,"초도품";#N/A,#N/A,FALSE,"초도품 (2)";#N/A,#N/A,FALSE,"초도품 (3)";#N/A,#N/A,FALSE,"초도품 (4)";#N/A,#N/A,FALSE,"초도품 (5)";#N/A,#N/A,FALSE,"초도품 (6)"}</definedName>
    <definedName name="QE_4" hidden="1">{#N/A,#N/A,FALSE,"초도품";#N/A,#N/A,FALSE,"초도품 (2)";#N/A,#N/A,FALSE,"초도품 (3)";#N/A,#N/A,FALSE,"초도품 (4)";#N/A,#N/A,FALSE,"초도품 (5)";#N/A,#N/A,FALSE,"초도품 (6)"}</definedName>
    <definedName name="QE_5" hidden="1">{#N/A,#N/A,FALSE,"초도품";#N/A,#N/A,FALSE,"초도품 (2)";#N/A,#N/A,FALSE,"초도품 (3)";#N/A,#N/A,FALSE,"초도품 (4)";#N/A,#N/A,FALSE,"초도품 (5)";#N/A,#N/A,FALSE,"초도품 (6)"}</definedName>
    <definedName name="qewqeqwerq" hidden="1">{#N/A,#N/A,FALSE,"Cash Flows";#N/A,#N/A,FALSE,"Fixed Assets";#N/A,#N/A,FALSE,"Balance Sheet";#N/A,#N/A,FALSE,"P &amp; L"}</definedName>
    <definedName name="qewqeqwerq_1" hidden="1">{#N/A,#N/A,FALSE,"Cash Flows";#N/A,#N/A,FALSE,"Fixed Assets";#N/A,#N/A,FALSE,"Balance Sheet";#N/A,#N/A,FALSE,"P &amp; L"}</definedName>
    <definedName name="qewqeqwerq_2" hidden="1">{#N/A,#N/A,FALSE,"Cash Flows";#N/A,#N/A,FALSE,"Fixed Assets";#N/A,#N/A,FALSE,"Balance Sheet";#N/A,#N/A,FALSE,"P &amp; L"}</definedName>
    <definedName name="qqq" hidden="1">{"'STORES'!$E$2"}</definedName>
    <definedName name="qqq_1" hidden="1">{"'STORES'!$E$2"}</definedName>
    <definedName name="qqq_2" hidden="1">{"'STORES'!$E$2"}</definedName>
    <definedName name="QQQAAASSS" hidden="1">{#N/A,#N/A,TRUE,"Y생산";#N/A,#N/A,TRUE,"Y판매";#N/A,#N/A,TRUE,"Y총물량";#N/A,#N/A,TRUE,"Y능력";#N/A,#N/A,TRUE,"YKD"}</definedName>
    <definedName name="qqqqqq"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1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1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1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1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2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2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2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2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3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3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3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3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_5"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QQQQQQQ" hidden="1">{#N/A,#N/A,TRUE,"Y생산";#N/A,#N/A,TRUE,"Y판매";#N/A,#N/A,TRUE,"Y총물량";#N/A,#N/A,TRUE,"Y능력";#N/A,#N/A,TRUE,"YKD"}</definedName>
    <definedName name="QSS" hidden="1">{#N/A,#N/A,FALSE,"을지 (4)";#N/A,#N/A,FALSE,"을지 (5)";#N/A,#N/A,FALSE,"을지 (6)"}</definedName>
    <definedName name="QSS_1_1" hidden="1">{#N/A,#N/A,FALSE,"을지 (4)";#N/A,#N/A,FALSE,"을지 (5)";#N/A,#N/A,FALSE,"을지 (6)"}</definedName>
    <definedName name="QSS_1_2" hidden="1">{#N/A,#N/A,FALSE,"을지 (4)";#N/A,#N/A,FALSE,"을지 (5)";#N/A,#N/A,FALSE,"을지 (6)"}</definedName>
    <definedName name="QSS_1_3" hidden="1">{#N/A,#N/A,FALSE,"을지 (4)";#N/A,#N/A,FALSE,"을지 (5)";#N/A,#N/A,FALSE,"을지 (6)"}</definedName>
    <definedName name="QSS_1_4" hidden="1">{#N/A,#N/A,FALSE,"을지 (4)";#N/A,#N/A,FALSE,"을지 (5)";#N/A,#N/A,FALSE,"을지 (6)"}</definedName>
    <definedName name="QSS_2" hidden="1">{#N/A,#N/A,FALSE,"을지 (4)";#N/A,#N/A,FALSE,"을지 (5)";#N/A,#N/A,FALSE,"을지 (6)"}</definedName>
    <definedName name="QSS_2_1" hidden="1">{#N/A,#N/A,FALSE,"을지 (4)";#N/A,#N/A,FALSE,"을지 (5)";#N/A,#N/A,FALSE,"을지 (6)"}</definedName>
    <definedName name="QSS_2_2" hidden="1">{#N/A,#N/A,FALSE,"을지 (4)";#N/A,#N/A,FALSE,"을지 (5)";#N/A,#N/A,FALSE,"을지 (6)"}</definedName>
    <definedName name="QSS_2_3" hidden="1">{#N/A,#N/A,FALSE,"을지 (4)";#N/A,#N/A,FALSE,"을지 (5)";#N/A,#N/A,FALSE,"을지 (6)"}</definedName>
    <definedName name="QSS_2_4" hidden="1">{#N/A,#N/A,FALSE,"을지 (4)";#N/A,#N/A,FALSE,"을지 (5)";#N/A,#N/A,FALSE,"을지 (6)"}</definedName>
    <definedName name="QSS_3" hidden="1">{#N/A,#N/A,FALSE,"을지 (4)";#N/A,#N/A,FALSE,"을지 (5)";#N/A,#N/A,FALSE,"을지 (6)"}</definedName>
    <definedName name="QSS_3_1" hidden="1">{#N/A,#N/A,FALSE,"을지 (4)";#N/A,#N/A,FALSE,"을지 (5)";#N/A,#N/A,FALSE,"을지 (6)"}</definedName>
    <definedName name="QSS_3_2" hidden="1">{#N/A,#N/A,FALSE,"을지 (4)";#N/A,#N/A,FALSE,"을지 (5)";#N/A,#N/A,FALSE,"을지 (6)"}</definedName>
    <definedName name="QSS_3_3" hidden="1">{#N/A,#N/A,FALSE,"을지 (4)";#N/A,#N/A,FALSE,"을지 (5)";#N/A,#N/A,FALSE,"을지 (6)"}</definedName>
    <definedName name="QSS_3_4" hidden="1">{#N/A,#N/A,FALSE,"을지 (4)";#N/A,#N/A,FALSE,"을지 (5)";#N/A,#N/A,FALSE,"을지 (6)"}</definedName>
    <definedName name="QSS_4" hidden="1">{#N/A,#N/A,FALSE,"을지 (4)";#N/A,#N/A,FALSE,"을지 (5)";#N/A,#N/A,FALSE,"을지 (6)"}</definedName>
    <definedName name="QSS_5" hidden="1">{#N/A,#N/A,FALSE,"을지 (4)";#N/A,#N/A,FALSE,"을지 (5)";#N/A,#N/A,FALSE,"을지 (6)"}</definedName>
    <definedName name="quarterly"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ERY1.query_connection" hidden="1">{"DSN=NWind;DBQ=C:\WINDOWS\MSAPPS\MSQUERY;FIL=dBase4;"}</definedName>
    <definedName name="QUERY1.query_connection_1" hidden="1">{"DSN=NWind;DBQ=C:\WINDOWS\MSAPPS\MSQUERY;FIL=dBase4;"}</definedName>
    <definedName name="QUERY1.query_connection_2" hidden="1">{"DSN=NWind;DBQ=C:\WINDOWS\MSAPPS\MSQUERY;FIL=dBase4;"}</definedName>
    <definedName name="QUERY1.query_definition" hidden="1">{"SELECT orddtail.QUANTITY, orddtail.DISCOUNT, orddtail.PRODUCT_ID, orddtail.QUANTITY, orddtail.UNIT_P";"RICE_x000D_FROM c:\windows\msapps\msquery\orddtail.dbf orddtail, c:\windows\msapps\msquery\orddtail.dbf o";"rddtail_1_x000D_WHERE orddtail_1.ORDER_ID = orddtail.ORDER_ID"}</definedName>
    <definedName name="QUERY1.query_definition_1" hidden="1">{"SELECT orddtail.QUANTITY, orddtail.DISCOUNT, orddtail.PRODUCT_ID, orddtail.QUANTITY, orddtail.UNIT_P";"RICE
FROM c:\windows\msapps\msquery\orddtail.dbf orddtail, c:\windows\msapps\msquery\orddtail.dbf o";"rddtail_1
WHERE orddtail_1.ORDER_ID = orddtail.ORDER_ID"}</definedName>
    <definedName name="QUERY1.query_definition_2" hidden="1">{"SELECT orddtail.QUANTITY, orddtail.DISCOUNT, orddtail.PRODUCT_ID, orddtail.QUANTITY, orddtail.UNIT_P";"RICE
FROM c:\windows\msapps\msquery\orddtail.dbf orddtail, c:\windows\msapps\msquery\orddtail.dbf o";"rddtail_1
WHERE orddtail_1.ORDER_ID = orddtail.ORDER_ID"}</definedName>
    <definedName name="QUERY1.query_options" hidden="1">{TRUE;FALSE}</definedName>
    <definedName name="QUERY1.query_options_1" hidden="1">{TRUE;FALSE}</definedName>
    <definedName name="QUERY1.query_options_2" hidden="1">{TRUE;FALSE}</definedName>
    <definedName name="QUERY1.query_source" hidden="1">{"NWind"}</definedName>
    <definedName name="QUERY1.query_source_1" hidden="1">{"NWind"}</definedName>
    <definedName name="QUERY1.query_source_2" hidden="1">{"NWind"}</definedName>
    <definedName name="QUERY1.query_statement" hidden="1">{"SELECT orddtail.QUANTITY, orddtail.DISCOUNT, orddtail.PRODUCT_ID, orddtail.QUANTITY, orddtail.UNIT_P";"RICE_x000D_FROM c:\windows\msapps\msquery\orddtail.dbf orddtail, c:\windows\msapps\msquery\orddtail.dbf o";"rddtail_1_x000D_WHERE orddtail_1.ORDER_ID = orddtail.ORDER_ID"}</definedName>
    <definedName name="QUERY1.query_statement_1" hidden="1">{"SELECT orddtail.QUANTITY, orddtail.DISCOUNT, orddtail.PRODUCT_ID, orddtail.QUANTITY, orddtail.UNIT_P";"RICE
FROM c:\windows\msapps\msquery\orddtail.dbf orddtail, c:\windows\msapps\msquery\orddtail.dbf o";"rddtail_1
WHERE orddtail_1.ORDER_ID = orddtail.ORDER_ID"}</definedName>
    <definedName name="QUERY1.query_statement_2" hidden="1">{"SELECT orddtail.QUANTITY, orddtail.DISCOUNT, orddtail.PRODUCT_ID, orddtail.QUANTITY, orddtail.UNIT_P";"RICE
FROM c:\windows\msapps\msquery\orddtail.dbf orddtail, c:\windows\msapps\msquery\orddtail.dbf o";"rddtail_1
WHERE orddtail_1.ORDER_ID = orddtail.ORDER_ID"}</definedName>
    <definedName name="QW" hidden="1">{#N/A,#N/A,FALSE,"을지 (4)";#N/A,#N/A,FALSE,"을지 (5)";#N/A,#N/A,FALSE,"을지 (6)"}</definedName>
    <definedName name="QW_1_1" hidden="1">{#N/A,#N/A,FALSE,"을지 (4)";#N/A,#N/A,FALSE,"을지 (5)";#N/A,#N/A,FALSE,"을지 (6)"}</definedName>
    <definedName name="QW_1_2" hidden="1">{#N/A,#N/A,FALSE,"을지 (4)";#N/A,#N/A,FALSE,"을지 (5)";#N/A,#N/A,FALSE,"을지 (6)"}</definedName>
    <definedName name="QW_1_3" hidden="1">{#N/A,#N/A,FALSE,"을지 (4)";#N/A,#N/A,FALSE,"을지 (5)";#N/A,#N/A,FALSE,"을지 (6)"}</definedName>
    <definedName name="QW_1_4" hidden="1">{#N/A,#N/A,FALSE,"을지 (4)";#N/A,#N/A,FALSE,"을지 (5)";#N/A,#N/A,FALSE,"을지 (6)"}</definedName>
    <definedName name="QW_2" hidden="1">{#N/A,#N/A,FALSE,"을지 (4)";#N/A,#N/A,FALSE,"을지 (5)";#N/A,#N/A,FALSE,"을지 (6)"}</definedName>
    <definedName name="QW_2_1" hidden="1">{#N/A,#N/A,FALSE,"을지 (4)";#N/A,#N/A,FALSE,"을지 (5)";#N/A,#N/A,FALSE,"을지 (6)"}</definedName>
    <definedName name="QW_2_2" hidden="1">{#N/A,#N/A,FALSE,"을지 (4)";#N/A,#N/A,FALSE,"을지 (5)";#N/A,#N/A,FALSE,"을지 (6)"}</definedName>
    <definedName name="QW_2_3" hidden="1">{#N/A,#N/A,FALSE,"을지 (4)";#N/A,#N/A,FALSE,"을지 (5)";#N/A,#N/A,FALSE,"을지 (6)"}</definedName>
    <definedName name="QW_2_4" hidden="1">{#N/A,#N/A,FALSE,"을지 (4)";#N/A,#N/A,FALSE,"을지 (5)";#N/A,#N/A,FALSE,"을지 (6)"}</definedName>
    <definedName name="QW_3" hidden="1">{#N/A,#N/A,FALSE,"을지 (4)";#N/A,#N/A,FALSE,"을지 (5)";#N/A,#N/A,FALSE,"을지 (6)"}</definedName>
    <definedName name="QW_3_1" hidden="1">{#N/A,#N/A,FALSE,"을지 (4)";#N/A,#N/A,FALSE,"을지 (5)";#N/A,#N/A,FALSE,"을지 (6)"}</definedName>
    <definedName name="QW_3_2" hidden="1">{#N/A,#N/A,FALSE,"을지 (4)";#N/A,#N/A,FALSE,"을지 (5)";#N/A,#N/A,FALSE,"을지 (6)"}</definedName>
    <definedName name="QW_3_3" hidden="1">{#N/A,#N/A,FALSE,"을지 (4)";#N/A,#N/A,FALSE,"을지 (5)";#N/A,#N/A,FALSE,"을지 (6)"}</definedName>
    <definedName name="QW_3_4" hidden="1">{#N/A,#N/A,FALSE,"을지 (4)";#N/A,#N/A,FALSE,"을지 (5)";#N/A,#N/A,FALSE,"을지 (6)"}</definedName>
    <definedName name="QW_4" hidden="1">{#N/A,#N/A,FALSE,"을지 (4)";#N/A,#N/A,FALSE,"을지 (5)";#N/A,#N/A,FALSE,"을지 (6)"}</definedName>
    <definedName name="QW_5" hidden="1">{#N/A,#N/A,FALSE,"을지 (4)";#N/A,#N/A,FALSE,"을지 (5)";#N/A,#N/A,FALSE,"을지 (6)"}</definedName>
    <definedName name="QWA" hidden="1">{#N/A,#N/A,FALSE,"을지 (4)";#N/A,#N/A,FALSE,"을지 (5)";#N/A,#N/A,FALSE,"을지 (6)"}</definedName>
    <definedName name="QWA_1_1" hidden="1">{#N/A,#N/A,FALSE,"을지 (4)";#N/A,#N/A,FALSE,"을지 (5)";#N/A,#N/A,FALSE,"을지 (6)"}</definedName>
    <definedName name="QWA_1_2" hidden="1">{#N/A,#N/A,FALSE,"을지 (4)";#N/A,#N/A,FALSE,"을지 (5)";#N/A,#N/A,FALSE,"을지 (6)"}</definedName>
    <definedName name="QWA_1_3" hidden="1">{#N/A,#N/A,FALSE,"을지 (4)";#N/A,#N/A,FALSE,"을지 (5)";#N/A,#N/A,FALSE,"을지 (6)"}</definedName>
    <definedName name="QWA_1_4" hidden="1">{#N/A,#N/A,FALSE,"을지 (4)";#N/A,#N/A,FALSE,"을지 (5)";#N/A,#N/A,FALSE,"을지 (6)"}</definedName>
    <definedName name="QWA_2" hidden="1">{#N/A,#N/A,FALSE,"을지 (4)";#N/A,#N/A,FALSE,"을지 (5)";#N/A,#N/A,FALSE,"을지 (6)"}</definedName>
    <definedName name="QWA_2_1" hidden="1">{#N/A,#N/A,FALSE,"을지 (4)";#N/A,#N/A,FALSE,"을지 (5)";#N/A,#N/A,FALSE,"을지 (6)"}</definedName>
    <definedName name="QWA_2_2" hidden="1">{#N/A,#N/A,FALSE,"을지 (4)";#N/A,#N/A,FALSE,"을지 (5)";#N/A,#N/A,FALSE,"을지 (6)"}</definedName>
    <definedName name="QWA_2_3" hidden="1">{#N/A,#N/A,FALSE,"을지 (4)";#N/A,#N/A,FALSE,"을지 (5)";#N/A,#N/A,FALSE,"을지 (6)"}</definedName>
    <definedName name="QWA_2_4" hidden="1">{#N/A,#N/A,FALSE,"을지 (4)";#N/A,#N/A,FALSE,"을지 (5)";#N/A,#N/A,FALSE,"을지 (6)"}</definedName>
    <definedName name="QWA_3" hidden="1">{#N/A,#N/A,FALSE,"을지 (4)";#N/A,#N/A,FALSE,"을지 (5)";#N/A,#N/A,FALSE,"을지 (6)"}</definedName>
    <definedName name="QWA_3_1" hidden="1">{#N/A,#N/A,FALSE,"을지 (4)";#N/A,#N/A,FALSE,"을지 (5)";#N/A,#N/A,FALSE,"을지 (6)"}</definedName>
    <definedName name="QWA_3_2" hidden="1">{#N/A,#N/A,FALSE,"을지 (4)";#N/A,#N/A,FALSE,"을지 (5)";#N/A,#N/A,FALSE,"을지 (6)"}</definedName>
    <definedName name="QWA_3_3" hidden="1">{#N/A,#N/A,FALSE,"을지 (4)";#N/A,#N/A,FALSE,"을지 (5)";#N/A,#N/A,FALSE,"을지 (6)"}</definedName>
    <definedName name="QWA_3_4" hidden="1">{#N/A,#N/A,FALSE,"을지 (4)";#N/A,#N/A,FALSE,"을지 (5)";#N/A,#N/A,FALSE,"을지 (6)"}</definedName>
    <definedName name="QWA_4" hidden="1">{#N/A,#N/A,FALSE,"을지 (4)";#N/A,#N/A,FALSE,"을지 (5)";#N/A,#N/A,FALSE,"을지 (6)"}</definedName>
    <definedName name="QWA_5" hidden="1">{#N/A,#N/A,FALSE,"을지 (4)";#N/A,#N/A,FALSE,"을지 (5)";#N/A,#N/A,FALSE,"을지 (6)"}</definedName>
    <definedName name="QWE" hidden="1">{#N/A,#N/A,FALSE,"단축1";#N/A,#N/A,FALSE,"단축2";#N/A,#N/A,FALSE,"단축3";#N/A,#N/A,FALSE,"장축";#N/A,#N/A,FALSE,"4WD"}</definedName>
    <definedName name="QWE_1" hidden="1">{#N/A,#N/A,FALSE,"단축1";#N/A,#N/A,FALSE,"단축2";#N/A,#N/A,FALSE,"단축3";#N/A,#N/A,FALSE,"장축";#N/A,#N/A,FALSE,"4WD"}</definedName>
    <definedName name="QWE_1_1" hidden="1">{#N/A,#N/A,FALSE,"을지 (4)";#N/A,#N/A,FALSE,"을지 (5)";#N/A,#N/A,FALSE,"을지 (6)"}</definedName>
    <definedName name="QWE_1_2" hidden="1">{#N/A,#N/A,FALSE,"을지 (4)";#N/A,#N/A,FALSE,"을지 (5)";#N/A,#N/A,FALSE,"을지 (6)"}</definedName>
    <definedName name="QWE_1_3" hidden="1">{#N/A,#N/A,FALSE,"을지 (4)";#N/A,#N/A,FALSE,"을지 (5)";#N/A,#N/A,FALSE,"을지 (6)"}</definedName>
    <definedName name="QWE_1_4" hidden="1">{#N/A,#N/A,FALSE,"을지 (4)";#N/A,#N/A,FALSE,"을지 (5)";#N/A,#N/A,FALSE,"을지 (6)"}</definedName>
    <definedName name="QWE_2" hidden="1">{#N/A,#N/A,FALSE,"단축1";#N/A,#N/A,FALSE,"단축2";#N/A,#N/A,FALSE,"단축3";#N/A,#N/A,FALSE,"장축";#N/A,#N/A,FALSE,"4WD"}</definedName>
    <definedName name="QWE_2_1" hidden="1">{#N/A,#N/A,FALSE,"을지 (4)";#N/A,#N/A,FALSE,"을지 (5)";#N/A,#N/A,FALSE,"을지 (6)"}</definedName>
    <definedName name="QWE_2_2" hidden="1">{#N/A,#N/A,FALSE,"을지 (4)";#N/A,#N/A,FALSE,"을지 (5)";#N/A,#N/A,FALSE,"을지 (6)"}</definedName>
    <definedName name="QWE_2_3" hidden="1">{#N/A,#N/A,FALSE,"을지 (4)";#N/A,#N/A,FALSE,"을지 (5)";#N/A,#N/A,FALSE,"을지 (6)"}</definedName>
    <definedName name="QWE_2_4" hidden="1">{#N/A,#N/A,FALSE,"을지 (4)";#N/A,#N/A,FALSE,"을지 (5)";#N/A,#N/A,FALSE,"을지 (6)"}</definedName>
    <definedName name="QWE_3" hidden="1">{#N/A,#N/A,FALSE,"을지 (4)";#N/A,#N/A,FALSE,"을지 (5)";#N/A,#N/A,FALSE,"을지 (6)"}</definedName>
    <definedName name="QWE_3_1" hidden="1">{#N/A,#N/A,FALSE,"을지 (4)";#N/A,#N/A,FALSE,"을지 (5)";#N/A,#N/A,FALSE,"을지 (6)"}</definedName>
    <definedName name="QWE_3_2" hidden="1">{#N/A,#N/A,FALSE,"을지 (4)";#N/A,#N/A,FALSE,"을지 (5)";#N/A,#N/A,FALSE,"을지 (6)"}</definedName>
    <definedName name="QWE_3_3" hidden="1">{#N/A,#N/A,FALSE,"을지 (4)";#N/A,#N/A,FALSE,"을지 (5)";#N/A,#N/A,FALSE,"을지 (6)"}</definedName>
    <definedName name="QWE_3_4" hidden="1">{#N/A,#N/A,FALSE,"을지 (4)";#N/A,#N/A,FALSE,"을지 (5)";#N/A,#N/A,FALSE,"을지 (6)"}</definedName>
    <definedName name="QWE_4" hidden="1">{#N/A,#N/A,FALSE,"을지 (4)";#N/A,#N/A,FALSE,"을지 (5)";#N/A,#N/A,FALSE,"을지 (6)"}</definedName>
    <definedName name="QWE_5" hidden="1">{#N/A,#N/A,FALSE,"을지 (4)";#N/A,#N/A,FALSE,"을지 (5)";#N/A,#N/A,FALSE,"을지 (6)"}</definedName>
    <definedName name="qweq" hidden="1">{"'STORES'!$E$2"}</definedName>
    <definedName name="qwer" hidden="1">'[18]800CC_FR_HOSE'!#REF!</definedName>
    <definedName name="qwert" hidden="1">{#N/A,#N/A,FALSE,"단축1";#N/A,#N/A,FALSE,"단축2";#N/A,#N/A,FALSE,"단축3";#N/A,#N/A,FALSE,"장축";#N/A,#N/A,FALSE,"4WD"}</definedName>
    <definedName name="QWQW" hidden="1">{#N/A,#N/A,FALSE,"단축1";#N/A,#N/A,FALSE,"단축2";#N/A,#N/A,FALSE,"단축3";#N/A,#N/A,FALSE,"장축";#N/A,#N/A,FALSE,"4WD"}</definedName>
    <definedName name="QWQW_1" hidden="1">{#N/A,#N/A,FALSE,"단축1";#N/A,#N/A,FALSE,"단축2";#N/A,#N/A,FALSE,"단축3";#N/A,#N/A,FALSE,"장축";#N/A,#N/A,FALSE,"4WD"}</definedName>
    <definedName name="QWQW_2" hidden="1">{#N/A,#N/A,FALSE,"단축1";#N/A,#N/A,FALSE,"단축2";#N/A,#N/A,FALSE,"단축3";#N/A,#N/A,FALSE,"장축";#N/A,#N/A,FALSE,"4WD"}</definedName>
    <definedName name="R_COVER" hidden="1">{#N/A,#N/A,FALSE,"단축1";#N/A,#N/A,FALSE,"단축2";#N/A,#N/A,FALSE,"단축3";#N/A,#N/A,FALSE,"장축";#N/A,#N/A,FALSE,"4WD"}</definedName>
    <definedName name="R_COVER_1" hidden="1">{#N/A,#N/A,FALSE,"단축1";#N/A,#N/A,FALSE,"단축2";#N/A,#N/A,FALSE,"단축3";#N/A,#N/A,FALSE,"장축";#N/A,#N/A,FALSE,"4WD"}</definedName>
    <definedName name="R_COVER_1_1" hidden="1">{#N/A,#N/A,FALSE,"단축1";#N/A,#N/A,FALSE,"단축2";#N/A,#N/A,FALSE,"단축3";#N/A,#N/A,FALSE,"장축";#N/A,#N/A,FALSE,"4WD"}</definedName>
    <definedName name="R_COVER_1_2" hidden="1">{#N/A,#N/A,FALSE,"단축1";#N/A,#N/A,FALSE,"단축2";#N/A,#N/A,FALSE,"단축3";#N/A,#N/A,FALSE,"장축";#N/A,#N/A,FALSE,"4WD"}</definedName>
    <definedName name="R_COVER_1_3" hidden="1">{#N/A,#N/A,FALSE,"단축1";#N/A,#N/A,FALSE,"단축2";#N/A,#N/A,FALSE,"단축3";#N/A,#N/A,FALSE,"장축";#N/A,#N/A,FALSE,"4WD"}</definedName>
    <definedName name="R_COVER_1_4" hidden="1">{#N/A,#N/A,FALSE,"단축1";#N/A,#N/A,FALSE,"단축2";#N/A,#N/A,FALSE,"단축3";#N/A,#N/A,FALSE,"장축";#N/A,#N/A,FALSE,"4WD"}</definedName>
    <definedName name="R_COVER_2" hidden="1">{#N/A,#N/A,FALSE,"단축1";#N/A,#N/A,FALSE,"단축2";#N/A,#N/A,FALSE,"단축3";#N/A,#N/A,FALSE,"장축";#N/A,#N/A,FALSE,"4WD"}</definedName>
    <definedName name="R_COVER_2_1" hidden="1">{#N/A,#N/A,FALSE,"단축1";#N/A,#N/A,FALSE,"단축2";#N/A,#N/A,FALSE,"단축3";#N/A,#N/A,FALSE,"장축";#N/A,#N/A,FALSE,"4WD"}</definedName>
    <definedName name="R_COVER_2_2" hidden="1">{#N/A,#N/A,FALSE,"단축1";#N/A,#N/A,FALSE,"단축2";#N/A,#N/A,FALSE,"단축3";#N/A,#N/A,FALSE,"장축";#N/A,#N/A,FALSE,"4WD"}</definedName>
    <definedName name="R_COVER_2_3" hidden="1">{#N/A,#N/A,FALSE,"단축1";#N/A,#N/A,FALSE,"단축2";#N/A,#N/A,FALSE,"단축3";#N/A,#N/A,FALSE,"장축";#N/A,#N/A,FALSE,"4WD"}</definedName>
    <definedName name="R_COVER_2_4" hidden="1">{#N/A,#N/A,FALSE,"단축1";#N/A,#N/A,FALSE,"단축2";#N/A,#N/A,FALSE,"단축3";#N/A,#N/A,FALSE,"장축";#N/A,#N/A,FALSE,"4WD"}</definedName>
    <definedName name="R_COVER_3" hidden="1">{#N/A,#N/A,FALSE,"단축1";#N/A,#N/A,FALSE,"단축2";#N/A,#N/A,FALSE,"단축3";#N/A,#N/A,FALSE,"장축";#N/A,#N/A,FALSE,"4WD"}</definedName>
    <definedName name="R_COVER_3_1" hidden="1">{#N/A,#N/A,FALSE,"단축1";#N/A,#N/A,FALSE,"단축2";#N/A,#N/A,FALSE,"단축3";#N/A,#N/A,FALSE,"장축";#N/A,#N/A,FALSE,"4WD"}</definedName>
    <definedName name="R_COVER_3_2" hidden="1">{#N/A,#N/A,FALSE,"단축1";#N/A,#N/A,FALSE,"단축2";#N/A,#N/A,FALSE,"단축3";#N/A,#N/A,FALSE,"장축";#N/A,#N/A,FALSE,"4WD"}</definedName>
    <definedName name="R_COVER_3_3" hidden="1">{#N/A,#N/A,FALSE,"단축1";#N/A,#N/A,FALSE,"단축2";#N/A,#N/A,FALSE,"단축3";#N/A,#N/A,FALSE,"장축";#N/A,#N/A,FALSE,"4WD"}</definedName>
    <definedName name="R_COVER_3_4" hidden="1">{#N/A,#N/A,FALSE,"단축1";#N/A,#N/A,FALSE,"단축2";#N/A,#N/A,FALSE,"단축3";#N/A,#N/A,FALSE,"장축";#N/A,#N/A,FALSE,"4WD"}</definedName>
    <definedName name="R_COVER_4" hidden="1">{#N/A,#N/A,FALSE,"단축1";#N/A,#N/A,FALSE,"단축2";#N/A,#N/A,FALSE,"단축3";#N/A,#N/A,FALSE,"장축";#N/A,#N/A,FALSE,"4WD"}</definedName>
    <definedName name="R_COVER_5" hidden="1">{#N/A,#N/A,FALSE,"단축1";#N/A,#N/A,FALSE,"단축2";#N/A,#N/A,FALSE,"단축3";#N/A,#N/A,FALSE,"장축";#N/A,#N/A,FALSE,"4WD"}</definedName>
    <definedName name="rajiv" hidden="1">{"'STORES'!$E$2"}</definedName>
    <definedName name="rajiv_1" hidden="1">{"'STORES'!$E$2"}</definedName>
    <definedName name="rajiv_2" hidden="1">{"'STORES'!$E$2"}</definedName>
    <definedName name="RATUO" hidden="1">{#N/A,#N/A,FALSE,"COMICRO";#N/A,#N/A,FALSE,"BALSCH";#N/A,#N/A,FALSE,"GLASS";#N/A,#N/A,FALSE,"DEPRE";#N/A,#N/A,FALSE,"A&amp;MCUR";#N/A,#N/A,FALSE,"AGEANAlysis";#N/A,#N/A,FALSE,"CHECKS";#N/A,#N/A,FALSE,"CHECKS"}</definedName>
    <definedName name="ravi" hidden="1">{#N/A,#N/A,FALSE,"COMICRO";#N/A,#N/A,FALSE,"BALSCH";#N/A,#N/A,FALSE,"GLASS";#N/A,#N/A,FALSE,"DEPRE";#N/A,#N/A,FALSE,"A&amp;MCUR";#N/A,#N/A,FALSE,"AGEANAlysis";#N/A,#N/A,FALSE,"CHECKS";#N/A,#N/A,FALSE,"CHECKS"}</definedName>
    <definedName name="RCArea" hidden="1">#REF!</definedName>
    <definedName name="RE_1_1" hidden="1">{#N/A,#N/A,FALSE,"초도품";#N/A,#N/A,FALSE,"초도품 (2)";#N/A,#N/A,FALSE,"초도품 (3)";#N/A,#N/A,FALSE,"초도품 (4)";#N/A,#N/A,FALSE,"초도품 (5)";#N/A,#N/A,FALSE,"초도품 (6)"}</definedName>
    <definedName name="RE_1_2" hidden="1">{#N/A,#N/A,FALSE,"초도품";#N/A,#N/A,FALSE,"초도품 (2)";#N/A,#N/A,FALSE,"초도품 (3)";#N/A,#N/A,FALSE,"초도품 (4)";#N/A,#N/A,FALSE,"초도품 (5)";#N/A,#N/A,FALSE,"초도품 (6)"}</definedName>
    <definedName name="RE_1_3" hidden="1">{#N/A,#N/A,FALSE,"초도품";#N/A,#N/A,FALSE,"초도품 (2)";#N/A,#N/A,FALSE,"초도품 (3)";#N/A,#N/A,FALSE,"초도품 (4)";#N/A,#N/A,FALSE,"초도품 (5)";#N/A,#N/A,FALSE,"초도품 (6)"}</definedName>
    <definedName name="RE_1_4" hidden="1">{#N/A,#N/A,FALSE,"초도품";#N/A,#N/A,FALSE,"초도품 (2)";#N/A,#N/A,FALSE,"초도품 (3)";#N/A,#N/A,FALSE,"초도품 (4)";#N/A,#N/A,FALSE,"초도품 (5)";#N/A,#N/A,FALSE,"초도품 (6)"}</definedName>
    <definedName name="RE_2" hidden="1">{#N/A,#N/A,FALSE,"초도품";#N/A,#N/A,FALSE,"초도품 (2)";#N/A,#N/A,FALSE,"초도품 (3)";#N/A,#N/A,FALSE,"초도품 (4)";#N/A,#N/A,FALSE,"초도품 (5)";#N/A,#N/A,FALSE,"초도품 (6)"}</definedName>
    <definedName name="RE_2_1" hidden="1">{#N/A,#N/A,FALSE,"초도품";#N/A,#N/A,FALSE,"초도품 (2)";#N/A,#N/A,FALSE,"초도품 (3)";#N/A,#N/A,FALSE,"초도품 (4)";#N/A,#N/A,FALSE,"초도품 (5)";#N/A,#N/A,FALSE,"초도품 (6)"}</definedName>
    <definedName name="RE_2_2" hidden="1">{#N/A,#N/A,FALSE,"초도품";#N/A,#N/A,FALSE,"초도품 (2)";#N/A,#N/A,FALSE,"초도품 (3)";#N/A,#N/A,FALSE,"초도품 (4)";#N/A,#N/A,FALSE,"초도품 (5)";#N/A,#N/A,FALSE,"초도품 (6)"}</definedName>
    <definedName name="RE_2_3" hidden="1">{#N/A,#N/A,FALSE,"초도품";#N/A,#N/A,FALSE,"초도품 (2)";#N/A,#N/A,FALSE,"초도품 (3)";#N/A,#N/A,FALSE,"초도품 (4)";#N/A,#N/A,FALSE,"초도품 (5)";#N/A,#N/A,FALSE,"초도품 (6)"}</definedName>
    <definedName name="RE_2_4" hidden="1">{#N/A,#N/A,FALSE,"초도품";#N/A,#N/A,FALSE,"초도품 (2)";#N/A,#N/A,FALSE,"초도품 (3)";#N/A,#N/A,FALSE,"초도품 (4)";#N/A,#N/A,FALSE,"초도품 (5)";#N/A,#N/A,FALSE,"초도품 (6)"}</definedName>
    <definedName name="RE_3" hidden="1">{#N/A,#N/A,FALSE,"초도품";#N/A,#N/A,FALSE,"초도품 (2)";#N/A,#N/A,FALSE,"초도품 (3)";#N/A,#N/A,FALSE,"초도품 (4)";#N/A,#N/A,FALSE,"초도품 (5)";#N/A,#N/A,FALSE,"초도품 (6)"}</definedName>
    <definedName name="RE_3_1" hidden="1">{#N/A,#N/A,FALSE,"초도품";#N/A,#N/A,FALSE,"초도품 (2)";#N/A,#N/A,FALSE,"초도품 (3)";#N/A,#N/A,FALSE,"초도품 (4)";#N/A,#N/A,FALSE,"초도품 (5)";#N/A,#N/A,FALSE,"초도품 (6)"}</definedName>
    <definedName name="RE_3_2" hidden="1">{#N/A,#N/A,FALSE,"초도품";#N/A,#N/A,FALSE,"초도품 (2)";#N/A,#N/A,FALSE,"초도품 (3)";#N/A,#N/A,FALSE,"초도품 (4)";#N/A,#N/A,FALSE,"초도품 (5)";#N/A,#N/A,FALSE,"초도품 (6)"}</definedName>
    <definedName name="RE_3_3" hidden="1">{#N/A,#N/A,FALSE,"초도품";#N/A,#N/A,FALSE,"초도품 (2)";#N/A,#N/A,FALSE,"초도품 (3)";#N/A,#N/A,FALSE,"초도품 (4)";#N/A,#N/A,FALSE,"초도품 (5)";#N/A,#N/A,FALSE,"초도품 (6)"}</definedName>
    <definedName name="RE_3_4" hidden="1">{#N/A,#N/A,FALSE,"초도품";#N/A,#N/A,FALSE,"초도품 (2)";#N/A,#N/A,FALSE,"초도품 (3)";#N/A,#N/A,FALSE,"초도품 (4)";#N/A,#N/A,FALSE,"초도품 (5)";#N/A,#N/A,FALSE,"초도품 (6)"}</definedName>
    <definedName name="RE_4" hidden="1">{#N/A,#N/A,FALSE,"초도품";#N/A,#N/A,FALSE,"초도품 (2)";#N/A,#N/A,FALSE,"초도품 (3)";#N/A,#N/A,FALSE,"초도품 (4)";#N/A,#N/A,FALSE,"초도품 (5)";#N/A,#N/A,FALSE,"초도품 (6)"}</definedName>
    <definedName name="RE_5" hidden="1">{#N/A,#N/A,FALSE,"초도품";#N/A,#N/A,FALSE,"초도품 (2)";#N/A,#N/A,FALSE,"초도품 (3)";#N/A,#N/A,FALSE,"초도품 (4)";#N/A,#N/A,FALSE,"초도품 (5)";#N/A,#N/A,FALSE,"초도품 (6)"}</definedName>
    <definedName name="REC" hidden="1">{#N/A,#N/A,FALSE,"단축1";#N/A,#N/A,FALSE,"단축2";#N/A,#N/A,FALSE,"단축3";#N/A,#N/A,FALSE,"장축";#N/A,#N/A,FALSE,"4WD"}</definedName>
    <definedName name="REF" hidden="1">{#N/A,#N/A,FALSE,"COMP"}</definedName>
    <definedName name="remove" hidden="1">{#N/A,#N/A,TRUE,"KEY DATA";#N/A,#N/A,TRUE,"KEY DATA Base Case";#N/A,#N/A,TRUE,"JULY";#N/A,#N/A,TRUE,"AUG";#N/A,#N/A,TRUE,"SEPT";#N/A,#N/A,TRUE,"3Q"}</definedName>
    <definedName name="remove2" hidden="1">{#N/A,#N/A,TRUE,"KEY DATA";#N/A,#N/A,TRUE,"KEY DATA Base Case";#N/A,#N/A,TRUE,"JULY";#N/A,#N/A,TRUE,"AUG";#N/A,#N/A,TRUE,"SEPT";#N/A,#N/A,TRUE,"3Q"}</definedName>
    <definedName name="rkd" hidden="1">{#N/A,#N/A,FALSE,"단축1";#N/A,#N/A,FALSE,"단축2";#N/A,#N/A,FALSE,"단축3";#N/A,#N/A,FALSE,"장축";#N/A,#N/A,FALSE,"4WD"}</definedName>
    <definedName name="RKRKR" hidden="1">{#N/A,#N/A,FALSE,"초도품";#N/A,#N/A,FALSE,"초도품 (2)";#N/A,#N/A,FALSE,"초도품 (3)";#N/A,#N/A,FALSE,"초도품 (4)";#N/A,#N/A,FALSE,"초도품 (5)";#N/A,#N/A,FALSE,"초도품 (6)"}</definedName>
    <definedName name="RKRKR_1_1" hidden="1">{#N/A,#N/A,FALSE,"초도품";#N/A,#N/A,FALSE,"초도품 (2)";#N/A,#N/A,FALSE,"초도품 (3)";#N/A,#N/A,FALSE,"초도품 (4)";#N/A,#N/A,FALSE,"초도품 (5)";#N/A,#N/A,FALSE,"초도품 (6)"}</definedName>
    <definedName name="RKRKR_1_2" hidden="1">{#N/A,#N/A,FALSE,"초도품";#N/A,#N/A,FALSE,"초도품 (2)";#N/A,#N/A,FALSE,"초도품 (3)";#N/A,#N/A,FALSE,"초도품 (4)";#N/A,#N/A,FALSE,"초도품 (5)";#N/A,#N/A,FALSE,"초도품 (6)"}</definedName>
    <definedName name="RKRKR_1_3" hidden="1">{#N/A,#N/A,FALSE,"초도품";#N/A,#N/A,FALSE,"초도품 (2)";#N/A,#N/A,FALSE,"초도품 (3)";#N/A,#N/A,FALSE,"초도품 (4)";#N/A,#N/A,FALSE,"초도품 (5)";#N/A,#N/A,FALSE,"초도품 (6)"}</definedName>
    <definedName name="RKRKR_1_4" hidden="1">{#N/A,#N/A,FALSE,"초도품";#N/A,#N/A,FALSE,"초도품 (2)";#N/A,#N/A,FALSE,"초도품 (3)";#N/A,#N/A,FALSE,"초도품 (4)";#N/A,#N/A,FALSE,"초도품 (5)";#N/A,#N/A,FALSE,"초도품 (6)"}</definedName>
    <definedName name="RKRKR_2" hidden="1">{#N/A,#N/A,FALSE,"초도품";#N/A,#N/A,FALSE,"초도품 (2)";#N/A,#N/A,FALSE,"초도품 (3)";#N/A,#N/A,FALSE,"초도품 (4)";#N/A,#N/A,FALSE,"초도품 (5)";#N/A,#N/A,FALSE,"초도품 (6)"}</definedName>
    <definedName name="RKRKR_2_1" hidden="1">{#N/A,#N/A,FALSE,"초도품";#N/A,#N/A,FALSE,"초도품 (2)";#N/A,#N/A,FALSE,"초도품 (3)";#N/A,#N/A,FALSE,"초도품 (4)";#N/A,#N/A,FALSE,"초도품 (5)";#N/A,#N/A,FALSE,"초도품 (6)"}</definedName>
    <definedName name="RKRKR_2_2" hidden="1">{#N/A,#N/A,FALSE,"초도품";#N/A,#N/A,FALSE,"초도품 (2)";#N/A,#N/A,FALSE,"초도품 (3)";#N/A,#N/A,FALSE,"초도품 (4)";#N/A,#N/A,FALSE,"초도품 (5)";#N/A,#N/A,FALSE,"초도품 (6)"}</definedName>
    <definedName name="RKRKR_2_3" hidden="1">{#N/A,#N/A,FALSE,"초도품";#N/A,#N/A,FALSE,"초도품 (2)";#N/A,#N/A,FALSE,"초도품 (3)";#N/A,#N/A,FALSE,"초도품 (4)";#N/A,#N/A,FALSE,"초도품 (5)";#N/A,#N/A,FALSE,"초도품 (6)"}</definedName>
    <definedName name="RKRKR_2_4" hidden="1">{#N/A,#N/A,FALSE,"초도품";#N/A,#N/A,FALSE,"초도품 (2)";#N/A,#N/A,FALSE,"초도품 (3)";#N/A,#N/A,FALSE,"초도품 (4)";#N/A,#N/A,FALSE,"초도품 (5)";#N/A,#N/A,FALSE,"초도품 (6)"}</definedName>
    <definedName name="RKRKR_3" hidden="1">{#N/A,#N/A,FALSE,"초도품";#N/A,#N/A,FALSE,"초도품 (2)";#N/A,#N/A,FALSE,"초도품 (3)";#N/A,#N/A,FALSE,"초도품 (4)";#N/A,#N/A,FALSE,"초도품 (5)";#N/A,#N/A,FALSE,"초도품 (6)"}</definedName>
    <definedName name="RKRKR_3_1" hidden="1">{#N/A,#N/A,FALSE,"초도품";#N/A,#N/A,FALSE,"초도품 (2)";#N/A,#N/A,FALSE,"초도품 (3)";#N/A,#N/A,FALSE,"초도품 (4)";#N/A,#N/A,FALSE,"초도품 (5)";#N/A,#N/A,FALSE,"초도품 (6)"}</definedName>
    <definedName name="RKRKR_3_2" hidden="1">{#N/A,#N/A,FALSE,"초도품";#N/A,#N/A,FALSE,"초도품 (2)";#N/A,#N/A,FALSE,"초도품 (3)";#N/A,#N/A,FALSE,"초도품 (4)";#N/A,#N/A,FALSE,"초도품 (5)";#N/A,#N/A,FALSE,"초도품 (6)"}</definedName>
    <definedName name="RKRKR_3_3" hidden="1">{#N/A,#N/A,FALSE,"초도품";#N/A,#N/A,FALSE,"초도품 (2)";#N/A,#N/A,FALSE,"초도품 (3)";#N/A,#N/A,FALSE,"초도품 (4)";#N/A,#N/A,FALSE,"초도품 (5)";#N/A,#N/A,FALSE,"초도품 (6)"}</definedName>
    <definedName name="RKRKR_3_4" hidden="1">{#N/A,#N/A,FALSE,"초도품";#N/A,#N/A,FALSE,"초도품 (2)";#N/A,#N/A,FALSE,"초도품 (3)";#N/A,#N/A,FALSE,"초도품 (4)";#N/A,#N/A,FALSE,"초도품 (5)";#N/A,#N/A,FALSE,"초도품 (6)"}</definedName>
    <definedName name="RKRKR_4" hidden="1">{#N/A,#N/A,FALSE,"초도품";#N/A,#N/A,FALSE,"초도품 (2)";#N/A,#N/A,FALSE,"초도품 (3)";#N/A,#N/A,FALSE,"초도품 (4)";#N/A,#N/A,FALSE,"초도품 (5)";#N/A,#N/A,FALSE,"초도품 (6)"}</definedName>
    <definedName name="RKRKR_5" hidden="1">{#N/A,#N/A,FALSE,"초도품";#N/A,#N/A,FALSE,"초도품 (2)";#N/A,#N/A,FALSE,"초도품 (3)";#N/A,#N/A,FALSE,"초도품 (4)";#N/A,#N/A,FALSE,"초도품 (5)";#N/A,#N/A,FALSE,"초도품 (6)"}</definedName>
    <definedName name="ROTJSRHKWJD1" hidden="1">{#N/A,#N/A,FALSE,"단축1";#N/A,#N/A,FALSE,"단축2";#N/A,#N/A,FALSE,"단축3";#N/A,#N/A,FALSE,"장축";#N/A,#N/A,FALSE,"4WD"}</definedName>
    <definedName name="ROTJSRHKWJD1_1" hidden="1">{#N/A,#N/A,FALSE,"단축1";#N/A,#N/A,FALSE,"단축2";#N/A,#N/A,FALSE,"단축3";#N/A,#N/A,FALSE,"장축";#N/A,#N/A,FALSE,"4WD"}</definedName>
    <definedName name="ROTJSRHKWJD1_2" hidden="1">{#N/A,#N/A,FALSE,"단축1";#N/A,#N/A,FALSE,"단축2";#N/A,#N/A,FALSE,"단축3";#N/A,#N/A,FALSE,"장축";#N/A,#N/A,FALSE,"4WD"}</definedName>
    <definedName name="RR.BRAKE" hidden="1">{#N/A,#N/A,FALSE,"단축1";#N/A,#N/A,FALSE,"단축2";#N/A,#N/A,FALSE,"단축3";#N/A,#N/A,FALSE,"장축";#N/A,#N/A,FALSE,"4WD"}</definedName>
    <definedName name="RR.BRAKE_1" hidden="1">{#N/A,#N/A,FALSE,"단축1";#N/A,#N/A,FALSE,"단축2";#N/A,#N/A,FALSE,"단축3";#N/A,#N/A,FALSE,"장축";#N/A,#N/A,FALSE,"4WD"}</definedName>
    <definedName name="RR.BRAKE_1_1" hidden="1">{#N/A,#N/A,FALSE,"단축1";#N/A,#N/A,FALSE,"단축2";#N/A,#N/A,FALSE,"단축3";#N/A,#N/A,FALSE,"장축";#N/A,#N/A,FALSE,"4WD"}</definedName>
    <definedName name="RR.BRAKE_1_2" hidden="1">{#N/A,#N/A,FALSE,"단축1";#N/A,#N/A,FALSE,"단축2";#N/A,#N/A,FALSE,"단축3";#N/A,#N/A,FALSE,"장축";#N/A,#N/A,FALSE,"4WD"}</definedName>
    <definedName name="RR.BRAKE_1_3" hidden="1">{#N/A,#N/A,FALSE,"단축1";#N/A,#N/A,FALSE,"단축2";#N/A,#N/A,FALSE,"단축3";#N/A,#N/A,FALSE,"장축";#N/A,#N/A,FALSE,"4WD"}</definedName>
    <definedName name="RR.BRAKE_1_4" hidden="1">{#N/A,#N/A,FALSE,"단축1";#N/A,#N/A,FALSE,"단축2";#N/A,#N/A,FALSE,"단축3";#N/A,#N/A,FALSE,"장축";#N/A,#N/A,FALSE,"4WD"}</definedName>
    <definedName name="RR.BRAKE_2" hidden="1">{#N/A,#N/A,FALSE,"단축1";#N/A,#N/A,FALSE,"단축2";#N/A,#N/A,FALSE,"단축3";#N/A,#N/A,FALSE,"장축";#N/A,#N/A,FALSE,"4WD"}</definedName>
    <definedName name="RR.BRAKE_2_1" hidden="1">{#N/A,#N/A,FALSE,"단축1";#N/A,#N/A,FALSE,"단축2";#N/A,#N/A,FALSE,"단축3";#N/A,#N/A,FALSE,"장축";#N/A,#N/A,FALSE,"4WD"}</definedName>
    <definedName name="RR.BRAKE_2_2" hidden="1">{#N/A,#N/A,FALSE,"단축1";#N/A,#N/A,FALSE,"단축2";#N/A,#N/A,FALSE,"단축3";#N/A,#N/A,FALSE,"장축";#N/A,#N/A,FALSE,"4WD"}</definedName>
    <definedName name="RR.BRAKE_2_3" hidden="1">{#N/A,#N/A,FALSE,"단축1";#N/A,#N/A,FALSE,"단축2";#N/A,#N/A,FALSE,"단축3";#N/A,#N/A,FALSE,"장축";#N/A,#N/A,FALSE,"4WD"}</definedName>
    <definedName name="RR.BRAKE_2_4" hidden="1">{#N/A,#N/A,FALSE,"단축1";#N/A,#N/A,FALSE,"단축2";#N/A,#N/A,FALSE,"단축3";#N/A,#N/A,FALSE,"장축";#N/A,#N/A,FALSE,"4WD"}</definedName>
    <definedName name="RR.BRAKE_3" hidden="1">{#N/A,#N/A,FALSE,"단축1";#N/A,#N/A,FALSE,"단축2";#N/A,#N/A,FALSE,"단축3";#N/A,#N/A,FALSE,"장축";#N/A,#N/A,FALSE,"4WD"}</definedName>
    <definedName name="RR.BRAKE_3_1" hidden="1">{#N/A,#N/A,FALSE,"단축1";#N/A,#N/A,FALSE,"단축2";#N/A,#N/A,FALSE,"단축3";#N/A,#N/A,FALSE,"장축";#N/A,#N/A,FALSE,"4WD"}</definedName>
    <definedName name="RR.BRAKE_3_2" hidden="1">{#N/A,#N/A,FALSE,"단축1";#N/A,#N/A,FALSE,"단축2";#N/A,#N/A,FALSE,"단축3";#N/A,#N/A,FALSE,"장축";#N/A,#N/A,FALSE,"4WD"}</definedName>
    <definedName name="RR.BRAKE_3_3" hidden="1">{#N/A,#N/A,FALSE,"단축1";#N/A,#N/A,FALSE,"단축2";#N/A,#N/A,FALSE,"단축3";#N/A,#N/A,FALSE,"장축";#N/A,#N/A,FALSE,"4WD"}</definedName>
    <definedName name="RR.BRAKE_3_4" hidden="1">{#N/A,#N/A,FALSE,"단축1";#N/A,#N/A,FALSE,"단축2";#N/A,#N/A,FALSE,"단축3";#N/A,#N/A,FALSE,"장축";#N/A,#N/A,FALSE,"4WD"}</definedName>
    <definedName name="RR.BRAKE_4" hidden="1">{#N/A,#N/A,FALSE,"단축1";#N/A,#N/A,FALSE,"단축2";#N/A,#N/A,FALSE,"단축3";#N/A,#N/A,FALSE,"장축";#N/A,#N/A,FALSE,"4WD"}</definedName>
    <definedName name="RR.BRAKE_5" hidden="1">{#N/A,#N/A,FALSE,"단축1";#N/A,#N/A,FALSE,"단축2";#N/A,#N/A,FALSE,"단축3";#N/A,#N/A,FALSE,"장축";#N/A,#N/A,FALSE,"4WD"}</definedName>
    <definedName name="RR.BRK" hidden="1">{#N/A,#N/A,FALSE,"단축1";#N/A,#N/A,FALSE,"단축2";#N/A,#N/A,FALSE,"단축3";#N/A,#N/A,FALSE,"장축";#N/A,#N/A,FALSE,"4WD"}</definedName>
    <definedName name="RR.BRK_1" hidden="1">{#N/A,#N/A,FALSE,"단축1";#N/A,#N/A,FALSE,"단축2";#N/A,#N/A,FALSE,"단축3";#N/A,#N/A,FALSE,"장축";#N/A,#N/A,FALSE,"4WD"}</definedName>
    <definedName name="RR.BRK_1_1" hidden="1">{#N/A,#N/A,FALSE,"단축1";#N/A,#N/A,FALSE,"단축2";#N/A,#N/A,FALSE,"단축3";#N/A,#N/A,FALSE,"장축";#N/A,#N/A,FALSE,"4WD"}</definedName>
    <definedName name="RR.BRK_1_2" hidden="1">{#N/A,#N/A,FALSE,"단축1";#N/A,#N/A,FALSE,"단축2";#N/A,#N/A,FALSE,"단축3";#N/A,#N/A,FALSE,"장축";#N/A,#N/A,FALSE,"4WD"}</definedName>
    <definedName name="RR.BRK_1_3" hidden="1">{#N/A,#N/A,FALSE,"단축1";#N/A,#N/A,FALSE,"단축2";#N/A,#N/A,FALSE,"단축3";#N/A,#N/A,FALSE,"장축";#N/A,#N/A,FALSE,"4WD"}</definedName>
    <definedName name="RR.BRK_1_4" hidden="1">{#N/A,#N/A,FALSE,"단축1";#N/A,#N/A,FALSE,"단축2";#N/A,#N/A,FALSE,"단축3";#N/A,#N/A,FALSE,"장축";#N/A,#N/A,FALSE,"4WD"}</definedName>
    <definedName name="RR.BRK_2" hidden="1">{#N/A,#N/A,FALSE,"단축1";#N/A,#N/A,FALSE,"단축2";#N/A,#N/A,FALSE,"단축3";#N/A,#N/A,FALSE,"장축";#N/A,#N/A,FALSE,"4WD"}</definedName>
    <definedName name="RR.BRK_2_1" hidden="1">{#N/A,#N/A,FALSE,"단축1";#N/A,#N/A,FALSE,"단축2";#N/A,#N/A,FALSE,"단축3";#N/A,#N/A,FALSE,"장축";#N/A,#N/A,FALSE,"4WD"}</definedName>
    <definedName name="RR.BRK_2_2" hidden="1">{#N/A,#N/A,FALSE,"단축1";#N/A,#N/A,FALSE,"단축2";#N/A,#N/A,FALSE,"단축3";#N/A,#N/A,FALSE,"장축";#N/A,#N/A,FALSE,"4WD"}</definedName>
    <definedName name="RR.BRK_2_3" hidden="1">{#N/A,#N/A,FALSE,"단축1";#N/A,#N/A,FALSE,"단축2";#N/A,#N/A,FALSE,"단축3";#N/A,#N/A,FALSE,"장축";#N/A,#N/A,FALSE,"4WD"}</definedName>
    <definedName name="RR.BRK_2_4" hidden="1">{#N/A,#N/A,FALSE,"단축1";#N/A,#N/A,FALSE,"단축2";#N/A,#N/A,FALSE,"단축3";#N/A,#N/A,FALSE,"장축";#N/A,#N/A,FALSE,"4WD"}</definedName>
    <definedName name="RR.BRK_3" hidden="1">{#N/A,#N/A,FALSE,"단축1";#N/A,#N/A,FALSE,"단축2";#N/A,#N/A,FALSE,"단축3";#N/A,#N/A,FALSE,"장축";#N/A,#N/A,FALSE,"4WD"}</definedName>
    <definedName name="RR.BRK_3_1" hidden="1">{#N/A,#N/A,FALSE,"단축1";#N/A,#N/A,FALSE,"단축2";#N/A,#N/A,FALSE,"단축3";#N/A,#N/A,FALSE,"장축";#N/A,#N/A,FALSE,"4WD"}</definedName>
    <definedName name="RR.BRK_3_2" hidden="1">{#N/A,#N/A,FALSE,"단축1";#N/A,#N/A,FALSE,"단축2";#N/A,#N/A,FALSE,"단축3";#N/A,#N/A,FALSE,"장축";#N/A,#N/A,FALSE,"4WD"}</definedName>
    <definedName name="RR.BRK_3_3" hidden="1">{#N/A,#N/A,FALSE,"단축1";#N/A,#N/A,FALSE,"단축2";#N/A,#N/A,FALSE,"단축3";#N/A,#N/A,FALSE,"장축";#N/A,#N/A,FALSE,"4WD"}</definedName>
    <definedName name="RR.BRK_3_4" hidden="1">{#N/A,#N/A,FALSE,"단축1";#N/A,#N/A,FALSE,"단축2";#N/A,#N/A,FALSE,"단축3";#N/A,#N/A,FALSE,"장축";#N/A,#N/A,FALSE,"4WD"}</definedName>
    <definedName name="RR.BRK_4" hidden="1">{#N/A,#N/A,FALSE,"단축1";#N/A,#N/A,FALSE,"단축2";#N/A,#N/A,FALSE,"단축3";#N/A,#N/A,FALSE,"장축";#N/A,#N/A,FALSE,"4WD"}</definedName>
    <definedName name="RR.BRK_5" hidden="1">{#N/A,#N/A,FALSE,"단축1";#N/A,#N/A,FALSE,"단축2";#N/A,#N/A,FALSE,"단축3";#N/A,#N/A,FALSE,"장축";#N/A,#N/A,FALSE,"4WD"}</definedName>
    <definedName name="RTE" hidden="1">{#N/A,#N/A,FALSE,"단축1";#N/A,#N/A,FALSE,"단축2";#N/A,#N/A,FALSE,"단축3";#N/A,#N/A,FALSE,"장축";#N/A,#N/A,FALSE,"4WD"}</definedName>
    <definedName name="RVDXNJRDSXB" hidden="1">{#N/A,#N/A,FALSE,"A장";#N/A,#N/A,FALSE,"B장"}</definedName>
    <definedName name="RVDXNJRDSXB_1" hidden="1">{#N/A,#N/A,FALSE,"A장";#N/A,#N/A,FALSE,"B장"}</definedName>
    <definedName name="RVDXNJRDSXB_2" hidden="1">{#N/A,#N/A,FALSE,"A장";#N/A,#N/A,FALSE,"B장"}</definedName>
    <definedName name="rwerweqr" hidden="1">'[25]Esteem Rear'!#REF!</definedName>
    <definedName name="ryeyh" hidden="1">'[17]800CC_FR_HOSE'!#REF!</definedName>
    <definedName name="s" hidden="1">#REF!</definedName>
    <definedName name="S_B" hidden="1">{#N/A,#N/A,FALSE,"Balance Sheets";#N/A,#N/A,FALSE,"96 Conservative";#N/A,#N/A,FALSE,"96 Possible"}</definedName>
    <definedName name="SAAA1" hidden="1">{#N/A,#N/A,FALSE,"단축1";#N/A,#N/A,FALSE,"단축2";#N/A,#N/A,FALSE,"단축3";#N/A,#N/A,FALSE,"장축";#N/A,#N/A,FALSE,"4WD"}</definedName>
    <definedName name="SAAA1_1" hidden="1">{#N/A,#N/A,FALSE,"단축1";#N/A,#N/A,FALSE,"단축2";#N/A,#N/A,FALSE,"단축3";#N/A,#N/A,FALSE,"장축";#N/A,#N/A,FALSE,"4WD"}</definedName>
    <definedName name="SAAA1_2" hidden="1">{#N/A,#N/A,FALSE,"단축1";#N/A,#N/A,FALSE,"단축2";#N/A,#N/A,FALSE,"단축3";#N/A,#N/A,FALSE,"장축";#N/A,#N/A,FALSE,"4WD"}</definedName>
    <definedName name="SADjdnlKWEIL" hidden="1">{"'STORES'!$E$2"}</definedName>
    <definedName name="SAGFSAFS" hidden="1">{#N/A,#N/A,FALSE,"단축1";#N/A,#N/A,FALSE,"단축2";#N/A,#N/A,FALSE,"단축3";#N/A,#N/A,FALSE,"장축";#N/A,#N/A,FALSE,"4WD"}</definedName>
    <definedName name="salary" hidden="1">{"'STORES'!$E$2"}</definedName>
    <definedName name="SALDFJAKLSFF" hidden="1">'[19]800CC_FR_HOSE'!#REF!</definedName>
    <definedName name="san" hidden="1">{#N/A,#N/A,FALSE,"COMICRO";#N/A,#N/A,FALSE,"BALSCH";#N/A,#N/A,FALSE,"GLASS";#N/A,#N/A,FALSE,"DEPRE";#N/A,#N/A,FALSE,"A&amp;MCUR";#N/A,#N/A,FALSE,"AGEANAlysis";#N/A,#N/A,FALSE,"CHECKS";#N/A,#N/A,FALSE,"CHECKS"}</definedName>
    <definedName name="sand" hidden="1">{#N/A,#N/A,FALSE,"COMICRO";#N/A,#N/A,FALSE,"BALSCH";#N/A,#N/A,FALSE,"GLASS";#N/A,#N/A,FALSE,"DEPRE";#N/A,#N/A,FALSE,"A&amp;MCUR";#N/A,#N/A,FALSE,"AGEANAlysis";#N/A,#N/A,FALSE,"CHECKS";#N/A,#N/A,FALSE,"CHECKS"}</definedName>
    <definedName name="SANDE" hidden="1">{#N/A,#N/A,TRUE,"BALSCH";#N/A,#N/A,TRUE,"COMICRO";#N/A,#N/A,TRUE,"CHECKS";#N/A,#N/A,TRUE,"GLASS";#N/A,#N/A,TRUE,"DEPRE";#N/A,#N/A,TRUE,"A&amp;MCUR";#N/A,#N/A,TRUE,"AGEANAlysis";#N/A,#N/A,TRUE,"CHECKS"}</definedName>
    <definedName name="SAPBEXdnldView" hidden="1">"8WNY30T3XZBZRN8SNIVHB775W"</definedName>
    <definedName name="SAPBEXrevision" hidden="1">0</definedName>
    <definedName name="SAPBEXsysID" hidden="1">"BWP"</definedName>
    <definedName name="SAPBEXwbID" hidden="1">"D5L19QFI9SOXR0G57XONAI5AZ"</definedName>
    <definedName name="saurabh" hidden="1">{"'Mach'!$A$1:$D$39"}</definedName>
    <definedName name="scedule" hidden="1">{"'CQ1-4'!$B$1:$L$49"}</definedName>
    <definedName name="Schdule1" hidden="1">{#N/A,#N/A,FALSE,"COMP"}</definedName>
    <definedName name="sched" hidden="1">{"'CQ1-4'!$B$1:$L$49"}</definedName>
    <definedName name="schedu" hidden="1">{"'CQ1-4'!$B$1:$L$49"}</definedName>
    <definedName name="schedule" hidden="1">{#N/A,#N/A,FALSE,"COMP"}</definedName>
    <definedName name="sdadasasdas"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d" hidden="1">'[28]LEGAL GUJ'!#REF!</definedName>
    <definedName name="SDF"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adfa" hidden="1">'[19]800CC_FR_HOSE'!#REF!</definedName>
    <definedName name="sdffdsfadsf" hidden="1">'[18]800CC_FR_HOSE'!#REF!</definedName>
    <definedName name="SDFGDS" hidden="1">{#N/A,#N/A,FALSE,"ENG'G(보호계전기)"}</definedName>
    <definedName name="SDFS" hidden="1">{#N/A,#N/A,FALSE,"단축1";#N/A,#N/A,FALSE,"단축2";#N/A,#N/A,FALSE,"단축3";#N/A,#N/A,FALSE,"장축";#N/A,#N/A,FALSE,"4WD"}</definedName>
    <definedName name="sdgdsfdsgdsfggfdsd" hidden="1">#REF!</definedName>
    <definedName name="sdgrw" hidden="1">{#N/A,#N/A,FALSE,"ENG'G(보호계전기)"}</definedName>
    <definedName name="sdsd" hidden="1">{"'STORES'!$E$2"}</definedName>
    <definedName name="seeeeeee" hidden="1">{"'STORES'!$E$2"}</definedName>
    <definedName name="sencount" hidden="1">1</definedName>
    <definedName name="Settlements" hidden="1">{"Short Stage 1",#N/A,FALSE,"Stage 1";"Short Stage 2",#N/A,FALSE,"Stage 2";"Short Stage 3",#N/A,FALSE,"Stage 3";"Short Stage 4",#N/A,FALSE,"Stage 4";"Short Stage 5",#N/A,FALSE,"Stage 5";"Short Stage 6",#N/A,FALSE,"Stage 6";"Short Stage 7",#N/A,FALSE,"Stage 7"}</definedName>
    <definedName name="sff" hidden="1">'[17]800CC_PCRV'!$D$48:$D$53</definedName>
    <definedName name="sfladf" hidden="1">'[19]800CC_FR_HOSE'!#REF!</definedName>
    <definedName name="SFSFSFS" hidden="1">{#N/A,#N/A,FALSE,"단축1";#N/A,#N/A,FALSE,"단축2";#N/A,#N/A,FALSE,"단축3";#N/A,#N/A,FALSE,"장축";#N/A,#N/A,FALSE,"4WD"}</definedName>
    <definedName name="shankar" hidden="1">{#N/A,#N/A,FALSE,"COMICRO";#N/A,#N/A,FALSE,"BALSCH";#N/A,#N/A,FALSE,"GLASS";#N/A,#N/A,FALSE,"DEPRE";#N/A,#N/A,FALSE,"A&amp;MCUR";#N/A,#N/A,FALSE,"AGEANAlysis";#N/A,#N/A,FALSE,"CHECKS";#N/A,#N/A,FALSE,"CHECKS"}</definedName>
    <definedName name="shhfh" hidden="1">{"'STORES'!$E$2"}</definedName>
    <definedName name="shiva" hidden="1">{#N/A,#N/A,TRUE,"BALSCH";#N/A,#N/A,TRUE,"COMICRO";#N/A,#N/A,TRUE,"CHECKS";#N/A,#N/A,TRUE,"GLASS";#N/A,#N/A,TRUE,"DEPRE";#N/A,#N/A,TRUE,"A&amp;MCUR";#N/A,#N/A,TRUE,"AGEANAlysis";#N/A,#N/A,TRUE,"CHECKS"}</definedName>
    <definedName name="SHIVA1" hidden="1">{#N/A,#N/A,TRUE,"BALSCH";#N/A,#N/A,TRUE,"COMICRO";#N/A,#N/A,TRUE,"CHECKS";#N/A,#N/A,TRUE,"GLASS";#N/A,#N/A,TRUE,"DEPRE";#N/A,#N/A,TRUE,"A&amp;MCUR";#N/A,#N/A,TRUE,"AGEANAlysis";#N/A,#N/A,TRUE,"CHECKS"}</definedName>
    <definedName name="SHS" hidden="1">{#N/A,#N/A,FALSE,"단축1";#N/A,#N/A,FALSE,"단축2";#N/A,#N/A,FALSE,"단축3";#N/A,#N/A,FALSE,"장축";#N/A,#N/A,FALSE,"4WD"}</definedName>
    <definedName name="SHSH" hidden="1">{#N/A,#N/A,FALSE,"단축1";#N/A,#N/A,FALSE,"단축2";#N/A,#N/A,FALSE,"단축3";#N/A,#N/A,FALSE,"장축";#N/A,#N/A,FALSE,"4WD"}</definedName>
    <definedName name="SIDE" hidden="1">{#N/A,#N/A,FALSE,"단축1";#N/A,#N/A,FALSE,"단축2";#N/A,#N/A,FALSE,"단축3";#N/A,#N/A,FALSE,"장축";#N/A,#N/A,FALSE,"4WD"}</definedName>
    <definedName name="Site" hidden="1">{#N/A,#N/A,FALSE,"단축1";#N/A,#N/A,FALSE,"단축2";#N/A,#N/A,FALSE,"단축3";#N/A,#N/A,FALSE,"장축";#N/A,#N/A,FALSE,"4WD"}</definedName>
    <definedName name="SKJRF" hidden="1">{#N/A,#N/A,FALSE,"ENG'G(보호계전기)"}</definedName>
    <definedName name="sksk" hidden="1">{#N/A,#N/A,FALSE,"주요여수신";#N/A,#N/A,FALSE,"수신금리";#N/A,#N/A,FALSE,"대출금리";#N/A,#N/A,FALSE,"신규대출";#N/A,#N/A,FALSE,"총액대출"}</definedName>
    <definedName name="sky" hidden="1">{"Summary analysis",#N/A,FALSE,"Total";"OCPH analysis",#N/A,FALSE,"Total";"detail analysis",#N/A,FALSE,"Total"}</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0</definedName>
    <definedName name="solver_neg" hidden="1">2</definedName>
    <definedName name="solver_num" hidden="1">0</definedName>
    <definedName name="solver_nwt" hidden="1">1</definedName>
    <definedName name="solver_opt" hidden="1">[29]Sheet1!$E$17</definedName>
    <definedName name="solver_pre" hidden="1">0.000001</definedName>
    <definedName name="solver_rel1" hidden="1">1</definedName>
    <definedName name="solver_rhs1" hidden="1">#REF!*1.5</definedName>
    <definedName name="solver_scl" hidden="1">2</definedName>
    <definedName name="solver_sho" hidden="1">2</definedName>
    <definedName name="solver_tim" hidden="1">100</definedName>
    <definedName name="solver_tmp" hidden="1">#NULL!</definedName>
    <definedName name="solver_tol" hidden="1">0.05</definedName>
    <definedName name="solver_typ" hidden="1">1</definedName>
    <definedName name="solver_val" hidden="1">0</definedName>
    <definedName name="sor" hidden="1">'[30]Emp detail'!#REF!</definedName>
    <definedName name="SPEC2" hidden="1">{#N/A,#N/A,FALSE,"단축1";#N/A,#N/A,FALSE,"단축2";#N/A,#N/A,FALSE,"단축3";#N/A,#N/A,FALSE,"장축";#N/A,#N/A,FALSE,"4WD"}</definedName>
    <definedName name="SPEC22" hidden="1">{#N/A,#N/A,FALSE,"단축1";#N/A,#N/A,FALSE,"단축2";#N/A,#N/A,FALSE,"단축3";#N/A,#N/A,FALSE,"장축";#N/A,#N/A,FALSE,"4WD"}</definedName>
    <definedName name="SpecialPrice" hidden="1">#REF!</definedName>
    <definedName name="SSD" hidden="1">{#N/A,#N/A,FALSE,"을지 (4)";#N/A,#N/A,FALSE,"을지 (5)";#N/A,#N/A,FALSE,"을지 (6)"}</definedName>
    <definedName name="SSD_1_1" hidden="1">{#N/A,#N/A,FALSE,"을지 (4)";#N/A,#N/A,FALSE,"을지 (5)";#N/A,#N/A,FALSE,"을지 (6)"}</definedName>
    <definedName name="SSD_1_2" hidden="1">{#N/A,#N/A,FALSE,"을지 (4)";#N/A,#N/A,FALSE,"을지 (5)";#N/A,#N/A,FALSE,"을지 (6)"}</definedName>
    <definedName name="SSD_1_3" hidden="1">{#N/A,#N/A,FALSE,"을지 (4)";#N/A,#N/A,FALSE,"을지 (5)";#N/A,#N/A,FALSE,"을지 (6)"}</definedName>
    <definedName name="SSD_1_4" hidden="1">{#N/A,#N/A,FALSE,"을지 (4)";#N/A,#N/A,FALSE,"을지 (5)";#N/A,#N/A,FALSE,"을지 (6)"}</definedName>
    <definedName name="SSD_2" hidden="1">{#N/A,#N/A,FALSE,"을지 (4)";#N/A,#N/A,FALSE,"을지 (5)";#N/A,#N/A,FALSE,"을지 (6)"}</definedName>
    <definedName name="SSD_2_1" hidden="1">{#N/A,#N/A,FALSE,"을지 (4)";#N/A,#N/A,FALSE,"을지 (5)";#N/A,#N/A,FALSE,"을지 (6)"}</definedName>
    <definedName name="SSD_2_2" hidden="1">{#N/A,#N/A,FALSE,"을지 (4)";#N/A,#N/A,FALSE,"을지 (5)";#N/A,#N/A,FALSE,"을지 (6)"}</definedName>
    <definedName name="SSD_2_3" hidden="1">{#N/A,#N/A,FALSE,"을지 (4)";#N/A,#N/A,FALSE,"을지 (5)";#N/A,#N/A,FALSE,"을지 (6)"}</definedName>
    <definedName name="SSD_2_4" hidden="1">{#N/A,#N/A,FALSE,"을지 (4)";#N/A,#N/A,FALSE,"을지 (5)";#N/A,#N/A,FALSE,"을지 (6)"}</definedName>
    <definedName name="SSD_3" hidden="1">{#N/A,#N/A,FALSE,"을지 (4)";#N/A,#N/A,FALSE,"을지 (5)";#N/A,#N/A,FALSE,"을지 (6)"}</definedName>
    <definedName name="SSD_3_1" hidden="1">{#N/A,#N/A,FALSE,"을지 (4)";#N/A,#N/A,FALSE,"을지 (5)";#N/A,#N/A,FALSE,"을지 (6)"}</definedName>
    <definedName name="SSD_3_2" hidden="1">{#N/A,#N/A,FALSE,"을지 (4)";#N/A,#N/A,FALSE,"을지 (5)";#N/A,#N/A,FALSE,"을지 (6)"}</definedName>
    <definedName name="SSD_3_3" hidden="1">{#N/A,#N/A,FALSE,"을지 (4)";#N/A,#N/A,FALSE,"을지 (5)";#N/A,#N/A,FALSE,"을지 (6)"}</definedName>
    <definedName name="SSD_3_4" hidden="1">{#N/A,#N/A,FALSE,"을지 (4)";#N/A,#N/A,FALSE,"을지 (5)";#N/A,#N/A,FALSE,"을지 (6)"}</definedName>
    <definedName name="SSD_4" hidden="1">{#N/A,#N/A,FALSE,"을지 (4)";#N/A,#N/A,FALSE,"을지 (5)";#N/A,#N/A,FALSE,"을지 (6)"}</definedName>
    <definedName name="SSD_5" hidden="1">{#N/A,#N/A,FALSE,"을지 (4)";#N/A,#N/A,FALSE,"을지 (5)";#N/A,#N/A,FALSE,"을지 (6)"}</definedName>
    <definedName name="SSK" hidden="1">{#N/A,#N/A,FALSE,"COMP"}</definedName>
    <definedName name="sss" hidden="1">{"'STORES'!$E$2"}</definedName>
    <definedName name="sss_1" hidden="1">{"'STORES'!$E$2"}</definedName>
    <definedName name="sss_2" hidden="1">{"'STORES'!$E$2"}</definedName>
    <definedName name="SSSSB" hidden="1">{#N/A,#N/A,TRUE,"Summary";#N/A,#N/A,TRUE,"Balance Sheet";#N/A,#N/A,TRUE,"P &amp; L";#N/A,#N/A,TRUE,"Fixed Assets";#N/A,#N/A,TRUE,"Cash Flows"}</definedName>
    <definedName name="SSSSS" hidden="1">{#N/A,#N/A,FALSE,"COMICRO";#N/A,#N/A,FALSE,"BALSCH";#N/A,#N/A,FALSE,"GLASS";#N/A,#N/A,FALSE,"DEPRE";#N/A,#N/A,FALSE,"A&amp;MCUR";#N/A,#N/A,FALSE,"AGEANAlysis";#N/A,#N/A,FALSE,"CHECKS";#N/A,#N/A,FALSE,"CHECKS"}</definedName>
    <definedName name="SSSSSB" hidden="1">{#N/A,#N/A,FALSE,"Cash Flows";#N/A,#N/A,FALSE,"Fixed Assets";#N/A,#N/A,FALSE,"Balance Sheet";#N/A,#N/A,FALSE,"P &amp; L"}</definedName>
    <definedName name="ssssssss" hidden="1">{#N/A,#N/A,FALSE,"단축1";#N/A,#N/A,FALSE,"단축2";#N/A,#N/A,FALSE,"단축3";#N/A,#N/A,FALSE,"장축";#N/A,#N/A,FALSE,"4WD"}</definedName>
    <definedName name="stock12" hidden="1">{"'STORES'!$E$2"}</definedName>
    <definedName name="stock12_1" hidden="1">{"'STORES'!$E$2"}</definedName>
    <definedName name="stock12_2" hidden="1">{"'STORES'!$E$2"}</definedName>
    <definedName name="Summary_Phase3" hidden="1">{"Summary",#N/A,FALSE,"Summary"}</definedName>
    <definedName name="summaryty" hidden="1">{#N/A,#N/A,TRUE,"KEY DATA";#N/A,#N/A,TRUE,"KEY DATA Base Case";#N/A,#N/A,TRUE,"JULY";#N/A,#N/A,TRUE,"AUG";#N/A,#N/A,TRUE,"SEPT";#N/A,#N/A,TRUE,"3Q"}</definedName>
    <definedName name="summmmmm" hidden="1">{#N/A,#N/A,TRUE,"KEY DATA";#N/A,#N/A,TRUE,"KEY DATA Base Case";#N/A,#N/A,TRUE,"JULY";#N/A,#N/A,TRUE,"AUG";#N/A,#N/A,TRUE,"SEPT";#N/A,#N/A,TRUE,"3Q"}</definedName>
    <definedName name="SUR" hidden="1">{#N/A,#N/A,FALSE,"단축1";#N/A,#N/A,FALSE,"단축2";#N/A,#N/A,FALSE,"단축3";#N/A,#N/A,FALSE,"장축";#N/A,#N/A,FALSE,"4WD"}</definedName>
    <definedName name="sw" hidden="1">{#N/A,#N/A,TRUE,"BALSCH";#N/A,#N/A,TRUE,"COMICRO";#N/A,#N/A,TRUE,"CHECKS";#N/A,#N/A,TRUE,"GLASS";#N/A,#N/A,TRUE,"DEPRE";#N/A,#N/A,TRUE,"A&amp;MCUR";#N/A,#N/A,TRUE,"AGEANAlysis";#N/A,#N/A,TRUE,"CHECKS"}</definedName>
    <definedName name="Swvu.Cost._.Allocation." hidden="1">'[15]Cost Allocation'!#REF!</definedName>
    <definedName name="Swvu.Full._.Cash._.Flow." hidden="1">#REF!</definedName>
    <definedName name="Swvu.Marketing." hidden="1">#REF!</definedName>
    <definedName name="Swvu.Marketing._.95.96." hidden="1">#REF!</definedName>
    <definedName name="Swvu.Profit._.and._.Loss." hidden="1">#REF!</definedName>
    <definedName name="Swvu.Summary._.Sheet." hidden="1">'[16]P&amp;L'!#REF!</definedName>
    <definedName name="tb" hidden="1">{"'STORES'!$E$2"}</definedName>
    <definedName name="tb_1" hidden="1">{"'STORES'!$E$2"}</definedName>
    <definedName name="tb_2" hidden="1">{"'STORES'!$E$2"}</definedName>
    <definedName name="tbl_ProdInfo" hidden="1">#REF!</definedName>
    <definedName name="TBLREv" hidden="1">#REF!</definedName>
    <definedName name="TB전체일정_2" hidden="1">{#N/A,#N/A,FALSE,"단축1";#N/A,#N/A,FALSE,"단축2";#N/A,#N/A,FALSE,"단축3";#N/A,#N/A,FALSE,"장축";#N/A,#N/A,FALSE,"4WD"}</definedName>
    <definedName name="tc" hidden="1">{#N/A,#N/A,FALSE,"단축1";#N/A,#N/A,FALSE,"단축2";#N/A,#N/A,FALSE,"단축3";#N/A,#N/A,FALSE,"장축";#N/A,#N/A,FALSE,"4WD"}</definedName>
    <definedName name="tci" hidden="1">{#N/A,#N/A,FALSE,"단축1";#N/A,#N/A,FALSE,"단축2";#N/A,#N/A,FALSE,"단축3";#N/A,#N/A,FALSE,"장축";#N/A,#N/A,FALSE,"4WD"}</definedName>
    <definedName name="tds" hidden="1">{"'STORES'!$E$2"}</definedName>
    <definedName name="tds_1" hidden="1">{"'STORES'!$E$2"}</definedName>
    <definedName name="tds_2" hidden="1">{"'STORES'!$E$2"}</definedName>
    <definedName name="Tech" hidden="1">{"Summary analysis",#N/A,FALSE,"Total";"OCPH analysis",#N/A,FALSE,"Total";"detail analysis",#N/A,FALSE,"Total"}</definedName>
    <definedName name="TELE" hidden="1">{"'Mach'!$A$1:$D$39"}</definedName>
    <definedName name="temp12" hidden="1">{#N/A,#N/A,TRUE,"KEY DATA";#N/A,#N/A,TRUE,"KEY DATA Base Case";#N/A,#N/A,TRUE,"JULY";#N/A,#N/A,TRUE,"AUG";#N/A,#N/A,TRUE,"SEPT";#N/A,#N/A,TRUE,"3Q"}</definedName>
    <definedName name="temp2" hidden="1">{#N/A,#N/A,TRUE,"KEY DATA";#N/A,#N/A,TRUE,"KEY DATA Base Case";#N/A,#N/A,TRUE,"JULY";#N/A,#N/A,TRUE,"AUG";#N/A,#N/A,TRUE,"SEPT";#N/A,#N/A,TRUE,"3Q"}</definedName>
    <definedName name="teste" hidden="1">'[31]800CC_FR_HOSE'!#REF!</definedName>
    <definedName name="TextRefCopyRangeCount" hidden="1">1</definedName>
    <definedName name="THEME2" hidden="1">{#N/A,#N/A,FALSE,"96 3월물량표";#N/A,#N/A,FALSE,"96 4월물량표";#N/A,#N/A,FALSE,"96 5월물량표"}</definedName>
    <definedName name="THEME2_1" hidden="1">{#N/A,#N/A,FALSE,"96 3월물량표";#N/A,#N/A,FALSE,"96 4월물량표";#N/A,#N/A,FALSE,"96 5월물량표"}</definedName>
    <definedName name="THEME2_2" hidden="1">{#N/A,#N/A,FALSE,"96 3월물량표";#N/A,#N/A,FALSE,"96 4월물량표";#N/A,#N/A,FALSE,"96 5월물량표"}</definedName>
    <definedName name="thr" hidden="1">{#N/A,#N/A,FALSE,"단축1";#N/A,#N/A,FALSE,"단축2";#N/A,#N/A,FALSE,"단축3";#N/A,#N/A,FALSE,"장축";#N/A,#N/A,FALSE,"4WD"}</definedName>
    <definedName name="TKTKTK" hidden="1">{"'미착금액'!$A$4:$G$14"}</definedName>
    <definedName name="tony" hidden="1">{"Summary analysis",#N/A,FALSE,"Total";"OCPH analysis",#N/A,FALSE,"Total";"detail analysis",#N/A,FALSE,"Total"}</definedName>
    <definedName name="TORSION" hidden="1">{#N/A,#N/A,FALSE,"단축1";#N/A,#N/A,FALSE,"단축2";#N/A,#N/A,FALSE,"단축3";#N/A,#N/A,FALSE,"장축";#N/A,#N/A,FALSE,"4WD"}</definedName>
    <definedName name="TORSION_1" hidden="1">{#N/A,#N/A,FALSE,"단축1";#N/A,#N/A,FALSE,"단축2";#N/A,#N/A,FALSE,"단축3";#N/A,#N/A,FALSE,"장축";#N/A,#N/A,FALSE,"4WD"}</definedName>
    <definedName name="TORSION_1_1" hidden="1">{#N/A,#N/A,FALSE,"단축1";#N/A,#N/A,FALSE,"단축2";#N/A,#N/A,FALSE,"단축3";#N/A,#N/A,FALSE,"장축";#N/A,#N/A,FALSE,"4WD"}</definedName>
    <definedName name="TORSION_1_2" hidden="1">{#N/A,#N/A,FALSE,"단축1";#N/A,#N/A,FALSE,"단축2";#N/A,#N/A,FALSE,"단축3";#N/A,#N/A,FALSE,"장축";#N/A,#N/A,FALSE,"4WD"}</definedName>
    <definedName name="TORSION_1_3" hidden="1">{#N/A,#N/A,FALSE,"단축1";#N/A,#N/A,FALSE,"단축2";#N/A,#N/A,FALSE,"단축3";#N/A,#N/A,FALSE,"장축";#N/A,#N/A,FALSE,"4WD"}</definedName>
    <definedName name="TORSION_1_4" hidden="1">{#N/A,#N/A,FALSE,"단축1";#N/A,#N/A,FALSE,"단축2";#N/A,#N/A,FALSE,"단축3";#N/A,#N/A,FALSE,"장축";#N/A,#N/A,FALSE,"4WD"}</definedName>
    <definedName name="TORSION_2" hidden="1">{#N/A,#N/A,FALSE,"단축1";#N/A,#N/A,FALSE,"단축2";#N/A,#N/A,FALSE,"단축3";#N/A,#N/A,FALSE,"장축";#N/A,#N/A,FALSE,"4WD"}</definedName>
    <definedName name="TORSION_2_1" hidden="1">{#N/A,#N/A,FALSE,"단축1";#N/A,#N/A,FALSE,"단축2";#N/A,#N/A,FALSE,"단축3";#N/A,#N/A,FALSE,"장축";#N/A,#N/A,FALSE,"4WD"}</definedName>
    <definedName name="TORSION_2_2" hidden="1">{#N/A,#N/A,FALSE,"단축1";#N/A,#N/A,FALSE,"단축2";#N/A,#N/A,FALSE,"단축3";#N/A,#N/A,FALSE,"장축";#N/A,#N/A,FALSE,"4WD"}</definedName>
    <definedName name="TORSION_2_3" hidden="1">{#N/A,#N/A,FALSE,"단축1";#N/A,#N/A,FALSE,"단축2";#N/A,#N/A,FALSE,"단축3";#N/A,#N/A,FALSE,"장축";#N/A,#N/A,FALSE,"4WD"}</definedName>
    <definedName name="TORSION_2_4" hidden="1">{#N/A,#N/A,FALSE,"단축1";#N/A,#N/A,FALSE,"단축2";#N/A,#N/A,FALSE,"단축3";#N/A,#N/A,FALSE,"장축";#N/A,#N/A,FALSE,"4WD"}</definedName>
    <definedName name="TORSION_3" hidden="1">{#N/A,#N/A,FALSE,"단축1";#N/A,#N/A,FALSE,"단축2";#N/A,#N/A,FALSE,"단축3";#N/A,#N/A,FALSE,"장축";#N/A,#N/A,FALSE,"4WD"}</definedName>
    <definedName name="TORSION_3_1" hidden="1">{#N/A,#N/A,FALSE,"단축1";#N/A,#N/A,FALSE,"단축2";#N/A,#N/A,FALSE,"단축3";#N/A,#N/A,FALSE,"장축";#N/A,#N/A,FALSE,"4WD"}</definedName>
    <definedName name="TORSION_3_2" hidden="1">{#N/A,#N/A,FALSE,"단축1";#N/A,#N/A,FALSE,"단축2";#N/A,#N/A,FALSE,"단축3";#N/A,#N/A,FALSE,"장축";#N/A,#N/A,FALSE,"4WD"}</definedName>
    <definedName name="TORSION_3_3" hidden="1">{#N/A,#N/A,FALSE,"단축1";#N/A,#N/A,FALSE,"단축2";#N/A,#N/A,FALSE,"단축3";#N/A,#N/A,FALSE,"장축";#N/A,#N/A,FALSE,"4WD"}</definedName>
    <definedName name="TORSION_3_4" hidden="1">{#N/A,#N/A,FALSE,"단축1";#N/A,#N/A,FALSE,"단축2";#N/A,#N/A,FALSE,"단축3";#N/A,#N/A,FALSE,"장축";#N/A,#N/A,FALSE,"4WD"}</definedName>
    <definedName name="TORSION_4" hidden="1">{#N/A,#N/A,FALSE,"단축1";#N/A,#N/A,FALSE,"단축2";#N/A,#N/A,FALSE,"단축3";#N/A,#N/A,FALSE,"장축";#N/A,#N/A,FALSE,"4WD"}</definedName>
    <definedName name="TORSION_5" hidden="1">{#N/A,#N/A,FALSE,"단축1";#N/A,#N/A,FALSE,"단축2";#N/A,#N/A,FALSE,"단축3";#N/A,#N/A,FALSE,"장축";#N/A,#N/A,FALSE,"4WD"}</definedName>
    <definedName name="tt" hidden="1">{"'STORES'!$E$2"}</definedName>
    <definedName name="tt_1" hidden="1">{"'STORES'!$E$2"}</definedName>
    <definedName name="TT_1_1" hidden="1">{#N/A,#N/A,FALSE,"단축1";#N/A,#N/A,FALSE,"단축2";#N/A,#N/A,FALSE,"단축3";#N/A,#N/A,FALSE,"장축";#N/A,#N/A,FALSE,"4WD"}</definedName>
    <definedName name="TT_1_2" hidden="1">{#N/A,#N/A,FALSE,"단축1";#N/A,#N/A,FALSE,"단축2";#N/A,#N/A,FALSE,"단축3";#N/A,#N/A,FALSE,"장축";#N/A,#N/A,FALSE,"4WD"}</definedName>
    <definedName name="TT_1_3" hidden="1">{#N/A,#N/A,FALSE,"단축1";#N/A,#N/A,FALSE,"단축2";#N/A,#N/A,FALSE,"단축3";#N/A,#N/A,FALSE,"장축";#N/A,#N/A,FALSE,"4WD"}</definedName>
    <definedName name="TT_1_4" hidden="1">{#N/A,#N/A,FALSE,"단축1";#N/A,#N/A,FALSE,"단축2";#N/A,#N/A,FALSE,"단축3";#N/A,#N/A,FALSE,"장축";#N/A,#N/A,FALSE,"4WD"}</definedName>
    <definedName name="tt_2" hidden="1">{"'STORES'!$E$2"}</definedName>
    <definedName name="TT_2_1" hidden="1">{#N/A,#N/A,FALSE,"단축1";#N/A,#N/A,FALSE,"단축2";#N/A,#N/A,FALSE,"단축3";#N/A,#N/A,FALSE,"장축";#N/A,#N/A,FALSE,"4WD"}</definedName>
    <definedName name="TT_2_2" hidden="1">{#N/A,#N/A,FALSE,"단축1";#N/A,#N/A,FALSE,"단축2";#N/A,#N/A,FALSE,"단축3";#N/A,#N/A,FALSE,"장축";#N/A,#N/A,FALSE,"4WD"}</definedName>
    <definedName name="TT_2_3" hidden="1">{#N/A,#N/A,FALSE,"단축1";#N/A,#N/A,FALSE,"단축2";#N/A,#N/A,FALSE,"단축3";#N/A,#N/A,FALSE,"장축";#N/A,#N/A,FALSE,"4WD"}</definedName>
    <definedName name="TT_2_4" hidden="1">{#N/A,#N/A,FALSE,"단축1";#N/A,#N/A,FALSE,"단축2";#N/A,#N/A,FALSE,"단축3";#N/A,#N/A,FALSE,"장축";#N/A,#N/A,FALSE,"4WD"}</definedName>
    <definedName name="TT_3" hidden="1">{#N/A,#N/A,FALSE,"단축1";#N/A,#N/A,FALSE,"단축2";#N/A,#N/A,FALSE,"단축3";#N/A,#N/A,FALSE,"장축";#N/A,#N/A,FALSE,"4WD"}</definedName>
    <definedName name="TT_3_1" hidden="1">{#N/A,#N/A,FALSE,"단축1";#N/A,#N/A,FALSE,"단축2";#N/A,#N/A,FALSE,"단축3";#N/A,#N/A,FALSE,"장축";#N/A,#N/A,FALSE,"4WD"}</definedName>
    <definedName name="TT_3_2" hidden="1">{#N/A,#N/A,FALSE,"단축1";#N/A,#N/A,FALSE,"단축2";#N/A,#N/A,FALSE,"단축3";#N/A,#N/A,FALSE,"장축";#N/A,#N/A,FALSE,"4WD"}</definedName>
    <definedName name="TT_3_3" hidden="1">{#N/A,#N/A,FALSE,"단축1";#N/A,#N/A,FALSE,"단축2";#N/A,#N/A,FALSE,"단축3";#N/A,#N/A,FALSE,"장축";#N/A,#N/A,FALSE,"4WD"}</definedName>
    <definedName name="TT_3_4" hidden="1">{#N/A,#N/A,FALSE,"단축1";#N/A,#N/A,FALSE,"단축2";#N/A,#N/A,FALSE,"단축3";#N/A,#N/A,FALSE,"장축";#N/A,#N/A,FALSE,"4WD"}</definedName>
    <definedName name="TT_4" hidden="1">{#N/A,#N/A,FALSE,"단축1";#N/A,#N/A,FALSE,"단축2";#N/A,#N/A,FALSE,"단축3";#N/A,#N/A,FALSE,"장축";#N/A,#N/A,FALSE,"4WD"}</definedName>
    <definedName name="TT_5" hidden="1">{#N/A,#N/A,FALSE,"단축1";#N/A,#N/A,FALSE,"단축2";#N/A,#N/A,FALSE,"단축3";#N/A,#N/A,FALSE,"장축";#N/A,#N/A,FALSE,"4WD"}</definedName>
    <definedName name="ttt_1_1" hidden="1">{#N/A,#N/A,FALSE,"을지 (4)";#N/A,#N/A,FALSE,"을지 (5)";#N/A,#N/A,FALSE,"을지 (6)"}</definedName>
    <definedName name="ttt_1_2" hidden="1">{#N/A,#N/A,FALSE,"을지 (4)";#N/A,#N/A,FALSE,"을지 (5)";#N/A,#N/A,FALSE,"을지 (6)"}</definedName>
    <definedName name="ttt_1_3" hidden="1">{#N/A,#N/A,FALSE,"을지 (4)";#N/A,#N/A,FALSE,"을지 (5)";#N/A,#N/A,FALSE,"을지 (6)"}</definedName>
    <definedName name="ttt_1_4" hidden="1">{#N/A,#N/A,FALSE,"을지 (4)";#N/A,#N/A,FALSE,"을지 (5)";#N/A,#N/A,FALSE,"을지 (6)"}</definedName>
    <definedName name="ttt_2" hidden="1">{#N/A,#N/A,FALSE,"을지 (4)";#N/A,#N/A,FALSE,"을지 (5)";#N/A,#N/A,FALSE,"을지 (6)"}</definedName>
    <definedName name="ttt_2_1" hidden="1">{#N/A,#N/A,FALSE,"을지 (4)";#N/A,#N/A,FALSE,"을지 (5)";#N/A,#N/A,FALSE,"을지 (6)"}</definedName>
    <definedName name="ttt_2_2" hidden="1">{#N/A,#N/A,FALSE,"을지 (4)";#N/A,#N/A,FALSE,"을지 (5)";#N/A,#N/A,FALSE,"을지 (6)"}</definedName>
    <definedName name="ttt_2_3" hidden="1">{#N/A,#N/A,FALSE,"을지 (4)";#N/A,#N/A,FALSE,"을지 (5)";#N/A,#N/A,FALSE,"을지 (6)"}</definedName>
    <definedName name="ttt_2_4" hidden="1">{#N/A,#N/A,FALSE,"을지 (4)";#N/A,#N/A,FALSE,"을지 (5)";#N/A,#N/A,FALSE,"을지 (6)"}</definedName>
    <definedName name="ttt_3" hidden="1">{#N/A,#N/A,FALSE,"을지 (4)";#N/A,#N/A,FALSE,"을지 (5)";#N/A,#N/A,FALSE,"을지 (6)"}</definedName>
    <definedName name="ttt_3_1" hidden="1">{#N/A,#N/A,FALSE,"을지 (4)";#N/A,#N/A,FALSE,"을지 (5)";#N/A,#N/A,FALSE,"을지 (6)"}</definedName>
    <definedName name="ttt_3_2" hidden="1">{#N/A,#N/A,FALSE,"을지 (4)";#N/A,#N/A,FALSE,"을지 (5)";#N/A,#N/A,FALSE,"을지 (6)"}</definedName>
    <definedName name="ttt_3_3" hidden="1">{#N/A,#N/A,FALSE,"을지 (4)";#N/A,#N/A,FALSE,"을지 (5)";#N/A,#N/A,FALSE,"을지 (6)"}</definedName>
    <definedName name="ttt_3_4" hidden="1">{#N/A,#N/A,FALSE,"을지 (4)";#N/A,#N/A,FALSE,"을지 (5)";#N/A,#N/A,FALSE,"을지 (6)"}</definedName>
    <definedName name="ttt_4" hidden="1">{#N/A,#N/A,FALSE,"을지 (4)";#N/A,#N/A,FALSE,"을지 (5)";#N/A,#N/A,FALSE,"을지 (6)"}</definedName>
    <definedName name="ttt_5" hidden="1">{#N/A,#N/A,FALSE,"을지 (4)";#N/A,#N/A,FALSE,"을지 (5)";#N/A,#N/A,FALSE,"을지 (6)"}</definedName>
    <definedName name="turnover" hidden="1">{"'STORES'!$E$2"}</definedName>
    <definedName name="turnover_1" hidden="1">{"'STORES'!$E$2"}</definedName>
    <definedName name="turnover_2" hidden="1">{"'STORES'!$E$2"}</definedName>
    <definedName name="TVM" hidden="1">'[19]800CC_FR_HOSE'!#REF!</definedName>
    <definedName name="tyur" hidden="1">'[25]800CC_FR_HOSE'!#REF!</definedName>
    <definedName name="TYYYYY" hidden="1">{#N/A,#N/A,FALSE,"단축1";#N/A,#N/A,FALSE,"단축2";#N/A,#N/A,FALSE,"단축3";#N/A,#N/A,FALSE,"장축";#N/A,#N/A,FALSE,"4WD"}</definedName>
    <definedName name="u" hidden="1">{"'STORES'!$E$2"}</definedName>
    <definedName name="UEIUIUE" hidden="1">{#N/A,#N/A,TRUE,"Summary";#N/A,#N/A,TRUE,"Balance Sheet";#N/A,#N/A,TRUE,"P &amp; L";#N/A,#N/A,TRUE,"Fixed Assets";#N/A,#N/A,TRUE,"Cash Flows"}</definedName>
    <definedName name="uewnew" hidden="1">{"'STORES'!$E$2"}</definedName>
    <definedName name="uiitiuyy" hidden="1">'[18]800CC_FR_HOSE'!#REF!</definedName>
    <definedName name="uiop" hidden="1">{#N/A,#N/A,FALSE,"단축1";#N/A,#N/A,FALSE,"단축2";#N/A,#N/A,FALSE,"단축3";#N/A,#N/A,FALSE,"장축";#N/A,#N/A,FALSE,"4WD"}</definedName>
    <definedName name="UJKHMN" hidden="1">#N/A</definedName>
    <definedName name="UJKHMN_1" hidden="1">#N/A</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_Risk" hidden="1">{#N/A,#N/A,FALSE,"CDA Plan"}</definedName>
    <definedName name="UOT" hidden="1">{#N/A,#N/A,FALSE,"단축1";#N/A,#N/A,FALSE,"단축2";#N/A,#N/A,FALSE,"단축3";#N/A,#N/A,FALSE,"장축";#N/A,#N/A,FALSE,"4WD"}</definedName>
    <definedName name="UUIIE" hidden="1">{#N/A,#N/A,FALSE,"Cash Flows";#N/A,#N/A,FALSE,"Fixed Assets";#N/A,#N/A,FALSE,"Balance Sheet";#N/A,#N/A,FALSE,"P &amp; L"}</definedName>
    <definedName name="uuiuyi" hidden="1">'[18]800CC_FR_HOSE'!#REF!</definedName>
    <definedName name="uyii" hidden="1">'[25]800CC_FR_HOSE'!#REF!</definedName>
    <definedName name="UYKHJ" hidden="1">#N/A</definedName>
    <definedName name="UYKHJ_1" hidden="1">#N/A</definedName>
    <definedName name="vga" hidden="1">{#N/A,#N/A,TRUE,"Summary";#N/A,#N/A,TRUE,"Balance Sheet";#N/A,#N/A,TRUE,"P &amp; L";#N/A,#N/A,TRUE,"Fixed Assets";#N/A,#N/A,TRUE,"Cash Flows"}</definedName>
    <definedName name="vga_1" hidden="1">{#N/A,#N/A,TRUE,"Summary";#N/A,#N/A,TRUE,"Balance Sheet";#N/A,#N/A,TRUE,"P &amp; L";#N/A,#N/A,TRUE,"Fixed Assets";#N/A,#N/A,TRUE,"Cash Flows"}</definedName>
    <definedName name="vga_2" hidden="1">{#N/A,#N/A,TRUE,"Summary";#N/A,#N/A,TRUE,"Balance Sheet";#N/A,#N/A,TRUE,"P &amp; L";#N/A,#N/A,TRUE,"Fixed Assets";#N/A,#N/A,TRUE,"Cash Flows"}</definedName>
    <definedName name="Vgl" hidden="1">{"K GuV o. Kommentar",#N/A,FALSE,"Kaufhof"}</definedName>
    <definedName name="vignesh" hidden="1">[3]A!$C$136:$J$136</definedName>
    <definedName name="Vijay" hidden="1">'[32]TRIAL BALANCE'!#REF!</definedName>
    <definedName name="vinu" hidden="1">{#N/A,#N/A,FALSE,"COMICRO";#N/A,#N/A,FALSE,"BALSCH";#N/A,#N/A,FALSE,"GLASS";#N/A,#N/A,FALSE,"DEPRE";#N/A,#N/A,FALSE,"A&amp;MCUR";#N/A,#N/A,FALSE,"AGEANAlysis";#N/A,#N/A,FALSE,"CHECKS";#N/A,#N/A,FALSE,"CHECKS"}</definedName>
    <definedName name="VISHWA" hidden="1">{"'Mach'!$A$1:$D$39"}</definedName>
    <definedName name="vss" hidden="1">{#N/A,#N/A,FALSE,"COMICRO";#N/A,#N/A,FALSE,"BALSCH";#N/A,#N/A,FALSE,"GLASS";#N/A,#N/A,FALSE,"DEPRE";#N/A,#N/A,FALSE,"A&amp;MCUR";#N/A,#N/A,FALSE,"AGEANAlysis";#N/A,#N/A,FALSE,"CHECKS";#N/A,#N/A,FALSE,"CHECKS"}</definedName>
    <definedName name="WA_1_1" hidden="1">{#N/A,#N/A,FALSE,"초도품";#N/A,#N/A,FALSE,"초도품 (2)";#N/A,#N/A,FALSE,"초도품 (3)";#N/A,#N/A,FALSE,"초도품 (4)";#N/A,#N/A,FALSE,"초도품 (5)";#N/A,#N/A,FALSE,"초도품 (6)"}</definedName>
    <definedName name="WA_1_2" hidden="1">{#N/A,#N/A,FALSE,"초도품";#N/A,#N/A,FALSE,"초도품 (2)";#N/A,#N/A,FALSE,"초도품 (3)";#N/A,#N/A,FALSE,"초도품 (4)";#N/A,#N/A,FALSE,"초도품 (5)";#N/A,#N/A,FALSE,"초도품 (6)"}</definedName>
    <definedName name="WA_1_3" hidden="1">{#N/A,#N/A,FALSE,"초도품";#N/A,#N/A,FALSE,"초도품 (2)";#N/A,#N/A,FALSE,"초도품 (3)";#N/A,#N/A,FALSE,"초도품 (4)";#N/A,#N/A,FALSE,"초도품 (5)";#N/A,#N/A,FALSE,"초도품 (6)"}</definedName>
    <definedName name="WA_1_4" hidden="1">{#N/A,#N/A,FALSE,"초도품";#N/A,#N/A,FALSE,"초도품 (2)";#N/A,#N/A,FALSE,"초도품 (3)";#N/A,#N/A,FALSE,"초도품 (4)";#N/A,#N/A,FALSE,"초도품 (5)";#N/A,#N/A,FALSE,"초도품 (6)"}</definedName>
    <definedName name="WA_2" hidden="1">{#N/A,#N/A,FALSE,"초도품";#N/A,#N/A,FALSE,"초도품 (2)";#N/A,#N/A,FALSE,"초도품 (3)";#N/A,#N/A,FALSE,"초도품 (4)";#N/A,#N/A,FALSE,"초도품 (5)";#N/A,#N/A,FALSE,"초도품 (6)"}</definedName>
    <definedName name="WA_2_1" hidden="1">{#N/A,#N/A,FALSE,"초도품";#N/A,#N/A,FALSE,"초도품 (2)";#N/A,#N/A,FALSE,"초도품 (3)";#N/A,#N/A,FALSE,"초도품 (4)";#N/A,#N/A,FALSE,"초도품 (5)";#N/A,#N/A,FALSE,"초도품 (6)"}</definedName>
    <definedName name="WA_2_2" hidden="1">{#N/A,#N/A,FALSE,"초도품";#N/A,#N/A,FALSE,"초도품 (2)";#N/A,#N/A,FALSE,"초도품 (3)";#N/A,#N/A,FALSE,"초도품 (4)";#N/A,#N/A,FALSE,"초도품 (5)";#N/A,#N/A,FALSE,"초도품 (6)"}</definedName>
    <definedName name="WA_2_3" hidden="1">{#N/A,#N/A,FALSE,"초도품";#N/A,#N/A,FALSE,"초도품 (2)";#N/A,#N/A,FALSE,"초도품 (3)";#N/A,#N/A,FALSE,"초도품 (4)";#N/A,#N/A,FALSE,"초도품 (5)";#N/A,#N/A,FALSE,"초도품 (6)"}</definedName>
    <definedName name="WA_2_4" hidden="1">{#N/A,#N/A,FALSE,"초도품";#N/A,#N/A,FALSE,"초도품 (2)";#N/A,#N/A,FALSE,"초도품 (3)";#N/A,#N/A,FALSE,"초도품 (4)";#N/A,#N/A,FALSE,"초도품 (5)";#N/A,#N/A,FALSE,"초도품 (6)"}</definedName>
    <definedName name="WA_3" hidden="1">{#N/A,#N/A,FALSE,"초도품";#N/A,#N/A,FALSE,"초도품 (2)";#N/A,#N/A,FALSE,"초도품 (3)";#N/A,#N/A,FALSE,"초도품 (4)";#N/A,#N/A,FALSE,"초도품 (5)";#N/A,#N/A,FALSE,"초도품 (6)"}</definedName>
    <definedName name="WA_3_1" hidden="1">{#N/A,#N/A,FALSE,"초도품";#N/A,#N/A,FALSE,"초도품 (2)";#N/A,#N/A,FALSE,"초도품 (3)";#N/A,#N/A,FALSE,"초도품 (4)";#N/A,#N/A,FALSE,"초도품 (5)";#N/A,#N/A,FALSE,"초도품 (6)"}</definedName>
    <definedName name="WA_3_2" hidden="1">{#N/A,#N/A,FALSE,"초도품";#N/A,#N/A,FALSE,"초도품 (2)";#N/A,#N/A,FALSE,"초도품 (3)";#N/A,#N/A,FALSE,"초도품 (4)";#N/A,#N/A,FALSE,"초도품 (5)";#N/A,#N/A,FALSE,"초도품 (6)"}</definedName>
    <definedName name="WA_3_3" hidden="1">{#N/A,#N/A,FALSE,"초도품";#N/A,#N/A,FALSE,"초도품 (2)";#N/A,#N/A,FALSE,"초도품 (3)";#N/A,#N/A,FALSE,"초도품 (4)";#N/A,#N/A,FALSE,"초도품 (5)";#N/A,#N/A,FALSE,"초도품 (6)"}</definedName>
    <definedName name="WA_3_4" hidden="1">{#N/A,#N/A,FALSE,"초도품";#N/A,#N/A,FALSE,"초도품 (2)";#N/A,#N/A,FALSE,"초도품 (3)";#N/A,#N/A,FALSE,"초도품 (4)";#N/A,#N/A,FALSE,"초도품 (5)";#N/A,#N/A,FALSE,"초도품 (6)"}</definedName>
    <definedName name="WA_4" hidden="1">{#N/A,#N/A,FALSE,"초도품";#N/A,#N/A,FALSE,"초도품 (2)";#N/A,#N/A,FALSE,"초도품 (3)";#N/A,#N/A,FALSE,"초도품 (4)";#N/A,#N/A,FALSE,"초도품 (5)";#N/A,#N/A,FALSE,"초도품 (6)"}</definedName>
    <definedName name="WA_5" hidden="1">{#N/A,#N/A,FALSE,"초도품";#N/A,#N/A,FALSE,"초도품 (2)";#N/A,#N/A,FALSE,"초도품 (3)";#N/A,#N/A,FALSE,"초도품 (4)";#N/A,#N/A,FALSE,"초도품 (5)";#N/A,#N/A,FALSE,"초도품 (6)"}</definedName>
    <definedName name="WB" hidden="1">{#N/A,#N/A,TRUE,"Summary";#N/A,#N/A,TRUE,"Balance Sheet";#N/A,#N/A,TRUE,"P &amp; L";#N/A,#N/A,TRUE,"Fixed Assets";#N/A,#N/A,TRUE,"Cash Flows"}</definedName>
    <definedName name="WBB" hidden="1">{#N/A,#N/A,TRUE,"Summary";#N/A,#N/A,TRUE,"Balance Sheet";#N/A,#N/A,TRUE,"P &amp; L";#N/A,#N/A,TRUE,"Fixed Assets";#N/A,#N/A,TRUE,"Cash Flows"}</definedName>
    <definedName name="WBBB" hidden="1">{#N/A,#N/A,FALSE,"Cash Flows";#N/A,#N/A,FALSE,"Fixed Assets";#N/A,#N/A,FALSE,"Balance Sheet";#N/A,#N/A,FALSE,"P &amp; L"}</definedName>
    <definedName name="WBBBBB" hidden="1">{#N/A,#N/A,TRUE,"Summary";#N/A,#N/A,TRUE,"Balance Sheet";#N/A,#N/A,TRUE,"P &amp; L";#N/A,#N/A,TRUE,"Fixed Assets";#N/A,#N/A,TRUE,"Cash Flows"}</definedName>
    <definedName name="WBBBBBB" hidden="1">{#N/A,#N/A,FALSE,"Cash Flows";#N/A,#N/A,FALSE,"Fixed Assets";#N/A,#N/A,FALSE,"Balance Sheet";#N/A,#N/A,FALSE,"P &amp; L"}</definedName>
    <definedName name="WBBBBBBB" hidden="1">{#N/A,#N/A,TRUE,"Summary";#N/A,#N/A,TRUE,"Balance Sheet";#N/A,#N/A,TRUE,"P &amp; L";#N/A,#N/A,TRUE,"Fixed Assets";#N/A,#N/A,TRUE,"Cash Flows"}</definedName>
    <definedName name="WBBBBCCC" hidden="1">{#N/A,#N/A,FALSE,"Cash Flows";#N/A,#N/A,FALSE,"Fixed Assets";#N/A,#N/A,FALSE,"Balance Sheet";#N/A,#N/A,FALSE,"P &amp; L"}</definedName>
    <definedName name="WDS" hidden="1">{#N/A,#N/A,FALSE,"단축1";#N/A,#N/A,FALSE,"단축2";#N/A,#N/A,FALSE,"단축3";#N/A,#N/A,FALSE,"장축";#N/A,#N/A,FALSE,"4WD"}</definedName>
    <definedName name="WDS_1" hidden="1">{#N/A,#N/A,FALSE,"단축1";#N/A,#N/A,FALSE,"단축2";#N/A,#N/A,FALSE,"단축3";#N/A,#N/A,FALSE,"장축";#N/A,#N/A,FALSE,"4WD"}</definedName>
    <definedName name="WDS_2" hidden="1">{#N/A,#N/A,FALSE,"단축1";#N/A,#N/A,FALSE,"단축2";#N/A,#N/A,FALSE,"단축3";#N/A,#N/A,FALSE,"장축";#N/A,#N/A,FALSE,"4WD"}</definedName>
    <definedName name="WEARF" hidden="1">{#N/A,#N/A,TRUE,"Y생산";#N/A,#N/A,TRUE,"Y판매";#N/A,#N/A,TRUE,"Y총물량";#N/A,#N/A,TRUE,"Y능력";#N/A,#N/A,TRUE,"YKD"}</definedName>
    <definedName name="weldbody" hidden="1">{#N/A,#N/A,FALSE,"단축1";#N/A,#N/A,FALSE,"단축2";#N/A,#N/A,FALSE,"단축3";#N/A,#N/A,FALSE,"장축";#N/A,#N/A,FALSE,"4WD"}</definedName>
    <definedName name="weldbodyoct" hidden="1">{#N/A,#N/A,FALSE,"단축1";#N/A,#N/A,FALSE,"단축2";#N/A,#N/A,FALSE,"단축3";#N/A,#N/A,FALSE,"장축";#N/A,#N/A,FALSE,"4WD"}</definedName>
    <definedName name="WEQ" hidden="1">{#N/A,#N/A,FALSE,"단축1";#N/A,#N/A,FALSE,"단축2";#N/A,#N/A,FALSE,"단축3";#N/A,#N/A,FALSE,"장축";#N/A,#N/A,FALSE,"4WD"}</definedName>
    <definedName name="wert" hidden="1">{#N/A,#N/A,FALSE,"단축1";#N/A,#N/A,FALSE,"단축2";#N/A,#N/A,FALSE,"단축3";#N/A,#N/A,FALSE,"장축";#N/A,#N/A,FALSE,"4WD"}</definedName>
    <definedName name="WHRL" hidden="1">{#N/A,#N/A,FALSE,"단축1";#N/A,#N/A,FALSE,"단축2";#N/A,#N/A,FALSE,"단축3";#N/A,#N/A,FALSE,"장축";#N/A,#N/A,FALSE,"4WD"}</definedName>
    <definedName name="wip" hidden="1">{"'STORES'!$E$2"}</definedName>
    <definedName name="wip_1" hidden="1">{"'STORES'!$E$2"}</definedName>
    <definedName name="wip_2" hidden="1">{"'STORES'!$E$2"}</definedName>
    <definedName name="wkworhgk" hidden="1">{#N/A,#N/A,TRUE,"Y생산";#N/A,#N/A,TRUE,"Y판매";#N/A,#N/A,TRUE,"Y총물량";#N/A,#N/A,TRUE,"Y능력";#N/A,#N/A,TRUE,"YKD"}</definedName>
    <definedName name="wkworhgk_1" hidden="1">{#N/A,#N/A,TRUE,"Y생산";#N/A,#N/A,TRUE,"Y판매";#N/A,#N/A,TRUE,"Y총물량";#N/A,#N/A,TRUE,"Y능력";#N/A,#N/A,TRUE,"YKD"}</definedName>
    <definedName name="wkworhgk_2" hidden="1">{#N/A,#N/A,TRUE,"Y생산";#N/A,#N/A,TRUE,"Y판매";#N/A,#N/A,TRUE,"Y총물량";#N/A,#N/A,TRUE,"Y능력";#N/A,#N/A,TRUE,"YKD"}</definedName>
    <definedName name="wnd" hidden="1">{#N/A,#N/A,TRUE,"Y생산";#N/A,#N/A,TRUE,"Y판매";#N/A,#N/A,TRUE,"Y총물량";#N/A,#N/A,TRUE,"Y능력";#N/A,#N/A,TRUE,"YKD"}</definedName>
    <definedName name="wnd_1" hidden="1">{#N/A,#N/A,TRUE,"Y생산";#N/A,#N/A,TRUE,"Y판매";#N/A,#N/A,TRUE,"Y총물량";#N/A,#N/A,TRUE,"Y능력";#N/A,#N/A,TRUE,"YKD"}</definedName>
    <definedName name="wnd_2" hidden="1">{#N/A,#N/A,TRUE,"Y생산";#N/A,#N/A,TRUE,"Y판매";#N/A,#N/A,TRUE,"Y총물량";#N/A,#N/A,TRUE,"Y능력";#N/A,#N/A,TRUE,"YKD"}</definedName>
    <definedName name="WQ" hidden="1">{#N/A,#N/A,FALSE,"을지 (4)";#N/A,#N/A,FALSE,"을지 (5)";#N/A,#N/A,FALSE,"을지 (6)"}</definedName>
    <definedName name="WQ_1_1" hidden="1">{#N/A,#N/A,FALSE,"을지 (4)";#N/A,#N/A,FALSE,"을지 (5)";#N/A,#N/A,FALSE,"을지 (6)"}</definedName>
    <definedName name="WQ_1_2" hidden="1">{#N/A,#N/A,FALSE,"을지 (4)";#N/A,#N/A,FALSE,"을지 (5)";#N/A,#N/A,FALSE,"을지 (6)"}</definedName>
    <definedName name="WQ_1_3" hidden="1">{#N/A,#N/A,FALSE,"을지 (4)";#N/A,#N/A,FALSE,"을지 (5)";#N/A,#N/A,FALSE,"을지 (6)"}</definedName>
    <definedName name="WQ_1_4" hidden="1">{#N/A,#N/A,FALSE,"을지 (4)";#N/A,#N/A,FALSE,"을지 (5)";#N/A,#N/A,FALSE,"을지 (6)"}</definedName>
    <definedName name="WQ_2" hidden="1">{#N/A,#N/A,FALSE,"을지 (4)";#N/A,#N/A,FALSE,"을지 (5)";#N/A,#N/A,FALSE,"을지 (6)"}</definedName>
    <definedName name="WQ_2_1" hidden="1">{#N/A,#N/A,FALSE,"을지 (4)";#N/A,#N/A,FALSE,"을지 (5)";#N/A,#N/A,FALSE,"을지 (6)"}</definedName>
    <definedName name="WQ_2_2" hidden="1">{#N/A,#N/A,FALSE,"을지 (4)";#N/A,#N/A,FALSE,"을지 (5)";#N/A,#N/A,FALSE,"을지 (6)"}</definedName>
    <definedName name="WQ_2_3" hidden="1">{#N/A,#N/A,FALSE,"을지 (4)";#N/A,#N/A,FALSE,"을지 (5)";#N/A,#N/A,FALSE,"을지 (6)"}</definedName>
    <definedName name="WQ_2_4" hidden="1">{#N/A,#N/A,FALSE,"을지 (4)";#N/A,#N/A,FALSE,"을지 (5)";#N/A,#N/A,FALSE,"을지 (6)"}</definedName>
    <definedName name="WQ_3" hidden="1">{#N/A,#N/A,FALSE,"을지 (4)";#N/A,#N/A,FALSE,"을지 (5)";#N/A,#N/A,FALSE,"을지 (6)"}</definedName>
    <definedName name="WQ_3_1" hidden="1">{#N/A,#N/A,FALSE,"을지 (4)";#N/A,#N/A,FALSE,"을지 (5)";#N/A,#N/A,FALSE,"을지 (6)"}</definedName>
    <definedName name="WQ_3_2" hidden="1">{#N/A,#N/A,FALSE,"을지 (4)";#N/A,#N/A,FALSE,"을지 (5)";#N/A,#N/A,FALSE,"을지 (6)"}</definedName>
    <definedName name="WQ_3_3" hidden="1">{#N/A,#N/A,FALSE,"을지 (4)";#N/A,#N/A,FALSE,"을지 (5)";#N/A,#N/A,FALSE,"을지 (6)"}</definedName>
    <definedName name="WQ_3_4" hidden="1">{#N/A,#N/A,FALSE,"을지 (4)";#N/A,#N/A,FALSE,"을지 (5)";#N/A,#N/A,FALSE,"을지 (6)"}</definedName>
    <definedName name="WQ_4" hidden="1">{#N/A,#N/A,FALSE,"을지 (4)";#N/A,#N/A,FALSE,"을지 (5)";#N/A,#N/A,FALSE,"을지 (6)"}</definedName>
    <definedName name="WQ_5" hidden="1">{#N/A,#N/A,FALSE,"을지 (4)";#N/A,#N/A,FALSE,"을지 (5)";#N/A,#N/A,FALSE,"을지 (6)"}</definedName>
    <definedName name="wqere" hidden="1">'[19]800CC_FR_HOSE'!#REF!</definedName>
    <definedName name="wqwqw" hidden="1">{#N/A,#N/A,FALSE,"단축1";#N/A,#N/A,FALSE,"단축2";#N/A,#N/A,FALSE,"단축3";#N/A,#N/A,FALSE,"장축";#N/A,#N/A,FALSE,"4WD"}</definedName>
    <definedName name="WREW" hidden="1">{#N/A,#N/A,FALSE,"단축1";#N/A,#N/A,FALSE,"단축2";#N/A,#N/A,FALSE,"단축3";#N/A,#N/A,FALSE,"장축";#N/A,#N/A,FALSE,"4WD"}</definedName>
    <definedName name="WREW_1" hidden="1">{#N/A,#N/A,FALSE,"단축1";#N/A,#N/A,FALSE,"단축2";#N/A,#N/A,FALSE,"단축3";#N/A,#N/A,FALSE,"장축";#N/A,#N/A,FALSE,"4WD"}</definedName>
    <definedName name="WREW_2" hidden="1">{#N/A,#N/A,FALSE,"단축1";#N/A,#N/A,FALSE,"단축2";#N/A,#N/A,FALSE,"단축3";#N/A,#N/A,FALSE,"장축";#N/A,#N/A,FALSE,"4WD"}</definedName>
    <definedName name="WRI" hidden="1">{#N/A,#N/A,FALSE,"COMP"}</definedName>
    <definedName name="wrn" hidden="1">{#N/A,#N/A,FALSE,"단축1";#N/A,#N/A,FALSE,"단축2";#N/A,#N/A,FALSE,"단축3";#N/A,#N/A,FALSE,"장축";#N/A,#N/A,FALSE,"4WD"}</definedName>
    <definedName name="WRN.2._.HOJAS." hidden="1">{"DESVI1",#N/A,FALSE,"JULIO";"DESVI2",#N/A,FALSE,"JULIO";"DESVI3",#N/A,FALSE,"JULIO"}</definedName>
    <definedName name="wrn.3._.hojas." hidden="1">{"DESVI1",#N/A,FALSE,"JULIO";"DESVI2",#N/A,FALSE,"JULIO";"DESVI3",#N/A,FALSE,"JULIO"}</definedName>
    <definedName name="wrn.345." hidden="1">{#N/A,#N/A,FALSE,"96 3월물량표";#N/A,#N/A,FALSE,"96 4월물량표";#N/A,#N/A,FALSE,"96 5월물량표"}</definedName>
    <definedName name="wrn.345._1" hidden="1">{#N/A,#N/A,FALSE,"96 3월물량표";#N/A,#N/A,FALSE,"96 4월물량표";#N/A,#N/A,FALSE,"96 5월물량표"}</definedName>
    <definedName name="wrn.345._2" hidden="1">{#N/A,#N/A,FALSE,"96 3월물량표";#N/A,#N/A,FALSE,"96 4월물량표";#N/A,#N/A,FALSE,"96 5월물량표"}</definedName>
    <definedName name="wrn.aaaaaa.phase3" hidden="1">{"Summary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1_1"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1_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1_3"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1_4"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2_1"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2_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2_3"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2_4"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3"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3_1"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3_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3_3"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3_4"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4"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_5"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tual._.vs._.Budget.Phase3" hidden="1">{"Summary Sheet",#N/A,FALSE,"Cash Flow vs Budget"}</definedName>
    <definedName name="wrn.Aging._.and._.Trend._.Analysis."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1_4"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2_1" hidden="1">{#N/A,#N/A,FALSE,"Aging Summary";#N/A,#N/A,FALSE,"Ratio Analysis";#N/A,#N/A,FALSE,"Test 120 Day Accts";#N/A,#N/A,FALSE,"Tickmarks"}</definedName>
    <definedName name="wrn.Aging._.and._.Trend._.Analysis._2_2" hidden="1">{#N/A,#N/A,FALSE,"Aging Summary";#N/A,#N/A,FALSE,"Ratio Analysis";#N/A,#N/A,FALSE,"Test 120 Day Accts";#N/A,#N/A,FALSE,"Tickmarks"}</definedName>
    <definedName name="wrn.Aging._.and._.Trend._.Analysis._2_3" hidden="1">{#N/A,#N/A,FALSE,"Aging Summary";#N/A,#N/A,FALSE,"Ratio Analysis";#N/A,#N/A,FALSE,"Test 120 Day Accts";#N/A,#N/A,FALSE,"Tickmarks"}</definedName>
    <definedName name="wrn.Aging._.and._.Trend._.Analysis._2_4"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3_1" hidden="1">{#N/A,#N/A,FALSE,"Aging Summary";#N/A,#N/A,FALSE,"Ratio Analysis";#N/A,#N/A,FALSE,"Test 120 Day Accts";#N/A,#N/A,FALSE,"Tickmarks"}</definedName>
    <definedName name="wrn.Aging._.and._.Trend._.Analysis._3_2" hidden="1">{#N/A,#N/A,FALSE,"Aging Summary";#N/A,#N/A,FALSE,"Ratio Analysis";#N/A,#N/A,FALSE,"Test 120 Day Accts";#N/A,#N/A,FALSE,"Tickmarks"}</definedName>
    <definedName name="wrn.Aging._.and._.Trend._.Analysis._3_3" hidden="1">{#N/A,#N/A,FALSE,"Aging Summary";#N/A,#N/A,FALSE,"Ratio Analysis";#N/A,#N/A,FALSE,"Test 120 Day Accts";#N/A,#N/A,FALSE,"Tickmarks"}</definedName>
    <definedName name="wrn.Aging._.and._.Trend._.Analysis._3_4"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l."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_.Stages._.Summary.Phase3" hidden="1">{"Short Stage 1",#N/A,FALSE,"Stage 1";"Short Stage 2",#N/A,FALSE,"Stage 2";"Short Stage 3",#N/A,FALSE,"Stage 3";"Short Stage 4",#N/A,FALSE,"Stage 4";"Short Stage 5",#N/A,FALSE,"Stage 5";"Short Stage 6",#N/A,FALSE,"Stage 6";"Short Stage 7",#N/A,FALSE,"Stage 7"}</definedName>
    <definedName name="wrn.All._.Summaries.Phase3" hidden="1">{"Summary vs Budget",#N/A,FALSE,"Summary vs Budget";"Stage 1 vs Budget",#N/A,FALSE,"Stage 1 vs Budget";"Stage 1 vs Budget",#N/A,FALSE,"Stage 2 vs Budget";"Stage 1 vs Budget",#N/A,FALSE,"Stage 3 vs Budget";"Stage 4 vs Budget",#N/A,FALSE,"Stage 4 vs Budget";"Summary",#N/A,FALSE,"Stage 5 vs Budget";"Summary",#N/A,FALSE,"Stage 6 vs Budget";"Summary",#N/A,FALSE,"Stage 7 vs Budget "}</definedName>
    <definedName name="wrn.All._.Summary._.Sheets.Phase3" hidden="1">{"Summary Sheet",#N/A,FALSE,"Summary vs Budget";"Summary Sheet",#N/A,FALSE,"Master vs Budget";"Summary Sheet",#N/A,FALSE,"Stage 1 vs Budget";"Summary Sheet",#N/A,FALSE,"Stage 2 vs Budget";"Summary Sheet",#N/A,FALSE,"Stage 3 vs Budget";"Summary Sheet",#N/A,FALSE,"Stage 4 vs Budget";"Summary Sheet",#N/A,FALSE,"Stage 5 vs Budget";"Summary Sheet",#N/A,FALSE,"Stage 6 vs Budget";"Summary Sheet",#N/A,FALSE,"Stage 7 vs Budget";"Summary Sheet",#N/A,FALSE,"SalesInfo vs Budget";"Summary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AU._.검사성적서." hidden="1">{#N/A,#N/A,FALSE,"을지 (4)";#N/A,#N/A,FALSE,"을지 (5)";#N/A,#N/A,FALSE,"을지 (6)"}</definedName>
    <definedName name="wrn.AU._.검사성적서._1" hidden="1">{#N/A,#N/A,FALSE,"을지 (4)";#N/A,#N/A,FALSE,"을지 (5)";#N/A,#N/A,FALSE,"을지 (6)"}</definedName>
    <definedName name="wrn.AU._.검사성적서._1_1" hidden="1">{#N/A,#N/A,FALSE,"을지 (4)";#N/A,#N/A,FALSE,"을지 (5)";#N/A,#N/A,FALSE,"을지 (6)"}</definedName>
    <definedName name="wrn.AU._.검사성적서._1_2" hidden="1">{#N/A,#N/A,FALSE,"을지 (4)";#N/A,#N/A,FALSE,"을지 (5)";#N/A,#N/A,FALSE,"을지 (6)"}</definedName>
    <definedName name="wrn.AU._.검사성적서._1_3" hidden="1">{#N/A,#N/A,FALSE,"을지 (4)";#N/A,#N/A,FALSE,"을지 (5)";#N/A,#N/A,FALSE,"을지 (6)"}</definedName>
    <definedName name="wrn.AU._.검사성적서._1_4" hidden="1">{#N/A,#N/A,FALSE,"을지 (4)";#N/A,#N/A,FALSE,"을지 (5)";#N/A,#N/A,FALSE,"을지 (6)"}</definedName>
    <definedName name="wrn.AU._.검사성적서._2" hidden="1">{#N/A,#N/A,FALSE,"을지 (4)";#N/A,#N/A,FALSE,"을지 (5)";#N/A,#N/A,FALSE,"을지 (6)"}</definedName>
    <definedName name="wrn.AU._.검사성적서._2_1" hidden="1">{#N/A,#N/A,FALSE,"을지 (4)";#N/A,#N/A,FALSE,"을지 (5)";#N/A,#N/A,FALSE,"을지 (6)"}</definedName>
    <definedName name="wrn.AU._.검사성적서._2_2" hidden="1">{#N/A,#N/A,FALSE,"을지 (4)";#N/A,#N/A,FALSE,"을지 (5)";#N/A,#N/A,FALSE,"을지 (6)"}</definedName>
    <definedName name="wrn.AU._.검사성적서._2_3" hidden="1">{#N/A,#N/A,FALSE,"을지 (4)";#N/A,#N/A,FALSE,"을지 (5)";#N/A,#N/A,FALSE,"을지 (6)"}</definedName>
    <definedName name="wrn.AU._.검사성적서._2_4" hidden="1">{#N/A,#N/A,FALSE,"을지 (4)";#N/A,#N/A,FALSE,"을지 (5)";#N/A,#N/A,FALSE,"을지 (6)"}</definedName>
    <definedName name="wrn.AU._.검사성적서._3" hidden="1">{#N/A,#N/A,FALSE,"을지 (4)";#N/A,#N/A,FALSE,"을지 (5)";#N/A,#N/A,FALSE,"을지 (6)"}</definedName>
    <definedName name="wrn.AU._.검사성적서._3_1" hidden="1">{#N/A,#N/A,FALSE,"을지 (4)";#N/A,#N/A,FALSE,"을지 (5)";#N/A,#N/A,FALSE,"을지 (6)"}</definedName>
    <definedName name="wrn.AU._.검사성적서._3_2" hidden="1">{#N/A,#N/A,FALSE,"을지 (4)";#N/A,#N/A,FALSE,"을지 (5)";#N/A,#N/A,FALSE,"을지 (6)"}</definedName>
    <definedName name="wrn.AU._.검사성적서._3_3" hidden="1">{#N/A,#N/A,FALSE,"을지 (4)";#N/A,#N/A,FALSE,"을지 (5)";#N/A,#N/A,FALSE,"을지 (6)"}</definedName>
    <definedName name="wrn.AU._.검사성적서._3_4" hidden="1">{#N/A,#N/A,FALSE,"을지 (4)";#N/A,#N/A,FALSE,"을지 (5)";#N/A,#N/A,FALSE,"을지 (6)"}</definedName>
    <definedName name="wrn.AU._.검사성적서._4" hidden="1">{#N/A,#N/A,FALSE,"을지 (4)";#N/A,#N/A,FALSE,"을지 (5)";#N/A,#N/A,FALSE,"을지 (6)"}</definedName>
    <definedName name="wrn.AU._.검사성적서._5" hidden="1">{#N/A,#N/A,FALSE,"을지 (4)";#N/A,#N/A,FALSE,"을지 (5)";#N/A,#N/A,FALSE,"을지 (6)"}</definedName>
    <definedName name="wrn.AU._.초도품._.보증서." hidden="1">{#N/A,#N/A,FALSE,"초도품";#N/A,#N/A,FALSE,"초도품 (2)";#N/A,#N/A,FALSE,"초도품 (3)";#N/A,#N/A,FALSE,"초도품 (4)";#N/A,#N/A,FALSE,"초도품 (5)";#N/A,#N/A,FALSE,"초도품 (6)"}</definedName>
    <definedName name="wrn.AU._.초도품._.보증서._1" hidden="1">{#N/A,#N/A,FALSE,"초도품";#N/A,#N/A,FALSE,"초도품 (2)";#N/A,#N/A,FALSE,"초도품 (3)";#N/A,#N/A,FALSE,"초도품 (4)";#N/A,#N/A,FALSE,"초도품 (5)";#N/A,#N/A,FALSE,"초도품 (6)"}</definedName>
    <definedName name="wrn.AU._.초도품._.보증서._1_1" hidden="1">{#N/A,#N/A,FALSE,"초도품";#N/A,#N/A,FALSE,"초도품 (2)";#N/A,#N/A,FALSE,"초도품 (3)";#N/A,#N/A,FALSE,"초도품 (4)";#N/A,#N/A,FALSE,"초도품 (5)";#N/A,#N/A,FALSE,"초도품 (6)"}</definedName>
    <definedName name="wrn.AU._.초도품._.보증서._1_2" hidden="1">{#N/A,#N/A,FALSE,"초도품";#N/A,#N/A,FALSE,"초도품 (2)";#N/A,#N/A,FALSE,"초도품 (3)";#N/A,#N/A,FALSE,"초도품 (4)";#N/A,#N/A,FALSE,"초도품 (5)";#N/A,#N/A,FALSE,"초도품 (6)"}</definedName>
    <definedName name="wrn.AU._.초도품._.보증서._1_3" hidden="1">{#N/A,#N/A,FALSE,"초도품";#N/A,#N/A,FALSE,"초도품 (2)";#N/A,#N/A,FALSE,"초도품 (3)";#N/A,#N/A,FALSE,"초도품 (4)";#N/A,#N/A,FALSE,"초도품 (5)";#N/A,#N/A,FALSE,"초도품 (6)"}</definedName>
    <definedName name="wrn.AU._.초도품._.보증서._1_4" hidden="1">{#N/A,#N/A,FALSE,"초도품";#N/A,#N/A,FALSE,"초도품 (2)";#N/A,#N/A,FALSE,"초도품 (3)";#N/A,#N/A,FALSE,"초도품 (4)";#N/A,#N/A,FALSE,"초도품 (5)";#N/A,#N/A,FALSE,"초도품 (6)"}</definedName>
    <definedName name="wrn.AU._.초도품._.보증서._2" hidden="1">{#N/A,#N/A,FALSE,"초도품";#N/A,#N/A,FALSE,"초도품 (2)";#N/A,#N/A,FALSE,"초도품 (3)";#N/A,#N/A,FALSE,"초도품 (4)";#N/A,#N/A,FALSE,"초도품 (5)";#N/A,#N/A,FALSE,"초도품 (6)"}</definedName>
    <definedName name="wrn.AU._.초도품._.보증서._2_1" hidden="1">{#N/A,#N/A,FALSE,"초도품";#N/A,#N/A,FALSE,"초도품 (2)";#N/A,#N/A,FALSE,"초도품 (3)";#N/A,#N/A,FALSE,"초도품 (4)";#N/A,#N/A,FALSE,"초도품 (5)";#N/A,#N/A,FALSE,"초도품 (6)"}</definedName>
    <definedName name="wrn.AU._.초도품._.보증서._2_2" hidden="1">{#N/A,#N/A,FALSE,"초도품";#N/A,#N/A,FALSE,"초도품 (2)";#N/A,#N/A,FALSE,"초도품 (3)";#N/A,#N/A,FALSE,"초도품 (4)";#N/A,#N/A,FALSE,"초도품 (5)";#N/A,#N/A,FALSE,"초도품 (6)"}</definedName>
    <definedName name="wrn.AU._.초도품._.보증서._2_3" hidden="1">{#N/A,#N/A,FALSE,"초도품";#N/A,#N/A,FALSE,"초도품 (2)";#N/A,#N/A,FALSE,"초도품 (3)";#N/A,#N/A,FALSE,"초도품 (4)";#N/A,#N/A,FALSE,"초도품 (5)";#N/A,#N/A,FALSE,"초도품 (6)"}</definedName>
    <definedName name="wrn.AU._.초도품._.보증서._2_4" hidden="1">{#N/A,#N/A,FALSE,"초도품";#N/A,#N/A,FALSE,"초도품 (2)";#N/A,#N/A,FALSE,"초도품 (3)";#N/A,#N/A,FALSE,"초도품 (4)";#N/A,#N/A,FALSE,"초도품 (5)";#N/A,#N/A,FALSE,"초도품 (6)"}</definedName>
    <definedName name="wrn.AU._.초도품._.보증서._3" hidden="1">{#N/A,#N/A,FALSE,"초도품";#N/A,#N/A,FALSE,"초도품 (2)";#N/A,#N/A,FALSE,"초도품 (3)";#N/A,#N/A,FALSE,"초도품 (4)";#N/A,#N/A,FALSE,"초도품 (5)";#N/A,#N/A,FALSE,"초도품 (6)"}</definedName>
    <definedName name="wrn.AU._.초도품._.보증서._3_1" hidden="1">{#N/A,#N/A,FALSE,"초도품";#N/A,#N/A,FALSE,"초도품 (2)";#N/A,#N/A,FALSE,"초도품 (3)";#N/A,#N/A,FALSE,"초도품 (4)";#N/A,#N/A,FALSE,"초도품 (5)";#N/A,#N/A,FALSE,"초도품 (6)"}</definedName>
    <definedName name="wrn.AU._.초도품._.보증서._3_2" hidden="1">{#N/A,#N/A,FALSE,"초도품";#N/A,#N/A,FALSE,"초도품 (2)";#N/A,#N/A,FALSE,"초도품 (3)";#N/A,#N/A,FALSE,"초도품 (4)";#N/A,#N/A,FALSE,"초도품 (5)";#N/A,#N/A,FALSE,"초도품 (6)"}</definedName>
    <definedName name="wrn.AU._.초도품._.보증서._3_3" hidden="1">{#N/A,#N/A,FALSE,"초도품";#N/A,#N/A,FALSE,"초도품 (2)";#N/A,#N/A,FALSE,"초도품 (3)";#N/A,#N/A,FALSE,"초도품 (4)";#N/A,#N/A,FALSE,"초도품 (5)";#N/A,#N/A,FALSE,"초도품 (6)"}</definedName>
    <definedName name="wrn.AU._.초도품._.보증서._3_4" hidden="1">{#N/A,#N/A,FALSE,"초도품";#N/A,#N/A,FALSE,"초도품 (2)";#N/A,#N/A,FALSE,"초도품 (3)";#N/A,#N/A,FALSE,"초도품 (4)";#N/A,#N/A,FALSE,"초도품 (5)";#N/A,#N/A,FALSE,"초도품 (6)"}</definedName>
    <definedName name="wrn.AU._.초도품._.보증서._4" hidden="1">{#N/A,#N/A,FALSE,"초도품";#N/A,#N/A,FALSE,"초도품 (2)";#N/A,#N/A,FALSE,"초도품 (3)";#N/A,#N/A,FALSE,"초도품 (4)";#N/A,#N/A,FALSE,"초도품 (5)";#N/A,#N/A,FALSE,"초도품 (6)"}</definedName>
    <definedName name="wrn.AU._.초도품._.보증서._5" hidden="1">{#N/A,#N/A,FALSE,"초도품";#N/A,#N/A,FALSE,"초도품 (2)";#N/A,#N/A,FALSE,"초도품 (3)";#N/A,#N/A,FALSE,"초도품 (4)";#N/A,#N/A,FALSE,"초도품 (5)";#N/A,#N/A,FALSE,"초도품 (6)"}</definedName>
    <definedName name="wrn.AuºIAI¼a." hidden="1">{#N/A,#N/A,FALSE,"´UA";#N/A,#N/A,FALSE,"´UA";#N/A,#N/A,FALSE,"´UA";#N/A,#N/A,FALSE,"Aa";#N/A,#N/A,FALSE,"4WD"}</definedName>
    <definedName name="wrn.B.SHEET." hidden="1">{#N/A,#N/A,FALSE,"COMICRO";#N/A,#N/A,FALSE,"BALSCH";#N/A,#N/A,FALSE,"GLASS";#N/A,#N/A,FALSE,"DEPRE";#N/A,#N/A,FALSE,"A&amp;MCUR";#N/A,#N/A,FALSE,"AGEANAlysis";#N/A,#N/A,FALSE,"CHECKS";#N/A,#N/A,FALSE,"CHECKS"}</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1_1"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1_2"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1_3"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1_4"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2"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2_1"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2_2"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2_3"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2_4"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3"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3_1"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3_2"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3_3"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3_4"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4"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_5"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rief" hidden="1">{#N/A,#N/A,TRUE,"Summary";#N/A,#N/A,TRUE,"Balance Sheet";#N/A,#N/A,TRUE,"P &amp; L";#N/A,#N/A,TRUE,"Fixed Assets";#N/A,#N/A,TRUE,"Cash Flows"}</definedName>
    <definedName name="wrn.Brief." hidden="1">{#N/A,#N/A,TRUE,"Summary";#N/A,#N/A,TRUE,"Balance Sheet";#N/A,#N/A,TRUE,"P &amp; L";#N/A,#N/A,TRUE,"Fixed Assets";#N/A,#N/A,TRUE,"Cash Flows"}</definedName>
    <definedName name="wrn.Brief._1" hidden="1">{#N/A,#N/A,TRUE,"Summary";#N/A,#N/A,TRUE,"Balance Sheet";#N/A,#N/A,TRUE,"P &amp; L";#N/A,#N/A,TRUE,"Fixed Assets";#N/A,#N/A,TRUE,"Cash Flows"}</definedName>
    <definedName name="wrn.Brief._2" hidden="1">{#N/A,#N/A,TRUE,"Summary";#N/A,#N/A,TRUE,"Balance Sheet";#N/A,#N/A,TRUE,"P &amp; L";#N/A,#N/A,TRUE,"Fixed Assets";#N/A,#N/A,TRUE,"Cash Flows"}</definedName>
    <definedName name="wrn.Cash." hidden="1">{"CashPrint",#N/A,FALSE,"Cash"}</definedName>
    <definedName name="wrn.Cash._.Flow._.vs._.PnL.Phase3" hidden="1">{"CF vs PnL",#N/A,FALSE,"CF vs P&amp;L"}</definedName>
    <definedName name="wrn.CDA._.Plan._.Page." hidden="1">{#N/A,#N/A,FALSE,"CDA Plan"}</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1_1"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1_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1_3"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1_4"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2_1"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2_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2_3"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2_4"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3"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3_1"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3_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3_3"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3_4"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4"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_5"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omplete._.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SA._.FS._.국문." hidden="1">{#N/A,#N/A,FALSE,"BS";#N/A,#N/A,FALSE,"PL";#N/A,#N/A,FALSE,"처분";#N/A,#N/A,FALSE,"현금";#N/A,#N/A,FALSE,"매출";#N/A,#N/A,FALSE,"원가";#N/A,#N/A,FALSE,"경영"}</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1_1"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1_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1_3"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1_4"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2_1"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2_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2_3"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2_4"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3"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3_1"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3_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3_3"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3_4"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4"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_5"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t._.Inputs." hidden="1">{"Cost Inputs",#N/A,FALSE,"Cost Inputs"}</definedName>
    <definedName name="wrn.Current._.Summary._.Sheets.Phase3" hidden="1">{"Summary Sheet",#N/A,FALSE,"Summary vs Budget";"Summary Sheet",#N/A,FALSE,"Master vs Budget";"Summary Sheet",#N/A,FALSE,"Stage 1 vs Budget";"Summary Sheet",#N/A,FALSE,"Stage 2 vs Budget";"Summary Sheet",#N/A,FALSE,"Stage 3 vs Budget";"Summary Sheet",#N/A,FALSE,"SalesInfo vs Budget";"Summary Sheet",#N/A,FALSE,"Stock Route vs Budget";"Summary Sheet",#N/A,FALSE,"Stock Route Park vs Budget"}</definedName>
    <definedName name="wrn.édition." hidden="1">{"résultats",#N/A,FALSE,"résultats SFS";"indicateurs",#N/A,FALSE,"résultats SFS";"commentaires",#N/A,FALSE,"commentaires SFS";"graphiques",#N/A,FALSE,"graphiques SFS"}</definedName>
    <definedName name="wrn.ela" hidden="1">{#N/A,#N/A,FALSE,"Cash Flows";#N/A,#N/A,FALSE,"Fixed Assets";#N/A,#N/A,FALSE,"Balance Sheet";#N/A,#N/A,FALSE,"P &amp; L"}</definedName>
    <definedName name="wrn.ela_1" hidden="1">{#N/A,#N/A,FALSE,"Cash Flows";#N/A,#N/A,FALSE,"Fixed Assets";#N/A,#N/A,FALSE,"Balance Sheet";#N/A,#N/A,FALSE,"P &amp; L"}</definedName>
    <definedName name="wrn.ela_2" hidden="1">{#N/A,#N/A,FALSE,"Cash Flows";#N/A,#N/A,FALSE,"Fixed Assets";#N/A,#N/A,FALSE,"Balance Sheet";#N/A,#N/A,FALSE,"P &amp; L"}</definedName>
    <definedName name="wrn.elaborate" hidden="1">{#N/A,#N/A,FALSE,"Cash Flows";#N/A,#N/A,FALSE,"Fixed Assets";#N/A,#N/A,FALSE,"Balance Sheet";#N/A,#N/A,FALSE,"P &amp; L"}</definedName>
    <definedName name="wrn.Elaborate." hidden="1">{#N/A,#N/A,FALSE,"Cash Flows";#N/A,#N/A,FALSE,"Fixed Assets";#N/A,#N/A,FALSE,"Balance Sheet";#N/A,#N/A,FALSE,"P &amp; L"}</definedName>
    <definedName name="wrn.Elaborate._1" hidden="1">{#N/A,#N/A,FALSE,"Cash Flows";#N/A,#N/A,FALSE,"Fixed Assets";#N/A,#N/A,FALSE,"Balance Sheet";#N/A,#N/A,FALSE,"P &amp; L"}</definedName>
    <definedName name="wrn.Elaborate._2" hidden="1">{#N/A,#N/A,FALSE,"Cash Flows";#N/A,#N/A,FALSE,"Fixed Assets";#N/A,#N/A,FALSE,"Balance Sheet";#N/A,#N/A,FALSE,"P &amp; L"}</definedName>
    <definedName name="wrn.Fin._.Year._.95.96.Phase3" hidden="1">{"Fin Year 95.96",#N/A,FALSE,"Cash Flow"}</definedName>
    <definedName name="wrn.FORM1." hidden="1">{#N/A,#N/A,FALSE,"COMP"}</definedName>
    <definedName name="wrn.FORNDV." hidden="1">{"FORNDV",#N/A,FALSE,"Sheet1"}</definedName>
    <definedName name="wrn.Full._.Cash._.Flow.Phase3" hidden="1">{"Full Cash Flow",#N/A,FALSE,"Cash Flow"}</definedName>
    <definedName name="wrn.Full._.Financials." hidden="1">{#N/A,#N/A,TRUE,"Financials";#N/A,#N/A,TRUE,"Operating Statistics";#N/A,#N/A,TRUE,"Capex &amp; Depreciation";#N/A,#N/A,TRUE,"Debt"}</definedName>
    <definedName name="wrn.Full._.Report." hidden="1">{"Summary",#N/A,FALSE,"Summary";"UPL Monthly Cash Flow",#N/A,FALSE,"Cash Flow";"Sensitivity Graphs",#N/A,FALSE,"Graphs";"MBL Funding",#N/A,FALSE,"MBL Funding";"Cost Inputs",#N/A,FALSE,"Cost Inputs";"Revenue Inputs",#N/A,FALSE,"Revenue Inputs";"Other Inputs",#N/A,FALSE,"Other Inputs"}</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1_1"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1_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1_3"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1_4"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2_1"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2_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2_3"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2_4"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3"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3_1"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3_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3_3"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3_4"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4"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_5"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IMPRESSION._.DO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1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1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1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1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2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2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2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2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3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3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3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3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IMPRESSION._.DOC._5"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MPRESSION._.RP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1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1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1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1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2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2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2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2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3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3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3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3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ESSION._.RP2._5"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nputs." hidden="1">{"Cost Inputs",#N/A,FALSE,"Cost Inputs";"Revenue Inputs",#N/A,FALSE,"Revenue Inputs";"Other Inputs",#N/A,FALSE,"Other Inputs"}</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1_1"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1_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1_3"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1_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2_1"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2_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2_3"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2_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3"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3_1"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3_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3_3"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3_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4"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_5"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K._.GuV._.o.._.Kommentar." hidden="1">{"K GuV o. Kommentar",#N/A,FALSE,"Kaufhof"}</definedName>
    <definedName name="wrn.KBilanz._.o.._.Kommentar." hidden="1">{"K Bilanz o. Kommentar",#N/A,FALSE,"Kaufhof"}</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sp." hidden="1">{#N/A,#N/A,FALSE,"index";#N/A,#N/A,FALSE,"prudential";#N/A,#N/A,FALSE,"com.verif";#N/A,#N/A,FALSE,"COND.PREC";#N/A,#N/A,FALSE,"DRAWDOWN";#N/A,#N/A,FALSE,"SETTL.INSTR";#N/A,#N/A,FALSE,"LIST DOC.";#N/A,#N/A,FALSE,"COND.SUBS.";#N/A,#N/A,FALSE,"annualrev";#N/A,#N/A,FALSE,"financ.rev"}</definedName>
    <definedName name="wrn.Master._.Full.phase3" hidden="1">{"Full Master",#N/A,FALSE,"Master"}</definedName>
    <definedName name="wrn.MBL._.Funding." hidden="1">{"MBL Funding",#N/A,FALSE,"MBL Funding"}</definedName>
    <definedName name="wrn.MEASURE." hidden="1">{#N/A,#N/A,FALSE,"A장";#N/A,#N/A,FALSE,"B장"}</definedName>
    <definedName name="wrn.MEASURE._1" hidden="1">{#N/A,#N/A,FALSE,"A장";#N/A,#N/A,FALSE,"B장"}</definedName>
    <definedName name="wrn.MEASURE._2" hidden="1">{#N/A,#N/A,FALSE,"A장";#N/A,#N/A,FALSE,"B장"}</definedName>
    <definedName name="wrn.Monthly._.Reports.Phase3" hidden="1">{"Summary Sheet",#N/A,FALSE,"vs Budget";"Fin Year 95.96",#N/A,FALSE,"Cash Flow"}</definedName>
    <definedName name="wrn.One._.Pager._.plus._.Technicals." hidden="1">{#N/A,#N/A,FALSE,"One Pager";#N/A,#N/A,FALSE,"Technical"}</definedName>
    <definedName name="wrn.Other._.Inputs." hidden="1">{"Other Inputs",#N/A,FALSE,"Other Inputs"}</definedName>
    <definedName name="wrn.Outputs." hidden="1">{"Summary",#N/A,FALSE,"Summary";"UPL Monthly Cash Flow",#N/A,FALSE,"Cash Flow";"Sensitivity Graphs",#N/A,FALSE,"Graphs";"MBL Funding",#N/A,FALSE,"MBL Funding"}</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1_1"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1_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1_3"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1_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2_1"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2_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2_3"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2_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3"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3_1"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3_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3_3"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3_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4"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_5"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krs._.etc.Phase3" hidden="1">{"Summary Sheet",#N/A,FALSE,"Stock Route vs Budget";"Summary Sheet",#N/A,FALSE,"Stock Route Park vs Budget";"Summary Sheet",#N/A,FALSE,"River Park vs Budget";"Summary Sheet",#N/A,FALSE,"Central Park vs Budget";"Summary Sheet",#N/A,FALSE,"Crescent Park vs Budget";"Summary Sheet",#N/A,FALSE,"The Green vs Budget"}</definedName>
    <definedName name="wrn.PARKS._.URBAN._.RENEWAL._.PROJECT." hidden="1">{"DESCRIPTION OF SPREADSHEETS",#N/A,FALSE,"Description of Spreadsheets";"PROJECT INPUT FACTORS",#N/A,FALSE,"Project Input Factors";"ALLOTMENT YIELDS",#N/A,FALSE,"Allotment Yield Details";"MASTER INPUTS",#N/A,FALSE,"Master Inputs";"PHASE 1 INPUTS",#N/A,FALSE,"Phase 1 Inputs";"OTHER PHASES INPUTS",#N/A,FALSE,"Other Phases - Inputs";"MASTER COSTS",#N/A,FALSE,"Master Costs"}</definedName>
    <definedName name="wrn.PHASE._.1._.SUMMARY." hidden="1">{"PHASE 1 CASH FLOW SUMMARY",#N/A,FALSE,"Phase 1 - Cash Flow Summary";"PHASE 1 COSTS",#N/A,FALSE,"Phase 1 - Costs";"PHASE 1 SALES",#N/A,FALSE,"Phase 1 - Sales"}</definedName>
    <definedName name="wrn.PHASE._.2._.SUMMARY." hidden="1">{"PHASE 2 CASH FLOW SUMMARY",#N/A,FALSE,"Phase 2 - Cash Flow Summary";"PHASE 2 COSTS",#N/A,FALSE,"Phase 2 - Costs";"PHASE 2 SALES",#N/A,FALSE,"Phase 2 - Sales"}</definedName>
    <definedName name="wrn.PHASE._.3._.SUMMARY." hidden="1">{"PHASE 3 CASH FLOW SUMMARY",#N/A,FALSE,"Phase 3 - Cash Flow Summary";"PHASE 3 COSTS",#N/A,FALSE,"Phase 3 - Costs";"PHASE 3 SALES",#N/A,FALSE,"Phase 3 - Sales"}</definedName>
    <definedName name="wrn.Print_Al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Index." hidden="1">{"Index",#N/A,FALSE,"Index"}</definedName>
    <definedName name="wrn.Productivity." hidden="1">{"Summary analysis",#N/A,FALSE,"Total";"OCPH analysis",#N/A,FALSE,"Total";"detail analysis",#N/A,FALSE,"Total"}</definedName>
    <definedName name="wrn.Profit._.and._.Loss.Phase3" hidden="1">{"Profit and Loss",#N/A,FALSE,"9697"}</definedName>
    <definedName name="wrn.purchase._.register." hidden="1">{#N/A,#N/A,TRUE,"RM-June"}</definedName>
    <definedName name="wrn.PVC." hidden="1">{#N/A,#N/A,FALSE,"P.V.C 9월 압출 CAPA";#N/A,#N/A,FALSE,"P.V.C 10월 압출 CAPA ";#N/A,#N/A,FALSE,"P.V.C 11월 압출 CAPA ";#N/A,#N/A,FALSE,"P.V.C 12월 압출 CAPA "}</definedName>
    <definedName name="wrn.PVC._1" hidden="1">{#N/A,#N/A,FALSE,"P.V.C 9월 압출 CAPA";#N/A,#N/A,FALSE,"P.V.C 10월 압출 CAPA ";#N/A,#N/A,FALSE,"P.V.C 11월 압출 CAPA ";#N/A,#N/A,FALSE,"P.V.C 12월 압출 CAPA "}</definedName>
    <definedName name="wrn.PVC._2" hidden="1">{#N/A,#N/A,FALSE,"P.V.C 9월 압출 CAPA";#N/A,#N/A,FALSE,"P.V.C 10월 압출 CAPA ";#N/A,#N/A,FALSE,"P.V.C 11월 압출 CAPA ";#N/A,#N/A,FALSE,"P.V.C 12월 압출 CAPA "}</definedName>
    <definedName name="wrn.Quantity." hidden="1">{#N/A,#N/A,FALSE,"MONTHLY "}</definedName>
    <definedName name="wrn.results." hidden="1">{#N/A,#N/A,TRUE,"BALSCH";#N/A,#N/A,TRUE,"COMICRO";#N/A,#N/A,TRUE,"CHECKS";#N/A,#N/A,TRUE,"GLASS";#N/A,#N/A,TRUE,"DEPRE";#N/A,#N/A,TRUE,"A&amp;MCUR";#N/A,#N/A,TRUE,"AGEANAlysis";#N/A,#N/A,TRUE,"CHECKS"}</definedName>
    <definedName name="wrn.Revenue._.Inputs." hidden="1">{"Revenue Inputs",#N/A,FALSE,"Revenue Inputs"}</definedName>
    <definedName name="wrn.Revised._.Stage._.1._.Cost._.Calc." hidden="1">{"Stage 1 Cost Calc",#N/A,FALSE,"Stage 1 Allocation"}</definedName>
    <definedName name="wrn.Revised._.Stage._.1._.Cost._.Calc.Phase3" hidden="1">{"Stage 1 Cost Calc",#N/A,FALSE,"Stage 1 Allocation"}</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1_1"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1_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1_3"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1_4"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2_1"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2_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2_3"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2_4"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3"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3_1"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3_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3_3"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3_4"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4"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_5"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1_1"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1_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1_3"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1_4"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2_1"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2_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2_3"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2_4"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3"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3_1"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3_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3_3"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3_4"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4"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_5"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_.Info._.Centre.Phase3" hidden="1">{"Short Sales and Info",#N/A,FALSE,"Sales &amp; Info Centre"}</definedName>
    <definedName name="wrn.Sales._.n._.Info._.v._.Budget.Phase3" hidden="1">{"Summary Sheet",#N/A,FALSE,"SalesInfo vs Budget"}</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orecard._.rpt." hidden="1">{"scorecard view",#N/A,FALSE,"Scorecard output"}</definedName>
    <definedName name="wrn.Sensitivity._.Graphs." hidden="1">{"Sensitivity Graphs",#N/A,FALSE,"Graphs"}</definedName>
    <definedName name="wrn.Stage._.1._.Short.Phase3" hidden="1">{"Short Stage 1",#N/A,FALSE,"Stage 1"}</definedName>
    <definedName name="wrn.Stage._.2._.Short.Phase3" hidden="1">{"Short Stage 2",#N/A,FALSE,"Stage 2"}</definedName>
    <definedName name="wrn.Stage._.3.Phase3" hidden="1">{"Short Stage 3",#N/A,FALSE,"Stage 3"}</definedName>
    <definedName name="wrn.Stage._.4.Phase3" hidden="1">{"Short Stage 4",#N/A,FALSE,"Stage 4"}</definedName>
    <definedName name="wrn.Stage._.5.Phase3" hidden="1">{"Short Stage 5",#N/A,FALSE,"Stage 5"}</definedName>
    <definedName name="wrn.Summary." hidden="1">{"Summary",#N/A,FALSE,"Summary"}</definedName>
    <definedName name="wrn.SummaryReport." hidden="1">{"Header",#N/A,TRUE,"Summary";"ProjectInfo",#N/A,TRUE,"Total Value"}</definedName>
    <definedName name="wrn.SummaryReport._1_1" hidden="1">{"Header",#N/A,TRUE,"Summary";"ProjectInfo",#N/A,TRUE,"Total Value"}</definedName>
    <definedName name="wrn.SummaryReport._1_2" hidden="1">{"Header",#N/A,TRUE,"Summary";"ProjectInfo",#N/A,TRUE,"Total Value"}</definedName>
    <definedName name="wrn.SummaryReport._1_3" hidden="1">{"Header",#N/A,TRUE,"Summary";"ProjectInfo",#N/A,TRUE,"Total Value"}</definedName>
    <definedName name="wrn.SummaryReport._1_4" hidden="1">{"Header",#N/A,TRUE,"Summary";"ProjectInfo",#N/A,TRUE,"Total Value"}</definedName>
    <definedName name="wrn.SummaryReport._2" hidden="1">{"Header",#N/A,TRUE,"Summary";"ProjectInfo",#N/A,TRUE,"Total Value"}</definedName>
    <definedName name="wrn.SummaryReport._2_1" hidden="1">{"Header",#N/A,TRUE,"Summary";"ProjectInfo",#N/A,TRUE,"Total Value"}</definedName>
    <definedName name="wrn.SummaryReport._2_2" hidden="1">{"Header",#N/A,TRUE,"Summary";"ProjectInfo",#N/A,TRUE,"Total Value"}</definedName>
    <definedName name="wrn.SummaryReport._2_3" hidden="1">{"Header",#N/A,TRUE,"Summary";"ProjectInfo",#N/A,TRUE,"Total Value"}</definedName>
    <definedName name="wrn.SummaryReport._2_4" hidden="1">{"Header",#N/A,TRUE,"Summary";"ProjectInfo",#N/A,TRUE,"Total Value"}</definedName>
    <definedName name="wrn.SummaryReport._3" hidden="1">{"Header",#N/A,TRUE,"Summary";"ProjectInfo",#N/A,TRUE,"Total Value"}</definedName>
    <definedName name="wrn.SummaryReport._3_1" hidden="1">{"Header",#N/A,TRUE,"Summary";"ProjectInfo",#N/A,TRUE,"Total Value"}</definedName>
    <definedName name="wrn.SummaryReport._3_2" hidden="1">{"Header",#N/A,TRUE,"Summary";"ProjectInfo",#N/A,TRUE,"Total Value"}</definedName>
    <definedName name="wrn.SummaryReport._3_3" hidden="1">{"Header",#N/A,TRUE,"Summary";"ProjectInfo",#N/A,TRUE,"Total Value"}</definedName>
    <definedName name="wrn.SummaryReport._3_4" hidden="1">{"Header",#N/A,TRUE,"Summary";"ProjectInfo",#N/A,TRUE,"Total Value"}</definedName>
    <definedName name="wrn.SummaryReport._4" hidden="1">{"Header",#N/A,TRUE,"Summary";"ProjectInfo",#N/A,TRUE,"Total Value"}</definedName>
    <definedName name="wrn.SummaryReport._5" hidden="1">{"Header",#N/A,TRUE,"Summary";"ProjectInfo",#N/A,TRUE,"Total Value"}</definedName>
    <definedName name="wrn.tou구매." hidden="1">{#N/A,#N/A,FALSE,"견적대비-2"}</definedName>
    <definedName name="wrn.Trial._.Balance." hidden="1">{#N/A,#N/A,TRUE,"constb"}</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1_1"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1_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1_3"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1_4"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2_1"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2_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2_3"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2_4"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3"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3_1"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3_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3_3"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3_4"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4"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_5"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PL._.Cash._.Flow." hidden="1">{"UPL Monthly Cash Flow",#N/A,FALSE,"Cash Flow"}</definedName>
    <definedName name="wrn.Weekly._.Scrap._.Report." hidden="1">{#N/A,#N/A,TRUE,"GEM Total";#N/A,#N/A,TRUE,"Final Assembly";#N/A,#N/A,TRUE,"Cleaning";#N/A,#N/A,TRUE,"Schooping,Clearing";#N/A,#N/A,TRUE,"Winding"}</definedName>
    <definedName name="wrn.Y차._.종합." hidden="1">{#N/A,#N/A,TRUE,"Y생산";#N/A,#N/A,TRUE,"Y판매";#N/A,#N/A,TRUE,"Y총물량";#N/A,#N/A,TRUE,"Y능력";#N/A,#N/A,TRUE,"YKD"}</definedName>
    <definedName name="wrn.Y차._.종합._1" hidden="1">{#N/A,#N/A,TRUE,"Y생산";#N/A,#N/A,TRUE,"Y판매";#N/A,#N/A,TRUE,"Y총물량";#N/A,#N/A,TRUE,"Y능력";#N/A,#N/A,TRUE,"YKD"}</definedName>
    <definedName name="wrn.Y차._.종합._2" hidden="1">{#N/A,#N/A,TRUE,"Y생산";#N/A,#N/A,TRUE,"Y판매";#N/A,#N/A,TRUE,"Y총물량";#N/A,#N/A,TRUE,"Y능력";#N/A,#N/A,TRUE,"YKD"}</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1_1"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1_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1_3"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1_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2_1"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2_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2_3"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2_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3"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3_1"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3_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3_3"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3_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_5"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관섬예산."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급여인상안." hidden="1">{#N/A,#N/A,FALSE,"계약직(여)"}</definedName>
    <definedName name="wrn.급여인상안._1_1" hidden="1">{#N/A,#N/A,FALSE,"계약직(여)"}</definedName>
    <definedName name="wrn.급여인상안._1_2" hidden="1">{#N/A,#N/A,FALSE,"계약직(여)"}</definedName>
    <definedName name="wrn.급여인상안._1_3" hidden="1">{#N/A,#N/A,FALSE,"계약직(여)"}</definedName>
    <definedName name="wrn.급여인상안._1_4" hidden="1">{#N/A,#N/A,FALSE,"계약직(여)"}</definedName>
    <definedName name="wrn.급여인상안._2" hidden="1">{#N/A,#N/A,FALSE,"계약직(여)"}</definedName>
    <definedName name="wrn.급여인상안._2_1" hidden="1">{#N/A,#N/A,FALSE,"계약직(여)"}</definedName>
    <definedName name="wrn.급여인상안._2_2" hidden="1">{#N/A,#N/A,FALSE,"계약직(여)"}</definedName>
    <definedName name="wrn.급여인상안._2_3" hidden="1">{#N/A,#N/A,FALSE,"계약직(여)"}</definedName>
    <definedName name="wrn.급여인상안._2_4" hidden="1">{#N/A,#N/A,FALSE,"계약직(여)"}</definedName>
    <definedName name="wrn.급여인상안._3" hidden="1">{#N/A,#N/A,FALSE,"계약직(여)"}</definedName>
    <definedName name="wrn.급여인상안._3_1" hidden="1">{#N/A,#N/A,FALSE,"계약직(여)"}</definedName>
    <definedName name="wrn.급여인상안._3_2" hidden="1">{#N/A,#N/A,FALSE,"계약직(여)"}</definedName>
    <definedName name="wrn.급여인상안._3_3" hidden="1">{#N/A,#N/A,FALSE,"계약직(여)"}</definedName>
    <definedName name="wrn.급여인상안._3_4" hidden="1">{#N/A,#N/A,FALSE,"계약직(여)"}</definedName>
    <definedName name="wrn.급여인상안._4" hidden="1">{#N/A,#N/A,FALSE,"계약직(여)"}</definedName>
    <definedName name="wrn.급여인상안._5" hidden="1">{#N/A,#N/A,FALSE,"계약직(여)"}</definedName>
    <definedName name="wrn.보고서." hidden="1">{#N/A,#N/A,FALSE,"Sheet1";#N/A,#N/A,FALSE,"기평9607"}</definedName>
    <definedName name="wrn.보호계전기." hidden="1">{#N/A,#N/A,FALSE,"ENG'G(보호계전기)"}</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1_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1_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1_3"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1_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2_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2_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2_3"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2_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3"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3_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3_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3_3"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3_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4"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_5"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1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1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1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1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2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2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2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2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3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3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3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3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_5"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신규dep._.full._.set." hidden="1">{#N/A,#N/A,FALSE,"신규dep";#N/A,#N/A,FALSE,"신규dep-금형상각후";#N/A,#N/A,FALSE,"신규dep-연구비상각후";#N/A,#N/A,FALSE,"신규dep-기계,공구상각후"}</definedName>
    <definedName name="wrn.신규dep._.full._.set._1" hidden="1">{#N/A,#N/A,FALSE,"신규dep";#N/A,#N/A,FALSE,"신규dep-금형상각후";#N/A,#N/A,FALSE,"신규dep-연구비상각후";#N/A,#N/A,FALSE,"신규dep-기계,공구상각후"}</definedName>
    <definedName name="wrn.신규dep._.full._.set._1_1" hidden="1">{#N/A,#N/A,FALSE,"신규dep";#N/A,#N/A,FALSE,"신규dep-금형상각후";#N/A,#N/A,FALSE,"신규dep-연구비상각후";#N/A,#N/A,FALSE,"신규dep-기계,공구상각후"}</definedName>
    <definedName name="wrn.신규dep._.full._.set._1_2" hidden="1">{#N/A,#N/A,FALSE,"신규dep";#N/A,#N/A,FALSE,"신규dep-금형상각후";#N/A,#N/A,FALSE,"신규dep-연구비상각후";#N/A,#N/A,FALSE,"신규dep-기계,공구상각후"}</definedName>
    <definedName name="wrn.신규dep._.full._.set._1_3" hidden="1">{#N/A,#N/A,FALSE,"신규dep";#N/A,#N/A,FALSE,"신규dep-금형상각후";#N/A,#N/A,FALSE,"신규dep-연구비상각후";#N/A,#N/A,FALSE,"신규dep-기계,공구상각후"}</definedName>
    <definedName name="wrn.신규dep._.full._.set._1_4" hidden="1">{#N/A,#N/A,FALSE,"신규dep";#N/A,#N/A,FALSE,"신규dep-금형상각후";#N/A,#N/A,FALSE,"신규dep-연구비상각후";#N/A,#N/A,FALSE,"신규dep-기계,공구상각후"}</definedName>
    <definedName name="wrn.신규dep._.full._.set._2" hidden="1">{#N/A,#N/A,FALSE,"신규dep";#N/A,#N/A,FALSE,"신규dep-금형상각후";#N/A,#N/A,FALSE,"신규dep-연구비상각후";#N/A,#N/A,FALSE,"신규dep-기계,공구상각후"}</definedName>
    <definedName name="wrn.신규dep._.full._.set._2_1" hidden="1">{#N/A,#N/A,FALSE,"신규dep";#N/A,#N/A,FALSE,"신규dep-금형상각후";#N/A,#N/A,FALSE,"신규dep-연구비상각후";#N/A,#N/A,FALSE,"신규dep-기계,공구상각후"}</definedName>
    <definedName name="wrn.신규dep._.full._.set._2_2" hidden="1">{#N/A,#N/A,FALSE,"신규dep";#N/A,#N/A,FALSE,"신규dep-금형상각후";#N/A,#N/A,FALSE,"신규dep-연구비상각후";#N/A,#N/A,FALSE,"신규dep-기계,공구상각후"}</definedName>
    <definedName name="wrn.신규dep._.full._.set._2_3" hidden="1">{#N/A,#N/A,FALSE,"신규dep";#N/A,#N/A,FALSE,"신규dep-금형상각후";#N/A,#N/A,FALSE,"신규dep-연구비상각후";#N/A,#N/A,FALSE,"신규dep-기계,공구상각후"}</definedName>
    <definedName name="wrn.신규dep._.full._.set._2_4" hidden="1">{#N/A,#N/A,FALSE,"신규dep";#N/A,#N/A,FALSE,"신규dep-금형상각후";#N/A,#N/A,FALSE,"신규dep-연구비상각후";#N/A,#N/A,FALSE,"신규dep-기계,공구상각후"}</definedName>
    <definedName name="wrn.신규dep._.full._.set._3" hidden="1">{#N/A,#N/A,FALSE,"신규dep";#N/A,#N/A,FALSE,"신규dep-금형상각후";#N/A,#N/A,FALSE,"신규dep-연구비상각후";#N/A,#N/A,FALSE,"신규dep-기계,공구상각후"}</definedName>
    <definedName name="wrn.신규dep._.full._.set._3_1" hidden="1">{#N/A,#N/A,FALSE,"신규dep";#N/A,#N/A,FALSE,"신규dep-금형상각후";#N/A,#N/A,FALSE,"신규dep-연구비상각후";#N/A,#N/A,FALSE,"신규dep-기계,공구상각후"}</definedName>
    <definedName name="wrn.신규dep._.full._.set._3_2" hidden="1">{#N/A,#N/A,FALSE,"신규dep";#N/A,#N/A,FALSE,"신규dep-금형상각후";#N/A,#N/A,FALSE,"신규dep-연구비상각후";#N/A,#N/A,FALSE,"신규dep-기계,공구상각후"}</definedName>
    <definedName name="wrn.신규dep._.full._.set._3_3" hidden="1">{#N/A,#N/A,FALSE,"신규dep";#N/A,#N/A,FALSE,"신규dep-금형상각후";#N/A,#N/A,FALSE,"신규dep-연구비상각후";#N/A,#N/A,FALSE,"신규dep-기계,공구상각후"}</definedName>
    <definedName name="wrn.신규dep._.full._.set._3_4" hidden="1">{#N/A,#N/A,FALSE,"신규dep";#N/A,#N/A,FALSE,"신규dep-금형상각후";#N/A,#N/A,FALSE,"신규dep-연구비상각후";#N/A,#N/A,FALSE,"신규dep-기계,공구상각후"}</definedName>
    <definedName name="wrn.신규dep._.full._.set._4" hidden="1">{#N/A,#N/A,FALSE,"신규dep";#N/A,#N/A,FALSE,"신규dep-금형상각후";#N/A,#N/A,FALSE,"신규dep-연구비상각후";#N/A,#N/A,FALSE,"신규dep-기계,공구상각후"}</definedName>
    <definedName name="wrn.신규dep._.full._.set._5" hidden="1">{#N/A,#N/A,FALSE,"신규dep";#N/A,#N/A,FALSE,"신규dep-금형상각후";#N/A,#N/A,FALSE,"신규dep-연구비상각후";#N/A,#N/A,FALSE,"신규dep-기계,공구상각후"}</definedName>
    <definedName name="wrn.전부인쇄." hidden="1">{#N/A,#N/A,FALSE,"단축1";#N/A,#N/A,FALSE,"단축2";#N/A,#N/A,FALSE,"단축3";#N/A,#N/A,FALSE,"장축";#N/A,#N/A,FALSE,"4WD"}</definedName>
    <definedName name="wrn.전부인쇄._1" hidden="1">{#N/A,#N/A,FALSE,"단축1";#N/A,#N/A,FALSE,"단축2";#N/A,#N/A,FALSE,"단축3";#N/A,#N/A,FALSE,"장축";#N/A,#N/A,FALSE,"4WD"}</definedName>
    <definedName name="wrn.전부인쇄._1_1" hidden="1">{#N/A,#N/A,FALSE,"단축1";#N/A,#N/A,FALSE,"단축2";#N/A,#N/A,FALSE,"단축3";#N/A,#N/A,FALSE,"장축";#N/A,#N/A,FALSE,"4WD"}</definedName>
    <definedName name="wrn.전부인쇄._1_2" hidden="1">{#N/A,#N/A,FALSE,"단축1";#N/A,#N/A,FALSE,"단축2";#N/A,#N/A,FALSE,"단축3";#N/A,#N/A,FALSE,"장축";#N/A,#N/A,FALSE,"4WD"}</definedName>
    <definedName name="wrn.전부인쇄._1_3" hidden="1">{#N/A,#N/A,FALSE,"단축1";#N/A,#N/A,FALSE,"단축2";#N/A,#N/A,FALSE,"단축3";#N/A,#N/A,FALSE,"장축";#N/A,#N/A,FALSE,"4WD"}</definedName>
    <definedName name="wrn.전부인쇄._1_4" hidden="1">{#N/A,#N/A,FALSE,"단축1";#N/A,#N/A,FALSE,"단축2";#N/A,#N/A,FALSE,"단축3";#N/A,#N/A,FALSE,"장축";#N/A,#N/A,FALSE,"4WD"}</definedName>
    <definedName name="wrn.전부인쇄._2" hidden="1">{#N/A,#N/A,FALSE,"단축1";#N/A,#N/A,FALSE,"단축2";#N/A,#N/A,FALSE,"단축3";#N/A,#N/A,FALSE,"장축";#N/A,#N/A,FALSE,"4WD"}</definedName>
    <definedName name="wrn.전부인쇄._2_1" hidden="1">{#N/A,#N/A,FALSE,"단축1";#N/A,#N/A,FALSE,"단축2";#N/A,#N/A,FALSE,"단축3";#N/A,#N/A,FALSE,"장축";#N/A,#N/A,FALSE,"4WD"}</definedName>
    <definedName name="wrn.전부인쇄._2_2" hidden="1">{#N/A,#N/A,FALSE,"단축1";#N/A,#N/A,FALSE,"단축2";#N/A,#N/A,FALSE,"단축3";#N/A,#N/A,FALSE,"장축";#N/A,#N/A,FALSE,"4WD"}</definedName>
    <definedName name="wrn.전부인쇄._2_3" hidden="1">{#N/A,#N/A,FALSE,"단축1";#N/A,#N/A,FALSE,"단축2";#N/A,#N/A,FALSE,"단축3";#N/A,#N/A,FALSE,"장축";#N/A,#N/A,FALSE,"4WD"}</definedName>
    <definedName name="wrn.전부인쇄._2_4" hidden="1">{#N/A,#N/A,FALSE,"단축1";#N/A,#N/A,FALSE,"단축2";#N/A,#N/A,FALSE,"단축3";#N/A,#N/A,FALSE,"장축";#N/A,#N/A,FALSE,"4WD"}</definedName>
    <definedName name="wrn.전부인쇄._3" hidden="1">{#N/A,#N/A,FALSE,"단축1";#N/A,#N/A,FALSE,"단축2";#N/A,#N/A,FALSE,"단축3";#N/A,#N/A,FALSE,"장축";#N/A,#N/A,FALSE,"4WD"}</definedName>
    <definedName name="wrn.전부인쇄._3_1" hidden="1">{#N/A,#N/A,FALSE,"단축1";#N/A,#N/A,FALSE,"단축2";#N/A,#N/A,FALSE,"단축3";#N/A,#N/A,FALSE,"장축";#N/A,#N/A,FALSE,"4WD"}</definedName>
    <definedName name="wrn.전부인쇄._3_2" hidden="1">{#N/A,#N/A,FALSE,"단축1";#N/A,#N/A,FALSE,"단축2";#N/A,#N/A,FALSE,"단축3";#N/A,#N/A,FALSE,"장축";#N/A,#N/A,FALSE,"4WD"}</definedName>
    <definedName name="wrn.전부인쇄._3_3" hidden="1">{#N/A,#N/A,FALSE,"단축1";#N/A,#N/A,FALSE,"단축2";#N/A,#N/A,FALSE,"단축3";#N/A,#N/A,FALSE,"장축";#N/A,#N/A,FALSE,"4WD"}</definedName>
    <definedName name="wrn.전부인쇄._3_4" hidden="1">{#N/A,#N/A,FALSE,"단축1";#N/A,#N/A,FALSE,"단축2";#N/A,#N/A,FALSE,"단축3";#N/A,#N/A,FALSE,"장축";#N/A,#N/A,FALSE,"4WD"}</definedName>
    <definedName name="wrn.전부인쇄._4" hidden="1">{#N/A,#N/A,FALSE,"단축1";#N/A,#N/A,FALSE,"단축2";#N/A,#N/A,FALSE,"단축3";#N/A,#N/A,FALSE,"장축";#N/A,#N/A,FALSE,"4WD"}</definedName>
    <definedName name="wrn.전부인쇄._5" hidden="1">{#N/A,#N/A,FALSE,"단축1";#N/A,#N/A,FALSE,"단축2";#N/A,#N/A,FALSE,"단축3";#N/A,#N/A,FALSE,"장축";#N/A,#N/A,FALSE,"4WD"}</definedName>
    <definedName name="wrn.전사예산."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제기동._.교안._.그림없음."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1_1"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1_2"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1_3"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1_4"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2"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2_1"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2_2"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2_3"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2_4"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3"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3_1"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3_2"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3_3"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3_4"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4"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교안._.그림없음._5" hidden="1">{#N/A,#N/A,FALSE,"사업개요";#N/A,#N/A,FALSE,"청약일정";#N/A,#N/A,FALSE,"4차 참여업체1";#N/A,#N/A,FALSE,"4차 참여업체2";#N/A,#N/A,FALSE,"입면도";#N/A,#N/A,FALSE,"평형별 공통 특장점";#N/A,#N/A,FALSE,"평형별 특장점 32A";#N/A,#N/A,FALSE,"평형별 특장점 32B";#N/A,#N/A,FALSE,"평형별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제기동._.분양._.기획."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1_1"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1_2"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1_3"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1_4"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2"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2_1"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2_2"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2_3"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2_4"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3"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3_1"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3_2"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3_3"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3_4"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4"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_.기획._5" hidden="1">{#N/A,#N/A,TRUE,"표지";#N/A,#N/A,TRUE,"목차";#N/A,#N/A,TRUE,"소목차1";#N/A,#N/A,TRUE,"계획표";#N/A,#N/A,TRUE,"분양일정";#N/A,#N/A,TRUE,"소목차2";#N/A,#N/A,TRUE,"사업개요 ";#N/A,#N/A,TRUE,"환경분석";#N/A,#N/A,TRUE,"사업여건 분석";#N/A,#N/A,TRUE,"소목차3";#N/A,#N/A,TRUE,"적정분양가";#N/A,#N/A,TRUE,"분양가 1안(선택).";#N/A,#N/A,TRUE,"시세1";#N/A,#N/A,TRUE,"시세2";#N/A,#N/A,TRUE,"시세3";#N/A,#N/A,TRUE,"시세4";#N/A,#N/A,TRUE,"입면도";#N/A,#N/A,TRUE,"소목차4";#N/A,#N/A,TRUE,"기본전제";#N/A,#N/A,TRUE,"target";#N/A,#N/A,TRUE,"단계별분양전략";#N/A,#N/A,TRUE,"영업전략1";#N/A,#N/A,TRUE,"영업전략2";#N/A,#N/A,TRUE,"mh기본원칙";#N/A,#N/A,TRUE,"인력운영";#N/A,#N/A,TRUE,"소목차5";#N/A,#N/A,TRUE,"총괄예산";#N/A,#N/A,TRUE,"예산1";#N/A,#N/A,TRUE,"예산2";#N/A,#N/A,TRUE,"예산3";#N/A,#N/A,TRUE,"예산4";#N/A,#N/A,TRUE,"홍보예산"}</definedName>
    <definedName name="wrn.제기동._.분양교안."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1_1"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1_2"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1_3"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1_4"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2"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2_1"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2_2"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2_3"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2_4"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3"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3_1"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3_2"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3_3"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3_4"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4"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분양교안._5" hidden="1">{#N/A,#N/A,FALSE,"사업개요";#N/A,#N/A,FALSE,"청약일정";#N/A,#N/A,FALSE,"입면도";#N/A,#N/A,FALSE,"평형별 특장점";#N/A,#N/A,FALSE,"32a평형";#N/A,#N/A,FALSE,"32b평형";#N/A,#N/A,FALSE,"23평형";#N/A,#N/A,FALSE,"사업현황";#N/A,#N/A,FALSE,"교통환경";#N/A,#N/A,FALSE,"생활환경";#N/A,#N/A,FALSE,"교육환경";#N/A,#N/A,FALSE,"예상분양가";#N/A,#N/A,FALSE,"시세 비교";#N/A,#N/A,FALSE,"주택구분1";#N/A,#N/A,FALSE,"주택구분2";#N/A,#N/A,FALSE,"청약 및 분양정보(기타1)";#N/A,#N/A,FALSE,"기타2";#N/A,#N/A,FALSE,"기타3";#N/A,#N/A,FALSE,"청약제도변경";#N/A,#N/A,FALSE,"부동산홍보계획";#N/A,#N/A,FALSE,"동대문구 인구통계"}</definedName>
    <definedName name="wrn.제기동._.비용재품의." hidden="1">{#N/A,#N/A,FALSE,"총괄예산";#N/A,#N/A,FALSE,"예산1";#N/A,#N/A,FALSE,"예산2";#N/A,#N/A,FALSE,"예산3";#N/A,#N/A,FALSE,"예산4";#N/A,#N/A,FALSE,"홍보예산 (6억)"}</definedName>
    <definedName name="wrn.제기동._.비용재품의._1_1" hidden="1">{#N/A,#N/A,FALSE,"총괄예산";#N/A,#N/A,FALSE,"예산1";#N/A,#N/A,FALSE,"예산2";#N/A,#N/A,FALSE,"예산3";#N/A,#N/A,FALSE,"예산4";#N/A,#N/A,FALSE,"홍보예산 (6억)"}</definedName>
    <definedName name="wrn.제기동._.비용재품의._1_2" hidden="1">{#N/A,#N/A,FALSE,"총괄예산";#N/A,#N/A,FALSE,"예산1";#N/A,#N/A,FALSE,"예산2";#N/A,#N/A,FALSE,"예산3";#N/A,#N/A,FALSE,"예산4";#N/A,#N/A,FALSE,"홍보예산 (6억)"}</definedName>
    <definedName name="wrn.제기동._.비용재품의._1_3" hidden="1">{#N/A,#N/A,FALSE,"총괄예산";#N/A,#N/A,FALSE,"예산1";#N/A,#N/A,FALSE,"예산2";#N/A,#N/A,FALSE,"예산3";#N/A,#N/A,FALSE,"예산4";#N/A,#N/A,FALSE,"홍보예산 (6억)"}</definedName>
    <definedName name="wrn.제기동._.비용재품의._1_4" hidden="1">{#N/A,#N/A,FALSE,"총괄예산";#N/A,#N/A,FALSE,"예산1";#N/A,#N/A,FALSE,"예산2";#N/A,#N/A,FALSE,"예산3";#N/A,#N/A,FALSE,"예산4";#N/A,#N/A,FALSE,"홍보예산 (6억)"}</definedName>
    <definedName name="wrn.제기동._.비용재품의._2" hidden="1">{#N/A,#N/A,FALSE,"총괄예산";#N/A,#N/A,FALSE,"예산1";#N/A,#N/A,FALSE,"예산2";#N/A,#N/A,FALSE,"예산3";#N/A,#N/A,FALSE,"예산4";#N/A,#N/A,FALSE,"홍보예산 (6억)"}</definedName>
    <definedName name="wrn.제기동._.비용재품의._2_1" hidden="1">{#N/A,#N/A,FALSE,"총괄예산";#N/A,#N/A,FALSE,"예산1";#N/A,#N/A,FALSE,"예산2";#N/A,#N/A,FALSE,"예산3";#N/A,#N/A,FALSE,"예산4";#N/A,#N/A,FALSE,"홍보예산 (6억)"}</definedName>
    <definedName name="wrn.제기동._.비용재품의._2_2" hidden="1">{#N/A,#N/A,FALSE,"총괄예산";#N/A,#N/A,FALSE,"예산1";#N/A,#N/A,FALSE,"예산2";#N/A,#N/A,FALSE,"예산3";#N/A,#N/A,FALSE,"예산4";#N/A,#N/A,FALSE,"홍보예산 (6억)"}</definedName>
    <definedName name="wrn.제기동._.비용재품의._2_3" hidden="1">{#N/A,#N/A,FALSE,"총괄예산";#N/A,#N/A,FALSE,"예산1";#N/A,#N/A,FALSE,"예산2";#N/A,#N/A,FALSE,"예산3";#N/A,#N/A,FALSE,"예산4";#N/A,#N/A,FALSE,"홍보예산 (6억)"}</definedName>
    <definedName name="wrn.제기동._.비용재품의._2_4" hidden="1">{#N/A,#N/A,FALSE,"총괄예산";#N/A,#N/A,FALSE,"예산1";#N/A,#N/A,FALSE,"예산2";#N/A,#N/A,FALSE,"예산3";#N/A,#N/A,FALSE,"예산4";#N/A,#N/A,FALSE,"홍보예산 (6억)"}</definedName>
    <definedName name="wrn.제기동._.비용재품의._3" hidden="1">{#N/A,#N/A,FALSE,"총괄예산";#N/A,#N/A,FALSE,"예산1";#N/A,#N/A,FALSE,"예산2";#N/A,#N/A,FALSE,"예산3";#N/A,#N/A,FALSE,"예산4";#N/A,#N/A,FALSE,"홍보예산 (6억)"}</definedName>
    <definedName name="wrn.제기동._.비용재품의._3_1" hidden="1">{#N/A,#N/A,FALSE,"총괄예산";#N/A,#N/A,FALSE,"예산1";#N/A,#N/A,FALSE,"예산2";#N/A,#N/A,FALSE,"예산3";#N/A,#N/A,FALSE,"예산4";#N/A,#N/A,FALSE,"홍보예산 (6억)"}</definedName>
    <definedName name="wrn.제기동._.비용재품의._3_2" hidden="1">{#N/A,#N/A,FALSE,"총괄예산";#N/A,#N/A,FALSE,"예산1";#N/A,#N/A,FALSE,"예산2";#N/A,#N/A,FALSE,"예산3";#N/A,#N/A,FALSE,"예산4";#N/A,#N/A,FALSE,"홍보예산 (6억)"}</definedName>
    <definedName name="wrn.제기동._.비용재품의._3_3" hidden="1">{#N/A,#N/A,FALSE,"총괄예산";#N/A,#N/A,FALSE,"예산1";#N/A,#N/A,FALSE,"예산2";#N/A,#N/A,FALSE,"예산3";#N/A,#N/A,FALSE,"예산4";#N/A,#N/A,FALSE,"홍보예산 (6억)"}</definedName>
    <definedName name="wrn.제기동._.비용재품의._3_4" hidden="1">{#N/A,#N/A,FALSE,"총괄예산";#N/A,#N/A,FALSE,"예산1";#N/A,#N/A,FALSE,"예산2";#N/A,#N/A,FALSE,"예산3";#N/A,#N/A,FALSE,"예산4";#N/A,#N/A,FALSE,"홍보예산 (6억)"}</definedName>
    <definedName name="wrn.제기동._.비용재품의._4" hidden="1">{#N/A,#N/A,FALSE,"총괄예산";#N/A,#N/A,FALSE,"예산1";#N/A,#N/A,FALSE,"예산2";#N/A,#N/A,FALSE,"예산3";#N/A,#N/A,FALSE,"예산4";#N/A,#N/A,FALSE,"홍보예산 (6억)"}</definedName>
    <definedName name="wrn.제기동._.비용재품의._5" hidden="1">{#N/A,#N/A,FALSE,"총괄예산";#N/A,#N/A,FALSE,"예산1";#N/A,#N/A,FALSE,"예산2";#N/A,#N/A,FALSE,"예산3";#N/A,#N/A,FALSE,"예산4";#N/A,#N/A,FALSE,"홍보예산 (6억)"}</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1_1"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1_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1_3"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1_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2_1"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2_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2_3"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2_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3"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3_1"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3_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3_3"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3_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4"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_5"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1_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1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1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1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2_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2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2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2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3_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3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3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3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_5"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직원교육."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1_1"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1_2"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1_3"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1_4"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2"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2_1"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2_2"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2_3"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2_4"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3"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3_1"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3_2"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3_3"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3_4"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4"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직원교육._5" hidden="1">{#N/A,#N/A,FALSE,"예상질문";#N/A,#N/A,FALSE,"예상질문2";#N/A,#N/A,FALSE,"사업개요";#N/A,#N/A,FALSE,"청약일정";#N/A,#N/A,FALSE,"4차 참여업체1";#N/A,#N/A,FALSE,"4차 참여업체2";#N/A,#N/A,FALSE,"단지조감도,배치도";#N/A,#N/A,FALSE,"단지특장점";#N/A,#N/A,FALSE,"입면도";#N/A,#N/A,FALSE,"평형별 공통 특장점";#N/A,#N/A,FALSE,"32a평형";#N/A,#N/A,FALSE,"평형별 특장점 32A";#N/A,#N/A,FALSE,"32b평형";#N/A,#N/A,FALSE,"평형별 특장점 32B";#N/A,#N/A,FALSE,"23평형";#N/A,#N/A,FALSE,"평형별 특장점 23";#N/A,#N/A,FALSE,"사업현황";#N/A,#N/A,FALSE,"교통환경";#N/A,#N/A,FALSE,"생활환경";#N/A,#N/A,FALSE,"교육환경";#N/A,#N/A,FALSE,"예상분양가";#N/A,#N/A,FALSE,"시세 비교";#N/A,#N/A,FALSE,"주택구분1";#N/A,#N/A,FALSE,"주택구분2";#N/A,#N/A,FALSE,"청약 및 분양정보(기타1) (2)";#N/A,#N/A,FALSE,"청약 및 분양정보(기타1)";#N/A,#N/A,FALSE,"기타2";#N/A,#N/A,FALSE,"기타3";#N/A,#N/A,FALSE,"청약제도변경"}</definedName>
    <definedName name="wrn.진흥." hidden="1">{#N/A,#N/A,TRUE,"사업자등록증 (2)"}</definedName>
    <definedName name="wrn.진흥._1_1" hidden="1">{#N/A,#N/A,TRUE,"사업자등록증 (2)"}</definedName>
    <definedName name="wrn.진흥._1_2" hidden="1">{#N/A,#N/A,TRUE,"사업자등록증 (2)"}</definedName>
    <definedName name="wrn.진흥._1_3" hidden="1">{#N/A,#N/A,TRUE,"사업자등록증 (2)"}</definedName>
    <definedName name="wrn.진흥._1_4" hidden="1">{#N/A,#N/A,TRUE,"사업자등록증 (2)"}</definedName>
    <definedName name="wrn.진흥._2" hidden="1">{#N/A,#N/A,TRUE,"사업자등록증 (2)"}</definedName>
    <definedName name="wrn.진흥._2_1" hidden="1">{#N/A,#N/A,TRUE,"사업자등록증 (2)"}</definedName>
    <definedName name="wrn.진흥._2_2" hidden="1">{#N/A,#N/A,TRUE,"사업자등록증 (2)"}</definedName>
    <definedName name="wrn.진흥._2_3" hidden="1">{#N/A,#N/A,TRUE,"사업자등록증 (2)"}</definedName>
    <definedName name="wrn.진흥._2_4" hidden="1">{#N/A,#N/A,TRUE,"사업자등록증 (2)"}</definedName>
    <definedName name="wrn.진흥._3" hidden="1">{#N/A,#N/A,TRUE,"사업자등록증 (2)"}</definedName>
    <definedName name="wrn.진흥._3_1" hidden="1">{#N/A,#N/A,TRUE,"사업자등록증 (2)"}</definedName>
    <definedName name="wrn.진흥._3_2" hidden="1">{#N/A,#N/A,TRUE,"사업자등록증 (2)"}</definedName>
    <definedName name="wrn.진흥._3_3" hidden="1">{#N/A,#N/A,TRUE,"사업자등록증 (2)"}</definedName>
    <definedName name="wrn.진흥._3_4" hidden="1">{#N/A,#N/A,TRUE,"사업자등록증 (2)"}</definedName>
    <definedName name="wrn.진흥._4" hidden="1">{#N/A,#N/A,TRUE,"사업자등록증 (2)"}</definedName>
    <definedName name="wrn.진흥._5" hidden="1">{#N/A,#N/A,TRUE,"사업자등록증 (2)"}</definedName>
    <definedName name="wrn.채권채무조회서." hidden="1">{#N/A,#N/A,FALSE,"채권채무";#N/A,#N/A,FALSE,"control sheet"}</definedName>
    <definedName name="wrn.채권채무조회서._1_1" hidden="1">{#N/A,#N/A,FALSE,"채권채무";#N/A,#N/A,FALSE,"control sheet"}</definedName>
    <definedName name="wrn.채권채무조회서._1_2" hidden="1">{#N/A,#N/A,FALSE,"채권채무";#N/A,#N/A,FALSE,"control sheet"}</definedName>
    <definedName name="wrn.채권채무조회서._1_3" hidden="1">{#N/A,#N/A,FALSE,"채권채무";#N/A,#N/A,FALSE,"control sheet"}</definedName>
    <definedName name="wrn.채권채무조회서._1_4" hidden="1">{#N/A,#N/A,FALSE,"채권채무";#N/A,#N/A,FALSE,"control sheet"}</definedName>
    <definedName name="wrn.채권채무조회서._2" hidden="1">{#N/A,#N/A,FALSE,"채권채무";#N/A,#N/A,FALSE,"control sheet"}</definedName>
    <definedName name="wrn.채권채무조회서._2_1" hidden="1">{#N/A,#N/A,FALSE,"채권채무";#N/A,#N/A,FALSE,"control sheet"}</definedName>
    <definedName name="wrn.채권채무조회서._2_2" hidden="1">{#N/A,#N/A,FALSE,"채권채무";#N/A,#N/A,FALSE,"control sheet"}</definedName>
    <definedName name="wrn.채권채무조회서._2_3" hidden="1">{#N/A,#N/A,FALSE,"채권채무";#N/A,#N/A,FALSE,"control sheet"}</definedName>
    <definedName name="wrn.채권채무조회서._2_4" hidden="1">{#N/A,#N/A,FALSE,"채권채무";#N/A,#N/A,FALSE,"control sheet"}</definedName>
    <definedName name="wrn.채권채무조회서._3" hidden="1">{#N/A,#N/A,FALSE,"채권채무";#N/A,#N/A,FALSE,"control sheet"}</definedName>
    <definedName name="wrn.채권채무조회서._3_1" hidden="1">{#N/A,#N/A,FALSE,"채권채무";#N/A,#N/A,FALSE,"control sheet"}</definedName>
    <definedName name="wrn.채권채무조회서._3_2" hidden="1">{#N/A,#N/A,FALSE,"채권채무";#N/A,#N/A,FALSE,"control sheet"}</definedName>
    <definedName name="wrn.채권채무조회서._3_3" hidden="1">{#N/A,#N/A,FALSE,"채권채무";#N/A,#N/A,FALSE,"control sheet"}</definedName>
    <definedName name="wrn.채권채무조회서._3_4" hidden="1">{#N/A,#N/A,FALSE,"채권채무";#N/A,#N/A,FALSE,"control sheet"}</definedName>
    <definedName name="wrn.채권채무조회서._4" hidden="1">{#N/A,#N/A,FALSE,"채권채무";#N/A,#N/A,FALSE,"control sheet"}</definedName>
    <definedName name="wrn.채권채무조회서._5" hidden="1">{#N/A,#N/A,FALSE,"채권채무";#N/A,#N/A,FALSE,"control sheet"}</definedName>
    <definedName name="wrn.통관현황." hidden="1">{#N/A,#N/A,FALSE,"출고분";#N/A,#N/A,FALSE,"출고분";#N/A,#N/A,FALSE,"출고분";#N/A,#N/A,FALSE,"출고분";#N/A,#N/A,FALSE,"출고분"}</definedName>
    <definedName name="wrn.통관현황._1_1" hidden="1">{#N/A,#N/A,FALSE,"출고분";#N/A,#N/A,FALSE,"출고분";#N/A,#N/A,FALSE,"출고분";#N/A,#N/A,FALSE,"출고분";#N/A,#N/A,FALSE,"출고분"}</definedName>
    <definedName name="wrn.통관현황._1_2" hidden="1">{#N/A,#N/A,FALSE,"출고분";#N/A,#N/A,FALSE,"출고분";#N/A,#N/A,FALSE,"출고분";#N/A,#N/A,FALSE,"출고분";#N/A,#N/A,FALSE,"출고분"}</definedName>
    <definedName name="wrn.통관현황._1_3" hidden="1">{#N/A,#N/A,FALSE,"출고분";#N/A,#N/A,FALSE,"출고분";#N/A,#N/A,FALSE,"출고분";#N/A,#N/A,FALSE,"출고분";#N/A,#N/A,FALSE,"출고분"}</definedName>
    <definedName name="wrn.통관현황._1_4" hidden="1">{#N/A,#N/A,FALSE,"출고분";#N/A,#N/A,FALSE,"출고분";#N/A,#N/A,FALSE,"출고분";#N/A,#N/A,FALSE,"출고분";#N/A,#N/A,FALSE,"출고분"}</definedName>
    <definedName name="wrn.통관현황._2" hidden="1">{#N/A,#N/A,FALSE,"출고분";#N/A,#N/A,FALSE,"출고분";#N/A,#N/A,FALSE,"출고분";#N/A,#N/A,FALSE,"출고분";#N/A,#N/A,FALSE,"출고분"}</definedName>
    <definedName name="wrn.통관현황._2_1" hidden="1">{#N/A,#N/A,FALSE,"출고분";#N/A,#N/A,FALSE,"출고분";#N/A,#N/A,FALSE,"출고분";#N/A,#N/A,FALSE,"출고분";#N/A,#N/A,FALSE,"출고분"}</definedName>
    <definedName name="wrn.통관현황._2_2" hidden="1">{#N/A,#N/A,FALSE,"출고분";#N/A,#N/A,FALSE,"출고분";#N/A,#N/A,FALSE,"출고분";#N/A,#N/A,FALSE,"출고분";#N/A,#N/A,FALSE,"출고분"}</definedName>
    <definedName name="wrn.통관현황._2_3" hidden="1">{#N/A,#N/A,FALSE,"출고분";#N/A,#N/A,FALSE,"출고분";#N/A,#N/A,FALSE,"출고분";#N/A,#N/A,FALSE,"출고분";#N/A,#N/A,FALSE,"출고분"}</definedName>
    <definedName name="wrn.통관현황._2_4" hidden="1">{#N/A,#N/A,FALSE,"출고분";#N/A,#N/A,FALSE,"출고분";#N/A,#N/A,FALSE,"출고분";#N/A,#N/A,FALSE,"출고분";#N/A,#N/A,FALSE,"출고분"}</definedName>
    <definedName name="wrn.통관현황._3" hidden="1">{#N/A,#N/A,FALSE,"출고분";#N/A,#N/A,FALSE,"출고분";#N/A,#N/A,FALSE,"출고분";#N/A,#N/A,FALSE,"출고분";#N/A,#N/A,FALSE,"출고분"}</definedName>
    <definedName name="wrn.통관현황._3_1" hidden="1">{#N/A,#N/A,FALSE,"출고분";#N/A,#N/A,FALSE,"출고분";#N/A,#N/A,FALSE,"출고분";#N/A,#N/A,FALSE,"출고분";#N/A,#N/A,FALSE,"출고분"}</definedName>
    <definedName name="wrn.통관현황._3_2" hidden="1">{#N/A,#N/A,FALSE,"출고분";#N/A,#N/A,FALSE,"출고분";#N/A,#N/A,FALSE,"출고분";#N/A,#N/A,FALSE,"출고분";#N/A,#N/A,FALSE,"출고분"}</definedName>
    <definedName name="wrn.통관현황._3_3" hidden="1">{#N/A,#N/A,FALSE,"출고분";#N/A,#N/A,FALSE,"출고분";#N/A,#N/A,FALSE,"출고분";#N/A,#N/A,FALSE,"출고분";#N/A,#N/A,FALSE,"출고분"}</definedName>
    <definedName name="wrn.통관현황._3_4" hidden="1">{#N/A,#N/A,FALSE,"출고분";#N/A,#N/A,FALSE,"출고분";#N/A,#N/A,FALSE,"출고분";#N/A,#N/A,FALSE,"출고분";#N/A,#N/A,FALSE,"출고분"}</definedName>
    <definedName name="wrn.통관현황._4" hidden="1">{#N/A,#N/A,FALSE,"출고분";#N/A,#N/A,FALSE,"출고분";#N/A,#N/A,FALSE,"출고분";#N/A,#N/A,FALSE,"출고분";#N/A,#N/A,FALSE,"출고분"}</definedName>
    <definedName name="wrn.통관현황._5" hidden="1">{#N/A,#N/A,FALSE,"출고분";#N/A,#N/A,FALSE,"출고분";#N/A,#N/A,FALSE,"출고분";#N/A,#N/A,FALSE,"출고분";#N/A,#N/A,FALSE,"출고분"}</definedName>
    <definedName name="wrn.판유리예산."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평촌."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1_1"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1_2"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1_3"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1_4"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2"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2_1"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2_2"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2_3"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2_4"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3"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3_1"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3_2"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3_3"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3_4"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4"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평촌._5" hidden="1">{#N/A,#N/A,FALSE,"표지";#N/A,#N/A,FALSE,"제출문";#N/A,#N/A,FALSE,"목차";#N/A,#N/A,FALSE,"소목차(1)";#N/A,#N/A,FALSE,"경제전망";#N/A,#N/A,FALSE,"부동산전망";#N/A,#N/A,FALSE,"투자환경(1)";#N/A,#N/A,FALSE,"투자환경(2)";#N/A,#N/A,FALSE,"투자환경(3)";#N/A,#N/A,FALSE,"투자환경(4)";#N/A,#N/A,FALSE,"소목차(2)";#N/A,#N/A,FALSE,"사업개요";#N/A,#N/A,FALSE,"프로젝트분석";#N/A,#N/A,FALSE,"프로젝트평가";#N/A,#N/A,FALSE,"소목차(3)";#N/A,#N/A,FALSE,"공급사례(1)";#N/A,#N/A,FALSE,"공급사례(2)";#N/A,#N/A,FALSE,"상권분석";#N/A,#N/A,FALSE,"상권분석 (2)";#N/A,#N/A,FALSE,"상품최적화(1)";#N/A,#N/A,FALSE,"상품최적화(2)";#N/A,#N/A,FALSE,"상품최적화(3)";#N/A,#N/A,FALSE,"소목차(4)";#N/A,#N/A,FALSE,"기본전제";#N/A,#N/A,FALSE,"적정분양가";#N/A,#N/A,FALSE,"적정분양가(1)";#N/A,#N/A,FALSE,"적정분양가(2)";#N/A,#N/A,FALSE,"적정분양가(3)";#N/A,#N/A,FALSE,"적정분양가(4)";#N/A,#N/A,FALSE,"적정분양가(5)";#N/A,#N/A,FALSE,"target(1)";#N/A,#N/A,FALSE,"target(2)";#N/A,#N/A,FALSE,"소목차(5)";#N/A,#N/A,FALSE,"분양전략수립전제";#N/A,#N/A,FALSE,"단계별분양전략";#N/A,#N/A,FALSE,"분양전략흐름도";#N/A,#N/A,FALSE,"분양활동방향";#N/A,#N/A,FALSE,"Pre-m";#N/A,#N/A,FALSE,"부동산우군화방안";#N/A,#N/A,FALSE,"기타영업전략(1)";#N/A,#N/A,FALSE,"기타영업전략(2)";#N/A,#N/A,FALSE,"분양사무실운영";#N/A,#N/A,FALSE,"분양조직운영";#N/A,#N/A,FALSE,"조직도";#N/A,#N/A,FALSE,"세부업무분장";#N/A,#N/A,FALSE,"소목차(6)";#N/A,#N/A,FALSE,"분양목표";#N/A,#N/A,FALSE,"분양대행수수료 ";#N/A,#N/A,FALSE,"컨설팅실적(1)";#N/A,#N/A,FALSE,"컨설팅실적(2)";#N/A,#N/A,FALSE,"컨설팅실적(3)";#N/A,#N/A,FALSE,"조직도 "}</definedName>
    <definedName name="wrn.한국은행._.보고서." hidden="1">{#N/A,#N/A,FALSE,"주요여수신";#N/A,#N/A,FALSE,"수신금리";#N/A,#N/A,FALSE,"대출금리";#N/A,#N/A,FALSE,"신규대출";#N/A,#N/A,FALSE,"총액대출"}</definedName>
    <definedName name="wrn.함영민." hidden="1">{#N/A,#N/A,FALSE,"범우구미";#N/A,#N/A,FALSE,"세한케미칼";#N/A,#N/A,FALSE,"세명화학";#N/A,#N/A,FALSE,"신영케미칼";#N/A,#N/A,FALSE,"일석상사"}</definedName>
    <definedName name="wrn.현대정공구매현황." hidden="1">{#N/A,#N/A,FALSE,"정공"}</definedName>
    <definedName name="wrn.현대정공구매현황._1" hidden="1">{#N/A,#N/A,FALSE,"정공"}</definedName>
    <definedName name="wrn.현대정공구매현황._2" hidden="1">{#N/A,#N/A,FALSE,"정공"}</definedName>
    <definedName name="wrn.회의0104.XLS." hidden="1">{#N/A,#N/A,TRUE,"매출진척-1";#N/A,#N/A,TRUE,"매출진척-2";#N/A,#N/A,TRUE,"제품실적";#N/A,#N/A,TRUE,"RAC";#N/A,#N/A,TRUE,"PAC ";#N/A,#N/A,TRUE,"재고현황";#N/A,#N/A,TRUE,"공지사항"}</definedName>
    <definedName name="wrn.회의0104.XLS._1" hidden="1">{#N/A,#N/A,TRUE,"매출진척-1";#N/A,#N/A,TRUE,"매출진척-2";#N/A,#N/A,TRUE,"제품실적";#N/A,#N/A,TRUE,"RAC";#N/A,#N/A,TRUE,"PAC ";#N/A,#N/A,TRUE,"재고현황";#N/A,#N/A,TRUE,"공지사항"}</definedName>
    <definedName name="wrn.회의0104.XLS._2" hidden="1">{#N/A,#N/A,TRUE,"매출진척-1";#N/A,#N/A,TRUE,"매출진척-2";#N/A,#N/A,TRUE,"제품실적";#N/A,#N/A,TRUE,"RAC";#N/A,#N/A,TRUE,"PAC ";#N/A,#N/A,TRUE,"재고현황";#N/A,#N/A,TRUE,"공지사항"}</definedName>
    <definedName name="wrn1.brief" hidden="1">{#N/A,#N/A,TRUE,"Summary";#N/A,#N/A,TRUE,"Balance Sheet";#N/A,#N/A,TRUE,"P &amp; L";#N/A,#N/A,TRUE,"Fixed Assets";#N/A,#N/A,TRUE,"Cash Flows"}</definedName>
    <definedName name="wrn1.brief_1" hidden="1">{#N/A,#N/A,TRUE,"Summary";#N/A,#N/A,TRUE,"Balance Sheet";#N/A,#N/A,TRUE,"P &amp; L";#N/A,#N/A,TRUE,"Fixed Assets";#N/A,#N/A,TRUE,"Cash Flows"}</definedName>
    <definedName name="wrn1.brief_2" hidden="1">{#N/A,#N/A,TRUE,"Summary";#N/A,#N/A,TRUE,"Balance Sheet";#N/A,#N/A,TRUE,"P &amp; L";#N/A,#N/A,TRUE,"Fixed Assets";#N/A,#N/A,TRUE,"Cash Flows"}</definedName>
    <definedName name="wrn1.elaborate" hidden="1">{#N/A,#N/A,FALSE,"Cash Flows";#N/A,#N/A,FALSE,"Fixed Assets";#N/A,#N/A,FALSE,"Balance Sheet";#N/A,#N/A,FALSE,"P &amp; L"}</definedName>
    <definedName name="wrn1.elaborate_1" hidden="1">{#N/A,#N/A,FALSE,"Cash Flows";#N/A,#N/A,FALSE,"Fixed Assets";#N/A,#N/A,FALSE,"Balance Sheet";#N/A,#N/A,FALSE,"P &amp; L"}</definedName>
    <definedName name="wrn1.elaborate_2" hidden="1">{#N/A,#N/A,FALSE,"Cash Flows";#N/A,#N/A,FALSE,"Fixed Assets";#N/A,#N/A,FALSE,"Balance Sheet";#N/A,#N/A,FALSE,"P &amp; L"}</definedName>
    <definedName name="wrn1.FORM1." hidden="1">{#N/A,#N/A,FALSE,"COMP"}</definedName>
    <definedName name="wrn1.summary" hidden="1">{#N/A,#N/A,TRUE,"KEY DATA";#N/A,#N/A,TRUE,"KEY DATA Base Case";#N/A,#N/A,TRUE,"JULY";#N/A,#N/A,TRUE,"AUG";#N/A,#N/A,TRUE,"SEPT";#N/A,#N/A,TRUE,"3Q"}</definedName>
    <definedName name="wrn10.brief" hidden="1">{#N/A,#N/A,TRUE,"Summary";#N/A,#N/A,TRUE,"Balance Sheet";#N/A,#N/A,TRUE,"P &amp; L";#N/A,#N/A,TRUE,"Fixed Assets";#N/A,#N/A,TRUE,"Cash Flows"}</definedName>
    <definedName name="wrn10.elaborate" hidden="1">{#N/A,#N/A,FALSE,"Cash Flows";#N/A,#N/A,FALSE,"Fixed Assets";#N/A,#N/A,FALSE,"Balance Sheet";#N/A,#N/A,FALSE,"P &amp; L"}</definedName>
    <definedName name="wrn10.elaborate_1" hidden="1">{#N/A,#N/A,FALSE,"Cash Flows";#N/A,#N/A,FALSE,"Fixed Assets";#N/A,#N/A,FALSE,"Balance Sheet";#N/A,#N/A,FALSE,"P &amp; L"}</definedName>
    <definedName name="wrn10.elaborate_2" hidden="1">{#N/A,#N/A,FALSE,"Cash Flows";#N/A,#N/A,FALSE,"Fixed Assets";#N/A,#N/A,FALSE,"Balance Sheet";#N/A,#N/A,FALSE,"P &amp; L"}</definedName>
    <definedName name="wrn11.brief" hidden="1">{#N/A,#N/A,TRUE,"Summary";#N/A,#N/A,TRUE,"Balance Sheet";#N/A,#N/A,TRUE,"P &amp; L";#N/A,#N/A,TRUE,"Fixed Assets";#N/A,#N/A,TRUE,"Cash Flows"}</definedName>
    <definedName name="wrn11.elaborate" hidden="1">{#N/A,#N/A,FALSE,"Cash Flows";#N/A,#N/A,FALSE,"Fixed Assets";#N/A,#N/A,FALSE,"Balance Sheet";#N/A,#N/A,FALSE,"P &amp; L"}</definedName>
    <definedName name="wrn12.elaborate" hidden="1">{#N/A,#N/A,FALSE,"Cash Flows";#N/A,#N/A,FALSE,"Fixed Assets";#N/A,#N/A,FALSE,"Balance Sheet";#N/A,#N/A,FALSE,"P &amp; L"}</definedName>
    <definedName name="wrn13.brief" hidden="1">{#N/A,#N/A,TRUE,"Summary";#N/A,#N/A,TRUE,"Balance Sheet";#N/A,#N/A,TRUE,"P &amp; L";#N/A,#N/A,TRUE,"Fixed Assets";#N/A,#N/A,TRUE,"Cash Flows"}</definedName>
    <definedName name="wrn13.elaborate" hidden="1">{#N/A,#N/A,FALSE,"Cash Flows";#N/A,#N/A,FALSE,"Fixed Assets";#N/A,#N/A,FALSE,"Balance Sheet";#N/A,#N/A,FALSE,"P &amp; L"}</definedName>
    <definedName name="wrn14.elaborate" hidden="1">{#N/A,#N/A,FALSE,"Cash Flows";#N/A,#N/A,FALSE,"Fixed Assets";#N/A,#N/A,FALSE,"Balance Sheet";#N/A,#N/A,FALSE,"P &amp; L"}</definedName>
    <definedName name="wrn15.brief" hidden="1">{#N/A,#N/A,TRUE,"Summary";#N/A,#N/A,TRUE,"Balance Sheet";#N/A,#N/A,TRUE,"P &amp; L";#N/A,#N/A,TRUE,"Fixed Assets";#N/A,#N/A,TRUE,"Cash Flows"}</definedName>
    <definedName name="wrn16.elaborate" hidden="1">{#N/A,#N/A,FALSE,"Cash Flows";#N/A,#N/A,FALSE,"Fixed Assets";#N/A,#N/A,FALSE,"Balance Sheet";#N/A,#N/A,FALSE,"P &amp; L"}</definedName>
    <definedName name="wrn18.brief" hidden="1">{#N/A,#N/A,TRUE,"Summary";#N/A,#N/A,TRUE,"Balance Sheet";#N/A,#N/A,TRUE,"P &amp; L";#N/A,#N/A,TRUE,"Fixed Assets";#N/A,#N/A,TRUE,"Cash Flows"}</definedName>
    <definedName name="wrn19.elaborate" hidden="1">{#N/A,#N/A,FALSE,"Cash Flows";#N/A,#N/A,FALSE,"Fixed Assets";#N/A,#N/A,FALSE,"Balance Sheet";#N/A,#N/A,FALSE,"P &amp; L"}</definedName>
    <definedName name="wrn2.brief" hidden="1">{#N/A,#N/A,TRUE,"Summary";#N/A,#N/A,TRUE,"Balance Sheet";#N/A,#N/A,TRUE,"P &amp; L";#N/A,#N/A,TRUE,"Fixed Assets";#N/A,#N/A,TRUE,"Cash Flows"}</definedName>
    <definedName name="wrn2.brief_1" hidden="1">{#N/A,#N/A,TRUE,"Summary";#N/A,#N/A,TRUE,"Balance Sheet";#N/A,#N/A,TRUE,"P &amp; L";#N/A,#N/A,TRUE,"Fixed Assets";#N/A,#N/A,TRUE,"Cash Flows"}</definedName>
    <definedName name="wrn2.brief_2" hidden="1">{#N/A,#N/A,TRUE,"Summary";#N/A,#N/A,TRUE,"Balance Sheet";#N/A,#N/A,TRUE,"P &amp; L";#N/A,#N/A,TRUE,"Fixed Assets";#N/A,#N/A,TRUE,"Cash Flows"}</definedName>
    <definedName name="wrn2.FORM1." hidden="1">{#N/A,#N/A,FALSE,"COMP"}</definedName>
    <definedName name="wrn20.brief" hidden="1">{#N/A,#N/A,TRUE,"Summary";#N/A,#N/A,TRUE,"Balance Sheet";#N/A,#N/A,TRUE,"P &amp; L";#N/A,#N/A,TRUE,"Fixed Assets";#N/A,#N/A,TRUE,"Cash Flows"}</definedName>
    <definedName name="wrn20.elaborate" hidden="1">{#N/A,#N/A,FALSE,"Cash Flows";#N/A,#N/A,FALSE,"Fixed Assets";#N/A,#N/A,FALSE,"Balance Sheet";#N/A,#N/A,FALSE,"P &amp; L"}</definedName>
    <definedName name="wrn21.elaborate" hidden="1">{#N/A,#N/A,FALSE,"Cash Flows";#N/A,#N/A,FALSE,"Fixed Assets";#N/A,#N/A,FALSE,"Balance Sheet";#N/A,#N/A,FALSE,"P &amp; L"}</definedName>
    <definedName name="Wrn22.brief" hidden="1">{#N/A,#N/A,TRUE,"Summary";#N/A,#N/A,TRUE,"Balance Sheet";#N/A,#N/A,TRUE,"P &amp; L";#N/A,#N/A,TRUE,"Fixed Assets";#N/A,#N/A,TRUE,"Cash Flows"}</definedName>
    <definedName name="wrn22.elaborate" hidden="1">{#N/A,#N/A,FALSE,"Cash Flows";#N/A,#N/A,FALSE,"Fixed Assets";#N/A,#N/A,FALSE,"Balance Sheet";#N/A,#N/A,FALSE,"P &amp; L"}</definedName>
    <definedName name="wrn24.brief" hidden="1">{#N/A,#N/A,TRUE,"Summary";#N/A,#N/A,TRUE,"Balance Sheet";#N/A,#N/A,TRUE,"P &amp; L";#N/A,#N/A,TRUE,"Fixed Assets";#N/A,#N/A,TRUE,"Cash Flows"}</definedName>
    <definedName name="wrn25.breif" hidden="1">{#N/A,#N/A,TRUE,"Summary";#N/A,#N/A,TRUE,"Balance Sheet";#N/A,#N/A,TRUE,"P &amp; L";#N/A,#N/A,TRUE,"Fixed Assets";#N/A,#N/A,TRUE,"Cash Flows"}</definedName>
    <definedName name="wrn25.elaborate" hidden="1">{#N/A,#N/A,FALSE,"Cash Flows";#N/A,#N/A,FALSE,"Fixed Assets";#N/A,#N/A,FALSE,"Balance Sheet";#N/A,#N/A,FALSE,"P &amp; L"}</definedName>
    <definedName name="wrn26.brief" hidden="1">{#N/A,#N/A,TRUE,"Summary";#N/A,#N/A,TRUE,"Balance Sheet";#N/A,#N/A,TRUE,"P &amp; L";#N/A,#N/A,TRUE,"Fixed Assets";#N/A,#N/A,TRUE,"Cash Flows"}</definedName>
    <definedName name="wrn27.elaborate" hidden="1">{#N/A,#N/A,FALSE,"Cash Flows";#N/A,#N/A,FALSE,"Fixed Assets";#N/A,#N/A,FALSE,"Balance Sheet";#N/A,#N/A,FALSE,"P &amp; L"}</definedName>
    <definedName name="wrn28.brief" hidden="1">{#N/A,#N/A,TRUE,"Summary";#N/A,#N/A,TRUE,"Balance Sheet";#N/A,#N/A,TRUE,"P &amp; L";#N/A,#N/A,TRUE,"Fixed Assets";#N/A,#N/A,TRUE,"Cash Flows"}</definedName>
    <definedName name="wrn29.brief" hidden="1">{#N/A,#N/A,TRUE,"Summary";#N/A,#N/A,TRUE,"Balance Sheet";#N/A,#N/A,TRUE,"P &amp; L";#N/A,#N/A,TRUE,"Fixed Assets";#N/A,#N/A,TRUE,"Cash Flows"}</definedName>
    <definedName name="wrn29.elaborate" hidden="1">{#N/A,#N/A,FALSE,"Cash Flows";#N/A,#N/A,FALSE,"Fixed Assets";#N/A,#N/A,FALSE,"Balance Sheet";#N/A,#N/A,FALSE,"P &amp; L"}</definedName>
    <definedName name="wrn3.brief" hidden="1">{#N/A,#N/A,TRUE,"Summary";#N/A,#N/A,TRUE,"Balance Sheet";#N/A,#N/A,TRUE,"P &amp; L";#N/A,#N/A,TRUE,"Fixed Assets";#N/A,#N/A,TRUE,"Cash Flows"}</definedName>
    <definedName name="wrn3.elaborate" hidden="1">{#N/A,#N/A,FALSE,"Cash Flows";#N/A,#N/A,FALSE,"Fixed Assets";#N/A,#N/A,FALSE,"Balance Sheet";#N/A,#N/A,FALSE,"P &amp; L"}</definedName>
    <definedName name="wrn3.elaborate_1" hidden="1">{#N/A,#N/A,FALSE,"Cash Flows";#N/A,#N/A,FALSE,"Fixed Assets";#N/A,#N/A,FALSE,"Balance Sheet";#N/A,#N/A,FALSE,"P &amp; L"}</definedName>
    <definedName name="wrn3.elaborate_2" hidden="1">{#N/A,#N/A,FALSE,"Cash Flows";#N/A,#N/A,FALSE,"Fixed Assets";#N/A,#N/A,FALSE,"Balance Sheet";#N/A,#N/A,FALSE,"P &amp; L"}</definedName>
    <definedName name="wrn3.FORM1." hidden="1">{#N/A,#N/A,FALSE,"COMP"}</definedName>
    <definedName name="wrn4.brief" hidden="1">{#N/A,#N/A,FALSE,"Cash Flows";#N/A,#N/A,FALSE,"Fixed Assets";#N/A,#N/A,FALSE,"Balance Sheet";#N/A,#N/A,FALSE,"P &amp; L"}</definedName>
    <definedName name="wrn5.brief" hidden="1">{#N/A,#N/A,TRUE,"Summary";#N/A,#N/A,TRUE,"Balance Sheet";#N/A,#N/A,TRUE,"P &amp; L";#N/A,#N/A,TRUE,"Fixed Assets";#N/A,#N/A,TRUE,"Cash Flows"}</definedName>
    <definedName name="wrn5.brief_1" hidden="1">{#N/A,#N/A,TRUE,"Summary";#N/A,#N/A,TRUE,"Balance Sheet";#N/A,#N/A,TRUE,"P &amp; L";#N/A,#N/A,TRUE,"Fixed Assets";#N/A,#N/A,TRUE,"Cash Flows"}</definedName>
    <definedName name="wrn5.brief_2" hidden="1">{#N/A,#N/A,TRUE,"Summary";#N/A,#N/A,TRUE,"Balance Sheet";#N/A,#N/A,TRUE,"P &amp; L";#N/A,#N/A,TRUE,"Fixed Assets";#N/A,#N/A,TRUE,"Cash Flows"}</definedName>
    <definedName name="wrn6.elaborate" hidden="1">{#N/A,#N/A,FALSE,"Cash Flows";#N/A,#N/A,FALSE,"Fixed Assets";#N/A,#N/A,FALSE,"Balance Sheet";#N/A,#N/A,FALSE,"P &amp; L"}</definedName>
    <definedName name="wrn6.elaborate_1" hidden="1">{#N/A,#N/A,FALSE,"Cash Flows";#N/A,#N/A,FALSE,"Fixed Assets";#N/A,#N/A,FALSE,"Balance Sheet";#N/A,#N/A,FALSE,"P &amp; L"}</definedName>
    <definedName name="wrn6.elaborate_2" hidden="1">{#N/A,#N/A,FALSE,"Cash Flows";#N/A,#N/A,FALSE,"Fixed Assets";#N/A,#N/A,FALSE,"Balance Sheet";#N/A,#N/A,FALSE,"P &amp; L"}</definedName>
    <definedName name="wrn7.brief" hidden="1">{#N/A,#N/A,TRUE,"Summary";#N/A,#N/A,TRUE,"Balance Sheet";#N/A,#N/A,TRUE,"P &amp; L";#N/A,#N/A,TRUE,"Fixed Assets";#N/A,#N/A,TRUE,"Cash Flows"}</definedName>
    <definedName name="wrn7.brief_1" hidden="1">{#N/A,#N/A,TRUE,"Summary";#N/A,#N/A,TRUE,"Balance Sheet";#N/A,#N/A,TRUE,"P &amp; L";#N/A,#N/A,TRUE,"Fixed Assets";#N/A,#N/A,TRUE,"Cash Flows"}</definedName>
    <definedName name="wrn7.brief_2" hidden="1">{#N/A,#N/A,TRUE,"Summary";#N/A,#N/A,TRUE,"Balance Sheet";#N/A,#N/A,TRUE,"P &amp; L";#N/A,#N/A,TRUE,"Fixed Assets";#N/A,#N/A,TRUE,"Cash Flows"}</definedName>
    <definedName name="wrn8.brief" hidden="1">{#N/A,#N/A,TRUE,"Summary";#N/A,#N/A,TRUE,"Balance Sheet";#N/A,#N/A,TRUE,"P &amp; L";#N/A,#N/A,TRUE,"Fixed Assets";#N/A,#N/A,TRUE,"Cash Flows"}</definedName>
    <definedName name="wrn8.elaborate" hidden="1">{#N/A,#N/A,FALSE,"Cash Flows";#N/A,#N/A,FALSE,"Fixed Assets";#N/A,#N/A,FALSE,"Balance Sheet";#N/A,#N/A,FALSE,"P &amp; L"}</definedName>
    <definedName name="wrn8.elaborate_1" hidden="1">{#N/A,#N/A,FALSE,"Cash Flows";#N/A,#N/A,FALSE,"Fixed Assets";#N/A,#N/A,FALSE,"Balance Sheet";#N/A,#N/A,FALSE,"P &amp; L"}</definedName>
    <definedName name="wrn8.elaborate_2" hidden="1">{#N/A,#N/A,FALSE,"Cash Flows";#N/A,#N/A,FALSE,"Fixed Assets";#N/A,#N/A,FALSE,"Balance Sheet";#N/A,#N/A,FALSE,"P &amp; L"}</definedName>
    <definedName name="wrn9.brief" hidden="1">{#N/A,#N/A,TRUE,"Summary";#N/A,#N/A,TRUE,"Balance Sheet";#N/A,#N/A,TRUE,"P &amp; L";#N/A,#N/A,TRUE,"Fixed Assets";#N/A,#N/A,TRUE,"Cash Flows"}</definedName>
    <definedName name="wrn9.brief_1" hidden="1">{#N/A,#N/A,TRUE,"Summary";#N/A,#N/A,TRUE,"Balance Sheet";#N/A,#N/A,TRUE,"P &amp; L";#N/A,#N/A,TRUE,"Fixed Assets";#N/A,#N/A,TRUE,"Cash Flows"}</definedName>
    <definedName name="wrn9.brief_2" hidden="1">{#N/A,#N/A,TRUE,"Summary";#N/A,#N/A,TRUE,"Balance Sheet";#N/A,#N/A,TRUE,"P &amp; L";#N/A,#N/A,TRUE,"Fixed Assets";#N/A,#N/A,TRUE,"Cash Flows"}</definedName>
    <definedName name="wrn9.elaborate" hidden="1">{#N/A,#N/A,FALSE,"Cash Flows";#N/A,#N/A,FALSE,"Fixed Assets";#N/A,#N/A,FALSE,"Balance Sheet";#N/A,#N/A,FALSE,"P &amp; L"}</definedName>
    <definedName name="wueter" hidden="1">{#N/A,#N/A,TRUE,"BALSCH";#N/A,#N/A,TRUE,"COMICRO";#N/A,#N/A,TRUE,"CHECKS";#N/A,#N/A,TRUE,"GLASS";#N/A,#N/A,TRUE,"DEPRE";#N/A,#N/A,TRUE,"A&amp;MCUR";#N/A,#N/A,TRUE,"AGEANAlysis";#N/A,#N/A,TRUE,"CHECKS"}</definedName>
    <definedName name="wvu.Cost._.Allocation." hidden="1">{TRUE,TRUE,-1.25,-15.5,604.5,343.5,FALSE,TRUE,TRUE,TRUE,0,7,#N/A,1,#N/A,11.551724137931,30.5384615384615,1,FALSE,FALSE,3,TRUE,1,FALSE,75,"Swvu.Cost._.Allocation.","ACwvu.Cost._.Allocation.",#N/A,FALSE,FALSE,0.748031496062992,0.748031496062992,0.984251968503937,0.984251968503937,2,"","",TRUE,FALSE,FALSE,FALSE,1,#N/A,1,1,"=R1C1:R16C11",FALSE,#N/A,#N/A,FALSE,FALSE,FALSE,9,65532,65532,FALSE,FALSE,TRUE,TRUE,TRUE}</definedName>
    <definedName name="wvu.Full._.Cash._.Flow." hidden="1">{TRUE,TRUE,-1.25,-15.5,604.5,343.5,FALSE,TRUE,TRUE,TRUE,0,76,#N/A,23,#N/A,13.3448275862069,32.4166666666667,1,FALSE,FALSE,3,TRUE,1,FALSE,75,"Swvu.Full._.Cash._.Flow.","ACwvu.Full._.Cash._.Flow.",#N/A,FALSE,FALSE,0.748031496062992,0.748031496062992,1.10236220472441,0.984251968503937,2,"&amp;C&amp;""Arial,Bold""&amp;12KENSINGTON BANKS&amp;11CASH FLOW for EXPENSES (BUDGET)&amp;12&amp;10SUMMARYas at JULY 1994","",FALSE,FALSE,FALSE,FALSE,1,75,#N/A,#N/A,"=R8C5:R38C82","=C1:C4,R4:R7",#N/A,#N/A,FALSE,FALSE,TRUE,9,65532,65532,FALSE,FALSE,TRUE,TRUE,TRUE}</definedName>
    <definedName name="wvu.Marketing." hidden="1">{TRUE,TRUE,-1.25,-15.5,604.5,341.25,FALSE,TRUE,TRUE,TRUE,0,1,73,1,7,2,6,4,TRUE,TRUE,3,TRUE,1,TRUE,75,"Swvu.Marketing.","ACwvu.Marketing.",#N/A,FALSE,FALSE,0.748031496062992,0.748031496062992,1.10236220472441,0.984251968503937,2,"&amp;C&amp;""Arial,Bold""&amp;12KENSINGTON BANKS&amp;11CASH FLOW for EXPENSES (FORECAST)&amp;12&amp;10SUMMARYas at NOVEMBER 1995","",FALSE,FALSE,FALSE,FALSE,1,75,#N/A,#N/A,"=R8C1:R19C82","=C1:C4,R4:R7",#N/A,#N/A,FALSE,FALSE,TRUE,9,65532,300,FALSE,FALSE,TRUE,TRUE,TRUE}</definedName>
    <definedName name="wvu.Marketing._.95.96." hidden="1">{TRUE,TRUE,-1.25,-15.5,604.5,341.25,FALSE,TRUE,TRUE,TRUE,0,1,20,1,7,2,6,4,TRUE,TRUE,3,TRUE,1,TRUE,75,"Swvu.Marketing._.95.96.","ACwvu.Marketing._.95.96.",#N/A,FALSE,FALSE,0.748031496062992,0.748031496062992,1.10236220472441,0.984251968503937,2,"&amp;C&amp;""Arial,Bold""&amp;12KENSINGTON BANKS&amp;11CASH FLOW for EXPENSES (BUDGET)&amp;12&amp;10SUMMARYas at NOVEMBER 1995","",FALSE,FALSE,FALSE,FALSE,1,75,#N/A,#N/A,"=R8C17:R19C28","=C1:C4,R4:R7",#N/A,#N/A,FALSE,FALSE,TRUE,9,65532,300,FALSE,FALSE,TRUE,TRUE,TRUE}</definedName>
    <definedName name="wvu.Profit._.and._.Loss." hidden="1">{TRUE,TRUE,-1.25,-15.5,604.5,343.5,FALSE,TRUE,TRUE,TRUE,0,1,#N/A,1,#N/A,12.3392857142857,30.7692307692308,1,FALSE,FALSE,3,TRUE,1,FALSE,75,"Swvu.Profit._.and._.Loss.","ACwvu.Profit._.and._.Loss.",#N/A,FALSE,FALSE,0.748031496062992,0.748031496062992,1.10236220472441,0.984251968503937,2,"&amp;C&amp;""Arial,Bold""&amp;12KENSINGTON BANKS&amp;11PROFIT &amp; LOSS for EXPENSES (BUDGET)&amp;12&amp;10SUMMARYas at JULY 1994","",FALSE,FALSE,FALSE,FALSE,1,75,#N/A,#N/A,"=R8C5:R38C82","=C1:C4,R4:R7",#N/A,#N/A,FALSE,FALSE,TRUE,9,65532,65532,FALSE,FALSE,TRUE,TRUE,TRUE}</definedName>
    <definedName name="wvu.Summary._.Sheet." hidden="1">{TRUE,TRUE,-1.25,-15.5,604.5,343.5,FALSE,TRUE,TRUE,TRUE,0,1,#N/A,1,#N/A,14.8571428571429,30.7692307692308,1,FALSE,FALSE,3,TRUE,1,FALSE,75,"Swvu.Summary._.Sheet.","ACwvu.Summary._.Sheet.",#N/A,FALSE,FALSE,0.748031496062992,0.748031496062992,0.984251968503937,0.984251968503937,2,"&amp;C&amp;""Arial,Bold""&amp;12KENSINGTON BANKS&amp;11PROFIT &amp; LOSS&amp;10SUMMARY (Actual vs Budget)","",TRUE,FALSE,FALSE,FALSE,1,#N/A,1,1,"=R3C1:R47C21",FALSE,#N/A,#N/A,FALSE,FALSE,FALSE,9,65532,65532,FALSE,FALSE,TRUE,TRUE,TRUE}</definedName>
    <definedName name="WWW" hidden="1">{#N/A,#N/A,FALSE,"P.V.C 9월 압출 CAPA";#N/A,#N/A,FALSE,"P.V.C 10월 압출 CAPA ";#N/A,#N/A,FALSE,"P.V.C 11월 압출 CAPA ";#N/A,#N/A,FALSE,"P.V.C 12월 압출 CAPA "}</definedName>
    <definedName name="wwwwwwww" hidden="1">{#N/A,#N/A,FALSE,"Cash Flows";#N/A,#N/A,FALSE,"Fixed Assets";#N/A,#N/A,FALSE,"Balance Sheet";#N/A,#N/A,FALSE,"P &amp; L"}</definedName>
    <definedName name="x" hidden="1">{"'STORES'!$E$2"}</definedName>
    <definedName name="x_1" hidden="1">{"'STORES'!$E$2"}</definedName>
    <definedName name="x_2" hidden="1">{"'STORES'!$E$2"}</definedName>
    <definedName name="XD" hidden="1">{#N/A,#N/A,FALSE,"단축1";#N/A,#N/A,FALSE,"단축2";#N/A,#N/A,FALSE,"단축3";#N/A,#N/A,FALSE,"장축";#N/A,#N/A,FALSE,"4WD"}</definedName>
    <definedName name="XDARM" hidden="1">{#N/A,#N/A,FALSE,"단축1";#N/A,#N/A,FALSE,"단축2";#N/A,#N/A,FALSE,"단축3";#N/A,#N/A,FALSE,"장축";#N/A,#N/A,FALSE,"4WD"}</definedName>
    <definedName name="XDS" hidden="1">{#N/A,#N/A,FALSE,"을지 (4)";#N/A,#N/A,FALSE,"을지 (5)";#N/A,#N/A,FALSE,"을지 (6)"}</definedName>
    <definedName name="XDS_1_1" hidden="1">{#N/A,#N/A,FALSE,"을지 (4)";#N/A,#N/A,FALSE,"을지 (5)";#N/A,#N/A,FALSE,"을지 (6)"}</definedName>
    <definedName name="XDS_1_2" hidden="1">{#N/A,#N/A,FALSE,"을지 (4)";#N/A,#N/A,FALSE,"을지 (5)";#N/A,#N/A,FALSE,"을지 (6)"}</definedName>
    <definedName name="XDS_1_3" hidden="1">{#N/A,#N/A,FALSE,"을지 (4)";#N/A,#N/A,FALSE,"을지 (5)";#N/A,#N/A,FALSE,"을지 (6)"}</definedName>
    <definedName name="XDS_1_4" hidden="1">{#N/A,#N/A,FALSE,"을지 (4)";#N/A,#N/A,FALSE,"을지 (5)";#N/A,#N/A,FALSE,"을지 (6)"}</definedName>
    <definedName name="XDS_2" hidden="1">{#N/A,#N/A,FALSE,"을지 (4)";#N/A,#N/A,FALSE,"을지 (5)";#N/A,#N/A,FALSE,"을지 (6)"}</definedName>
    <definedName name="XDS_2_1" hidden="1">{#N/A,#N/A,FALSE,"을지 (4)";#N/A,#N/A,FALSE,"을지 (5)";#N/A,#N/A,FALSE,"을지 (6)"}</definedName>
    <definedName name="XDS_2_2" hidden="1">{#N/A,#N/A,FALSE,"을지 (4)";#N/A,#N/A,FALSE,"을지 (5)";#N/A,#N/A,FALSE,"을지 (6)"}</definedName>
    <definedName name="XDS_2_3" hidden="1">{#N/A,#N/A,FALSE,"을지 (4)";#N/A,#N/A,FALSE,"을지 (5)";#N/A,#N/A,FALSE,"을지 (6)"}</definedName>
    <definedName name="XDS_2_4" hidden="1">{#N/A,#N/A,FALSE,"을지 (4)";#N/A,#N/A,FALSE,"을지 (5)";#N/A,#N/A,FALSE,"을지 (6)"}</definedName>
    <definedName name="XDS_3" hidden="1">{#N/A,#N/A,FALSE,"을지 (4)";#N/A,#N/A,FALSE,"을지 (5)";#N/A,#N/A,FALSE,"을지 (6)"}</definedName>
    <definedName name="XDS_3_1" hidden="1">{#N/A,#N/A,FALSE,"을지 (4)";#N/A,#N/A,FALSE,"을지 (5)";#N/A,#N/A,FALSE,"을지 (6)"}</definedName>
    <definedName name="XDS_3_2" hidden="1">{#N/A,#N/A,FALSE,"을지 (4)";#N/A,#N/A,FALSE,"을지 (5)";#N/A,#N/A,FALSE,"을지 (6)"}</definedName>
    <definedName name="XDS_3_3" hidden="1">{#N/A,#N/A,FALSE,"을지 (4)";#N/A,#N/A,FALSE,"을지 (5)";#N/A,#N/A,FALSE,"을지 (6)"}</definedName>
    <definedName name="XDS_3_4" hidden="1">{#N/A,#N/A,FALSE,"을지 (4)";#N/A,#N/A,FALSE,"을지 (5)";#N/A,#N/A,FALSE,"을지 (6)"}</definedName>
    <definedName name="XDS_4" hidden="1">{#N/A,#N/A,FALSE,"을지 (4)";#N/A,#N/A,FALSE,"을지 (5)";#N/A,#N/A,FALSE,"을지 (6)"}</definedName>
    <definedName name="XDS_5" hidden="1">{#N/A,#N/A,FALSE,"을지 (4)";#N/A,#N/A,FALSE,"을지 (5)";#N/A,#N/A,FALSE,"을지 (6)"}</definedName>
    <definedName name="XD개선" hidden="1">{#N/A,#N/A,FALSE,"단축1";#N/A,#N/A,FALSE,"단축2";#N/A,#N/A,FALSE,"단축3";#N/A,#N/A,FALSE,"장축";#N/A,#N/A,FALSE,"4WD"}</definedName>
    <definedName name="XD설문" hidden="1">{#N/A,#N/A,FALSE,"단축1";#N/A,#N/A,FALSE,"단축2";#N/A,#N/A,FALSE,"단축3";#N/A,#N/A,FALSE,"장축";#N/A,#N/A,FALSE,"4WD"}</definedName>
    <definedName name="xd품확일정" hidden="1">{#N/A,#N/A,FALSE,"단축1";#N/A,#N/A,FALSE,"단축2";#N/A,#N/A,FALSE,"단축3";#N/A,#N/A,FALSE,"장축";#N/A,#N/A,FALSE,"4WD"}</definedName>
    <definedName name="xd품확일정_1" hidden="1">{#N/A,#N/A,FALSE,"단축1";#N/A,#N/A,FALSE,"단축2";#N/A,#N/A,FALSE,"단축3";#N/A,#N/A,FALSE,"장축";#N/A,#N/A,FALSE,"4WD"}</definedName>
    <definedName name="xd품확일정_1_1" hidden="1">{#N/A,#N/A,FALSE,"단축1";#N/A,#N/A,FALSE,"단축2";#N/A,#N/A,FALSE,"단축3";#N/A,#N/A,FALSE,"장축";#N/A,#N/A,FALSE,"4WD"}</definedName>
    <definedName name="xd품확일정_1_2" hidden="1">{#N/A,#N/A,FALSE,"단축1";#N/A,#N/A,FALSE,"단축2";#N/A,#N/A,FALSE,"단축3";#N/A,#N/A,FALSE,"장축";#N/A,#N/A,FALSE,"4WD"}</definedName>
    <definedName name="xd품확일정_1_3" hidden="1">{#N/A,#N/A,FALSE,"단축1";#N/A,#N/A,FALSE,"단축2";#N/A,#N/A,FALSE,"단축3";#N/A,#N/A,FALSE,"장축";#N/A,#N/A,FALSE,"4WD"}</definedName>
    <definedName name="xd품확일정_1_4" hidden="1">{#N/A,#N/A,FALSE,"단축1";#N/A,#N/A,FALSE,"단축2";#N/A,#N/A,FALSE,"단축3";#N/A,#N/A,FALSE,"장축";#N/A,#N/A,FALSE,"4WD"}</definedName>
    <definedName name="xd품확일정_2" hidden="1">{#N/A,#N/A,FALSE,"단축1";#N/A,#N/A,FALSE,"단축2";#N/A,#N/A,FALSE,"단축3";#N/A,#N/A,FALSE,"장축";#N/A,#N/A,FALSE,"4WD"}</definedName>
    <definedName name="xd품확일정_2_1" hidden="1">{#N/A,#N/A,FALSE,"단축1";#N/A,#N/A,FALSE,"단축2";#N/A,#N/A,FALSE,"단축3";#N/A,#N/A,FALSE,"장축";#N/A,#N/A,FALSE,"4WD"}</definedName>
    <definedName name="xd품확일정_2_2" hidden="1">{#N/A,#N/A,FALSE,"단축1";#N/A,#N/A,FALSE,"단축2";#N/A,#N/A,FALSE,"단축3";#N/A,#N/A,FALSE,"장축";#N/A,#N/A,FALSE,"4WD"}</definedName>
    <definedName name="xd품확일정_2_3" hidden="1">{#N/A,#N/A,FALSE,"단축1";#N/A,#N/A,FALSE,"단축2";#N/A,#N/A,FALSE,"단축3";#N/A,#N/A,FALSE,"장축";#N/A,#N/A,FALSE,"4WD"}</definedName>
    <definedName name="xd품확일정_2_4" hidden="1">{#N/A,#N/A,FALSE,"단축1";#N/A,#N/A,FALSE,"단축2";#N/A,#N/A,FALSE,"단축3";#N/A,#N/A,FALSE,"장축";#N/A,#N/A,FALSE,"4WD"}</definedName>
    <definedName name="xd품확일정_3" hidden="1">{#N/A,#N/A,FALSE,"단축1";#N/A,#N/A,FALSE,"단축2";#N/A,#N/A,FALSE,"단축3";#N/A,#N/A,FALSE,"장축";#N/A,#N/A,FALSE,"4WD"}</definedName>
    <definedName name="xd품확일정_3_1" hidden="1">{#N/A,#N/A,FALSE,"단축1";#N/A,#N/A,FALSE,"단축2";#N/A,#N/A,FALSE,"단축3";#N/A,#N/A,FALSE,"장축";#N/A,#N/A,FALSE,"4WD"}</definedName>
    <definedName name="xd품확일정_3_2" hidden="1">{#N/A,#N/A,FALSE,"단축1";#N/A,#N/A,FALSE,"단축2";#N/A,#N/A,FALSE,"단축3";#N/A,#N/A,FALSE,"장축";#N/A,#N/A,FALSE,"4WD"}</definedName>
    <definedName name="xd품확일정_3_3" hidden="1">{#N/A,#N/A,FALSE,"단축1";#N/A,#N/A,FALSE,"단축2";#N/A,#N/A,FALSE,"단축3";#N/A,#N/A,FALSE,"장축";#N/A,#N/A,FALSE,"4WD"}</definedName>
    <definedName name="xd품확일정_3_4" hidden="1">{#N/A,#N/A,FALSE,"단축1";#N/A,#N/A,FALSE,"단축2";#N/A,#N/A,FALSE,"단축3";#N/A,#N/A,FALSE,"장축";#N/A,#N/A,FALSE,"4WD"}</definedName>
    <definedName name="xd품확일정_4" hidden="1">{#N/A,#N/A,FALSE,"단축1";#N/A,#N/A,FALSE,"단축2";#N/A,#N/A,FALSE,"단축3";#N/A,#N/A,FALSE,"장축";#N/A,#N/A,FALSE,"4WD"}</definedName>
    <definedName name="xd품확일정_5" hidden="1">{#N/A,#N/A,FALSE,"단축1";#N/A,#N/A,FALSE,"단축2";#N/A,#N/A,FALSE,"단축3";#N/A,#N/A,FALSE,"장축";#N/A,#N/A,FALSE,"4WD"}</definedName>
    <definedName name="XG개" hidden="1">{#N/A,#N/A,FALSE,"단축1";#N/A,#N/A,FALSE,"단축2";#N/A,#N/A,FALSE,"단축3";#N/A,#N/A,FALSE,"장축";#N/A,#N/A,FALSE,"4WD"}</definedName>
    <definedName name="XG개선" hidden="1">{#N/A,#N/A,FALSE,"단축1";#N/A,#N/A,FALSE,"단축2";#N/A,#N/A,FALSE,"단축3";#N/A,#N/A,FALSE,"장축";#N/A,#N/A,FALSE,"4WD"}</definedName>
    <definedName name="xls.xls" hidden="1">#REF!</definedName>
    <definedName name="XREF_COLUMN_1" hidden="1">#REF!</definedName>
    <definedName name="XREF_COLUMN_10" hidden="1">'[33]WDV Workings'!#REF!</definedName>
    <definedName name="XREF_COLUMN_17" hidden="1">'[33]WDV Workings'!#REF!</definedName>
    <definedName name="XREF_COLUMN_3" hidden="1">'[34]12'!$K$1:$K$65536</definedName>
    <definedName name="XREF_COLUMN_5" hidden="1">'[33]WDV Workings'!#REF!</definedName>
    <definedName name="XREF_COLUMN_7" hidden="1">#REF!</definedName>
    <definedName name="XRefActiveRow" hidden="1">#REF!</definedName>
    <definedName name="XRefColumnsCount" hidden="1">1</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Row" hidden="1">#REF!</definedName>
    <definedName name="XRefCopy14Row" hidden="1">#REF!</definedName>
    <definedName name="XRefCopy15Row" hidden="1">#REF!</definedName>
    <definedName name="XRefCopy16Row" hidden="1">#REF!</definedName>
    <definedName name="XRefCopy17Row" hidden="1">#REF!</definedName>
    <definedName name="XRefCopy19Row" hidden="1">#REF!</definedName>
    <definedName name="XRefCopy1Row" hidden="1">#REF!</definedName>
    <definedName name="XRefCopy2" hidden="1">#REF!</definedName>
    <definedName name="XRefCopy20Row" hidden="1">#REF!</definedName>
    <definedName name="XRefCopy21Row" hidden="1">#REF!</definedName>
    <definedName name="XRefCopy22Row" hidden="1">#REF!</definedName>
    <definedName name="XRefCopy23Row" hidden="1">#REF!</definedName>
    <definedName name="XRefCopy24Row" hidden="1">#REF!</definedName>
    <definedName name="XRefCopy25Row" hidden="1">#REF!</definedName>
    <definedName name="XRefCopy26Row" hidden="1">#REF!</definedName>
    <definedName name="XRefCopy27" hidden="1">'[34]12'!$J$28</definedName>
    <definedName name="XRefCopy27Row" hidden="1">#REF!</definedName>
    <definedName name="XRefCopy2Row" hidden="1">#REF!</definedName>
    <definedName name="XRefCopy3" hidden="1">#REF!</definedName>
    <definedName name="XRefCopy32"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Row" hidden="1">#REF!</definedName>
    <definedName name="XRefCopy9Row" hidden="1">[35]XREF!#REF!</definedName>
    <definedName name="XRefCopyRangeCount" hidden="1">1</definedName>
    <definedName name="XRefPaste1" hidden="1">#REF!</definedName>
    <definedName name="XRefPaste10" hidden="1">#REF!</definedName>
    <definedName name="XRefPaste100Row" hidden="1">#REF!</definedName>
    <definedName name="XRefPaste101Row" hidden="1">#REF!</definedName>
    <definedName name="XRefPaste102Row" hidden="1">#REF!</definedName>
    <definedName name="XRefPaste103Row" hidden="1">#REF!</definedName>
    <definedName name="XRefPaste104Row" hidden="1">#REF!</definedName>
    <definedName name="XRefPaste105Row" hidden="1">#REF!</definedName>
    <definedName name="XRefPaste106Row" hidden="1">#REF!</definedName>
    <definedName name="XRefPaste107Row" hidden="1">#REF!</definedName>
    <definedName name="XRefPaste108Row" hidden="1">#REF!</definedName>
    <definedName name="XRefPaste109Row" hidden="1">#REF!</definedName>
    <definedName name="XRefPaste10Row" hidden="1">#REF!</definedName>
    <definedName name="XRefPaste110Row" hidden="1">#REF!</definedName>
    <definedName name="XRefPaste111Row" hidden="1">#REF!</definedName>
    <definedName name="XRefPaste112Row" hidden="1">#REF!</definedName>
    <definedName name="XRefPaste113Row" hidden="1">#REF!</definedName>
    <definedName name="XRefPaste11Row" hidden="1">#REF!</definedName>
    <definedName name="XRefPaste12Row" hidden="1">#REF!</definedName>
    <definedName name="XRefPaste13Row" hidden="1">#REF!</definedName>
    <definedName name="XRefPaste14Row" hidden="1">#REF!</definedName>
    <definedName name="XRefPaste15Row" hidden="1">#REF!</definedName>
    <definedName name="XRefPaste16Row"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1Row" hidden="1">#REF!</definedName>
    <definedName name="XRefPaste22Row"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3Row" hidden="1">#REF!</definedName>
    <definedName name="XRefPaste64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0Row" hidden="1">#REF!</definedName>
    <definedName name="XRefPaste71Row" hidden="1">#REF!</definedName>
    <definedName name="XRefPaste72Row" hidden="1">#REF!</definedName>
    <definedName name="XRefPaste73Row" hidden="1">#REF!</definedName>
    <definedName name="XRefPaste74Row" hidden="1">#REF!</definedName>
    <definedName name="XRefPaste75Row" hidden="1">#REF!</definedName>
    <definedName name="XRefPaste76Row" hidden="1">#REF!</definedName>
    <definedName name="XRefPaste77Row" hidden="1">#REF!</definedName>
    <definedName name="XRefPaste78Row"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4Row" hidden="1">#REF!</definedName>
    <definedName name="XRefPaste85Row" hidden="1">#REF!</definedName>
    <definedName name="XRefPaste86Row" hidden="1">#REF!</definedName>
    <definedName name="XRefPaste87Row" hidden="1">#REF!</definedName>
    <definedName name="XRefPaste88Row" hidden="1">#REF!</definedName>
    <definedName name="XRefPaste89Row" hidden="1">#REF!</definedName>
    <definedName name="XRefPaste8Row" hidden="1">#REF!</definedName>
    <definedName name="XRefPaste9" hidden="1">#REF!</definedName>
    <definedName name="XRefPaste90Row" hidden="1">#REF!</definedName>
    <definedName name="XRefPaste91Row" hidden="1">#REF!</definedName>
    <definedName name="XRefPaste92Row" hidden="1">#REF!</definedName>
    <definedName name="XRefPaste93Row" hidden="1">#REF!</definedName>
    <definedName name="XRefPaste94Row" hidden="1">#REF!</definedName>
    <definedName name="XRefPaste95Row" hidden="1">#REF!</definedName>
    <definedName name="XRefPaste96Row" hidden="1">#REF!</definedName>
    <definedName name="XRefPaste97Row" hidden="1">#REF!</definedName>
    <definedName name="XRefPaste98Row" hidden="1">#REF!</definedName>
    <definedName name="XRefPaste99Row" hidden="1">#REF!</definedName>
    <definedName name="XRefPaste9Row" hidden="1">#REF!</definedName>
    <definedName name="XRefPasteRangeCount" hidden="1">1</definedName>
    <definedName name="XS" hidden="1">{#N/A,#N/A,FALSE,"을지 (4)";#N/A,#N/A,FALSE,"을지 (5)";#N/A,#N/A,FALSE,"을지 (6)"}</definedName>
    <definedName name="XS_1_1" hidden="1">{#N/A,#N/A,FALSE,"을지 (4)";#N/A,#N/A,FALSE,"을지 (5)";#N/A,#N/A,FALSE,"을지 (6)"}</definedName>
    <definedName name="XS_1_2" hidden="1">{#N/A,#N/A,FALSE,"을지 (4)";#N/A,#N/A,FALSE,"을지 (5)";#N/A,#N/A,FALSE,"을지 (6)"}</definedName>
    <definedName name="XS_1_3" hidden="1">{#N/A,#N/A,FALSE,"을지 (4)";#N/A,#N/A,FALSE,"을지 (5)";#N/A,#N/A,FALSE,"을지 (6)"}</definedName>
    <definedName name="XS_1_4" hidden="1">{#N/A,#N/A,FALSE,"을지 (4)";#N/A,#N/A,FALSE,"을지 (5)";#N/A,#N/A,FALSE,"을지 (6)"}</definedName>
    <definedName name="XS_2" hidden="1">{#N/A,#N/A,FALSE,"을지 (4)";#N/A,#N/A,FALSE,"을지 (5)";#N/A,#N/A,FALSE,"을지 (6)"}</definedName>
    <definedName name="XS_2_1" hidden="1">{#N/A,#N/A,FALSE,"을지 (4)";#N/A,#N/A,FALSE,"을지 (5)";#N/A,#N/A,FALSE,"을지 (6)"}</definedName>
    <definedName name="XS_2_2" hidden="1">{#N/A,#N/A,FALSE,"을지 (4)";#N/A,#N/A,FALSE,"을지 (5)";#N/A,#N/A,FALSE,"을지 (6)"}</definedName>
    <definedName name="XS_2_3" hidden="1">{#N/A,#N/A,FALSE,"을지 (4)";#N/A,#N/A,FALSE,"을지 (5)";#N/A,#N/A,FALSE,"을지 (6)"}</definedName>
    <definedName name="XS_2_4" hidden="1">{#N/A,#N/A,FALSE,"을지 (4)";#N/A,#N/A,FALSE,"을지 (5)";#N/A,#N/A,FALSE,"을지 (6)"}</definedName>
    <definedName name="XS_3" hidden="1">{#N/A,#N/A,FALSE,"을지 (4)";#N/A,#N/A,FALSE,"을지 (5)";#N/A,#N/A,FALSE,"을지 (6)"}</definedName>
    <definedName name="XS_3_1" hidden="1">{#N/A,#N/A,FALSE,"을지 (4)";#N/A,#N/A,FALSE,"을지 (5)";#N/A,#N/A,FALSE,"을지 (6)"}</definedName>
    <definedName name="XS_3_2" hidden="1">{#N/A,#N/A,FALSE,"을지 (4)";#N/A,#N/A,FALSE,"을지 (5)";#N/A,#N/A,FALSE,"을지 (6)"}</definedName>
    <definedName name="XS_3_3" hidden="1">{#N/A,#N/A,FALSE,"을지 (4)";#N/A,#N/A,FALSE,"을지 (5)";#N/A,#N/A,FALSE,"을지 (6)"}</definedName>
    <definedName name="XS_3_4" hidden="1">{#N/A,#N/A,FALSE,"을지 (4)";#N/A,#N/A,FALSE,"을지 (5)";#N/A,#N/A,FALSE,"을지 (6)"}</definedName>
    <definedName name="XS_4" hidden="1">{#N/A,#N/A,FALSE,"을지 (4)";#N/A,#N/A,FALSE,"을지 (5)";#N/A,#N/A,FALSE,"을지 (6)"}</definedName>
    <definedName name="XS_5" hidden="1">{#N/A,#N/A,FALSE,"을지 (4)";#N/A,#N/A,FALSE,"을지 (5)";#N/A,#N/A,FALSE,"을지 (6)"}</definedName>
    <definedName name="xsasad" hidden="1">{#N/A,#N/A,FALSE,"COMICRO";#N/A,#N/A,FALSE,"BALSCH";#N/A,#N/A,FALSE,"GLASS";#N/A,#N/A,FALSE,"DEPRE";#N/A,#N/A,FALSE,"A&amp;MCUR";#N/A,#N/A,FALSE,"AGEANAlysis";#N/A,#N/A,FALSE,"CHECKS";#N/A,#N/A,FALSE,"CHECKS"}</definedName>
    <definedName name="xxxxx" hidden="1">{#N/A,#N/A,FALSE,"단축1";#N/A,#N/A,FALSE,"단축2";#N/A,#N/A,FALSE,"단축3";#N/A,#N/A,FALSE,"장축";#N/A,#N/A,FALSE,"4WD"}</definedName>
    <definedName name="xxxxxl" hidden="1">{#N/A,#N/A,FALSE,"COMICRO";#N/A,#N/A,FALSE,"BALSCH";#N/A,#N/A,FALSE,"GLASS";#N/A,#N/A,FALSE,"DEPRE";#N/A,#N/A,FALSE,"A&amp;MCUR";#N/A,#N/A,FALSE,"AGEANAlysis";#N/A,#N/A,FALSE,"CHECKS";#N/A,#N/A,FALSE,"CHECKS"}</definedName>
    <definedName name="xxxxxxx" hidden="1">{#N/A,#N/A,TRUE,"GEM Total";#N/A,#N/A,TRUE,"Final Assembly";#N/A,#N/A,TRUE,"Cleaning";#N/A,#N/A,TRUE,"Schooping,Clearing";#N/A,#N/A,TRUE,"Winding"}</definedName>
    <definedName name="xxxxxxxxxxxxxx" hidden="1">{#N/A,#N/A,TRUE,"GEM Total";#N/A,#N/A,TRUE,"Final Assembly";#N/A,#N/A,TRUE,"Cleaning";#N/A,#N/A,TRUE,"Schooping,Clearing";#N/A,#N/A,TRUE,"Winding"}</definedName>
    <definedName name="xxxxxxxxxxxxxxxx" hidden="1">{#N/A,#N/A,TRUE,"GEM Total";#N/A,#N/A,TRUE,"Final Assembly";#N/A,#N/A,TRUE,"Cleaning";#N/A,#N/A,TRUE,"Schooping,Clearing";#N/A,#N/A,TRUE,"Winding"}</definedName>
    <definedName name="xyd" hidden="1">[36]Links!A1</definedName>
    <definedName name="xyz" hidden="1">{"'STORES'!$E$2"}</definedName>
    <definedName name="xyz_1" hidden="1">{"'STORES'!$E$2"}</definedName>
    <definedName name="xyz_2" hidden="1">{"'STORES'!$E$2"}</definedName>
    <definedName name="XZCV" hidden="1">'[19]800CC_FR_HOSE'!#REF!</definedName>
    <definedName name="YOGI" hidden="1">'[19]800CC_FR_HOSE'!#REF!</definedName>
    <definedName name="YYHY" hidden="1">{#N/A,#N/A,FALSE,"단축1";#N/A,#N/A,FALSE,"단축2";#N/A,#N/A,FALSE,"단축3";#N/A,#N/A,FALSE,"장축";#N/A,#N/A,FALSE,"4WD"}</definedName>
    <definedName name="yyui" hidden="1">{#N/A,#N/A,FALSE,"단축1";#N/A,#N/A,FALSE,"단축2";#N/A,#N/A,FALSE,"단축3";#N/A,#N/A,FALSE,"장축";#N/A,#N/A,FALSE,"4WD"}</definedName>
    <definedName name="YYY" hidden="1">{#N/A,#N/A,TRUE,"Y생산";#N/A,#N/A,TRUE,"Y판매";#N/A,#N/A,TRUE,"Y총물량";#N/A,#N/A,TRUE,"Y능력";#N/A,#N/A,TRUE,"YKD"}</definedName>
    <definedName name="YYY_1" hidden="1">{#N/A,#N/A,TRUE,"Y생산";#N/A,#N/A,TRUE,"Y판매";#N/A,#N/A,TRUE,"Y총물량";#N/A,#N/A,TRUE,"Y능력";#N/A,#N/A,TRUE,"YKD"}</definedName>
    <definedName name="YYY_2" hidden="1">{#N/A,#N/A,TRUE,"Y생산";#N/A,#N/A,TRUE,"Y판매";#N/A,#N/A,TRUE,"Y총물량";#N/A,#N/A,TRUE,"Y능력";#N/A,#N/A,TRUE,"YKD"}</definedName>
    <definedName name="yyyyyyy" hidden="1">{#N/A,#N/A,TRUE,"Y생산";#N/A,#N/A,TRUE,"Y판매";#N/A,#N/A,TRUE,"Y총물량";#N/A,#N/A,TRUE,"Y능력";#N/A,#N/A,TRUE,"YKD"}</definedName>
    <definedName name="yyyyyyyyyyyyyyyy" hidden="1">{#N/A,#N/A,FALSE,"단축1";#N/A,#N/A,FALSE,"단축2";#N/A,#N/A,FALSE,"단축3";#N/A,#N/A,FALSE,"장축";#N/A,#N/A,FALSE,"4WD"}</definedName>
    <definedName name="Z_030BCFA9_A76B_11D1_B759_08000E21FF8D_.wvu.Cols" hidden="1">#REF!,#REF!,#REF!</definedName>
    <definedName name="Z_030BCFA9_A76B_11D1_B759_08000E21FF8D_.wvu.FilterData" hidden="1">#REF!</definedName>
    <definedName name="Z_030BCFA9_A76B_11D1_B759_08000E21FF8D_.wvu.PrintArea" hidden="1">#REF!</definedName>
    <definedName name="Z_030BCFA9_A76B_11D1_B759_08000E21FF8D_.wvu.PrintTitles" hidden="1">#REF!</definedName>
    <definedName name="z_1_1" hidden="1">{#N/A,#N/A,FALSE,"Aging Summary";#N/A,#N/A,FALSE,"Ratio Analysis";#N/A,#N/A,FALSE,"Test 120 Day Accts";#N/A,#N/A,FALSE,"Tickmarks"}</definedName>
    <definedName name="z_1_2" hidden="1">{#N/A,#N/A,FALSE,"Aging Summary";#N/A,#N/A,FALSE,"Ratio Analysis";#N/A,#N/A,FALSE,"Test 120 Day Accts";#N/A,#N/A,FALSE,"Tickmarks"}</definedName>
    <definedName name="z_1_3" hidden="1">{#N/A,#N/A,FALSE,"Aging Summary";#N/A,#N/A,FALSE,"Ratio Analysis";#N/A,#N/A,FALSE,"Test 120 Day Accts";#N/A,#N/A,FALSE,"Tickmarks"}</definedName>
    <definedName name="z_1_4" hidden="1">{#N/A,#N/A,FALSE,"Aging Summary";#N/A,#N/A,FALSE,"Ratio Analysis";#N/A,#N/A,FALSE,"Test 120 Day Accts";#N/A,#N/A,FALSE,"Tickmarks"}</definedName>
    <definedName name="z_2_2" hidden="1">{#N/A,#N/A,FALSE,"Aging Summary";#N/A,#N/A,FALSE,"Ratio Analysis";#N/A,#N/A,FALSE,"Test 120 Day Accts";#N/A,#N/A,FALSE,"Tickmarks"}</definedName>
    <definedName name="z_2_3" hidden="1">{#N/A,#N/A,FALSE,"Aging Summary";#N/A,#N/A,FALSE,"Ratio Analysis";#N/A,#N/A,FALSE,"Test 120 Day Accts";#N/A,#N/A,FALSE,"Tickmarks"}</definedName>
    <definedName name="z_2_4" hidden="1">{#N/A,#N/A,FALSE,"Aging Summary";#N/A,#N/A,FALSE,"Ratio Analysis";#N/A,#N/A,FALSE,"Test 120 Day Accts";#N/A,#N/A,FALSE,"Tickmarks"}</definedName>
    <definedName name="Z_26F1B120_222F_11D7_91EB_0050BA7F1DA7_.wvu.FilterData" hidden="1">#N/A</definedName>
    <definedName name="Z_26F1B120_222F_11D7_91EB_0050BA7F1DA7_.wvu.FilterData_1" hidden="1">#N/A</definedName>
    <definedName name="z_3" hidden="1">{#N/A,#N/A,FALSE,"Aging Summary";#N/A,#N/A,FALSE,"Ratio Analysis";#N/A,#N/A,FALSE,"Test 120 Day Accts";#N/A,#N/A,FALSE,"Tickmarks"}</definedName>
    <definedName name="z_3_1" hidden="1">{#N/A,#N/A,FALSE,"Aging Summary";#N/A,#N/A,FALSE,"Ratio Analysis";#N/A,#N/A,FALSE,"Test 120 Day Accts";#N/A,#N/A,FALSE,"Tickmarks"}</definedName>
    <definedName name="z_3_2" hidden="1">{#N/A,#N/A,FALSE,"Aging Summary";#N/A,#N/A,FALSE,"Ratio Analysis";#N/A,#N/A,FALSE,"Test 120 Day Accts";#N/A,#N/A,FALSE,"Tickmarks"}</definedName>
    <definedName name="z_3_3" hidden="1">{#N/A,#N/A,FALSE,"Aging Summary";#N/A,#N/A,FALSE,"Ratio Analysis";#N/A,#N/A,FALSE,"Test 120 Day Accts";#N/A,#N/A,FALSE,"Tickmarks"}</definedName>
    <definedName name="z_3_4" hidden="1">{#N/A,#N/A,FALSE,"Aging Summary";#N/A,#N/A,FALSE,"Ratio Analysis";#N/A,#N/A,FALSE,"Test 120 Day Accts";#N/A,#N/A,FALSE,"Tickmarks"}</definedName>
    <definedName name="z_4" hidden="1">{#N/A,#N/A,FALSE,"Aging Summary";#N/A,#N/A,FALSE,"Ratio Analysis";#N/A,#N/A,FALSE,"Test 120 Day Accts";#N/A,#N/A,FALSE,"Tickmarks"}</definedName>
    <definedName name="z_5" hidden="1">{#N/A,#N/A,FALSE,"Aging Summary";#N/A,#N/A,FALSE,"Ratio Analysis";#N/A,#N/A,FALSE,"Test 120 Day Accts";#N/A,#N/A,FALSE,"Tickmarks"}</definedName>
    <definedName name="Z_8B146222_DE02_4DF1_B7B7_8FFB9E26167C_.wvu.PrintTitles" hidden="1">'[15]P&amp;L Summary'!$A$1:$B$65536,'[15]P&amp;L Summary'!$A$1:$IV$4</definedName>
    <definedName name="Z_A9BCE249_7D52_4579_813A_F128E7E39160_.wvu.Cols" hidden="1">#REF!</definedName>
    <definedName name="Z_A9BCE249_7D52_4579_813A_F128E7E39160_.wvu.PrintArea" hidden="1">#REF!</definedName>
    <definedName name="Z_A9BCE249_7D52_4579_813A_F128E7E39160_.wvu.PrintTitles" hidden="1">'[15]CF Expenses'!$A$1:$J$65536,'[15]CF Expenses'!$A$5:$IV$8</definedName>
    <definedName name="Z_B270846E_5208_11D2_9A6E_0020AFC2981D_.wvu.PrintArea" hidden="1">'[15]Cost Allocation'!#REF!</definedName>
    <definedName name="Z_B270846F_5208_11D2_9A6E_0020AFC2981D_.wvu.PrintArea" hidden="1">'[15]Cost Allocation'!#REF!</definedName>
    <definedName name="Z_B2708470_5208_11D2_9A6E_0020AFC2981D_.wvu.PrintArea" hidden="1">'[15]Cost Allocation'!#REF!</definedName>
    <definedName name="Z_B2708483_5208_11D2_9A6E_0020AFC2981D_.wvu.PrintArea" hidden="1">#REF!</definedName>
    <definedName name="Z_B2708483_5208_11D2_9A6E_0020AFC2981D_.wvu.PrintTitles" hidden="1">'[15]CF Expenses'!$A$1:$J$65536,'[15]CF Expenses'!$A$5:$IV$8</definedName>
    <definedName name="Z_B2708484_5208_11D2_9A6E_0020AFC2981D_.wvu.PrintArea" hidden="1">#REF!</definedName>
    <definedName name="Z_B2708484_5208_11D2_9A6E_0020AFC2981D_.wvu.PrintTitles" hidden="1">'[15]CF Expenses'!$A$1:$J$65536,'[15]CF Expenses'!$A$5:$IV$8</definedName>
    <definedName name="Z_B2708485_5208_11D2_9A6E_0020AFC2981D_.wvu.PrintArea" hidden="1">#REF!</definedName>
    <definedName name="Z_B2708485_5208_11D2_9A6E_0020AFC2981D_.wvu.PrintTitles" hidden="1">'[15]CF Expenses'!$A$1:$J$65536,'[15]CF Expenses'!$A$5:$IV$8</definedName>
    <definedName name="Z_B2708486_5208_11D2_9A6E_0020AFC2981D_.wvu.PrintArea" hidden="1">#REF!</definedName>
    <definedName name="Z_B2708486_5208_11D2_9A6E_0020AFC2981D_.wvu.PrintTitles" hidden="1">'[15]CF Expenses'!$A$1:$J$65536,'[15]CF Expenses'!$A$5:$IV$8</definedName>
    <definedName name="ZCXVC" hidden="1">'[19]800CC_FR_HOSE'!#REF!</definedName>
    <definedName name="zdf" hidden="1">#N/A</definedName>
    <definedName name="zdf_1" hidden="1">#N/A</definedName>
    <definedName name="ZUT" hidden="1">{#N/A,#N/A,FALSE,"COMICRO";#N/A,#N/A,FALSE,"BALSCH";#N/A,#N/A,FALSE,"GLASS";#N/A,#N/A,FALSE,"DEPRE";#N/A,#N/A,FALSE,"A&amp;MCUR";#N/A,#N/A,FALSE,"AGEANAlysis";#N/A,#N/A,FALSE,"CHECKS";#N/A,#N/A,FALSE,"CHECKS"}</definedName>
    <definedName name="ZX" hidden="1">{#N/A,#N/A,FALSE,"초도품";#N/A,#N/A,FALSE,"초도품 (2)";#N/A,#N/A,FALSE,"초도품 (3)";#N/A,#N/A,FALSE,"초도품 (4)";#N/A,#N/A,FALSE,"초도품 (5)";#N/A,#N/A,FALSE,"초도품 (6)"}</definedName>
    <definedName name="ZX_1_1" hidden="1">{#N/A,#N/A,FALSE,"초도품";#N/A,#N/A,FALSE,"초도품 (2)";#N/A,#N/A,FALSE,"초도품 (3)";#N/A,#N/A,FALSE,"초도품 (4)";#N/A,#N/A,FALSE,"초도품 (5)";#N/A,#N/A,FALSE,"초도품 (6)"}</definedName>
    <definedName name="ZX_1_2" hidden="1">{#N/A,#N/A,FALSE,"초도품";#N/A,#N/A,FALSE,"초도품 (2)";#N/A,#N/A,FALSE,"초도품 (3)";#N/A,#N/A,FALSE,"초도품 (4)";#N/A,#N/A,FALSE,"초도품 (5)";#N/A,#N/A,FALSE,"초도품 (6)"}</definedName>
    <definedName name="ZX_1_3" hidden="1">{#N/A,#N/A,FALSE,"초도품";#N/A,#N/A,FALSE,"초도품 (2)";#N/A,#N/A,FALSE,"초도품 (3)";#N/A,#N/A,FALSE,"초도품 (4)";#N/A,#N/A,FALSE,"초도품 (5)";#N/A,#N/A,FALSE,"초도품 (6)"}</definedName>
    <definedName name="ZX_1_4" hidden="1">{#N/A,#N/A,FALSE,"초도품";#N/A,#N/A,FALSE,"초도품 (2)";#N/A,#N/A,FALSE,"초도품 (3)";#N/A,#N/A,FALSE,"초도품 (4)";#N/A,#N/A,FALSE,"초도품 (5)";#N/A,#N/A,FALSE,"초도품 (6)"}</definedName>
    <definedName name="ZX_2" hidden="1">{#N/A,#N/A,FALSE,"초도품";#N/A,#N/A,FALSE,"초도품 (2)";#N/A,#N/A,FALSE,"초도품 (3)";#N/A,#N/A,FALSE,"초도품 (4)";#N/A,#N/A,FALSE,"초도품 (5)";#N/A,#N/A,FALSE,"초도품 (6)"}</definedName>
    <definedName name="ZX_2_1" hidden="1">{#N/A,#N/A,FALSE,"초도품";#N/A,#N/A,FALSE,"초도품 (2)";#N/A,#N/A,FALSE,"초도품 (3)";#N/A,#N/A,FALSE,"초도품 (4)";#N/A,#N/A,FALSE,"초도품 (5)";#N/A,#N/A,FALSE,"초도품 (6)"}</definedName>
    <definedName name="ZX_2_2" hidden="1">{#N/A,#N/A,FALSE,"초도품";#N/A,#N/A,FALSE,"초도품 (2)";#N/A,#N/A,FALSE,"초도품 (3)";#N/A,#N/A,FALSE,"초도품 (4)";#N/A,#N/A,FALSE,"초도품 (5)";#N/A,#N/A,FALSE,"초도품 (6)"}</definedName>
    <definedName name="ZX_2_3" hidden="1">{#N/A,#N/A,FALSE,"초도품";#N/A,#N/A,FALSE,"초도품 (2)";#N/A,#N/A,FALSE,"초도품 (3)";#N/A,#N/A,FALSE,"초도품 (4)";#N/A,#N/A,FALSE,"초도품 (5)";#N/A,#N/A,FALSE,"초도품 (6)"}</definedName>
    <definedName name="ZX_2_4" hidden="1">{#N/A,#N/A,FALSE,"초도품";#N/A,#N/A,FALSE,"초도품 (2)";#N/A,#N/A,FALSE,"초도품 (3)";#N/A,#N/A,FALSE,"초도품 (4)";#N/A,#N/A,FALSE,"초도품 (5)";#N/A,#N/A,FALSE,"초도품 (6)"}</definedName>
    <definedName name="ZX_3" hidden="1">{#N/A,#N/A,FALSE,"초도품";#N/A,#N/A,FALSE,"초도품 (2)";#N/A,#N/A,FALSE,"초도품 (3)";#N/A,#N/A,FALSE,"초도품 (4)";#N/A,#N/A,FALSE,"초도품 (5)";#N/A,#N/A,FALSE,"초도품 (6)"}</definedName>
    <definedName name="ZX_3_1" hidden="1">{#N/A,#N/A,FALSE,"초도품";#N/A,#N/A,FALSE,"초도품 (2)";#N/A,#N/A,FALSE,"초도품 (3)";#N/A,#N/A,FALSE,"초도품 (4)";#N/A,#N/A,FALSE,"초도품 (5)";#N/A,#N/A,FALSE,"초도품 (6)"}</definedName>
    <definedName name="ZX_3_2" hidden="1">{#N/A,#N/A,FALSE,"초도품";#N/A,#N/A,FALSE,"초도품 (2)";#N/A,#N/A,FALSE,"초도품 (3)";#N/A,#N/A,FALSE,"초도품 (4)";#N/A,#N/A,FALSE,"초도품 (5)";#N/A,#N/A,FALSE,"초도품 (6)"}</definedName>
    <definedName name="ZX_3_3" hidden="1">{#N/A,#N/A,FALSE,"초도품";#N/A,#N/A,FALSE,"초도품 (2)";#N/A,#N/A,FALSE,"초도품 (3)";#N/A,#N/A,FALSE,"초도품 (4)";#N/A,#N/A,FALSE,"초도품 (5)";#N/A,#N/A,FALSE,"초도품 (6)"}</definedName>
    <definedName name="ZX_3_4" hidden="1">{#N/A,#N/A,FALSE,"초도품";#N/A,#N/A,FALSE,"초도품 (2)";#N/A,#N/A,FALSE,"초도품 (3)";#N/A,#N/A,FALSE,"초도품 (4)";#N/A,#N/A,FALSE,"초도품 (5)";#N/A,#N/A,FALSE,"초도품 (6)"}</definedName>
    <definedName name="ZX_4" hidden="1">{#N/A,#N/A,FALSE,"초도품";#N/A,#N/A,FALSE,"초도품 (2)";#N/A,#N/A,FALSE,"초도품 (3)";#N/A,#N/A,FALSE,"초도품 (4)";#N/A,#N/A,FALSE,"초도품 (5)";#N/A,#N/A,FALSE,"초도품 (6)"}</definedName>
    <definedName name="ZX_5" hidden="1">{#N/A,#N/A,FALSE,"초도품";#N/A,#N/A,FALSE,"초도품 (2)";#N/A,#N/A,FALSE,"초도품 (3)";#N/A,#N/A,FALSE,"초도품 (4)";#N/A,#N/A,FALSE,"초도품 (5)";#N/A,#N/A,FALSE,"초도품 (6)"}</definedName>
    <definedName name="ZXCG" hidden="1">'[19]800CC_FR_HOSE'!#REF!</definedName>
    <definedName name="zxy" hidden="1">{"'STORES'!$E$2"}</definedName>
    <definedName name="ппп" hidden="1">#REF!</definedName>
    <definedName name="ㄱ_1_1" hidden="1">{#N/A,#N/A,FALSE,"Aging Summary";#N/A,#N/A,FALSE,"Ratio Analysis";#N/A,#N/A,FALSE,"Test 120 Day Accts";#N/A,#N/A,FALSE,"Tickmarks"}</definedName>
    <definedName name="ㄱ_1_2" hidden="1">{#N/A,#N/A,FALSE,"Aging Summary";#N/A,#N/A,FALSE,"Ratio Analysis";#N/A,#N/A,FALSE,"Test 120 Day Accts";#N/A,#N/A,FALSE,"Tickmarks"}</definedName>
    <definedName name="ㄱ_1_3" hidden="1">{#N/A,#N/A,FALSE,"Aging Summary";#N/A,#N/A,FALSE,"Ratio Analysis";#N/A,#N/A,FALSE,"Test 120 Day Accts";#N/A,#N/A,FALSE,"Tickmarks"}</definedName>
    <definedName name="ㄱ_1_4" hidden="1">{#N/A,#N/A,FALSE,"Aging Summary";#N/A,#N/A,FALSE,"Ratio Analysis";#N/A,#N/A,FALSE,"Test 120 Day Accts";#N/A,#N/A,FALSE,"Tickmarks"}</definedName>
    <definedName name="ㄱ_2" hidden="1">{#N/A,#N/A,FALSE,"Aging Summary";#N/A,#N/A,FALSE,"Ratio Analysis";#N/A,#N/A,FALSE,"Test 120 Day Accts";#N/A,#N/A,FALSE,"Tickmarks"}</definedName>
    <definedName name="ㄱ_2_1" hidden="1">{#N/A,#N/A,FALSE,"Aging Summary";#N/A,#N/A,FALSE,"Ratio Analysis";#N/A,#N/A,FALSE,"Test 120 Day Accts";#N/A,#N/A,FALSE,"Tickmarks"}</definedName>
    <definedName name="ㄱ_2_2" hidden="1">{#N/A,#N/A,FALSE,"Aging Summary";#N/A,#N/A,FALSE,"Ratio Analysis";#N/A,#N/A,FALSE,"Test 120 Day Accts";#N/A,#N/A,FALSE,"Tickmarks"}</definedName>
    <definedName name="ㄱ_2_3" hidden="1">{#N/A,#N/A,FALSE,"Aging Summary";#N/A,#N/A,FALSE,"Ratio Analysis";#N/A,#N/A,FALSE,"Test 120 Day Accts";#N/A,#N/A,FALSE,"Tickmarks"}</definedName>
    <definedName name="ㄱ_2_4" hidden="1">{#N/A,#N/A,FALSE,"Aging Summary";#N/A,#N/A,FALSE,"Ratio Analysis";#N/A,#N/A,FALSE,"Test 120 Day Accts";#N/A,#N/A,FALSE,"Tickmarks"}</definedName>
    <definedName name="ㄱ_3" hidden="1">{#N/A,#N/A,FALSE,"Aging Summary";#N/A,#N/A,FALSE,"Ratio Analysis";#N/A,#N/A,FALSE,"Test 120 Day Accts";#N/A,#N/A,FALSE,"Tickmarks"}</definedName>
    <definedName name="ㄱ_3_1" hidden="1">{#N/A,#N/A,FALSE,"Aging Summary";#N/A,#N/A,FALSE,"Ratio Analysis";#N/A,#N/A,FALSE,"Test 120 Day Accts";#N/A,#N/A,FALSE,"Tickmarks"}</definedName>
    <definedName name="ㄱ_3_2" hidden="1">{#N/A,#N/A,FALSE,"Aging Summary";#N/A,#N/A,FALSE,"Ratio Analysis";#N/A,#N/A,FALSE,"Test 120 Day Accts";#N/A,#N/A,FALSE,"Tickmarks"}</definedName>
    <definedName name="ㄱ_3_3" hidden="1">{#N/A,#N/A,FALSE,"Aging Summary";#N/A,#N/A,FALSE,"Ratio Analysis";#N/A,#N/A,FALSE,"Test 120 Day Accts";#N/A,#N/A,FALSE,"Tickmarks"}</definedName>
    <definedName name="ㄱ_3_4" hidden="1">{#N/A,#N/A,FALSE,"Aging Summary";#N/A,#N/A,FALSE,"Ratio Analysis";#N/A,#N/A,FALSE,"Test 120 Day Accts";#N/A,#N/A,FALSE,"Tickmarks"}</definedName>
    <definedName name="ㄱ_4" hidden="1">{#N/A,#N/A,FALSE,"Aging Summary";#N/A,#N/A,FALSE,"Ratio Analysis";#N/A,#N/A,FALSE,"Test 120 Day Accts";#N/A,#N/A,FALSE,"Tickmarks"}</definedName>
    <definedName name="ㄱ_5" hidden="1">{#N/A,#N/A,FALSE,"Aging Summary";#N/A,#N/A,FALSE,"Ratio Analysis";#N/A,#N/A,FALSE,"Test 120 Day Accts";#N/A,#N/A,FALSE,"Tickmarks"}</definedName>
    <definedName name="ㄱㄱㄱ" hidden="1">{#N/A,#N/A,FALSE,"단축1";#N/A,#N/A,FALSE,"단축2";#N/A,#N/A,FALSE,"단축3";#N/A,#N/A,FALSE,"장축";#N/A,#N/A,FALSE,"4WD"}</definedName>
    <definedName name="ㄱㄷㄱ" hidden="1">{"'수정손익계산서'!$AT$97:$AY$174"}</definedName>
    <definedName name="ㄱㅇ" hidden="1">{#N/A,#N/A,FALSE,"단축1";#N/A,#N/A,FALSE,"단축2";#N/A,#N/A,FALSE,"단축3";#N/A,#N/A,FALSE,"장축";#N/A,#N/A,FALSE,"4WD"}</definedName>
    <definedName name="ㄱㅇ_1" hidden="1">{#N/A,#N/A,FALSE,"단축1";#N/A,#N/A,FALSE,"단축2";#N/A,#N/A,FALSE,"단축3";#N/A,#N/A,FALSE,"장축";#N/A,#N/A,FALSE,"4WD"}</definedName>
    <definedName name="ㄱㅇ_1_1" hidden="1">{#N/A,#N/A,FALSE,"단축1";#N/A,#N/A,FALSE,"단축2";#N/A,#N/A,FALSE,"단축3";#N/A,#N/A,FALSE,"장축";#N/A,#N/A,FALSE,"4WD"}</definedName>
    <definedName name="ㄱㅇ_1_2" hidden="1">{#N/A,#N/A,FALSE,"단축1";#N/A,#N/A,FALSE,"단축2";#N/A,#N/A,FALSE,"단축3";#N/A,#N/A,FALSE,"장축";#N/A,#N/A,FALSE,"4WD"}</definedName>
    <definedName name="ㄱㅇ_1_3" hidden="1">{#N/A,#N/A,FALSE,"단축1";#N/A,#N/A,FALSE,"단축2";#N/A,#N/A,FALSE,"단축3";#N/A,#N/A,FALSE,"장축";#N/A,#N/A,FALSE,"4WD"}</definedName>
    <definedName name="ㄱㅇ_1_4" hidden="1">{#N/A,#N/A,FALSE,"단축1";#N/A,#N/A,FALSE,"단축2";#N/A,#N/A,FALSE,"단축3";#N/A,#N/A,FALSE,"장축";#N/A,#N/A,FALSE,"4WD"}</definedName>
    <definedName name="ㄱㅇ_2" hidden="1">{#N/A,#N/A,FALSE,"단축1";#N/A,#N/A,FALSE,"단축2";#N/A,#N/A,FALSE,"단축3";#N/A,#N/A,FALSE,"장축";#N/A,#N/A,FALSE,"4WD"}</definedName>
    <definedName name="ㄱㅇ_2_1" hidden="1">{#N/A,#N/A,FALSE,"단축1";#N/A,#N/A,FALSE,"단축2";#N/A,#N/A,FALSE,"단축3";#N/A,#N/A,FALSE,"장축";#N/A,#N/A,FALSE,"4WD"}</definedName>
    <definedName name="ㄱㅇ_2_2" hidden="1">{#N/A,#N/A,FALSE,"단축1";#N/A,#N/A,FALSE,"단축2";#N/A,#N/A,FALSE,"단축3";#N/A,#N/A,FALSE,"장축";#N/A,#N/A,FALSE,"4WD"}</definedName>
    <definedName name="ㄱㅇ_2_3" hidden="1">{#N/A,#N/A,FALSE,"단축1";#N/A,#N/A,FALSE,"단축2";#N/A,#N/A,FALSE,"단축3";#N/A,#N/A,FALSE,"장축";#N/A,#N/A,FALSE,"4WD"}</definedName>
    <definedName name="ㄱㅇ_2_4" hidden="1">{#N/A,#N/A,FALSE,"단축1";#N/A,#N/A,FALSE,"단축2";#N/A,#N/A,FALSE,"단축3";#N/A,#N/A,FALSE,"장축";#N/A,#N/A,FALSE,"4WD"}</definedName>
    <definedName name="ㄱㅇ_3" hidden="1">{#N/A,#N/A,FALSE,"단축1";#N/A,#N/A,FALSE,"단축2";#N/A,#N/A,FALSE,"단축3";#N/A,#N/A,FALSE,"장축";#N/A,#N/A,FALSE,"4WD"}</definedName>
    <definedName name="ㄱㅇ_3_1" hidden="1">{#N/A,#N/A,FALSE,"단축1";#N/A,#N/A,FALSE,"단축2";#N/A,#N/A,FALSE,"단축3";#N/A,#N/A,FALSE,"장축";#N/A,#N/A,FALSE,"4WD"}</definedName>
    <definedName name="ㄱㅇ_3_2" hidden="1">{#N/A,#N/A,FALSE,"단축1";#N/A,#N/A,FALSE,"단축2";#N/A,#N/A,FALSE,"단축3";#N/A,#N/A,FALSE,"장축";#N/A,#N/A,FALSE,"4WD"}</definedName>
    <definedName name="ㄱㅇ_3_3" hidden="1">{#N/A,#N/A,FALSE,"단축1";#N/A,#N/A,FALSE,"단축2";#N/A,#N/A,FALSE,"단축3";#N/A,#N/A,FALSE,"장축";#N/A,#N/A,FALSE,"4WD"}</definedName>
    <definedName name="ㄱㅇ_3_4" hidden="1">{#N/A,#N/A,FALSE,"단축1";#N/A,#N/A,FALSE,"단축2";#N/A,#N/A,FALSE,"단축3";#N/A,#N/A,FALSE,"장축";#N/A,#N/A,FALSE,"4WD"}</definedName>
    <definedName name="ㄱㅇ_4" hidden="1">{#N/A,#N/A,FALSE,"단축1";#N/A,#N/A,FALSE,"단축2";#N/A,#N/A,FALSE,"단축3";#N/A,#N/A,FALSE,"장축";#N/A,#N/A,FALSE,"4WD"}</definedName>
    <definedName name="ㄱㅇ_5" hidden="1">{#N/A,#N/A,FALSE,"단축1";#N/A,#N/A,FALSE,"단축2";#N/A,#N/A,FALSE,"단축3";#N/A,#N/A,FALSE,"장축";#N/A,#N/A,FALSE,"4WD"}</definedName>
    <definedName name="가1" hidden="1">{#N/A,#N/A,TRUE,"Y생산";#N/A,#N/A,TRUE,"Y판매";#N/A,#N/A,TRUE,"Y총물량";#N/A,#N/A,TRUE,"Y능력";#N/A,#N/A,TRUE,"YKD"}</definedName>
    <definedName name="가1_1" hidden="1">{#N/A,#N/A,TRUE,"Y생산";#N/A,#N/A,TRUE,"Y판매";#N/A,#N/A,TRUE,"Y총물량";#N/A,#N/A,TRUE,"Y능력";#N/A,#N/A,TRUE,"YKD"}</definedName>
    <definedName name="가1_2" hidden="1">{#N/A,#N/A,TRUE,"Y생산";#N/A,#N/A,TRUE,"Y판매";#N/A,#N/A,TRUE,"Y총물량";#N/A,#N/A,TRUE,"Y능력";#N/A,#N/A,TRUE,"YKD"}</definedName>
    <definedName name="가격산출" hidden="1">#REF!</definedName>
    <definedName name="가기긱" hidden="1">{"'미착금액'!$A$4:$G$14"}</definedName>
    <definedName name="가동" hidden="1">{#N/A,#N/A,TRUE,"Y생산";#N/A,#N/A,TRUE,"Y판매";#N/A,#N/A,TRUE,"Y총물량";#N/A,#N/A,TRUE,"Y능력";#N/A,#N/A,TRUE,"YKD"}</definedName>
    <definedName name="가동_1" hidden="1">{#N/A,#N/A,TRUE,"Y생산";#N/A,#N/A,TRUE,"Y판매";#N/A,#N/A,TRUE,"Y총물량";#N/A,#N/A,TRUE,"Y능력";#N/A,#N/A,TRUE,"YKD"}</definedName>
    <definedName name="가동_2" hidden="1">{#N/A,#N/A,TRUE,"Y생산";#N/A,#N/A,TRUE,"Y판매";#N/A,#N/A,TRUE,"Y총물량";#N/A,#N/A,TRUE,"Y능력";#N/A,#N/A,TRUE,"YKD"}</definedName>
    <definedName name="가동2" hidden="1">{#N/A,#N/A,TRUE,"Y생산";#N/A,#N/A,TRUE,"Y판매";#N/A,#N/A,TRUE,"Y총물량";#N/A,#N/A,TRUE,"Y능력";#N/A,#N/A,TRUE,"YKD"}</definedName>
    <definedName name="가동2_1" hidden="1">{#N/A,#N/A,TRUE,"Y생산";#N/A,#N/A,TRUE,"Y판매";#N/A,#N/A,TRUE,"Y총물량";#N/A,#N/A,TRUE,"Y능력";#N/A,#N/A,TRUE,"YKD"}</definedName>
    <definedName name="가동2_2" hidden="1">{#N/A,#N/A,TRUE,"Y생산";#N/A,#N/A,TRUE,"Y판매";#N/A,#N/A,TRUE,"Y총물량";#N/A,#N/A,TRUE,"Y능력";#N/A,#N/A,TRUE,"YKD"}</definedName>
    <definedName name="가아ㅓ라어" hidden="1">{#N/A,#N/A,FALSE,"초도품";#N/A,#N/A,FALSE,"초도품 (2)";#N/A,#N/A,FALSE,"초도품 (3)";#N/A,#N/A,FALSE,"초도품 (4)";#N/A,#N/A,FALSE,"초도품 (5)";#N/A,#N/A,FALSE,"초도품 (6)"}</definedName>
    <definedName name="가아ㅓ라어_1_1" hidden="1">{#N/A,#N/A,FALSE,"초도품";#N/A,#N/A,FALSE,"초도품 (2)";#N/A,#N/A,FALSE,"초도품 (3)";#N/A,#N/A,FALSE,"초도품 (4)";#N/A,#N/A,FALSE,"초도품 (5)";#N/A,#N/A,FALSE,"초도품 (6)"}</definedName>
    <definedName name="가아ㅓ라어_1_2" hidden="1">{#N/A,#N/A,FALSE,"초도품";#N/A,#N/A,FALSE,"초도품 (2)";#N/A,#N/A,FALSE,"초도품 (3)";#N/A,#N/A,FALSE,"초도품 (4)";#N/A,#N/A,FALSE,"초도품 (5)";#N/A,#N/A,FALSE,"초도품 (6)"}</definedName>
    <definedName name="가아ㅓ라어_1_3" hidden="1">{#N/A,#N/A,FALSE,"초도품";#N/A,#N/A,FALSE,"초도품 (2)";#N/A,#N/A,FALSE,"초도품 (3)";#N/A,#N/A,FALSE,"초도품 (4)";#N/A,#N/A,FALSE,"초도품 (5)";#N/A,#N/A,FALSE,"초도품 (6)"}</definedName>
    <definedName name="가아ㅓ라어_1_4" hidden="1">{#N/A,#N/A,FALSE,"초도품";#N/A,#N/A,FALSE,"초도품 (2)";#N/A,#N/A,FALSE,"초도품 (3)";#N/A,#N/A,FALSE,"초도품 (4)";#N/A,#N/A,FALSE,"초도품 (5)";#N/A,#N/A,FALSE,"초도품 (6)"}</definedName>
    <definedName name="가아ㅓ라어_2" hidden="1">{#N/A,#N/A,FALSE,"초도품";#N/A,#N/A,FALSE,"초도품 (2)";#N/A,#N/A,FALSE,"초도품 (3)";#N/A,#N/A,FALSE,"초도품 (4)";#N/A,#N/A,FALSE,"초도품 (5)";#N/A,#N/A,FALSE,"초도품 (6)"}</definedName>
    <definedName name="가아ㅓ라어_2_1" hidden="1">{#N/A,#N/A,FALSE,"초도품";#N/A,#N/A,FALSE,"초도품 (2)";#N/A,#N/A,FALSE,"초도품 (3)";#N/A,#N/A,FALSE,"초도품 (4)";#N/A,#N/A,FALSE,"초도품 (5)";#N/A,#N/A,FALSE,"초도품 (6)"}</definedName>
    <definedName name="가아ㅓ라어_2_2" hidden="1">{#N/A,#N/A,FALSE,"초도품";#N/A,#N/A,FALSE,"초도품 (2)";#N/A,#N/A,FALSE,"초도품 (3)";#N/A,#N/A,FALSE,"초도품 (4)";#N/A,#N/A,FALSE,"초도품 (5)";#N/A,#N/A,FALSE,"초도품 (6)"}</definedName>
    <definedName name="가아ㅓ라어_2_3" hidden="1">{#N/A,#N/A,FALSE,"초도품";#N/A,#N/A,FALSE,"초도품 (2)";#N/A,#N/A,FALSE,"초도품 (3)";#N/A,#N/A,FALSE,"초도품 (4)";#N/A,#N/A,FALSE,"초도품 (5)";#N/A,#N/A,FALSE,"초도품 (6)"}</definedName>
    <definedName name="가아ㅓ라어_2_4" hidden="1">{#N/A,#N/A,FALSE,"초도품";#N/A,#N/A,FALSE,"초도품 (2)";#N/A,#N/A,FALSE,"초도품 (3)";#N/A,#N/A,FALSE,"초도품 (4)";#N/A,#N/A,FALSE,"초도품 (5)";#N/A,#N/A,FALSE,"초도품 (6)"}</definedName>
    <definedName name="가아ㅓ라어_3" hidden="1">{#N/A,#N/A,FALSE,"초도품";#N/A,#N/A,FALSE,"초도품 (2)";#N/A,#N/A,FALSE,"초도품 (3)";#N/A,#N/A,FALSE,"초도품 (4)";#N/A,#N/A,FALSE,"초도품 (5)";#N/A,#N/A,FALSE,"초도품 (6)"}</definedName>
    <definedName name="가아ㅓ라어_3_1" hidden="1">{#N/A,#N/A,FALSE,"초도품";#N/A,#N/A,FALSE,"초도품 (2)";#N/A,#N/A,FALSE,"초도품 (3)";#N/A,#N/A,FALSE,"초도품 (4)";#N/A,#N/A,FALSE,"초도품 (5)";#N/A,#N/A,FALSE,"초도품 (6)"}</definedName>
    <definedName name="가아ㅓ라어_3_2" hidden="1">{#N/A,#N/A,FALSE,"초도품";#N/A,#N/A,FALSE,"초도품 (2)";#N/A,#N/A,FALSE,"초도품 (3)";#N/A,#N/A,FALSE,"초도품 (4)";#N/A,#N/A,FALSE,"초도품 (5)";#N/A,#N/A,FALSE,"초도품 (6)"}</definedName>
    <definedName name="가아ㅓ라어_3_3" hidden="1">{#N/A,#N/A,FALSE,"초도품";#N/A,#N/A,FALSE,"초도품 (2)";#N/A,#N/A,FALSE,"초도품 (3)";#N/A,#N/A,FALSE,"초도품 (4)";#N/A,#N/A,FALSE,"초도품 (5)";#N/A,#N/A,FALSE,"초도품 (6)"}</definedName>
    <definedName name="가아ㅓ라어_3_4" hidden="1">{#N/A,#N/A,FALSE,"초도품";#N/A,#N/A,FALSE,"초도품 (2)";#N/A,#N/A,FALSE,"초도품 (3)";#N/A,#N/A,FALSE,"초도품 (4)";#N/A,#N/A,FALSE,"초도품 (5)";#N/A,#N/A,FALSE,"초도품 (6)"}</definedName>
    <definedName name="가아ㅓ라어_4" hidden="1">{#N/A,#N/A,FALSE,"초도품";#N/A,#N/A,FALSE,"초도품 (2)";#N/A,#N/A,FALSE,"초도품 (3)";#N/A,#N/A,FALSE,"초도품 (4)";#N/A,#N/A,FALSE,"초도품 (5)";#N/A,#N/A,FALSE,"초도품 (6)"}</definedName>
    <definedName name="가아ㅓ라어_5" hidden="1">{#N/A,#N/A,FALSE,"초도품";#N/A,#N/A,FALSE,"초도품 (2)";#N/A,#N/A,FALSE,"초도품 (3)";#N/A,#N/A,FALSE,"초도품 (4)";#N/A,#N/A,FALSE,"초도품 (5)";#N/A,#N/A,FALSE,"초도품 (6)"}</definedName>
    <definedName name="각방안" hidden="1">{#N/A,#N/A,FALSE,"단축1";#N/A,#N/A,FALSE,"단축2";#N/A,#N/A,FALSE,"단축3";#N/A,#N/A,FALSE,"장축";#N/A,#N/A,FALSE,"4WD"}</definedName>
    <definedName name="강" hidden="1">{#N/A,#N/A,FALSE,"단축1";#N/A,#N/A,FALSE,"단축2";#N/A,#N/A,FALSE,"단축3";#N/A,#N/A,FALSE,"장축";#N/A,#N/A,FALSE,"4WD"}</definedName>
    <definedName name="강_1" hidden="1">{#N/A,#N/A,FALSE,"단축1";#N/A,#N/A,FALSE,"단축2";#N/A,#N/A,FALSE,"단축3";#N/A,#N/A,FALSE,"장축";#N/A,#N/A,FALSE,"4WD"}</definedName>
    <definedName name="강_2" hidden="1">{#N/A,#N/A,FALSE,"단축1";#N/A,#N/A,FALSE,"단축2";#N/A,#N/A,FALSE,"단축3";#N/A,#N/A,FALSE,"장축";#N/A,#N/A,FALSE,"4WD"}</definedName>
    <definedName name="개발문제범" hidden="1">{#N/A,#N/A,FALSE,"단축1";#N/A,#N/A,FALSE,"단축2";#N/A,#N/A,FALSE,"단축3";#N/A,#N/A,FALSE,"장축";#N/A,#N/A,FALSE,"4WD"}</definedName>
    <definedName name="개발문제범_1" hidden="1">{#N/A,#N/A,FALSE,"단축1";#N/A,#N/A,FALSE,"단축2";#N/A,#N/A,FALSE,"단축3";#N/A,#N/A,FALSE,"장축";#N/A,#N/A,FALSE,"4WD"}</definedName>
    <definedName name="개발문제범_2" hidden="1">{#N/A,#N/A,FALSE,"단축1";#N/A,#N/A,FALSE,"단축2";#N/A,#N/A,FALSE,"단축3";#N/A,#N/A,FALSE,"장축";#N/A,#N/A,FALSE,"4WD"}</definedName>
    <definedName name="개발비"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시험종합" hidden="1">#REF!</definedName>
    <definedName name="개선" hidden="1">{#N/A,#N/A,FALSE,"단축1";#N/A,#N/A,FALSE,"단축2";#N/A,#N/A,FALSE,"단축3";#N/A,#N/A,FALSE,"장축";#N/A,#N/A,FALSE,"4WD"}</definedName>
    <definedName name="개선과장1" hidden="1">{#N/A,#N/A,FALSE,"단축1";#N/A,#N/A,FALSE,"단축2";#N/A,#N/A,FALSE,"단축3";#N/A,#N/A,FALSE,"장축";#N/A,#N/A,FALSE,"4WD"}</definedName>
    <definedName name="개선과장1_1" hidden="1">{#N/A,#N/A,FALSE,"단축1";#N/A,#N/A,FALSE,"단축2";#N/A,#N/A,FALSE,"단축3";#N/A,#N/A,FALSE,"장축";#N/A,#N/A,FALSE,"4WD"}</definedName>
    <definedName name="개선과장1_2" hidden="1">{#N/A,#N/A,FALSE,"단축1";#N/A,#N/A,FALSE,"단축2";#N/A,#N/A,FALSE,"단축3";#N/A,#N/A,FALSE,"장축";#N/A,#N/A,FALSE,"4WD"}</definedName>
    <definedName name="개선과정" hidden="1">{#N/A,#N/A,FALSE,"단축1";#N/A,#N/A,FALSE,"단축2";#N/A,#N/A,FALSE,"단축3";#N/A,#N/A,FALSE,"장축";#N/A,#N/A,FALSE,"4WD"}</definedName>
    <definedName name="개선과정_1" hidden="1">{#N/A,#N/A,FALSE,"단축1";#N/A,#N/A,FALSE,"단축2";#N/A,#N/A,FALSE,"단축3";#N/A,#N/A,FALSE,"장축";#N/A,#N/A,FALSE,"4WD"}</definedName>
    <definedName name="개선과정_2" hidden="1">{#N/A,#N/A,FALSE,"단축1";#N/A,#N/A,FALSE,"단축2";#N/A,#N/A,FALSE,"단축3";#N/A,#N/A,FALSE,"장축";#N/A,#N/A,FALSE,"4WD"}</definedName>
    <definedName name="결산성과"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ㅈ제ㅔㅔ" hidden="1">{#N/A,#N/A,FALSE,"주요여수신";#N/A,#N/A,FALSE,"수신금리";#N/A,#N/A,FALSE,"대출금리";#N/A,#N/A,FALSE,"신규대출";#N/A,#N/A,FALSE,"총액대출"}</definedName>
    <definedName name="결제2" hidden="1">{#N/A,#N/A,FALSE,"주요여수신";#N/A,#N/A,FALSE,"수신금리";#N/A,#N/A,FALSE,"대출금리";#N/A,#N/A,FALSE,"신규대출";#N/A,#N/A,FALSE,"총액대출"}</definedName>
    <definedName name="경합금2과운연계획" hidden="1">{#N/A,#N/A,TRUE,"Y생산";#N/A,#N/A,TRUE,"Y판매";#N/A,#N/A,TRUE,"Y총물량";#N/A,#N/A,TRUE,"Y능력";#N/A,#N/A,TRUE,"YKD"}</definedName>
    <definedName name="경합금2과운연계획_1" hidden="1">{#N/A,#N/A,TRUE,"Y생산";#N/A,#N/A,TRUE,"Y판매";#N/A,#N/A,TRUE,"Y총물량";#N/A,#N/A,TRUE,"Y능력";#N/A,#N/A,TRUE,"YKD"}</definedName>
    <definedName name="경합금2과운연계획_2" hidden="1">{#N/A,#N/A,TRUE,"Y생산";#N/A,#N/A,TRUE,"Y판매";#N/A,#N/A,TRUE,"Y총물량";#N/A,#N/A,TRUE,"Y능력";#N/A,#N/A,TRUE,"YKD"}</definedName>
    <definedName name="계약" hidden="1">{#N/A,#N/A,FALSE,"계약직(여)"}</definedName>
    <definedName name="계약_1_1" hidden="1">{#N/A,#N/A,FALSE,"계약직(여)"}</definedName>
    <definedName name="계약_1_2" hidden="1">{#N/A,#N/A,FALSE,"계약직(여)"}</definedName>
    <definedName name="계약_1_3" hidden="1">{#N/A,#N/A,FALSE,"계약직(여)"}</definedName>
    <definedName name="계약_1_4" hidden="1">{#N/A,#N/A,FALSE,"계약직(여)"}</definedName>
    <definedName name="계약_2" hidden="1">{#N/A,#N/A,FALSE,"계약직(여)"}</definedName>
    <definedName name="계약_2_1" hidden="1">{#N/A,#N/A,FALSE,"계약직(여)"}</definedName>
    <definedName name="계약_2_2" hidden="1">{#N/A,#N/A,FALSE,"계약직(여)"}</definedName>
    <definedName name="계약_2_3" hidden="1">{#N/A,#N/A,FALSE,"계약직(여)"}</definedName>
    <definedName name="계약_2_4" hidden="1">{#N/A,#N/A,FALSE,"계약직(여)"}</definedName>
    <definedName name="계약_3" hidden="1">{#N/A,#N/A,FALSE,"계약직(여)"}</definedName>
    <definedName name="계약_3_1" hidden="1">{#N/A,#N/A,FALSE,"계약직(여)"}</definedName>
    <definedName name="계약_3_2" hidden="1">{#N/A,#N/A,FALSE,"계약직(여)"}</definedName>
    <definedName name="계약_3_3" hidden="1">{#N/A,#N/A,FALSE,"계약직(여)"}</definedName>
    <definedName name="계약_3_4" hidden="1">{#N/A,#N/A,FALSE,"계약직(여)"}</definedName>
    <definedName name="계약_4" hidden="1">{#N/A,#N/A,FALSE,"계약직(여)"}</definedName>
    <definedName name="계약_5" hidden="1">{#N/A,#N/A,FALSE,"계약직(여)"}</definedName>
    <definedName name="계측장비" hidden="1">#REF!</definedName>
    <definedName name="계측장비2" hidden="1">#REF!</definedName>
    <definedName name="계획" hidden="1">{#N/A,#N/A,FALSE,"단축1";#N/A,#N/A,FALSE,"단축2";#N/A,#N/A,FALSE,"단축3";#N/A,#N/A,FALSE,"장축";#N/A,#N/A,FALSE,"4WD"}</definedName>
    <definedName name="계획.1" hidden="1">{#N/A,#N/A,FALSE,"단축1";#N/A,#N/A,FALSE,"단축2";#N/A,#N/A,FALSE,"단축3";#N/A,#N/A,FALSE,"장축";#N/A,#N/A,FALSE,"4WD"}</definedName>
    <definedName name="계획.1_1" hidden="1">{#N/A,#N/A,FALSE,"단축1";#N/A,#N/A,FALSE,"단축2";#N/A,#N/A,FALSE,"단축3";#N/A,#N/A,FALSE,"장축";#N/A,#N/A,FALSE,"4WD"}</definedName>
    <definedName name="계획.1_2" hidden="1">{#N/A,#N/A,FALSE,"단축1";#N/A,#N/A,FALSE,"단축2";#N/A,#N/A,FALSE,"단축3";#N/A,#N/A,FALSE,"장축";#N/A,#N/A,FALSE,"4WD"}</definedName>
    <definedName name="계획_1" hidden="1">{#N/A,#N/A,FALSE,"단축1";#N/A,#N/A,FALSE,"단축2";#N/A,#N/A,FALSE,"단축3";#N/A,#N/A,FALSE,"장축";#N/A,#N/A,FALSE,"4WD"}</definedName>
    <definedName name="계획_2" hidden="1">{#N/A,#N/A,FALSE,"단축1";#N/A,#N/A,FALSE,"단축2";#N/A,#N/A,FALSE,"단축3";#N/A,#N/A,FALSE,"장축";#N/A,#N/A,FALSE,"4WD"}</definedName>
    <definedName name="계획1" hidden="1">{#N/A,#N/A,FALSE,"단축1";#N/A,#N/A,FALSE,"단축2";#N/A,#N/A,FALSE,"단축3";#N/A,#N/A,FALSE,"장축";#N/A,#N/A,FALSE,"4WD"}</definedName>
    <definedName name="계획1_1" hidden="1">{#N/A,#N/A,FALSE,"단축1";#N/A,#N/A,FALSE,"단축2";#N/A,#N/A,FALSE,"단축3";#N/A,#N/A,FALSE,"장축";#N/A,#N/A,FALSE,"4WD"}</definedName>
    <definedName name="계획1_2" hidden="1">{#N/A,#N/A,FALSE,"단축1";#N/A,#N/A,FALSE,"단축2";#N/A,#N/A,FALSE,"단축3";#N/A,#N/A,FALSE,"장축";#N/A,#N/A,FALSE,"4WD"}</definedName>
    <definedName name="계획2" hidden="1">{#N/A,#N/A,FALSE,"단축1";#N/A,#N/A,FALSE,"단축2";#N/A,#N/A,FALSE,"단축3";#N/A,#N/A,FALSE,"장축";#N/A,#N/A,FALSE,"4WD"}</definedName>
    <definedName name="계획2_1" hidden="1">{#N/A,#N/A,FALSE,"단축1";#N/A,#N/A,FALSE,"단축2";#N/A,#N/A,FALSE,"단축3";#N/A,#N/A,FALSE,"장축";#N/A,#N/A,FALSE,"4WD"}</definedName>
    <definedName name="계획2_2" hidden="1">{#N/A,#N/A,FALSE,"단축1";#N/A,#N/A,FALSE,"단축2";#N/A,#N/A,FALSE,"단축3";#N/A,#N/A,FALSE,"장축";#N/A,#N/A,FALSE,"4WD"}</definedName>
    <definedName name="공성환" hidden="1">{#N/A,#N/A,FALSE,"단축1";#N/A,#N/A,FALSE,"단축2";#N/A,#N/A,FALSE,"단축3";#N/A,#N/A,FALSE,"장축";#N/A,#N/A,FALSE,"4WD"}</definedName>
    <definedName name="공성환_1" hidden="1">{#N/A,#N/A,FALSE,"단축1";#N/A,#N/A,FALSE,"단축2";#N/A,#N/A,FALSE,"단축3";#N/A,#N/A,FALSE,"장축";#N/A,#N/A,FALSE,"4WD"}</definedName>
    <definedName name="공성환_2" hidden="1">{#N/A,#N/A,FALSE,"단축1";#N/A,#N/A,FALSE,"단축2";#N/A,#N/A,FALSE,"단축3";#N/A,#N/A,FALSE,"장축";#N/A,#N/A,FALSE,"4WD"}</definedName>
    <definedName name="공정계획" hidden="1">{#N/A,#N/A,FALSE,"단축1";#N/A,#N/A,FALSE,"단축2";#N/A,#N/A,FALSE,"단축3";#N/A,#N/A,FALSE,"장축";#N/A,#N/A,FALSE,"4WD"}</definedName>
    <definedName name="공증비"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1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1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1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1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2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2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2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2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3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3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3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3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공증비_5"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관리지표2" hidden="1">{#N/A,#N/A,TRUE,"Y생산";#N/A,#N/A,TRUE,"Y판매";#N/A,#N/A,TRUE,"Y총물량";#N/A,#N/A,TRUE,"Y능력";#N/A,#N/A,TRUE,"YKD"}</definedName>
    <definedName name="관리지표2_1" hidden="1">{#N/A,#N/A,TRUE,"Y생산";#N/A,#N/A,TRUE,"Y판매";#N/A,#N/A,TRUE,"Y총물량";#N/A,#N/A,TRUE,"Y능력";#N/A,#N/A,TRUE,"YKD"}</definedName>
    <definedName name="관리지표2_2" hidden="1">{#N/A,#N/A,TRUE,"Y생산";#N/A,#N/A,TRUE,"Y판매";#N/A,#N/A,TRUE,"Y총물량";#N/A,#N/A,TRUE,"Y능력";#N/A,#N/A,TRUE,"YKD"}</definedName>
    <definedName name="관실적"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국민200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1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1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1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1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2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2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2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2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3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3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3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3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2002._5"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1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1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1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1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2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2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2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2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3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3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3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3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민3003.1.14_5"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국산화규정" hidden="1">{#N/A,#N/A,FALSE,"단축1";#N/A,#N/A,FALSE,"단축2";#N/A,#N/A,FALSE,"단축3";#N/A,#N/A,FALSE,"장축";#N/A,#N/A,FALSE,"4WD"}</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1_1"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1_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1_3"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1_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2_1"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2_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2_3"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2_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3"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3_1"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3_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3_3"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3_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4"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_5"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그림1" hidden="1">{#N/A,#N/A,FALSE,"을지 (4)";#N/A,#N/A,FALSE,"을지 (5)";#N/A,#N/A,FALSE,"을지 (6)"}</definedName>
    <definedName name="그림1_1" hidden="1">{#N/A,#N/A,FALSE,"을지 (4)";#N/A,#N/A,FALSE,"을지 (5)";#N/A,#N/A,FALSE,"을지 (6)"}</definedName>
    <definedName name="그림1_2" hidden="1">{#N/A,#N/A,FALSE,"을지 (4)";#N/A,#N/A,FALSE,"을지 (5)";#N/A,#N/A,FALSE,"을지 (6)"}</definedName>
    <definedName name="근거2" hidden="1">{#N/A,#N/A,FALSE,"단축1";#N/A,#N/A,FALSE,"단축2";#N/A,#N/A,FALSE,"단축3";#N/A,#N/A,FALSE,"장축";#N/A,#N/A,FALSE,"4WD"}</definedName>
    <definedName name="근거2_1_1" hidden="1">{#N/A,#N/A,FALSE,"단축1";#N/A,#N/A,FALSE,"단축2";#N/A,#N/A,FALSE,"단축3";#N/A,#N/A,FALSE,"장축";#N/A,#N/A,FALSE,"4WD"}</definedName>
    <definedName name="근거2_1_2" hidden="1">{#N/A,#N/A,FALSE,"단축1";#N/A,#N/A,FALSE,"단축2";#N/A,#N/A,FALSE,"단축3";#N/A,#N/A,FALSE,"장축";#N/A,#N/A,FALSE,"4WD"}</definedName>
    <definedName name="근거2_1_3" hidden="1">{#N/A,#N/A,FALSE,"단축1";#N/A,#N/A,FALSE,"단축2";#N/A,#N/A,FALSE,"단축3";#N/A,#N/A,FALSE,"장축";#N/A,#N/A,FALSE,"4WD"}</definedName>
    <definedName name="근거2_1_4" hidden="1">{#N/A,#N/A,FALSE,"단축1";#N/A,#N/A,FALSE,"단축2";#N/A,#N/A,FALSE,"단축3";#N/A,#N/A,FALSE,"장축";#N/A,#N/A,FALSE,"4WD"}</definedName>
    <definedName name="근거2_2" hidden="1">{#N/A,#N/A,FALSE,"단축1";#N/A,#N/A,FALSE,"단축2";#N/A,#N/A,FALSE,"단축3";#N/A,#N/A,FALSE,"장축";#N/A,#N/A,FALSE,"4WD"}</definedName>
    <definedName name="근거2_2_1" hidden="1">{#N/A,#N/A,FALSE,"단축1";#N/A,#N/A,FALSE,"단축2";#N/A,#N/A,FALSE,"단축3";#N/A,#N/A,FALSE,"장축";#N/A,#N/A,FALSE,"4WD"}</definedName>
    <definedName name="근거2_2_2" hidden="1">{#N/A,#N/A,FALSE,"단축1";#N/A,#N/A,FALSE,"단축2";#N/A,#N/A,FALSE,"단축3";#N/A,#N/A,FALSE,"장축";#N/A,#N/A,FALSE,"4WD"}</definedName>
    <definedName name="근거2_2_3" hidden="1">{#N/A,#N/A,FALSE,"단축1";#N/A,#N/A,FALSE,"단축2";#N/A,#N/A,FALSE,"단축3";#N/A,#N/A,FALSE,"장축";#N/A,#N/A,FALSE,"4WD"}</definedName>
    <definedName name="근거2_2_4" hidden="1">{#N/A,#N/A,FALSE,"단축1";#N/A,#N/A,FALSE,"단축2";#N/A,#N/A,FALSE,"단축3";#N/A,#N/A,FALSE,"장축";#N/A,#N/A,FALSE,"4WD"}</definedName>
    <definedName name="근거2_3" hidden="1">{#N/A,#N/A,FALSE,"단축1";#N/A,#N/A,FALSE,"단축2";#N/A,#N/A,FALSE,"단축3";#N/A,#N/A,FALSE,"장축";#N/A,#N/A,FALSE,"4WD"}</definedName>
    <definedName name="근거2_3_1" hidden="1">{#N/A,#N/A,FALSE,"단축1";#N/A,#N/A,FALSE,"단축2";#N/A,#N/A,FALSE,"단축3";#N/A,#N/A,FALSE,"장축";#N/A,#N/A,FALSE,"4WD"}</definedName>
    <definedName name="근거2_3_2" hidden="1">{#N/A,#N/A,FALSE,"단축1";#N/A,#N/A,FALSE,"단축2";#N/A,#N/A,FALSE,"단축3";#N/A,#N/A,FALSE,"장축";#N/A,#N/A,FALSE,"4WD"}</definedName>
    <definedName name="근거2_3_3" hidden="1">{#N/A,#N/A,FALSE,"단축1";#N/A,#N/A,FALSE,"단축2";#N/A,#N/A,FALSE,"단축3";#N/A,#N/A,FALSE,"장축";#N/A,#N/A,FALSE,"4WD"}</definedName>
    <definedName name="근거2_3_4" hidden="1">{#N/A,#N/A,FALSE,"단축1";#N/A,#N/A,FALSE,"단축2";#N/A,#N/A,FALSE,"단축3";#N/A,#N/A,FALSE,"장축";#N/A,#N/A,FALSE,"4WD"}</definedName>
    <definedName name="근거2_4" hidden="1">{#N/A,#N/A,FALSE,"단축1";#N/A,#N/A,FALSE,"단축2";#N/A,#N/A,FALSE,"단축3";#N/A,#N/A,FALSE,"장축";#N/A,#N/A,FALSE,"4WD"}</definedName>
    <definedName name="근거2_5" hidden="1">{#N/A,#N/A,FALSE,"단축1";#N/A,#N/A,FALSE,"단축2";#N/A,#N/A,FALSE,"단축3";#N/A,#N/A,FALSE,"장축";#N/A,#N/A,FALSE,"4WD"}</definedName>
    <definedName name="금월" hidden="1">{#N/A,#N/A,TRUE,"Y생산";#N/A,#N/A,TRUE,"Y판매";#N/A,#N/A,TRUE,"Y총물량";#N/A,#N/A,TRUE,"Y능력";#N/A,#N/A,TRUE,"YKD"}</definedName>
    <definedName name="금월_1" hidden="1">{#N/A,#N/A,TRUE,"Y생산";#N/A,#N/A,TRUE,"Y판매";#N/A,#N/A,TRUE,"Y총물량";#N/A,#N/A,TRUE,"Y능력";#N/A,#N/A,TRUE,"YKD"}</definedName>
    <definedName name="금월_2" hidden="1">{#N/A,#N/A,TRUE,"Y생산";#N/A,#N/A,TRUE,"Y판매";#N/A,#N/A,TRUE,"Y총물량";#N/A,#N/A,TRUE,"Y능력";#N/A,#N/A,TRUE,"YKD"}</definedName>
    <definedName name="급여인상안" hidden="1">{#N/A,#N/A,FALSE,"계약직(여)"}</definedName>
    <definedName name="급여인상안_1_1" hidden="1">{#N/A,#N/A,FALSE,"계약직(여)"}</definedName>
    <definedName name="급여인상안_1_2" hidden="1">{#N/A,#N/A,FALSE,"계약직(여)"}</definedName>
    <definedName name="급여인상안_1_3" hidden="1">{#N/A,#N/A,FALSE,"계약직(여)"}</definedName>
    <definedName name="급여인상안_1_4" hidden="1">{#N/A,#N/A,FALSE,"계약직(여)"}</definedName>
    <definedName name="급여인상안_2" hidden="1">{#N/A,#N/A,FALSE,"계약직(여)"}</definedName>
    <definedName name="급여인상안_2_1" hidden="1">{#N/A,#N/A,FALSE,"계약직(여)"}</definedName>
    <definedName name="급여인상안_2_2" hidden="1">{#N/A,#N/A,FALSE,"계약직(여)"}</definedName>
    <definedName name="급여인상안_2_3" hidden="1">{#N/A,#N/A,FALSE,"계약직(여)"}</definedName>
    <definedName name="급여인상안_2_4" hidden="1">{#N/A,#N/A,FALSE,"계약직(여)"}</definedName>
    <definedName name="급여인상안_3" hidden="1">{#N/A,#N/A,FALSE,"계약직(여)"}</definedName>
    <definedName name="급여인상안_3_1" hidden="1">{#N/A,#N/A,FALSE,"계약직(여)"}</definedName>
    <definedName name="급여인상안_3_2" hidden="1">{#N/A,#N/A,FALSE,"계약직(여)"}</definedName>
    <definedName name="급여인상안_3_3" hidden="1">{#N/A,#N/A,FALSE,"계약직(여)"}</definedName>
    <definedName name="급여인상안_3_4" hidden="1">{#N/A,#N/A,FALSE,"계약직(여)"}</definedName>
    <definedName name="급여인상안_4" hidden="1">{#N/A,#N/A,FALSE,"계약직(여)"}</definedName>
    <definedName name="급여인상안_5" hidden="1">{#N/A,#N/A,FALSE,"계약직(여)"}</definedName>
    <definedName name="기아" hidden="1">{#N/A,#N/A,FALSE,"단축1";#N/A,#N/A,FALSE,"단축2";#N/A,#N/A,FALSE,"단축3";#N/A,#N/A,FALSE,"장축";#N/A,#N/A,FALSE,"4WD"}</definedName>
    <definedName name="기아_1" hidden="1">{#N/A,#N/A,FALSE,"단축1";#N/A,#N/A,FALSE,"단축2";#N/A,#N/A,FALSE,"단축3";#N/A,#N/A,FALSE,"장축";#N/A,#N/A,FALSE,"4WD"}</definedName>
    <definedName name="기아_2" hidden="1">{#N/A,#N/A,FALSE,"단축1";#N/A,#N/A,FALSE,"단축2";#N/A,#N/A,FALSE,"단축3";#N/A,#N/A,FALSE,"장축";#N/A,#N/A,FALSE,"4WD"}</definedName>
    <definedName name="김영" hidden="1">{#N/A,#N/A,FALSE,"단축1";#N/A,#N/A,FALSE,"단축2";#N/A,#N/A,FALSE,"단축3";#N/A,#N/A,FALSE,"장축";#N/A,#N/A,FALSE,"4WD"}</definedName>
    <definedName name="김차" hidden="1">{#N/A,#N/A,FALSE,"단축1";#N/A,#N/A,FALSE,"단축2";#N/A,#N/A,FALSE,"단축3";#N/A,#N/A,FALSE,"장축";#N/A,#N/A,FALSE,"4WD"}</definedName>
    <definedName name="ㄳㄳㅅㄷㅅ" hidden="1">{#N/A,#N/A,FALSE,"BS";#N/A,#N/A,FALSE,"PL";#N/A,#N/A,FALSE,"A";#N/A,#N/A,FALSE,"B";#N/A,#N/A,FALSE,"B1";#N/A,#N/A,FALSE,"C";#N/A,#N/A,FALSE,"C1";#N/A,#N/A,FALSE,"C2";#N/A,#N/A,FALSE,"D";#N/A,#N/A,FALSE,"E";#N/A,#N/A,FALSE,"F";#N/A,#N/A,FALSE,"AA";#N/A,#N/A,FALSE,"BB";#N/A,#N/A,FALSE,"CC";#N/A,#N/A,FALSE,"DD";#N/A,#N/A,FALSE,"EE";#N/A,#N/A,FALSE,"FF";#N/A,#N/A,FALSE,"PL10";#N/A,#N/A,FALSE,"PL20";#N/A,#N/A,FALSE,"PL30"}</definedName>
    <definedName name="ㄴㄷ더" hidden="1">{#N/A,#N/A,FALSE,"단축1";#N/A,#N/A,FALSE,"단축2";#N/A,#N/A,FALSE,"단축3";#N/A,#N/A,FALSE,"장축";#N/A,#N/A,FALSE,"4WD"}</definedName>
    <definedName name="ㄴㄹㄴㄹㅇㄴㄴㄹ" hidden="1">{#N/A,#N/A,FALSE,"BS";#N/A,#N/A,FALSE,"PL";#N/A,#N/A,FALSE,"A";#N/A,#N/A,FALSE,"B";#N/A,#N/A,FALSE,"B1";#N/A,#N/A,FALSE,"C";#N/A,#N/A,FALSE,"C1";#N/A,#N/A,FALSE,"C2";#N/A,#N/A,FALSE,"D";#N/A,#N/A,FALSE,"E";#N/A,#N/A,FALSE,"F";#N/A,#N/A,FALSE,"AA";#N/A,#N/A,FALSE,"BB";#N/A,#N/A,FALSE,"CC";#N/A,#N/A,FALSE,"DD";#N/A,#N/A,FALSE,"EE";#N/A,#N/A,FALSE,"FF";#N/A,#N/A,FALSE,"PL10";#N/A,#N/A,FALSE,"PL20";#N/A,#N/A,FALSE,"PL30"}</definedName>
    <definedName name="ㄴㅁㅇㅎㅇ롱로" hidden="1">#N/A</definedName>
    <definedName name="ㄴㅁㅇㅎㅇ롱로_1" hidden="1">#N/A</definedName>
    <definedName name="ㄴㅇ" hidden="1">{#N/A,#N/A,TRUE,"Y생산";#N/A,#N/A,TRUE,"Y판매";#N/A,#N/A,TRUE,"Y총물량";#N/A,#N/A,TRUE,"Y능력";#N/A,#N/A,TRUE,"YKD"}</definedName>
    <definedName name="ㄴㅇ_1" hidden="1">{#N/A,#N/A,TRUE,"Y생산";#N/A,#N/A,TRUE,"Y판매";#N/A,#N/A,TRUE,"Y총물량";#N/A,#N/A,TRUE,"Y능력";#N/A,#N/A,TRUE,"YKD"}</definedName>
    <definedName name="ㄴㅇ_2" hidden="1">{#N/A,#N/A,TRUE,"Y생산";#N/A,#N/A,TRUE,"Y판매";#N/A,#N/A,TRUE,"Y총물량";#N/A,#N/A,TRUE,"Y능력";#N/A,#N/A,TRUE,"YKD"}</definedName>
    <definedName name="ㄴㅇ라" hidden="1">{#N/A,#N/A,FALSE,"계약직(여)"}</definedName>
    <definedName name="ㄴㅇ라_1_1" hidden="1">{#N/A,#N/A,FALSE,"계약직(여)"}</definedName>
    <definedName name="ㄴㅇ라_1_2" hidden="1">{#N/A,#N/A,FALSE,"계약직(여)"}</definedName>
    <definedName name="ㄴㅇ라_1_3" hidden="1">{#N/A,#N/A,FALSE,"계약직(여)"}</definedName>
    <definedName name="ㄴㅇ라_1_4" hidden="1">{#N/A,#N/A,FALSE,"계약직(여)"}</definedName>
    <definedName name="ㄴㅇ라_2" hidden="1">{#N/A,#N/A,FALSE,"계약직(여)"}</definedName>
    <definedName name="ㄴㅇ라_2_1" hidden="1">{#N/A,#N/A,FALSE,"계약직(여)"}</definedName>
    <definedName name="ㄴㅇ라_2_2" hidden="1">{#N/A,#N/A,FALSE,"계약직(여)"}</definedName>
    <definedName name="ㄴㅇ라_2_3" hidden="1">{#N/A,#N/A,FALSE,"계약직(여)"}</definedName>
    <definedName name="ㄴㅇ라_2_4" hidden="1">{#N/A,#N/A,FALSE,"계약직(여)"}</definedName>
    <definedName name="ㄴㅇ라_3" hidden="1">{#N/A,#N/A,FALSE,"계약직(여)"}</definedName>
    <definedName name="ㄴㅇ라_3_1" hidden="1">{#N/A,#N/A,FALSE,"계약직(여)"}</definedName>
    <definedName name="ㄴㅇ라_3_2" hidden="1">{#N/A,#N/A,FALSE,"계약직(여)"}</definedName>
    <definedName name="ㄴㅇ라_3_3" hidden="1">{#N/A,#N/A,FALSE,"계약직(여)"}</definedName>
    <definedName name="ㄴㅇ라_3_4" hidden="1">{#N/A,#N/A,FALSE,"계약직(여)"}</definedName>
    <definedName name="ㄴㅇ라_4" hidden="1">{#N/A,#N/A,FALSE,"계약직(여)"}</definedName>
    <definedName name="ㄴㅇ라_5" hidden="1">{#N/A,#N/A,FALSE,"계약직(여)"}</definedName>
    <definedName name="ㄴㅋ" hidden="1">{#N/A,#N/A,FALSE,"단축1";#N/A,#N/A,FALSE,"단축2";#N/A,#N/A,FALSE,"단축3";#N/A,#N/A,FALSE,"장축";#N/A,#N/A,FALSE,"4WD"}</definedName>
    <definedName name="ㄴㅋ_1" hidden="1">{#N/A,#N/A,FALSE,"단축1";#N/A,#N/A,FALSE,"단축2";#N/A,#N/A,FALSE,"단축3";#N/A,#N/A,FALSE,"장축";#N/A,#N/A,FALSE,"4WD"}</definedName>
    <definedName name="ㄴㅋ_2" hidden="1">{#N/A,#N/A,FALSE,"단축1";#N/A,#N/A,FALSE,"단축2";#N/A,#N/A,FALSE,"단축3";#N/A,#N/A,FALSE,"장축";#N/A,#N/A,FALSE,"4WD"}</definedName>
    <definedName name="나나나" hidden="1">{"'미착금액'!$A$4:$G$14"}</definedName>
    <definedName name="누계" hidden="1">{#N/A,#N/A,FALSE,"단축1";#N/A,#N/A,FALSE,"단축2";#N/A,#N/A,FALSE,"단축3";#N/A,#N/A,FALSE,"장축";#N/A,#N/A,FALSE,"4WD"}</definedName>
    <definedName name="누계_1_1" hidden="1">{#N/A,#N/A,FALSE,"단축1";#N/A,#N/A,FALSE,"단축2";#N/A,#N/A,FALSE,"단축3";#N/A,#N/A,FALSE,"장축";#N/A,#N/A,FALSE,"4WD"}</definedName>
    <definedName name="누계_1_2" hidden="1">{#N/A,#N/A,FALSE,"단축1";#N/A,#N/A,FALSE,"단축2";#N/A,#N/A,FALSE,"단축3";#N/A,#N/A,FALSE,"장축";#N/A,#N/A,FALSE,"4WD"}</definedName>
    <definedName name="누계_1_3" hidden="1">{#N/A,#N/A,FALSE,"단축1";#N/A,#N/A,FALSE,"단축2";#N/A,#N/A,FALSE,"단축3";#N/A,#N/A,FALSE,"장축";#N/A,#N/A,FALSE,"4WD"}</definedName>
    <definedName name="누계_1_4" hidden="1">{#N/A,#N/A,FALSE,"단축1";#N/A,#N/A,FALSE,"단축2";#N/A,#N/A,FALSE,"단축3";#N/A,#N/A,FALSE,"장축";#N/A,#N/A,FALSE,"4WD"}</definedName>
    <definedName name="누계_2" hidden="1">{#N/A,#N/A,FALSE,"단축1";#N/A,#N/A,FALSE,"단축2";#N/A,#N/A,FALSE,"단축3";#N/A,#N/A,FALSE,"장축";#N/A,#N/A,FALSE,"4WD"}</definedName>
    <definedName name="누계_2_1" hidden="1">{#N/A,#N/A,FALSE,"단축1";#N/A,#N/A,FALSE,"단축2";#N/A,#N/A,FALSE,"단축3";#N/A,#N/A,FALSE,"장축";#N/A,#N/A,FALSE,"4WD"}</definedName>
    <definedName name="누계_2_2" hidden="1">{#N/A,#N/A,FALSE,"단축1";#N/A,#N/A,FALSE,"단축2";#N/A,#N/A,FALSE,"단축3";#N/A,#N/A,FALSE,"장축";#N/A,#N/A,FALSE,"4WD"}</definedName>
    <definedName name="누계_2_3" hidden="1">{#N/A,#N/A,FALSE,"단축1";#N/A,#N/A,FALSE,"단축2";#N/A,#N/A,FALSE,"단축3";#N/A,#N/A,FALSE,"장축";#N/A,#N/A,FALSE,"4WD"}</definedName>
    <definedName name="누계_2_4" hidden="1">{#N/A,#N/A,FALSE,"단축1";#N/A,#N/A,FALSE,"단축2";#N/A,#N/A,FALSE,"단축3";#N/A,#N/A,FALSE,"장축";#N/A,#N/A,FALSE,"4WD"}</definedName>
    <definedName name="누계_3" hidden="1">{#N/A,#N/A,FALSE,"단축1";#N/A,#N/A,FALSE,"단축2";#N/A,#N/A,FALSE,"단축3";#N/A,#N/A,FALSE,"장축";#N/A,#N/A,FALSE,"4WD"}</definedName>
    <definedName name="누계_3_1" hidden="1">{#N/A,#N/A,FALSE,"단축1";#N/A,#N/A,FALSE,"단축2";#N/A,#N/A,FALSE,"단축3";#N/A,#N/A,FALSE,"장축";#N/A,#N/A,FALSE,"4WD"}</definedName>
    <definedName name="누계_3_2" hidden="1">{#N/A,#N/A,FALSE,"단축1";#N/A,#N/A,FALSE,"단축2";#N/A,#N/A,FALSE,"단축3";#N/A,#N/A,FALSE,"장축";#N/A,#N/A,FALSE,"4WD"}</definedName>
    <definedName name="누계_3_3" hidden="1">{#N/A,#N/A,FALSE,"단축1";#N/A,#N/A,FALSE,"단축2";#N/A,#N/A,FALSE,"단축3";#N/A,#N/A,FALSE,"장축";#N/A,#N/A,FALSE,"4WD"}</definedName>
    <definedName name="누계_3_4" hidden="1">{#N/A,#N/A,FALSE,"단축1";#N/A,#N/A,FALSE,"단축2";#N/A,#N/A,FALSE,"단축3";#N/A,#N/A,FALSE,"장축";#N/A,#N/A,FALSE,"4WD"}</definedName>
    <definedName name="누계_4" hidden="1">{#N/A,#N/A,FALSE,"단축1";#N/A,#N/A,FALSE,"단축2";#N/A,#N/A,FALSE,"단축3";#N/A,#N/A,FALSE,"장축";#N/A,#N/A,FALSE,"4WD"}</definedName>
    <definedName name="누계_5" hidden="1">{#N/A,#N/A,FALSE,"단축1";#N/A,#N/A,FALSE,"단축2";#N/A,#N/A,FALSE,"단축3";#N/A,#N/A,FALSE,"장축";#N/A,#N/A,FALSE,"4WD"}</definedName>
    <definedName name="ㄷ_1_1" hidden="1">{#N/A,#N/A,FALSE,"Aging Summary";#N/A,#N/A,FALSE,"Ratio Analysis";#N/A,#N/A,FALSE,"Test 120 Day Accts";#N/A,#N/A,FALSE,"Tickmarks"}</definedName>
    <definedName name="ㄷ_1_2" hidden="1">{#N/A,#N/A,FALSE,"Aging Summary";#N/A,#N/A,FALSE,"Ratio Analysis";#N/A,#N/A,FALSE,"Test 120 Day Accts";#N/A,#N/A,FALSE,"Tickmarks"}</definedName>
    <definedName name="ㄷ_1_3" hidden="1">{#N/A,#N/A,FALSE,"Aging Summary";#N/A,#N/A,FALSE,"Ratio Analysis";#N/A,#N/A,FALSE,"Test 120 Day Accts";#N/A,#N/A,FALSE,"Tickmarks"}</definedName>
    <definedName name="ㄷ_1_4" hidden="1">{#N/A,#N/A,FALSE,"Aging Summary";#N/A,#N/A,FALSE,"Ratio Analysis";#N/A,#N/A,FALSE,"Test 120 Day Accts";#N/A,#N/A,FALSE,"Tickmarks"}</definedName>
    <definedName name="ㄷ_2" hidden="1">{#N/A,#N/A,FALSE,"Aging Summary";#N/A,#N/A,FALSE,"Ratio Analysis";#N/A,#N/A,FALSE,"Test 120 Day Accts";#N/A,#N/A,FALSE,"Tickmarks"}</definedName>
    <definedName name="ㄷ_2_1" hidden="1">{#N/A,#N/A,FALSE,"Aging Summary";#N/A,#N/A,FALSE,"Ratio Analysis";#N/A,#N/A,FALSE,"Test 120 Day Accts";#N/A,#N/A,FALSE,"Tickmarks"}</definedName>
    <definedName name="ㄷ_2_2" hidden="1">{#N/A,#N/A,FALSE,"Aging Summary";#N/A,#N/A,FALSE,"Ratio Analysis";#N/A,#N/A,FALSE,"Test 120 Day Accts";#N/A,#N/A,FALSE,"Tickmarks"}</definedName>
    <definedName name="ㄷ_2_3" hidden="1">{#N/A,#N/A,FALSE,"Aging Summary";#N/A,#N/A,FALSE,"Ratio Analysis";#N/A,#N/A,FALSE,"Test 120 Day Accts";#N/A,#N/A,FALSE,"Tickmarks"}</definedName>
    <definedName name="ㄷ_2_4" hidden="1">{#N/A,#N/A,FALSE,"Aging Summary";#N/A,#N/A,FALSE,"Ratio Analysis";#N/A,#N/A,FALSE,"Test 120 Day Accts";#N/A,#N/A,FALSE,"Tickmarks"}</definedName>
    <definedName name="ㄷ_3" hidden="1">{#N/A,#N/A,FALSE,"Aging Summary";#N/A,#N/A,FALSE,"Ratio Analysis";#N/A,#N/A,FALSE,"Test 120 Day Accts";#N/A,#N/A,FALSE,"Tickmarks"}</definedName>
    <definedName name="ㄷ_3_1" hidden="1">{#N/A,#N/A,FALSE,"Aging Summary";#N/A,#N/A,FALSE,"Ratio Analysis";#N/A,#N/A,FALSE,"Test 120 Day Accts";#N/A,#N/A,FALSE,"Tickmarks"}</definedName>
    <definedName name="ㄷ_3_2" hidden="1">{#N/A,#N/A,FALSE,"Aging Summary";#N/A,#N/A,FALSE,"Ratio Analysis";#N/A,#N/A,FALSE,"Test 120 Day Accts";#N/A,#N/A,FALSE,"Tickmarks"}</definedName>
    <definedName name="ㄷ_3_3" hidden="1">{#N/A,#N/A,FALSE,"Aging Summary";#N/A,#N/A,FALSE,"Ratio Analysis";#N/A,#N/A,FALSE,"Test 120 Day Accts";#N/A,#N/A,FALSE,"Tickmarks"}</definedName>
    <definedName name="ㄷ_3_4" hidden="1">{#N/A,#N/A,FALSE,"Aging Summary";#N/A,#N/A,FALSE,"Ratio Analysis";#N/A,#N/A,FALSE,"Test 120 Day Accts";#N/A,#N/A,FALSE,"Tickmarks"}</definedName>
    <definedName name="ㄷ_4" hidden="1">{#N/A,#N/A,FALSE,"Aging Summary";#N/A,#N/A,FALSE,"Ratio Analysis";#N/A,#N/A,FALSE,"Test 120 Day Accts";#N/A,#N/A,FALSE,"Tickmarks"}</definedName>
    <definedName name="ㄷ_5" hidden="1">{#N/A,#N/A,FALSE,"Aging Summary";#N/A,#N/A,FALSE,"Ratio Analysis";#N/A,#N/A,FALSE,"Test 120 Day Accts";#N/A,#N/A,FALSE,"Tickmarks"}</definedName>
    <definedName name="ㄷㄷ" hidden="1">{#N/A,#N/A,FALSE,"단축1";#N/A,#N/A,FALSE,"단축2";#N/A,#N/A,FALSE,"단축3";#N/A,#N/A,FALSE,"장축";#N/A,#N/A,FALSE,"4WD"}</definedName>
    <definedName name="ㄷㅅ" hidden="1">{#N/A,#N/A,FALSE,"단축1";#N/A,#N/A,FALSE,"단축2";#N/A,#N/A,FALSE,"단축3";#N/A,#N/A,FALSE,"장축";#N/A,#N/A,FALSE,"4WD"}</definedName>
    <definedName name="ㄷㅇ" hidden="1">{#N/A,#N/A,TRUE,"Y생산";#N/A,#N/A,TRUE,"Y판매";#N/A,#N/A,TRUE,"Y총물량";#N/A,#N/A,TRUE,"Y능력";#N/A,#N/A,TRUE,"YKD"}</definedName>
    <definedName name="다기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1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1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1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1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2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2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2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2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3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3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3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3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다기2_5"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단가기준" hidden="1">{#N/A,#N/A,TRUE,"Y생산";#N/A,#N/A,TRUE,"Y판매";#N/A,#N/A,TRUE,"Y총물량";#N/A,#N/A,TRUE,"Y능력";#N/A,#N/A,TRUE,"YKD"}</definedName>
    <definedName name="단기" hidden="1">{#N/A,#N/A,TRUE,"Y생산";#N/A,#N/A,TRUE,"Y판매";#N/A,#N/A,TRUE,"Y총물량";#N/A,#N/A,TRUE,"Y능력";#N/A,#N/A,TRUE,"YKD"}</definedName>
    <definedName name="대상1" hidden="1">#REF!</definedName>
    <definedName name="대상2" hidden="1">#REF!</definedName>
    <definedName name="도장설비" hidden="1">{#N/A,#N/A,FALSE,"단축1";#N/A,#N/A,FALSE,"단축2";#N/A,#N/A,FALSE,"단축3";#N/A,#N/A,FALSE,"장축";#N/A,#N/A,FALSE,"4WD"}</definedName>
    <definedName name="ㄹㄹ_1_1" hidden="1">{#N/A,#N/A,FALSE,"초도품";#N/A,#N/A,FALSE,"초도품 (2)";#N/A,#N/A,FALSE,"초도품 (3)";#N/A,#N/A,FALSE,"초도품 (4)";#N/A,#N/A,FALSE,"초도품 (5)";#N/A,#N/A,FALSE,"초도품 (6)"}</definedName>
    <definedName name="ㄹㄹ_1_2" hidden="1">{#N/A,#N/A,FALSE,"초도품";#N/A,#N/A,FALSE,"초도품 (2)";#N/A,#N/A,FALSE,"초도품 (3)";#N/A,#N/A,FALSE,"초도품 (4)";#N/A,#N/A,FALSE,"초도품 (5)";#N/A,#N/A,FALSE,"초도품 (6)"}</definedName>
    <definedName name="ㄹㄹ_1_3" hidden="1">{#N/A,#N/A,FALSE,"초도품";#N/A,#N/A,FALSE,"초도품 (2)";#N/A,#N/A,FALSE,"초도품 (3)";#N/A,#N/A,FALSE,"초도품 (4)";#N/A,#N/A,FALSE,"초도품 (5)";#N/A,#N/A,FALSE,"초도품 (6)"}</definedName>
    <definedName name="ㄹㄹ_1_4" hidden="1">{#N/A,#N/A,FALSE,"초도품";#N/A,#N/A,FALSE,"초도품 (2)";#N/A,#N/A,FALSE,"초도품 (3)";#N/A,#N/A,FALSE,"초도품 (4)";#N/A,#N/A,FALSE,"초도품 (5)";#N/A,#N/A,FALSE,"초도품 (6)"}</definedName>
    <definedName name="ㄹㄹ_2" hidden="1">{#N/A,#N/A,FALSE,"초도품";#N/A,#N/A,FALSE,"초도품 (2)";#N/A,#N/A,FALSE,"초도품 (3)";#N/A,#N/A,FALSE,"초도품 (4)";#N/A,#N/A,FALSE,"초도품 (5)";#N/A,#N/A,FALSE,"초도품 (6)"}</definedName>
    <definedName name="ㄹㄹ_2_1" hidden="1">{#N/A,#N/A,FALSE,"초도품";#N/A,#N/A,FALSE,"초도품 (2)";#N/A,#N/A,FALSE,"초도품 (3)";#N/A,#N/A,FALSE,"초도품 (4)";#N/A,#N/A,FALSE,"초도품 (5)";#N/A,#N/A,FALSE,"초도품 (6)"}</definedName>
    <definedName name="ㄹㄹ_2_2" hidden="1">{#N/A,#N/A,FALSE,"초도품";#N/A,#N/A,FALSE,"초도품 (2)";#N/A,#N/A,FALSE,"초도품 (3)";#N/A,#N/A,FALSE,"초도품 (4)";#N/A,#N/A,FALSE,"초도품 (5)";#N/A,#N/A,FALSE,"초도품 (6)"}</definedName>
    <definedName name="ㄹㄹ_2_3" hidden="1">{#N/A,#N/A,FALSE,"초도품";#N/A,#N/A,FALSE,"초도품 (2)";#N/A,#N/A,FALSE,"초도품 (3)";#N/A,#N/A,FALSE,"초도품 (4)";#N/A,#N/A,FALSE,"초도품 (5)";#N/A,#N/A,FALSE,"초도품 (6)"}</definedName>
    <definedName name="ㄹㄹ_2_4" hidden="1">{#N/A,#N/A,FALSE,"초도품";#N/A,#N/A,FALSE,"초도품 (2)";#N/A,#N/A,FALSE,"초도품 (3)";#N/A,#N/A,FALSE,"초도품 (4)";#N/A,#N/A,FALSE,"초도품 (5)";#N/A,#N/A,FALSE,"초도품 (6)"}</definedName>
    <definedName name="ㄹㄹ_3" hidden="1">{#N/A,#N/A,FALSE,"초도품";#N/A,#N/A,FALSE,"초도품 (2)";#N/A,#N/A,FALSE,"초도품 (3)";#N/A,#N/A,FALSE,"초도품 (4)";#N/A,#N/A,FALSE,"초도품 (5)";#N/A,#N/A,FALSE,"초도품 (6)"}</definedName>
    <definedName name="ㄹㄹ_3_1" hidden="1">{#N/A,#N/A,FALSE,"초도품";#N/A,#N/A,FALSE,"초도품 (2)";#N/A,#N/A,FALSE,"초도품 (3)";#N/A,#N/A,FALSE,"초도품 (4)";#N/A,#N/A,FALSE,"초도품 (5)";#N/A,#N/A,FALSE,"초도품 (6)"}</definedName>
    <definedName name="ㄹㄹ_3_2" hidden="1">{#N/A,#N/A,FALSE,"초도품";#N/A,#N/A,FALSE,"초도품 (2)";#N/A,#N/A,FALSE,"초도품 (3)";#N/A,#N/A,FALSE,"초도품 (4)";#N/A,#N/A,FALSE,"초도품 (5)";#N/A,#N/A,FALSE,"초도품 (6)"}</definedName>
    <definedName name="ㄹㄹ_3_3" hidden="1">{#N/A,#N/A,FALSE,"초도품";#N/A,#N/A,FALSE,"초도품 (2)";#N/A,#N/A,FALSE,"초도품 (3)";#N/A,#N/A,FALSE,"초도품 (4)";#N/A,#N/A,FALSE,"초도품 (5)";#N/A,#N/A,FALSE,"초도품 (6)"}</definedName>
    <definedName name="ㄹㄹ_3_4" hidden="1">{#N/A,#N/A,FALSE,"초도품";#N/A,#N/A,FALSE,"초도품 (2)";#N/A,#N/A,FALSE,"초도품 (3)";#N/A,#N/A,FALSE,"초도품 (4)";#N/A,#N/A,FALSE,"초도품 (5)";#N/A,#N/A,FALSE,"초도품 (6)"}</definedName>
    <definedName name="ㄹㄹ_4" hidden="1">{#N/A,#N/A,FALSE,"초도품";#N/A,#N/A,FALSE,"초도품 (2)";#N/A,#N/A,FALSE,"초도품 (3)";#N/A,#N/A,FALSE,"초도품 (4)";#N/A,#N/A,FALSE,"초도품 (5)";#N/A,#N/A,FALSE,"초도품 (6)"}</definedName>
    <definedName name="ㄹㄹ_5" hidden="1">{#N/A,#N/A,FALSE,"초도품";#N/A,#N/A,FALSE,"초도품 (2)";#N/A,#N/A,FALSE,"초도품 (3)";#N/A,#N/A,FALSE,"초도품 (4)";#N/A,#N/A,FALSE,"초도품 (5)";#N/A,#N/A,FALSE,"초도품 (6)"}</definedName>
    <definedName name="ㄹㄹㄹ"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ㄹㄹㅇㄹㅇㄴㄹㅇㄴㅇㄴ" hidden="1">#REF!</definedName>
    <definedName name="ㄹㅇ" hidden="1">{#N/A,#N/A,TRUE,"Y생산";#N/A,#N/A,TRUE,"Y판매";#N/A,#N/A,TRUE,"Y총물량";#N/A,#N/A,TRUE,"Y능력";#N/A,#N/A,TRUE,"YKD"}</definedName>
    <definedName name="ㄹㅇ_1" hidden="1">{#N/A,#N/A,TRUE,"Y생산";#N/A,#N/A,TRUE,"Y판매";#N/A,#N/A,TRUE,"Y총물량";#N/A,#N/A,TRUE,"Y능력";#N/A,#N/A,TRUE,"YKD"}</definedName>
    <definedName name="ㄹㅇ_2" hidden="1">{#N/A,#N/A,TRUE,"Y생산";#N/A,#N/A,TRUE,"Y판매";#N/A,#N/A,TRUE,"Y총물량";#N/A,#N/A,TRUE,"Y능력";#N/A,#N/A,TRUE,"YKD"}</definedName>
    <definedName name="ㄹㅇㄹㅇ" hidden="1">{#N/A,#N/A,FALSE,"BS";#N/A,#N/A,FALSE,"PL";#N/A,#N/A,FALSE,"A";#N/A,#N/A,FALSE,"B";#N/A,#N/A,FALSE,"B1";#N/A,#N/A,FALSE,"C";#N/A,#N/A,FALSE,"C1";#N/A,#N/A,FALSE,"C2";#N/A,#N/A,FALSE,"D";#N/A,#N/A,FALSE,"E";#N/A,#N/A,FALSE,"F";#N/A,#N/A,FALSE,"AA";#N/A,#N/A,FALSE,"BB";#N/A,#N/A,FALSE,"CC";#N/A,#N/A,FALSE,"DD";#N/A,#N/A,FALSE,"EE";#N/A,#N/A,FALSE,"FF";#N/A,#N/A,FALSE,"PL10";#N/A,#N/A,FALSE,"PL20";#N/A,#N/A,FALSE,"PL30"}</definedName>
    <definedName name="ㄹㅇㄹㅇㄹㄴㅇㄹ" hidden="1">#REF!</definedName>
    <definedName name="ㄹㅇㅎㄹㅇㅎ" hidden="1">#REF!</definedName>
    <definedName name="ㄹ어ㅓ럴" hidden="1">{#N/A,#N/A,FALSE,"단축1";#N/A,#N/A,FALSE,"단축2";#N/A,#N/A,FALSE,"단축3";#N/A,#N/A,FALSE,"장축";#N/A,#N/A,FALSE,"4WD"}</definedName>
    <definedName name="ㄹ어ㅓ럴_1" hidden="1">{#N/A,#N/A,FALSE,"단축1";#N/A,#N/A,FALSE,"단축2";#N/A,#N/A,FALSE,"단축3";#N/A,#N/A,FALSE,"장축";#N/A,#N/A,FALSE,"4WD"}</definedName>
    <definedName name="ㄹ어ㅓ럴_2" hidden="1">{#N/A,#N/A,FALSE,"단축1";#N/A,#N/A,FALSE,"단축2";#N/A,#N/A,FALSE,"단축3";#N/A,#N/A,FALSE,"장축";#N/A,#N/A,FALSE,"4WD"}</definedName>
    <definedName name="ㄹ히" hidden="1">{#N/A,#N/A,TRUE,"Y생산";#N/A,#N/A,TRUE,"Y판매";#N/A,#N/A,TRUE,"Y총물량";#N/A,#N/A,TRUE,"Y능력";#N/A,#N/A,TRUE,"YKD"}</definedName>
    <definedName name="ㄹ히_1" hidden="1">{#N/A,#N/A,TRUE,"Y생산";#N/A,#N/A,TRUE,"Y판매";#N/A,#N/A,TRUE,"Y총물량";#N/A,#N/A,TRUE,"Y능력";#N/A,#N/A,TRUE,"YKD"}</definedName>
    <definedName name="ㄹ히_2" hidden="1">{#N/A,#N/A,TRUE,"Y생산";#N/A,#N/A,TRUE,"Y판매";#N/A,#N/A,TRUE,"Y총물량";#N/A,#N/A,TRUE,"Y능력";#N/A,#N/A,TRUE,"YKD"}</definedName>
    <definedName name="러시아" hidden="1">{#N/A,#N/A,FALSE,"단축1";#N/A,#N/A,FALSE,"단축2";#N/A,#N/A,FALSE,"단축3";#N/A,#N/A,FALSE,"장축";#N/A,#N/A,FALSE,"4WD"}</definedName>
    <definedName name="러시아_1" hidden="1">{#N/A,#N/A,FALSE,"단축1";#N/A,#N/A,FALSE,"단축2";#N/A,#N/A,FALSE,"단축3";#N/A,#N/A,FALSE,"장축";#N/A,#N/A,FALSE,"4WD"}</definedName>
    <definedName name="러시아_2" hidden="1">{#N/A,#N/A,FALSE,"단축1";#N/A,#N/A,FALSE,"단축2";#N/A,#N/A,FALSE,"단축3";#N/A,#N/A,FALSE,"장축";#N/A,#N/A,FALSE,"4WD"}</definedName>
    <definedName name="로커카바문제점" hidden="1">{#N/A,#N/A,FALSE,"단축1";#N/A,#N/A,FALSE,"단축2";#N/A,#N/A,FALSE,"단축3";#N/A,#N/A,FALSE,"장축";#N/A,#N/A,FALSE,"4WD"}</definedName>
    <definedName name="로커카바일정" hidden="1">{#N/A,#N/A,FALSE,"단축1";#N/A,#N/A,FALSE,"단축2";#N/A,#N/A,FALSE,"단축3";#N/A,#N/A,FALSE,"장축";#N/A,#N/A,FALSE,"4WD"}</definedName>
    <definedName name="로커커버" hidden="1">{#N/A,#N/A,FALSE,"단축1";#N/A,#N/A,FALSE,"단축2";#N/A,#N/A,FALSE,"단축3";#N/A,#N/A,FALSE,"장축";#N/A,#N/A,FALSE,"4WD"}</definedName>
    <definedName name="로커커버_1" hidden="1">{#N/A,#N/A,FALSE,"단축1";#N/A,#N/A,FALSE,"단축2";#N/A,#N/A,FALSE,"단축3";#N/A,#N/A,FALSE,"장축";#N/A,#N/A,FALSE,"4WD"}</definedName>
    <definedName name="로커커버_1_1" hidden="1">{#N/A,#N/A,FALSE,"단축1";#N/A,#N/A,FALSE,"단축2";#N/A,#N/A,FALSE,"단축3";#N/A,#N/A,FALSE,"장축";#N/A,#N/A,FALSE,"4WD"}</definedName>
    <definedName name="로커커버_1_2" hidden="1">{#N/A,#N/A,FALSE,"단축1";#N/A,#N/A,FALSE,"단축2";#N/A,#N/A,FALSE,"단축3";#N/A,#N/A,FALSE,"장축";#N/A,#N/A,FALSE,"4WD"}</definedName>
    <definedName name="로커커버_1_3" hidden="1">{#N/A,#N/A,FALSE,"단축1";#N/A,#N/A,FALSE,"단축2";#N/A,#N/A,FALSE,"단축3";#N/A,#N/A,FALSE,"장축";#N/A,#N/A,FALSE,"4WD"}</definedName>
    <definedName name="로커커버_1_4" hidden="1">{#N/A,#N/A,FALSE,"단축1";#N/A,#N/A,FALSE,"단축2";#N/A,#N/A,FALSE,"단축3";#N/A,#N/A,FALSE,"장축";#N/A,#N/A,FALSE,"4WD"}</definedName>
    <definedName name="로커커버_2" hidden="1">{#N/A,#N/A,FALSE,"단축1";#N/A,#N/A,FALSE,"단축2";#N/A,#N/A,FALSE,"단축3";#N/A,#N/A,FALSE,"장축";#N/A,#N/A,FALSE,"4WD"}</definedName>
    <definedName name="로커커버_2_1" hidden="1">{#N/A,#N/A,FALSE,"단축1";#N/A,#N/A,FALSE,"단축2";#N/A,#N/A,FALSE,"단축3";#N/A,#N/A,FALSE,"장축";#N/A,#N/A,FALSE,"4WD"}</definedName>
    <definedName name="로커커버_2_2" hidden="1">{#N/A,#N/A,FALSE,"단축1";#N/A,#N/A,FALSE,"단축2";#N/A,#N/A,FALSE,"단축3";#N/A,#N/A,FALSE,"장축";#N/A,#N/A,FALSE,"4WD"}</definedName>
    <definedName name="로커커버_2_3" hidden="1">{#N/A,#N/A,FALSE,"단축1";#N/A,#N/A,FALSE,"단축2";#N/A,#N/A,FALSE,"단축3";#N/A,#N/A,FALSE,"장축";#N/A,#N/A,FALSE,"4WD"}</definedName>
    <definedName name="로커커버_2_4" hidden="1">{#N/A,#N/A,FALSE,"단축1";#N/A,#N/A,FALSE,"단축2";#N/A,#N/A,FALSE,"단축3";#N/A,#N/A,FALSE,"장축";#N/A,#N/A,FALSE,"4WD"}</definedName>
    <definedName name="로커커버_3" hidden="1">{#N/A,#N/A,FALSE,"단축1";#N/A,#N/A,FALSE,"단축2";#N/A,#N/A,FALSE,"단축3";#N/A,#N/A,FALSE,"장축";#N/A,#N/A,FALSE,"4WD"}</definedName>
    <definedName name="로커커버_3_1" hidden="1">{#N/A,#N/A,FALSE,"단축1";#N/A,#N/A,FALSE,"단축2";#N/A,#N/A,FALSE,"단축3";#N/A,#N/A,FALSE,"장축";#N/A,#N/A,FALSE,"4WD"}</definedName>
    <definedName name="로커커버_3_2" hidden="1">{#N/A,#N/A,FALSE,"단축1";#N/A,#N/A,FALSE,"단축2";#N/A,#N/A,FALSE,"단축3";#N/A,#N/A,FALSE,"장축";#N/A,#N/A,FALSE,"4WD"}</definedName>
    <definedName name="로커커버_3_3" hidden="1">{#N/A,#N/A,FALSE,"단축1";#N/A,#N/A,FALSE,"단축2";#N/A,#N/A,FALSE,"단축3";#N/A,#N/A,FALSE,"장축";#N/A,#N/A,FALSE,"4WD"}</definedName>
    <definedName name="로커커버_3_4" hidden="1">{#N/A,#N/A,FALSE,"단축1";#N/A,#N/A,FALSE,"단축2";#N/A,#N/A,FALSE,"단축3";#N/A,#N/A,FALSE,"장축";#N/A,#N/A,FALSE,"4WD"}</definedName>
    <definedName name="로커커버_4" hidden="1">{#N/A,#N/A,FALSE,"단축1";#N/A,#N/A,FALSE,"단축2";#N/A,#N/A,FALSE,"단축3";#N/A,#N/A,FALSE,"장축";#N/A,#N/A,FALSE,"4WD"}</definedName>
    <definedName name="로커커버_5" hidden="1">{#N/A,#N/A,FALSE,"단축1";#N/A,#N/A,FALSE,"단축2";#N/A,#N/A,FALSE,"단축3";#N/A,#N/A,FALSE,"장축";#N/A,#N/A,FALSE,"4WD"}</definedName>
    <definedName name="ㄺㅅ" hidden="1">{#N/A,#N/A,FALSE,"단축1";#N/A,#N/A,FALSE,"단축2";#N/A,#N/A,FALSE,"단축3";#N/A,#N/A,FALSE,"장축";#N/A,#N/A,FALSE,"4WD"}</definedName>
    <definedName name="ㅀ미리밀ㅎ밈림" hidden="1">{#N/A,#N/A,FALSE,"을지 (4)";#N/A,#N/A,FALSE,"을지 (5)";#N/A,#N/A,FALSE,"을지 (6)"}</definedName>
    <definedName name="ㅀ미리밀ㅎ밈림_1_1" hidden="1">{#N/A,#N/A,FALSE,"을지 (4)";#N/A,#N/A,FALSE,"을지 (5)";#N/A,#N/A,FALSE,"을지 (6)"}</definedName>
    <definedName name="ㅀ미리밀ㅎ밈림_1_2" hidden="1">{#N/A,#N/A,FALSE,"을지 (4)";#N/A,#N/A,FALSE,"을지 (5)";#N/A,#N/A,FALSE,"을지 (6)"}</definedName>
    <definedName name="ㅀ미리밀ㅎ밈림_1_3" hidden="1">{#N/A,#N/A,FALSE,"을지 (4)";#N/A,#N/A,FALSE,"을지 (5)";#N/A,#N/A,FALSE,"을지 (6)"}</definedName>
    <definedName name="ㅀ미리밀ㅎ밈림_1_4" hidden="1">{#N/A,#N/A,FALSE,"을지 (4)";#N/A,#N/A,FALSE,"을지 (5)";#N/A,#N/A,FALSE,"을지 (6)"}</definedName>
    <definedName name="ㅀ미리밀ㅎ밈림_2" hidden="1">{#N/A,#N/A,FALSE,"을지 (4)";#N/A,#N/A,FALSE,"을지 (5)";#N/A,#N/A,FALSE,"을지 (6)"}</definedName>
    <definedName name="ㅀ미리밀ㅎ밈림_2_1" hidden="1">{#N/A,#N/A,FALSE,"을지 (4)";#N/A,#N/A,FALSE,"을지 (5)";#N/A,#N/A,FALSE,"을지 (6)"}</definedName>
    <definedName name="ㅀ미리밀ㅎ밈림_2_2" hidden="1">{#N/A,#N/A,FALSE,"을지 (4)";#N/A,#N/A,FALSE,"을지 (5)";#N/A,#N/A,FALSE,"을지 (6)"}</definedName>
    <definedName name="ㅀ미리밀ㅎ밈림_2_3" hidden="1">{#N/A,#N/A,FALSE,"을지 (4)";#N/A,#N/A,FALSE,"을지 (5)";#N/A,#N/A,FALSE,"을지 (6)"}</definedName>
    <definedName name="ㅀ미리밀ㅎ밈림_2_4" hidden="1">{#N/A,#N/A,FALSE,"을지 (4)";#N/A,#N/A,FALSE,"을지 (5)";#N/A,#N/A,FALSE,"을지 (6)"}</definedName>
    <definedName name="ㅀ미리밀ㅎ밈림_3" hidden="1">{#N/A,#N/A,FALSE,"을지 (4)";#N/A,#N/A,FALSE,"을지 (5)";#N/A,#N/A,FALSE,"을지 (6)"}</definedName>
    <definedName name="ㅀ미리밀ㅎ밈림_3_1" hidden="1">{#N/A,#N/A,FALSE,"을지 (4)";#N/A,#N/A,FALSE,"을지 (5)";#N/A,#N/A,FALSE,"을지 (6)"}</definedName>
    <definedName name="ㅀ미리밀ㅎ밈림_3_2" hidden="1">{#N/A,#N/A,FALSE,"을지 (4)";#N/A,#N/A,FALSE,"을지 (5)";#N/A,#N/A,FALSE,"을지 (6)"}</definedName>
    <definedName name="ㅀ미리밀ㅎ밈림_3_3" hidden="1">{#N/A,#N/A,FALSE,"을지 (4)";#N/A,#N/A,FALSE,"을지 (5)";#N/A,#N/A,FALSE,"을지 (6)"}</definedName>
    <definedName name="ㅀ미리밀ㅎ밈림_3_4" hidden="1">{#N/A,#N/A,FALSE,"을지 (4)";#N/A,#N/A,FALSE,"을지 (5)";#N/A,#N/A,FALSE,"을지 (6)"}</definedName>
    <definedName name="ㅀ미리밀ㅎ밈림_4" hidden="1">{#N/A,#N/A,FALSE,"을지 (4)";#N/A,#N/A,FALSE,"을지 (5)";#N/A,#N/A,FALSE,"을지 (6)"}</definedName>
    <definedName name="ㅀ미리밀ㅎ밈림_5" hidden="1">{#N/A,#N/A,FALSE,"을지 (4)";#N/A,#N/A,FALSE,"을지 (5)";#N/A,#N/A,FALSE,"을지 (6)"}</definedName>
    <definedName name="ㅀㅇ" hidden="1">#N/A</definedName>
    <definedName name="ㅀㅇ_1" hidden="1">#N/A</definedName>
    <definedName name="ㅁㄴㅇ" hidden="1">{#N/A,#N/A,FALSE,"단축1";#N/A,#N/A,FALSE,"단축2";#N/A,#N/A,FALSE,"단축3";#N/A,#N/A,FALSE,"장축";#N/A,#N/A,FALSE,"4WD"}</definedName>
    <definedName name="ㅁㄴㅇ_1_1" hidden="1">{#N/A,#N/A,FALSE,"단축1";#N/A,#N/A,FALSE,"단축2";#N/A,#N/A,FALSE,"단축3";#N/A,#N/A,FALSE,"장축";#N/A,#N/A,FALSE,"4WD"}</definedName>
    <definedName name="ㅁㄴㅇ_1_2" hidden="1">{#N/A,#N/A,FALSE,"단축1";#N/A,#N/A,FALSE,"단축2";#N/A,#N/A,FALSE,"단축3";#N/A,#N/A,FALSE,"장축";#N/A,#N/A,FALSE,"4WD"}</definedName>
    <definedName name="ㅁㄴㅇ_1_3" hidden="1">{#N/A,#N/A,FALSE,"단축1";#N/A,#N/A,FALSE,"단축2";#N/A,#N/A,FALSE,"단축3";#N/A,#N/A,FALSE,"장축";#N/A,#N/A,FALSE,"4WD"}</definedName>
    <definedName name="ㅁㄴㅇ_1_4" hidden="1">{#N/A,#N/A,FALSE,"단축1";#N/A,#N/A,FALSE,"단축2";#N/A,#N/A,FALSE,"단축3";#N/A,#N/A,FALSE,"장축";#N/A,#N/A,FALSE,"4WD"}</definedName>
    <definedName name="ㅁㄴㅇ_2" hidden="1">{#N/A,#N/A,FALSE,"단축1";#N/A,#N/A,FALSE,"단축2";#N/A,#N/A,FALSE,"단축3";#N/A,#N/A,FALSE,"장축";#N/A,#N/A,FALSE,"4WD"}</definedName>
    <definedName name="ㅁㄴㅇ_2_1" hidden="1">{#N/A,#N/A,FALSE,"단축1";#N/A,#N/A,FALSE,"단축2";#N/A,#N/A,FALSE,"단축3";#N/A,#N/A,FALSE,"장축";#N/A,#N/A,FALSE,"4WD"}</definedName>
    <definedName name="ㅁㄴㅇ_2_2" hidden="1">{#N/A,#N/A,FALSE,"단축1";#N/A,#N/A,FALSE,"단축2";#N/A,#N/A,FALSE,"단축3";#N/A,#N/A,FALSE,"장축";#N/A,#N/A,FALSE,"4WD"}</definedName>
    <definedName name="ㅁㄴㅇ_2_3" hidden="1">{#N/A,#N/A,FALSE,"단축1";#N/A,#N/A,FALSE,"단축2";#N/A,#N/A,FALSE,"단축3";#N/A,#N/A,FALSE,"장축";#N/A,#N/A,FALSE,"4WD"}</definedName>
    <definedName name="ㅁㄴㅇ_2_4" hidden="1">{#N/A,#N/A,FALSE,"단축1";#N/A,#N/A,FALSE,"단축2";#N/A,#N/A,FALSE,"단축3";#N/A,#N/A,FALSE,"장축";#N/A,#N/A,FALSE,"4WD"}</definedName>
    <definedName name="ㅁㄴㅇ_3" hidden="1">{#N/A,#N/A,FALSE,"단축1";#N/A,#N/A,FALSE,"단축2";#N/A,#N/A,FALSE,"단축3";#N/A,#N/A,FALSE,"장축";#N/A,#N/A,FALSE,"4WD"}</definedName>
    <definedName name="ㅁㄴㅇ_3_1" hidden="1">{#N/A,#N/A,FALSE,"단축1";#N/A,#N/A,FALSE,"단축2";#N/A,#N/A,FALSE,"단축3";#N/A,#N/A,FALSE,"장축";#N/A,#N/A,FALSE,"4WD"}</definedName>
    <definedName name="ㅁㄴㅇ_3_2" hidden="1">{#N/A,#N/A,FALSE,"단축1";#N/A,#N/A,FALSE,"단축2";#N/A,#N/A,FALSE,"단축3";#N/A,#N/A,FALSE,"장축";#N/A,#N/A,FALSE,"4WD"}</definedName>
    <definedName name="ㅁㄴㅇ_3_3" hidden="1">{#N/A,#N/A,FALSE,"단축1";#N/A,#N/A,FALSE,"단축2";#N/A,#N/A,FALSE,"단축3";#N/A,#N/A,FALSE,"장축";#N/A,#N/A,FALSE,"4WD"}</definedName>
    <definedName name="ㅁㄴㅇ_3_4" hidden="1">{#N/A,#N/A,FALSE,"단축1";#N/A,#N/A,FALSE,"단축2";#N/A,#N/A,FALSE,"단축3";#N/A,#N/A,FALSE,"장축";#N/A,#N/A,FALSE,"4WD"}</definedName>
    <definedName name="ㅁㄴㅇ_4" hidden="1">{#N/A,#N/A,FALSE,"단축1";#N/A,#N/A,FALSE,"단축2";#N/A,#N/A,FALSE,"단축3";#N/A,#N/A,FALSE,"장축";#N/A,#N/A,FALSE,"4WD"}</definedName>
    <definedName name="ㅁㄴㅇ_5" hidden="1">{#N/A,#N/A,FALSE,"단축1";#N/A,#N/A,FALSE,"단축2";#N/A,#N/A,FALSE,"단축3";#N/A,#N/A,FALSE,"장축";#N/A,#N/A,FALSE,"4WD"}</definedName>
    <definedName name="ㅁㄴㅇㅎㅎ" hidden="1">#REF!</definedName>
    <definedName name="ㅁㅁ_1" hidden="1">{"SELECT orddtail.QUANTITY, orddtail.DISCOUNT, orddtail.PRODUCT_ID, orddtail.QUANTITY, orddtail.UNIT_P";"RICE
FROM c:\windows\msapps\msquery\orddtail.dbf orddtail, c:\windows\msapps\msquery\orddtail.dbf o";"rddtail_1
WHERE orddtail_1.ORDER_ID = orddtail.ORDER_ID"}</definedName>
    <definedName name="ㅁㅁ_2" hidden="1">{"SELECT orddtail.QUANTITY, orddtail.DISCOUNT, orddtail.PRODUCT_ID, orddtail.QUANTITY, orddtail.UNIT_P";"RICE
FROM c:\windows\msapps\msquery\orddtail.dbf orddtail, c:\windows\msapps\msquery\orddtail.dbf o";"rddtail_1
WHERE orddtail_1.ORDER_ID = orddtail.ORDER_ID"}</definedName>
    <definedName name="ㅁㅁㅁ" hidden="1">{"'미착금액'!$A$4:$G$14"}</definedName>
    <definedName name="ㅁㅂㅁㅂㅂㅁㅁㅂ"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1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1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1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1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2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2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2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2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3_1"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3_2"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3_3"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3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4"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ㅂㅁㅂㅂㅁㅁㅂ_5"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ㅁㅇ" hidden="1">{#N/A,#N/A,TRUE,"Y생산";#N/A,#N/A,TRUE,"Y판매";#N/A,#N/A,TRUE,"Y총물량";#N/A,#N/A,TRUE,"Y능력";#N/A,#N/A,TRUE,"YKD"}</definedName>
    <definedName name="ㅁㅇ_1" hidden="1">{#N/A,#N/A,TRUE,"Y생산";#N/A,#N/A,TRUE,"Y판매";#N/A,#N/A,TRUE,"Y총물량";#N/A,#N/A,TRUE,"Y능력";#N/A,#N/A,TRUE,"YKD"}</definedName>
    <definedName name="ㅁㅇ_2" hidden="1">{#N/A,#N/A,TRUE,"Y생산";#N/A,#N/A,TRUE,"Y판매";#N/A,#N/A,TRUE,"Y총물량";#N/A,#N/A,TRUE,"Y능력";#N/A,#N/A,TRUE,"YKD"}</definedName>
    <definedName name="ㅁㅇㄴㄻㄴㅇㄹ" hidden="1">#REF!</definedName>
    <definedName name="매출toc" hidden="1">'[37]업무분장 '!$F$45</definedName>
    <definedName name="매출원가_1_1" hidden="1">{#N/A,#N/A,FALSE,"Aging Summary";#N/A,#N/A,FALSE,"Ratio Analysis";#N/A,#N/A,FALSE,"Test 120 Day Accts";#N/A,#N/A,FALSE,"Tickmarks"}</definedName>
    <definedName name="매출원가_1_2" hidden="1">{#N/A,#N/A,FALSE,"Aging Summary";#N/A,#N/A,FALSE,"Ratio Analysis";#N/A,#N/A,FALSE,"Test 120 Day Accts";#N/A,#N/A,FALSE,"Tickmarks"}</definedName>
    <definedName name="매출원가_1_3" hidden="1">{#N/A,#N/A,FALSE,"Aging Summary";#N/A,#N/A,FALSE,"Ratio Analysis";#N/A,#N/A,FALSE,"Test 120 Day Accts";#N/A,#N/A,FALSE,"Tickmarks"}</definedName>
    <definedName name="매출원가_1_4" hidden="1">{#N/A,#N/A,FALSE,"Aging Summary";#N/A,#N/A,FALSE,"Ratio Analysis";#N/A,#N/A,FALSE,"Test 120 Day Accts";#N/A,#N/A,FALSE,"Tickmarks"}</definedName>
    <definedName name="매출원가_2" hidden="1">{#N/A,#N/A,FALSE,"Aging Summary";#N/A,#N/A,FALSE,"Ratio Analysis";#N/A,#N/A,FALSE,"Test 120 Day Accts";#N/A,#N/A,FALSE,"Tickmarks"}</definedName>
    <definedName name="매출원가_2_1" hidden="1">{#N/A,#N/A,FALSE,"Aging Summary";#N/A,#N/A,FALSE,"Ratio Analysis";#N/A,#N/A,FALSE,"Test 120 Day Accts";#N/A,#N/A,FALSE,"Tickmarks"}</definedName>
    <definedName name="매출원가_2_2" hidden="1">{#N/A,#N/A,FALSE,"Aging Summary";#N/A,#N/A,FALSE,"Ratio Analysis";#N/A,#N/A,FALSE,"Test 120 Day Accts";#N/A,#N/A,FALSE,"Tickmarks"}</definedName>
    <definedName name="매출원가_2_3" hidden="1">{#N/A,#N/A,FALSE,"Aging Summary";#N/A,#N/A,FALSE,"Ratio Analysis";#N/A,#N/A,FALSE,"Test 120 Day Accts";#N/A,#N/A,FALSE,"Tickmarks"}</definedName>
    <definedName name="매출원가_2_4" hidden="1">{#N/A,#N/A,FALSE,"Aging Summary";#N/A,#N/A,FALSE,"Ratio Analysis";#N/A,#N/A,FALSE,"Test 120 Day Accts";#N/A,#N/A,FALSE,"Tickmarks"}</definedName>
    <definedName name="매출원가_3" hidden="1">{#N/A,#N/A,FALSE,"Aging Summary";#N/A,#N/A,FALSE,"Ratio Analysis";#N/A,#N/A,FALSE,"Test 120 Day Accts";#N/A,#N/A,FALSE,"Tickmarks"}</definedName>
    <definedName name="매출원가_3_1" hidden="1">{#N/A,#N/A,FALSE,"Aging Summary";#N/A,#N/A,FALSE,"Ratio Analysis";#N/A,#N/A,FALSE,"Test 120 Day Accts";#N/A,#N/A,FALSE,"Tickmarks"}</definedName>
    <definedName name="매출원가_3_2" hidden="1">{#N/A,#N/A,FALSE,"Aging Summary";#N/A,#N/A,FALSE,"Ratio Analysis";#N/A,#N/A,FALSE,"Test 120 Day Accts";#N/A,#N/A,FALSE,"Tickmarks"}</definedName>
    <definedName name="매출원가_3_3" hidden="1">{#N/A,#N/A,FALSE,"Aging Summary";#N/A,#N/A,FALSE,"Ratio Analysis";#N/A,#N/A,FALSE,"Test 120 Day Accts";#N/A,#N/A,FALSE,"Tickmarks"}</definedName>
    <definedName name="매출원가_3_4" hidden="1">{#N/A,#N/A,FALSE,"Aging Summary";#N/A,#N/A,FALSE,"Ratio Analysis";#N/A,#N/A,FALSE,"Test 120 Day Accts";#N/A,#N/A,FALSE,"Tickmarks"}</definedName>
    <definedName name="매출원가_4" hidden="1">{#N/A,#N/A,FALSE,"Aging Summary";#N/A,#N/A,FALSE,"Ratio Analysis";#N/A,#N/A,FALSE,"Test 120 Day Accts";#N/A,#N/A,FALSE,"Tickmarks"}</definedName>
    <definedName name="매출원가_5" hidden="1">{#N/A,#N/A,FALSE,"Aging Summary";#N/A,#N/A,FALSE,"Ratio Analysis";#N/A,#N/A,FALSE,"Test 120 Day Accts";#N/A,#N/A,FALSE,"Tickmarks"}</definedName>
    <definedName name="매출원가1" hidden="1">{#N/A,#N/A,FALSE,"Aging Summary";#N/A,#N/A,FALSE,"Ratio Analysis";#N/A,#N/A,FALSE,"Test 120 Day Accts";#N/A,#N/A,FALSE,"Tickmarks"}</definedName>
    <definedName name="매출원가1_1_1" hidden="1">{#N/A,#N/A,FALSE,"Aging Summary";#N/A,#N/A,FALSE,"Ratio Analysis";#N/A,#N/A,FALSE,"Test 120 Day Accts";#N/A,#N/A,FALSE,"Tickmarks"}</definedName>
    <definedName name="매출원가1_1_2" hidden="1">{#N/A,#N/A,FALSE,"Aging Summary";#N/A,#N/A,FALSE,"Ratio Analysis";#N/A,#N/A,FALSE,"Test 120 Day Accts";#N/A,#N/A,FALSE,"Tickmarks"}</definedName>
    <definedName name="매출원가1_1_3" hidden="1">{#N/A,#N/A,FALSE,"Aging Summary";#N/A,#N/A,FALSE,"Ratio Analysis";#N/A,#N/A,FALSE,"Test 120 Day Accts";#N/A,#N/A,FALSE,"Tickmarks"}</definedName>
    <definedName name="매출원가1_1_4" hidden="1">{#N/A,#N/A,FALSE,"Aging Summary";#N/A,#N/A,FALSE,"Ratio Analysis";#N/A,#N/A,FALSE,"Test 120 Day Accts";#N/A,#N/A,FALSE,"Tickmarks"}</definedName>
    <definedName name="매출원가1_2" hidden="1">{#N/A,#N/A,FALSE,"Aging Summary";#N/A,#N/A,FALSE,"Ratio Analysis";#N/A,#N/A,FALSE,"Test 120 Day Accts";#N/A,#N/A,FALSE,"Tickmarks"}</definedName>
    <definedName name="매출원가1_2_1" hidden="1">{#N/A,#N/A,FALSE,"Aging Summary";#N/A,#N/A,FALSE,"Ratio Analysis";#N/A,#N/A,FALSE,"Test 120 Day Accts";#N/A,#N/A,FALSE,"Tickmarks"}</definedName>
    <definedName name="매출원가1_2_2" hidden="1">{#N/A,#N/A,FALSE,"Aging Summary";#N/A,#N/A,FALSE,"Ratio Analysis";#N/A,#N/A,FALSE,"Test 120 Day Accts";#N/A,#N/A,FALSE,"Tickmarks"}</definedName>
    <definedName name="매출원가1_2_3" hidden="1">{#N/A,#N/A,FALSE,"Aging Summary";#N/A,#N/A,FALSE,"Ratio Analysis";#N/A,#N/A,FALSE,"Test 120 Day Accts";#N/A,#N/A,FALSE,"Tickmarks"}</definedName>
    <definedName name="매출원가1_2_4" hidden="1">{#N/A,#N/A,FALSE,"Aging Summary";#N/A,#N/A,FALSE,"Ratio Analysis";#N/A,#N/A,FALSE,"Test 120 Day Accts";#N/A,#N/A,FALSE,"Tickmarks"}</definedName>
    <definedName name="매출원가1_3" hidden="1">{#N/A,#N/A,FALSE,"Aging Summary";#N/A,#N/A,FALSE,"Ratio Analysis";#N/A,#N/A,FALSE,"Test 120 Day Accts";#N/A,#N/A,FALSE,"Tickmarks"}</definedName>
    <definedName name="매출원가1_3_1" hidden="1">{#N/A,#N/A,FALSE,"Aging Summary";#N/A,#N/A,FALSE,"Ratio Analysis";#N/A,#N/A,FALSE,"Test 120 Day Accts";#N/A,#N/A,FALSE,"Tickmarks"}</definedName>
    <definedName name="매출원가1_3_2" hidden="1">{#N/A,#N/A,FALSE,"Aging Summary";#N/A,#N/A,FALSE,"Ratio Analysis";#N/A,#N/A,FALSE,"Test 120 Day Accts";#N/A,#N/A,FALSE,"Tickmarks"}</definedName>
    <definedName name="매출원가1_3_3" hidden="1">{#N/A,#N/A,FALSE,"Aging Summary";#N/A,#N/A,FALSE,"Ratio Analysis";#N/A,#N/A,FALSE,"Test 120 Day Accts";#N/A,#N/A,FALSE,"Tickmarks"}</definedName>
    <definedName name="매출원가1_3_4" hidden="1">{#N/A,#N/A,FALSE,"Aging Summary";#N/A,#N/A,FALSE,"Ratio Analysis";#N/A,#N/A,FALSE,"Test 120 Day Accts";#N/A,#N/A,FALSE,"Tickmarks"}</definedName>
    <definedName name="매출원가1_4" hidden="1">{#N/A,#N/A,FALSE,"Aging Summary";#N/A,#N/A,FALSE,"Ratio Analysis";#N/A,#N/A,FALSE,"Test 120 Day Accts";#N/A,#N/A,FALSE,"Tickmarks"}</definedName>
    <definedName name="매출원가1_5" hidden="1">{#N/A,#N/A,FALSE,"Aging Summary";#N/A,#N/A,FALSE,"Ratio Analysis";#N/A,#N/A,FALSE,"Test 120 Day Accts";#N/A,#N/A,FALSE,"Tickmarks"}</definedName>
    <definedName name="목차" hidden="1">{#N/A,#N/A,FALSE,"단축1";#N/A,#N/A,FALSE,"단축2";#N/A,#N/A,FALSE,"단축3";#N/A,#N/A,FALSE,"장축";#N/A,#N/A,FALSE,"4WD"}</definedName>
    <definedName name="목차_1" hidden="1">{#N/A,#N/A,FALSE,"단축1";#N/A,#N/A,FALSE,"단축2";#N/A,#N/A,FALSE,"단축3";#N/A,#N/A,FALSE,"장축";#N/A,#N/A,FALSE,"4WD"}</definedName>
    <definedName name="목차_2" hidden="1">{#N/A,#N/A,FALSE,"단축1";#N/A,#N/A,FALSE,"단축2";#N/A,#N/A,FALSE,"단축3";#N/A,#N/A,FALSE,"장축";#N/A,#N/A,FALSE,"4WD"}</definedName>
    <definedName name="물랴자" hidden="1">{#N/A,#N/A,TRUE,"Y생산";#N/A,#N/A,TRUE,"Y판매";#N/A,#N/A,TRUE,"Y총물량";#N/A,#N/A,TRUE,"Y능력";#N/A,#N/A,TRUE,"YKD"}</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수" hidden="1">{#N/A,#N/A,TRUE,"Y생산";#N/A,#N/A,TRUE,"Y판매";#N/A,#N/A,TRUE,"Y총물량";#N/A,#N/A,TRUE,"Y능력";#N/A,#N/A,TRUE,"YKD"}</definedName>
    <definedName name="뭐야"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1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1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1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1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2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2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2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2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3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3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3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3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뭐야_5"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민총2" hidden="1">{#N/A,#N/A,FALSE,"을지 (4)";#N/A,#N/A,FALSE,"을지 (5)";#N/A,#N/A,FALSE,"을지 (6)"}</definedName>
    <definedName name="민총2_1_1" hidden="1">{#N/A,#N/A,FALSE,"을지 (4)";#N/A,#N/A,FALSE,"을지 (5)";#N/A,#N/A,FALSE,"을지 (6)"}</definedName>
    <definedName name="민총2_1_2" hidden="1">{#N/A,#N/A,FALSE,"을지 (4)";#N/A,#N/A,FALSE,"을지 (5)";#N/A,#N/A,FALSE,"을지 (6)"}</definedName>
    <definedName name="민총2_1_3" hidden="1">{#N/A,#N/A,FALSE,"을지 (4)";#N/A,#N/A,FALSE,"을지 (5)";#N/A,#N/A,FALSE,"을지 (6)"}</definedName>
    <definedName name="민총2_1_4" hidden="1">{#N/A,#N/A,FALSE,"을지 (4)";#N/A,#N/A,FALSE,"을지 (5)";#N/A,#N/A,FALSE,"을지 (6)"}</definedName>
    <definedName name="민총2_2" hidden="1">{#N/A,#N/A,FALSE,"을지 (4)";#N/A,#N/A,FALSE,"을지 (5)";#N/A,#N/A,FALSE,"을지 (6)"}</definedName>
    <definedName name="민총2_2_1" hidden="1">{#N/A,#N/A,FALSE,"을지 (4)";#N/A,#N/A,FALSE,"을지 (5)";#N/A,#N/A,FALSE,"을지 (6)"}</definedName>
    <definedName name="민총2_2_2" hidden="1">{#N/A,#N/A,FALSE,"을지 (4)";#N/A,#N/A,FALSE,"을지 (5)";#N/A,#N/A,FALSE,"을지 (6)"}</definedName>
    <definedName name="민총2_2_3" hidden="1">{#N/A,#N/A,FALSE,"을지 (4)";#N/A,#N/A,FALSE,"을지 (5)";#N/A,#N/A,FALSE,"을지 (6)"}</definedName>
    <definedName name="민총2_2_4" hidden="1">{#N/A,#N/A,FALSE,"을지 (4)";#N/A,#N/A,FALSE,"을지 (5)";#N/A,#N/A,FALSE,"을지 (6)"}</definedName>
    <definedName name="민총2_3" hidden="1">{#N/A,#N/A,FALSE,"을지 (4)";#N/A,#N/A,FALSE,"을지 (5)";#N/A,#N/A,FALSE,"을지 (6)"}</definedName>
    <definedName name="민총2_3_1" hidden="1">{#N/A,#N/A,FALSE,"을지 (4)";#N/A,#N/A,FALSE,"을지 (5)";#N/A,#N/A,FALSE,"을지 (6)"}</definedName>
    <definedName name="민총2_3_2" hidden="1">{#N/A,#N/A,FALSE,"을지 (4)";#N/A,#N/A,FALSE,"을지 (5)";#N/A,#N/A,FALSE,"을지 (6)"}</definedName>
    <definedName name="민총2_3_3" hidden="1">{#N/A,#N/A,FALSE,"을지 (4)";#N/A,#N/A,FALSE,"을지 (5)";#N/A,#N/A,FALSE,"을지 (6)"}</definedName>
    <definedName name="민총2_3_4" hidden="1">{#N/A,#N/A,FALSE,"을지 (4)";#N/A,#N/A,FALSE,"을지 (5)";#N/A,#N/A,FALSE,"을지 (6)"}</definedName>
    <definedName name="민총2_4" hidden="1">{#N/A,#N/A,FALSE,"을지 (4)";#N/A,#N/A,FALSE,"을지 (5)";#N/A,#N/A,FALSE,"을지 (6)"}</definedName>
    <definedName name="민총2_5" hidden="1">{#N/A,#N/A,FALSE,"을지 (4)";#N/A,#N/A,FALSE,"을지 (5)";#N/A,#N/A,FALSE,"을지 (6)"}</definedName>
    <definedName name="ㅂㅂㅂㅂㅂ"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바로가기" hidden="1">{#N/A,#N/A,FALSE,"단축1";#N/A,#N/A,FALSE,"단축2";#N/A,#N/A,FALSE,"단축3";#N/A,#N/A,FALSE,"장축";#N/A,#N/A,FALSE,"4WD"}</definedName>
    <definedName name="바바라" hidden="1">{#N/A,#N/A,TRUE,"Y생산";#N/A,#N/A,TRUE,"Y판매";#N/A,#N/A,TRUE,"Y총물량";#N/A,#N/A,TRUE,"Y능력";#N/A,#N/A,TRUE,"YKD"}</definedName>
    <definedName name="방진고무" hidden="1">{#N/A,#N/A,FALSE,"단축1";#N/A,#N/A,FALSE,"단축2";#N/A,#N/A,FALSE,"단축3";#N/A,#N/A,FALSE,"장축";#N/A,#N/A,FALSE,"4WD"}</definedName>
    <definedName name="배배배" hidden="1">{"'미착금액'!$A$4:$G$14"}</definedName>
    <definedName name="변경목차" hidden="1">{#N/A,#N/A,FALSE,"단축1";#N/A,#N/A,FALSE,"단축2";#N/A,#N/A,FALSE,"단축3";#N/A,#N/A,FALSE,"장축";#N/A,#N/A,FALSE,"4WD"}</definedName>
    <definedName name="변경목차_1" hidden="1">{#N/A,#N/A,FALSE,"단축1";#N/A,#N/A,FALSE,"단축2";#N/A,#N/A,FALSE,"단축3";#N/A,#N/A,FALSE,"장축";#N/A,#N/A,FALSE,"4WD"}</definedName>
    <definedName name="변경목차_1_1" hidden="1">{#N/A,#N/A,FALSE,"단축1";#N/A,#N/A,FALSE,"단축2";#N/A,#N/A,FALSE,"단축3";#N/A,#N/A,FALSE,"장축";#N/A,#N/A,FALSE,"4WD"}</definedName>
    <definedName name="변경목차_1_2" hidden="1">{#N/A,#N/A,FALSE,"단축1";#N/A,#N/A,FALSE,"단축2";#N/A,#N/A,FALSE,"단축3";#N/A,#N/A,FALSE,"장축";#N/A,#N/A,FALSE,"4WD"}</definedName>
    <definedName name="변경목차_1_3" hidden="1">{#N/A,#N/A,FALSE,"단축1";#N/A,#N/A,FALSE,"단축2";#N/A,#N/A,FALSE,"단축3";#N/A,#N/A,FALSE,"장축";#N/A,#N/A,FALSE,"4WD"}</definedName>
    <definedName name="변경목차_1_4" hidden="1">{#N/A,#N/A,FALSE,"단축1";#N/A,#N/A,FALSE,"단축2";#N/A,#N/A,FALSE,"단축3";#N/A,#N/A,FALSE,"장축";#N/A,#N/A,FALSE,"4WD"}</definedName>
    <definedName name="변경목차_2" hidden="1">{#N/A,#N/A,FALSE,"단축1";#N/A,#N/A,FALSE,"단축2";#N/A,#N/A,FALSE,"단축3";#N/A,#N/A,FALSE,"장축";#N/A,#N/A,FALSE,"4WD"}</definedName>
    <definedName name="변경목차_2_1" hidden="1">{#N/A,#N/A,FALSE,"단축1";#N/A,#N/A,FALSE,"단축2";#N/A,#N/A,FALSE,"단축3";#N/A,#N/A,FALSE,"장축";#N/A,#N/A,FALSE,"4WD"}</definedName>
    <definedName name="변경목차_2_2" hidden="1">{#N/A,#N/A,FALSE,"단축1";#N/A,#N/A,FALSE,"단축2";#N/A,#N/A,FALSE,"단축3";#N/A,#N/A,FALSE,"장축";#N/A,#N/A,FALSE,"4WD"}</definedName>
    <definedName name="변경목차_2_3" hidden="1">{#N/A,#N/A,FALSE,"단축1";#N/A,#N/A,FALSE,"단축2";#N/A,#N/A,FALSE,"단축3";#N/A,#N/A,FALSE,"장축";#N/A,#N/A,FALSE,"4WD"}</definedName>
    <definedName name="변경목차_2_4" hidden="1">{#N/A,#N/A,FALSE,"단축1";#N/A,#N/A,FALSE,"단축2";#N/A,#N/A,FALSE,"단축3";#N/A,#N/A,FALSE,"장축";#N/A,#N/A,FALSE,"4WD"}</definedName>
    <definedName name="변경목차_3" hidden="1">{#N/A,#N/A,FALSE,"단축1";#N/A,#N/A,FALSE,"단축2";#N/A,#N/A,FALSE,"단축3";#N/A,#N/A,FALSE,"장축";#N/A,#N/A,FALSE,"4WD"}</definedName>
    <definedName name="변경목차_3_1" hidden="1">{#N/A,#N/A,FALSE,"단축1";#N/A,#N/A,FALSE,"단축2";#N/A,#N/A,FALSE,"단축3";#N/A,#N/A,FALSE,"장축";#N/A,#N/A,FALSE,"4WD"}</definedName>
    <definedName name="변경목차_3_2" hidden="1">{#N/A,#N/A,FALSE,"단축1";#N/A,#N/A,FALSE,"단축2";#N/A,#N/A,FALSE,"단축3";#N/A,#N/A,FALSE,"장축";#N/A,#N/A,FALSE,"4WD"}</definedName>
    <definedName name="변경목차_3_3" hidden="1">{#N/A,#N/A,FALSE,"단축1";#N/A,#N/A,FALSE,"단축2";#N/A,#N/A,FALSE,"단축3";#N/A,#N/A,FALSE,"장축";#N/A,#N/A,FALSE,"4WD"}</definedName>
    <definedName name="변경목차_3_4" hidden="1">{#N/A,#N/A,FALSE,"단축1";#N/A,#N/A,FALSE,"단축2";#N/A,#N/A,FALSE,"단축3";#N/A,#N/A,FALSE,"장축";#N/A,#N/A,FALSE,"4WD"}</definedName>
    <definedName name="변경목차_4" hidden="1">{#N/A,#N/A,FALSE,"단축1";#N/A,#N/A,FALSE,"단축2";#N/A,#N/A,FALSE,"단축3";#N/A,#N/A,FALSE,"장축";#N/A,#N/A,FALSE,"4WD"}</definedName>
    <definedName name="변경목차_5" hidden="1">{#N/A,#N/A,FALSE,"단축1";#N/A,#N/A,FALSE,"단축2";#N/A,#N/A,FALSE,"단축3";#N/A,#N/A,FALSE,"장축";#N/A,#N/A,FALSE,"4WD"}</definedName>
    <definedName name="변경후" hidden="1">{#N/A,#N/A,FALSE,"단축1";#N/A,#N/A,FALSE,"단축2";#N/A,#N/A,FALSE,"단축3";#N/A,#N/A,FALSE,"장축";#N/A,#N/A,FALSE,"4WD"}</definedName>
    <definedName name="보호" hidden="1">{#N/A,#N/A,FALSE,"ENG'G(보호계전기)"}</definedName>
    <definedName name="볼트수정" hidden="1">{#N/A,#N/A,FALSE,"단축1";#N/A,#N/A,FALSE,"단축2";#N/A,#N/A,FALSE,"단축3";#N/A,#N/A,FALSE,"장축";#N/A,#N/A,FALSE,"4WD"}</definedName>
    <definedName name="볼트수정_1_1" hidden="1">{#N/A,#N/A,FALSE,"단축1";#N/A,#N/A,FALSE,"단축2";#N/A,#N/A,FALSE,"단축3";#N/A,#N/A,FALSE,"장축";#N/A,#N/A,FALSE,"4WD"}</definedName>
    <definedName name="볼트수정_1_2" hidden="1">{#N/A,#N/A,FALSE,"단축1";#N/A,#N/A,FALSE,"단축2";#N/A,#N/A,FALSE,"단축3";#N/A,#N/A,FALSE,"장축";#N/A,#N/A,FALSE,"4WD"}</definedName>
    <definedName name="볼트수정_1_3" hidden="1">{#N/A,#N/A,FALSE,"단축1";#N/A,#N/A,FALSE,"단축2";#N/A,#N/A,FALSE,"단축3";#N/A,#N/A,FALSE,"장축";#N/A,#N/A,FALSE,"4WD"}</definedName>
    <definedName name="볼트수정_1_4" hidden="1">{#N/A,#N/A,FALSE,"단축1";#N/A,#N/A,FALSE,"단축2";#N/A,#N/A,FALSE,"단축3";#N/A,#N/A,FALSE,"장축";#N/A,#N/A,FALSE,"4WD"}</definedName>
    <definedName name="볼트수정_2" hidden="1">{#N/A,#N/A,FALSE,"단축1";#N/A,#N/A,FALSE,"단축2";#N/A,#N/A,FALSE,"단축3";#N/A,#N/A,FALSE,"장축";#N/A,#N/A,FALSE,"4WD"}</definedName>
    <definedName name="볼트수정_2_1" hidden="1">{#N/A,#N/A,FALSE,"단축1";#N/A,#N/A,FALSE,"단축2";#N/A,#N/A,FALSE,"단축3";#N/A,#N/A,FALSE,"장축";#N/A,#N/A,FALSE,"4WD"}</definedName>
    <definedName name="볼트수정_2_2" hidden="1">{#N/A,#N/A,FALSE,"단축1";#N/A,#N/A,FALSE,"단축2";#N/A,#N/A,FALSE,"단축3";#N/A,#N/A,FALSE,"장축";#N/A,#N/A,FALSE,"4WD"}</definedName>
    <definedName name="볼트수정_2_3" hidden="1">{#N/A,#N/A,FALSE,"단축1";#N/A,#N/A,FALSE,"단축2";#N/A,#N/A,FALSE,"단축3";#N/A,#N/A,FALSE,"장축";#N/A,#N/A,FALSE,"4WD"}</definedName>
    <definedName name="볼트수정_2_4" hidden="1">{#N/A,#N/A,FALSE,"단축1";#N/A,#N/A,FALSE,"단축2";#N/A,#N/A,FALSE,"단축3";#N/A,#N/A,FALSE,"장축";#N/A,#N/A,FALSE,"4WD"}</definedName>
    <definedName name="볼트수정_3" hidden="1">{#N/A,#N/A,FALSE,"단축1";#N/A,#N/A,FALSE,"단축2";#N/A,#N/A,FALSE,"단축3";#N/A,#N/A,FALSE,"장축";#N/A,#N/A,FALSE,"4WD"}</definedName>
    <definedName name="볼트수정_3_1" hidden="1">{#N/A,#N/A,FALSE,"단축1";#N/A,#N/A,FALSE,"단축2";#N/A,#N/A,FALSE,"단축3";#N/A,#N/A,FALSE,"장축";#N/A,#N/A,FALSE,"4WD"}</definedName>
    <definedName name="볼트수정_3_2" hidden="1">{#N/A,#N/A,FALSE,"단축1";#N/A,#N/A,FALSE,"단축2";#N/A,#N/A,FALSE,"단축3";#N/A,#N/A,FALSE,"장축";#N/A,#N/A,FALSE,"4WD"}</definedName>
    <definedName name="볼트수정_3_3" hidden="1">{#N/A,#N/A,FALSE,"단축1";#N/A,#N/A,FALSE,"단축2";#N/A,#N/A,FALSE,"단축3";#N/A,#N/A,FALSE,"장축";#N/A,#N/A,FALSE,"4WD"}</definedName>
    <definedName name="볼트수정_3_4" hidden="1">{#N/A,#N/A,FALSE,"단축1";#N/A,#N/A,FALSE,"단축2";#N/A,#N/A,FALSE,"단축3";#N/A,#N/A,FALSE,"장축";#N/A,#N/A,FALSE,"4WD"}</definedName>
    <definedName name="볼트수정_4" hidden="1">{#N/A,#N/A,FALSE,"단축1";#N/A,#N/A,FALSE,"단축2";#N/A,#N/A,FALSE,"단축3";#N/A,#N/A,FALSE,"장축";#N/A,#N/A,FALSE,"4WD"}</definedName>
    <definedName name="볼트수정_5" hidden="1">{#N/A,#N/A,FALSE,"단축1";#N/A,#N/A,FALSE,"단축2";#N/A,#N/A,FALSE,"단축3";#N/A,#N/A,FALSE,"장축";#N/A,#N/A,FALSE,"4WD"}</definedName>
    <definedName name="부재료"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분" hidden="1">{#N/A,#N/A,FALSE,"단축1";#N/A,#N/A,FALSE,"단축2";#N/A,#N/A,FALSE,"단축3";#N/A,#N/A,FALSE,"장축";#N/A,#N/A,FALSE,"4WD"}</definedName>
    <definedName name="분기별" hidden="1">{#N/A,#N/A,TRUE,"Y생산";#N/A,#N/A,TRUE,"Y판매";#N/A,#N/A,TRUE,"Y총물량";#N/A,#N/A,TRUE,"Y능력";#N/A,#N/A,TRUE,"YKD"}</definedName>
    <definedName name="불용연도별2" hidden="1">#REF!</definedName>
    <definedName name="비"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교"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ㅅ" hidden="1">{#N/A,#N/A,FALSE,"Aging Summary";#N/A,#N/A,FALSE,"Ratio Analysis";#N/A,#N/A,FALSE,"Test 120 Day Accts";#N/A,#N/A,FALSE,"Tickmarks"}</definedName>
    <definedName name="ㅅ_1_1" hidden="1">{#N/A,#N/A,FALSE,"Aging Summary";#N/A,#N/A,FALSE,"Ratio Analysis";#N/A,#N/A,FALSE,"Test 120 Day Accts";#N/A,#N/A,FALSE,"Tickmarks"}</definedName>
    <definedName name="ㅅ_1_2" hidden="1">{#N/A,#N/A,FALSE,"Aging Summary";#N/A,#N/A,FALSE,"Ratio Analysis";#N/A,#N/A,FALSE,"Test 120 Day Accts";#N/A,#N/A,FALSE,"Tickmarks"}</definedName>
    <definedName name="ㅅ_1_3" hidden="1">{#N/A,#N/A,FALSE,"Aging Summary";#N/A,#N/A,FALSE,"Ratio Analysis";#N/A,#N/A,FALSE,"Test 120 Day Accts";#N/A,#N/A,FALSE,"Tickmarks"}</definedName>
    <definedName name="ㅅ_1_4" hidden="1">{#N/A,#N/A,FALSE,"Aging Summary";#N/A,#N/A,FALSE,"Ratio Analysis";#N/A,#N/A,FALSE,"Test 120 Day Accts";#N/A,#N/A,FALSE,"Tickmarks"}</definedName>
    <definedName name="ㅅ_2" hidden="1">{#N/A,#N/A,FALSE,"Aging Summary";#N/A,#N/A,FALSE,"Ratio Analysis";#N/A,#N/A,FALSE,"Test 120 Day Accts";#N/A,#N/A,FALSE,"Tickmarks"}</definedName>
    <definedName name="ㅅ_2_1" hidden="1">{#N/A,#N/A,FALSE,"Aging Summary";#N/A,#N/A,FALSE,"Ratio Analysis";#N/A,#N/A,FALSE,"Test 120 Day Accts";#N/A,#N/A,FALSE,"Tickmarks"}</definedName>
    <definedName name="ㅅ_2_2" hidden="1">{#N/A,#N/A,FALSE,"Aging Summary";#N/A,#N/A,FALSE,"Ratio Analysis";#N/A,#N/A,FALSE,"Test 120 Day Accts";#N/A,#N/A,FALSE,"Tickmarks"}</definedName>
    <definedName name="ㅅ_2_3" hidden="1">{#N/A,#N/A,FALSE,"Aging Summary";#N/A,#N/A,FALSE,"Ratio Analysis";#N/A,#N/A,FALSE,"Test 120 Day Accts";#N/A,#N/A,FALSE,"Tickmarks"}</definedName>
    <definedName name="ㅅ_2_4" hidden="1">{#N/A,#N/A,FALSE,"Aging Summary";#N/A,#N/A,FALSE,"Ratio Analysis";#N/A,#N/A,FALSE,"Test 120 Day Accts";#N/A,#N/A,FALSE,"Tickmarks"}</definedName>
    <definedName name="ㅅ_3" hidden="1">{#N/A,#N/A,FALSE,"Aging Summary";#N/A,#N/A,FALSE,"Ratio Analysis";#N/A,#N/A,FALSE,"Test 120 Day Accts";#N/A,#N/A,FALSE,"Tickmarks"}</definedName>
    <definedName name="ㅅ_3_1" hidden="1">{#N/A,#N/A,FALSE,"Aging Summary";#N/A,#N/A,FALSE,"Ratio Analysis";#N/A,#N/A,FALSE,"Test 120 Day Accts";#N/A,#N/A,FALSE,"Tickmarks"}</definedName>
    <definedName name="ㅅ_3_2" hidden="1">{#N/A,#N/A,FALSE,"Aging Summary";#N/A,#N/A,FALSE,"Ratio Analysis";#N/A,#N/A,FALSE,"Test 120 Day Accts";#N/A,#N/A,FALSE,"Tickmarks"}</definedName>
    <definedName name="ㅅ_3_3" hidden="1">{#N/A,#N/A,FALSE,"Aging Summary";#N/A,#N/A,FALSE,"Ratio Analysis";#N/A,#N/A,FALSE,"Test 120 Day Accts";#N/A,#N/A,FALSE,"Tickmarks"}</definedName>
    <definedName name="ㅅ_3_4" hidden="1">{#N/A,#N/A,FALSE,"Aging Summary";#N/A,#N/A,FALSE,"Ratio Analysis";#N/A,#N/A,FALSE,"Test 120 Day Accts";#N/A,#N/A,FALSE,"Tickmarks"}</definedName>
    <definedName name="ㅅ_4" hidden="1">{#N/A,#N/A,FALSE,"Aging Summary";#N/A,#N/A,FALSE,"Ratio Analysis";#N/A,#N/A,FALSE,"Test 120 Day Accts";#N/A,#N/A,FALSE,"Tickmarks"}</definedName>
    <definedName name="ㅅ_5" hidden="1">{#N/A,#N/A,FALSE,"Aging Summary";#N/A,#N/A,FALSE,"Ratio Analysis";#N/A,#N/A,FALSE,"Test 120 Day Accts";#N/A,#N/A,FALSE,"Tickmarks"}</definedName>
    <definedName name="ㅅㄳㄱㄳㄳㄳ" hidden="1">{#N/A,#N/A,FALSE,"단축1";#N/A,#N/A,FALSE,"단축2";#N/A,#N/A,FALSE,"단축3";#N/A,#N/A,FALSE,"장축";#N/A,#N/A,FALSE,"4WD"}</definedName>
    <definedName name="사람" hidden="1">{#N/A,#N/A,FALSE,"ENG'G(보호계전기)"}</definedName>
    <definedName name="사사진" hidden="1">#REF!</definedName>
    <definedName name="사진_1" hidden="1">{#N/A,#N/A,FALSE,"단축1";#N/A,#N/A,FALSE,"단축2";#N/A,#N/A,FALSE,"단축3";#N/A,#N/A,FALSE,"장축";#N/A,#N/A,FALSE,"4WD"}</definedName>
    <definedName name="사진_2" hidden="1">{#N/A,#N/A,FALSE,"단축1";#N/A,#N/A,FALSE,"단축2";#N/A,#N/A,FALSE,"단축3";#N/A,#N/A,FALSE,"장축";#N/A,#N/A,FALSE,"4WD"}</definedName>
    <definedName name="사진2" hidden="1">{#N/A,#N/A,FALSE,"단축1";#N/A,#N/A,FALSE,"단축2";#N/A,#N/A,FALSE,"단축3";#N/A,#N/A,FALSE,"장축";#N/A,#N/A,FALSE,"4WD"}</definedName>
    <definedName name="사진2_1" hidden="1">{#N/A,#N/A,FALSE,"단축1";#N/A,#N/A,FALSE,"단축2";#N/A,#N/A,FALSE,"단축3";#N/A,#N/A,FALSE,"장축";#N/A,#N/A,FALSE,"4WD"}</definedName>
    <definedName name="사진2_2" hidden="1">{#N/A,#N/A,FALSE,"단축1";#N/A,#N/A,FALSE,"단축2";#N/A,#N/A,FALSE,"단축3";#N/A,#N/A,FALSE,"장축";#N/A,#N/A,FALSE,"4WD"}</definedName>
    <definedName name="산출근거" hidden="1">#REF!</definedName>
    <definedName name="삼성" hidden="1">{#N/A,#N/A,FALSE,"정공"}</definedName>
    <definedName name="삼성_1" hidden="1">{#N/A,#N/A,FALSE,"정공"}</definedName>
    <definedName name="삼성_2" hidden="1">{#N/A,#N/A,FALSE,"정공"}</definedName>
    <definedName name="새새샛" hidden="1">{"'미착금액'!$A$4:$G$14"}</definedName>
    <definedName name="생산TON" hidden="1">{#N/A,#N/A,TRUE,"Y생산";#N/A,#N/A,TRUE,"Y판매";#N/A,#N/A,TRUE,"Y총물량";#N/A,#N/A,TRUE,"Y능력";#N/A,#N/A,TRUE,"YKD"}</definedName>
    <definedName name="생산TON_1" hidden="1">{#N/A,#N/A,TRUE,"Y생산";#N/A,#N/A,TRUE,"Y판매";#N/A,#N/A,TRUE,"Y총물량";#N/A,#N/A,TRUE,"Y능력";#N/A,#N/A,TRUE,"YKD"}</definedName>
    <definedName name="생산TON_2" hidden="1">{#N/A,#N/A,TRUE,"Y생산";#N/A,#N/A,TRUE,"Y판매";#N/A,#N/A,TRUE,"Y총물량";#N/A,#N/A,TRUE,"Y능력";#N/A,#N/A,TRUE,"YKD"}</definedName>
    <definedName name="선급비용0402" hidden="1">{#N/A,#N/A,FALSE,"Aging Summary";#N/A,#N/A,FALSE,"Ratio Analysis";#N/A,#N/A,FALSE,"Test 120 Day Accts";#N/A,#N/A,FALSE,"Tickmarks"}</definedName>
    <definedName name="선급비용0402_1_1" hidden="1">{#N/A,#N/A,FALSE,"Aging Summary";#N/A,#N/A,FALSE,"Ratio Analysis";#N/A,#N/A,FALSE,"Test 120 Day Accts";#N/A,#N/A,FALSE,"Tickmarks"}</definedName>
    <definedName name="선급비용0402_1_2" hidden="1">{#N/A,#N/A,FALSE,"Aging Summary";#N/A,#N/A,FALSE,"Ratio Analysis";#N/A,#N/A,FALSE,"Test 120 Day Accts";#N/A,#N/A,FALSE,"Tickmarks"}</definedName>
    <definedName name="선급비용0402_1_3" hidden="1">{#N/A,#N/A,FALSE,"Aging Summary";#N/A,#N/A,FALSE,"Ratio Analysis";#N/A,#N/A,FALSE,"Test 120 Day Accts";#N/A,#N/A,FALSE,"Tickmarks"}</definedName>
    <definedName name="선급비용0402_1_4" hidden="1">{#N/A,#N/A,FALSE,"Aging Summary";#N/A,#N/A,FALSE,"Ratio Analysis";#N/A,#N/A,FALSE,"Test 120 Day Accts";#N/A,#N/A,FALSE,"Tickmarks"}</definedName>
    <definedName name="선급비용0402_2" hidden="1">{#N/A,#N/A,FALSE,"Aging Summary";#N/A,#N/A,FALSE,"Ratio Analysis";#N/A,#N/A,FALSE,"Test 120 Day Accts";#N/A,#N/A,FALSE,"Tickmarks"}</definedName>
    <definedName name="선급비용0402_2_1" hidden="1">{#N/A,#N/A,FALSE,"Aging Summary";#N/A,#N/A,FALSE,"Ratio Analysis";#N/A,#N/A,FALSE,"Test 120 Day Accts";#N/A,#N/A,FALSE,"Tickmarks"}</definedName>
    <definedName name="선급비용0402_2_2" hidden="1">{#N/A,#N/A,FALSE,"Aging Summary";#N/A,#N/A,FALSE,"Ratio Analysis";#N/A,#N/A,FALSE,"Test 120 Day Accts";#N/A,#N/A,FALSE,"Tickmarks"}</definedName>
    <definedName name="선급비용0402_2_3" hidden="1">{#N/A,#N/A,FALSE,"Aging Summary";#N/A,#N/A,FALSE,"Ratio Analysis";#N/A,#N/A,FALSE,"Test 120 Day Accts";#N/A,#N/A,FALSE,"Tickmarks"}</definedName>
    <definedName name="선급비용0402_2_4" hidden="1">{#N/A,#N/A,FALSE,"Aging Summary";#N/A,#N/A,FALSE,"Ratio Analysis";#N/A,#N/A,FALSE,"Test 120 Day Accts";#N/A,#N/A,FALSE,"Tickmarks"}</definedName>
    <definedName name="선급비용0402_3" hidden="1">{#N/A,#N/A,FALSE,"Aging Summary";#N/A,#N/A,FALSE,"Ratio Analysis";#N/A,#N/A,FALSE,"Test 120 Day Accts";#N/A,#N/A,FALSE,"Tickmarks"}</definedName>
    <definedName name="선급비용0402_3_1" hidden="1">{#N/A,#N/A,FALSE,"Aging Summary";#N/A,#N/A,FALSE,"Ratio Analysis";#N/A,#N/A,FALSE,"Test 120 Day Accts";#N/A,#N/A,FALSE,"Tickmarks"}</definedName>
    <definedName name="선급비용0402_3_2" hidden="1">{#N/A,#N/A,FALSE,"Aging Summary";#N/A,#N/A,FALSE,"Ratio Analysis";#N/A,#N/A,FALSE,"Test 120 Day Accts";#N/A,#N/A,FALSE,"Tickmarks"}</definedName>
    <definedName name="선급비용0402_3_3" hidden="1">{#N/A,#N/A,FALSE,"Aging Summary";#N/A,#N/A,FALSE,"Ratio Analysis";#N/A,#N/A,FALSE,"Test 120 Day Accts";#N/A,#N/A,FALSE,"Tickmarks"}</definedName>
    <definedName name="선급비용0402_3_4" hidden="1">{#N/A,#N/A,FALSE,"Aging Summary";#N/A,#N/A,FALSE,"Ratio Analysis";#N/A,#N/A,FALSE,"Test 120 Day Accts";#N/A,#N/A,FALSE,"Tickmarks"}</definedName>
    <definedName name="선급비용0402_4" hidden="1">{#N/A,#N/A,FALSE,"Aging Summary";#N/A,#N/A,FALSE,"Ratio Analysis";#N/A,#N/A,FALSE,"Test 120 Day Accts";#N/A,#N/A,FALSE,"Tickmarks"}</definedName>
    <definedName name="선급비용0402_5" hidden="1">{#N/A,#N/A,FALSE,"Aging Summary";#N/A,#N/A,FALSE,"Ratio Analysis";#N/A,#N/A,FALSE,"Test 120 Day Accts";#N/A,#N/A,FALSE,"Tickmarks"}</definedName>
    <definedName name="선급비용040229" hidden="1">{#N/A,#N/A,FALSE,"Aging Summary";#N/A,#N/A,FALSE,"Ratio Analysis";#N/A,#N/A,FALSE,"Test 120 Day Accts";#N/A,#N/A,FALSE,"Tickmarks"}</definedName>
    <definedName name="선급비용040229_1_1" hidden="1">{#N/A,#N/A,FALSE,"Aging Summary";#N/A,#N/A,FALSE,"Ratio Analysis";#N/A,#N/A,FALSE,"Test 120 Day Accts";#N/A,#N/A,FALSE,"Tickmarks"}</definedName>
    <definedName name="선급비용040229_1_2" hidden="1">{#N/A,#N/A,FALSE,"Aging Summary";#N/A,#N/A,FALSE,"Ratio Analysis";#N/A,#N/A,FALSE,"Test 120 Day Accts";#N/A,#N/A,FALSE,"Tickmarks"}</definedName>
    <definedName name="선급비용040229_1_3" hidden="1">{#N/A,#N/A,FALSE,"Aging Summary";#N/A,#N/A,FALSE,"Ratio Analysis";#N/A,#N/A,FALSE,"Test 120 Day Accts";#N/A,#N/A,FALSE,"Tickmarks"}</definedName>
    <definedName name="선급비용040229_1_4" hidden="1">{#N/A,#N/A,FALSE,"Aging Summary";#N/A,#N/A,FALSE,"Ratio Analysis";#N/A,#N/A,FALSE,"Test 120 Day Accts";#N/A,#N/A,FALSE,"Tickmarks"}</definedName>
    <definedName name="선급비용040229_2" hidden="1">{#N/A,#N/A,FALSE,"Aging Summary";#N/A,#N/A,FALSE,"Ratio Analysis";#N/A,#N/A,FALSE,"Test 120 Day Accts";#N/A,#N/A,FALSE,"Tickmarks"}</definedName>
    <definedName name="선급비용040229_2_1" hidden="1">{#N/A,#N/A,FALSE,"Aging Summary";#N/A,#N/A,FALSE,"Ratio Analysis";#N/A,#N/A,FALSE,"Test 120 Day Accts";#N/A,#N/A,FALSE,"Tickmarks"}</definedName>
    <definedName name="선급비용040229_2_2" hidden="1">{#N/A,#N/A,FALSE,"Aging Summary";#N/A,#N/A,FALSE,"Ratio Analysis";#N/A,#N/A,FALSE,"Test 120 Day Accts";#N/A,#N/A,FALSE,"Tickmarks"}</definedName>
    <definedName name="선급비용040229_2_3" hidden="1">{#N/A,#N/A,FALSE,"Aging Summary";#N/A,#N/A,FALSE,"Ratio Analysis";#N/A,#N/A,FALSE,"Test 120 Day Accts";#N/A,#N/A,FALSE,"Tickmarks"}</definedName>
    <definedName name="선급비용040229_2_4" hidden="1">{#N/A,#N/A,FALSE,"Aging Summary";#N/A,#N/A,FALSE,"Ratio Analysis";#N/A,#N/A,FALSE,"Test 120 Day Accts";#N/A,#N/A,FALSE,"Tickmarks"}</definedName>
    <definedName name="선급비용040229_3" hidden="1">{#N/A,#N/A,FALSE,"Aging Summary";#N/A,#N/A,FALSE,"Ratio Analysis";#N/A,#N/A,FALSE,"Test 120 Day Accts";#N/A,#N/A,FALSE,"Tickmarks"}</definedName>
    <definedName name="선급비용040229_3_1" hidden="1">{#N/A,#N/A,FALSE,"Aging Summary";#N/A,#N/A,FALSE,"Ratio Analysis";#N/A,#N/A,FALSE,"Test 120 Day Accts";#N/A,#N/A,FALSE,"Tickmarks"}</definedName>
    <definedName name="선급비용040229_3_2" hidden="1">{#N/A,#N/A,FALSE,"Aging Summary";#N/A,#N/A,FALSE,"Ratio Analysis";#N/A,#N/A,FALSE,"Test 120 Day Accts";#N/A,#N/A,FALSE,"Tickmarks"}</definedName>
    <definedName name="선급비용040229_3_3" hidden="1">{#N/A,#N/A,FALSE,"Aging Summary";#N/A,#N/A,FALSE,"Ratio Analysis";#N/A,#N/A,FALSE,"Test 120 Day Accts";#N/A,#N/A,FALSE,"Tickmarks"}</definedName>
    <definedName name="선급비용040229_3_4" hidden="1">{#N/A,#N/A,FALSE,"Aging Summary";#N/A,#N/A,FALSE,"Ratio Analysis";#N/A,#N/A,FALSE,"Test 120 Day Accts";#N/A,#N/A,FALSE,"Tickmarks"}</definedName>
    <definedName name="선급비용040229_4" hidden="1">{#N/A,#N/A,FALSE,"Aging Summary";#N/A,#N/A,FALSE,"Ratio Analysis";#N/A,#N/A,FALSE,"Test 120 Day Accts";#N/A,#N/A,FALSE,"Tickmarks"}</definedName>
    <definedName name="선급비용040229_5" hidden="1">{#N/A,#N/A,FALSE,"Aging Summary";#N/A,#N/A,FALSE,"Ratio Analysis";#N/A,#N/A,FALSE,"Test 120 Day Accts";#N/A,#N/A,FALSE,"Tickmarks"}</definedName>
    <definedName name="설변" hidden="1">{#N/A,#N/A,FALSE,"단축1";#N/A,#N/A,FALSE,"단축2";#N/A,#N/A,FALSE,"단축3";#N/A,#N/A,FALSE,"장축";#N/A,#N/A,FALSE,"4WD"}</definedName>
    <definedName name="설변_1" hidden="1">{#N/A,#N/A,FALSE,"단축1";#N/A,#N/A,FALSE,"단축2";#N/A,#N/A,FALSE,"단축3";#N/A,#N/A,FALSE,"장축";#N/A,#N/A,FALSE,"4WD"}</definedName>
    <definedName name="설변_2" hidden="1">{#N/A,#N/A,FALSE,"단축1";#N/A,#N/A,FALSE,"단축2";#N/A,#N/A,FALSE,"단축3";#N/A,#N/A,FALSE,"장축";#N/A,#N/A,FALSE,"4WD"}</definedName>
    <definedName name="설변요청" hidden="1">{#N/A,#N/A,FALSE,"단축1";#N/A,#N/A,FALSE,"단축2";#N/A,#N/A,FALSE,"단축3";#N/A,#N/A,FALSE,"장축";#N/A,#N/A,FALSE,"4WD"}</definedName>
    <definedName name="설변요청_1" hidden="1">{#N/A,#N/A,FALSE,"단축1";#N/A,#N/A,FALSE,"단축2";#N/A,#N/A,FALSE,"단축3";#N/A,#N/A,FALSE,"장축";#N/A,#N/A,FALSE,"4WD"}</definedName>
    <definedName name="설변요청_2" hidden="1">{#N/A,#N/A,FALSE,"단축1";#N/A,#N/A,FALSE,"단축2";#N/A,#N/A,FALSE,"단축3";#N/A,#N/A,FALSE,"장축";#N/A,#N/A,FALSE,"4WD"}</definedName>
    <definedName name="세부계정" hidden="1">{#N/A,#N/A,FALSE,"주요여수신";#N/A,#N/A,FALSE,"수신금리";#N/A,#N/A,FALSE,"대출금리";#N/A,#N/A,FALSE,"신규대출";#N/A,#N/A,FALSE,"총액대출"}</definedName>
    <definedName name="세부생산계획" hidden="1">{#N/A,#N/A,TRUE,"Y생산";#N/A,#N/A,TRUE,"Y판매";#N/A,#N/A,TRUE,"Y총물량";#N/A,#N/A,TRUE,"Y능력";#N/A,#N/A,TRUE,"YKD"}</definedName>
    <definedName name="세부생산계획_1" hidden="1">{#N/A,#N/A,TRUE,"Y생산";#N/A,#N/A,TRUE,"Y판매";#N/A,#N/A,TRUE,"Y총물량";#N/A,#N/A,TRUE,"Y능력";#N/A,#N/A,TRUE,"YKD"}</definedName>
    <definedName name="세부생산계획_2" hidden="1">{#N/A,#N/A,TRUE,"Y생산";#N/A,#N/A,TRUE,"Y판매";#N/A,#N/A,TRUE,"Y총물량";#N/A,#N/A,TRUE,"Y능력";#N/A,#N/A,TRUE,"YKD"}</definedName>
    <definedName name="세왕123" hidden="1">{#N/A,#N/A,FALSE,"단축1";#N/A,#N/A,FALSE,"단축2";#N/A,#N/A,FALSE,"단축3";#N/A,#N/A,FALSE,"장축";#N/A,#N/A,FALSE,"4WD"}</definedName>
    <definedName name="셀리카" hidden="1">#N/A</definedName>
    <definedName name="셀리카_1" hidden="1">#N/A</definedName>
    <definedName name="소뮨" hidden="1">{#N/A,#N/A,FALSE,"단축1";#N/A,#N/A,FALSE,"단축2";#N/A,#N/A,FALSE,"단축3";#N/A,#N/A,FALSE,"장축";#N/A,#N/A,FALSE,"4WD"}</definedName>
    <definedName name="소하프로젝트" hidden="1">{#N/A,#N/A,FALSE,"단축1";#N/A,#N/A,FALSE,"단축2";#N/A,#N/A,FALSE,"단축3";#N/A,#N/A,FALSE,"장축";#N/A,#N/A,FALSE,"4WD"}</definedName>
    <definedName name="소하프로젝트_1" hidden="1">{#N/A,#N/A,FALSE,"단축1";#N/A,#N/A,FALSE,"단축2";#N/A,#N/A,FALSE,"단축3";#N/A,#N/A,FALSE,"장축";#N/A,#N/A,FALSE,"4WD"}</definedName>
    <definedName name="소하프로젝트_2" hidden="1">{#N/A,#N/A,FALSE,"단축1";#N/A,#N/A,FALSE,"단축2";#N/A,#N/A,FALSE,"단축3";#N/A,#N/A,FALSE,"장축";#N/A,#N/A,FALSE,"4WD"}</definedName>
    <definedName name="손익계산서" hidden="1">#REF!</definedName>
    <definedName name="송" hidden="1">{#N/A,#N/A,TRUE,"Y생산";#N/A,#N/A,TRUE,"Y판매";#N/A,#N/A,TRUE,"Y총물량";#N/A,#N/A,TRUE,"Y능력";#N/A,#N/A,TRUE,"YKD"}</definedName>
    <definedName name="송_1" hidden="1">{#N/A,#N/A,TRUE,"Y생산";#N/A,#N/A,TRUE,"Y판매";#N/A,#N/A,TRUE,"Y총물량";#N/A,#N/A,TRUE,"Y능력";#N/A,#N/A,TRUE,"YKD"}</definedName>
    <definedName name="송_2" hidden="1">{#N/A,#N/A,TRUE,"Y생산";#N/A,#N/A,TRUE,"Y판매";#N/A,#N/A,TRUE,"Y총물량";#N/A,#N/A,TRUE,"Y능력";#N/A,#N/A,TRUE,"YKD"}</definedName>
    <definedName name="송창기" hidden="1">{#N/A,#N/A,TRUE,"Y생산";#N/A,#N/A,TRUE,"Y판매";#N/A,#N/A,TRUE,"Y총물량";#N/A,#N/A,TRUE,"Y능력";#N/A,#N/A,TRUE,"YKD"}</definedName>
    <definedName name="송창기_1" hidden="1">{#N/A,#N/A,TRUE,"Y생산";#N/A,#N/A,TRUE,"Y판매";#N/A,#N/A,TRUE,"Y총물량";#N/A,#N/A,TRUE,"Y능력";#N/A,#N/A,TRUE,"YKD"}</definedName>
    <definedName name="송창기_2" hidden="1">{#N/A,#N/A,TRUE,"Y생산";#N/A,#N/A,TRUE,"Y판매";#N/A,#N/A,TRUE,"Y총물량";#N/A,#N/A,TRUE,"Y능력";#N/A,#N/A,TRUE,"YKD"}</definedName>
    <definedName name="쇼바2" hidden="1">{#N/A,#N/A,FALSE,"단축1";#N/A,#N/A,FALSE,"단축2";#N/A,#N/A,FALSE,"단축3";#N/A,#N/A,FALSE,"장축";#N/A,#N/A,FALSE,"4WD"}</definedName>
    <definedName name="쇼바2_1" hidden="1">{#N/A,#N/A,FALSE,"단축1";#N/A,#N/A,FALSE,"단축2";#N/A,#N/A,FALSE,"단축3";#N/A,#N/A,FALSE,"장축";#N/A,#N/A,FALSE,"4WD"}</definedName>
    <definedName name="쇼바2_1_1" hidden="1">{#N/A,#N/A,FALSE,"단축1";#N/A,#N/A,FALSE,"단축2";#N/A,#N/A,FALSE,"단축3";#N/A,#N/A,FALSE,"장축";#N/A,#N/A,FALSE,"4WD"}</definedName>
    <definedName name="쇼바2_1_2" hidden="1">{#N/A,#N/A,FALSE,"단축1";#N/A,#N/A,FALSE,"단축2";#N/A,#N/A,FALSE,"단축3";#N/A,#N/A,FALSE,"장축";#N/A,#N/A,FALSE,"4WD"}</definedName>
    <definedName name="쇼바2_1_3" hidden="1">{#N/A,#N/A,FALSE,"단축1";#N/A,#N/A,FALSE,"단축2";#N/A,#N/A,FALSE,"단축3";#N/A,#N/A,FALSE,"장축";#N/A,#N/A,FALSE,"4WD"}</definedName>
    <definedName name="쇼바2_1_4" hidden="1">{#N/A,#N/A,FALSE,"단축1";#N/A,#N/A,FALSE,"단축2";#N/A,#N/A,FALSE,"단축3";#N/A,#N/A,FALSE,"장축";#N/A,#N/A,FALSE,"4WD"}</definedName>
    <definedName name="쇼바2_2" hidden="1">{#N/A,#N/A,FALSE,"단축1";#N/A,#N/A,FALSE,"단축2";#N/A,#N/A,FALSE,"단축3";#N/A,#N/A,FALSE,"장축";#N/A,#N/A,FALSE,"4WD"}</definedName>
    <definedName name="쇼바2_2_1" hidden="1">{#N/A,#N/A,FALSE,"단축1";#N/A,#N/A,FALSE,"단축2";#N/A,#N/A,FALSE,"단축3";#N/A,#N/A,FALSE,"장축";#N/A,#N/A,FALSE,"4WD"}</definedName>
    <definedName name="쇼바2_2_2" hidden="1">{#N/A,#N/A,FALSE,"단축1";#N/A,#N/A,FALSE,"단축2";#N/A,#N/A,FALSE,"단축3";#N/A,#N/A,FALSE,"장축";#N/A,#N/A,FALSE,"4WD"}</definedName>
    <definedName name="쇼바2_2_3" hidden="1">{#N/A,#N/A,FALSE,"단축1";#N/A,#N/A,FALSE,"단축2";#N/A,#N/A,FALSE,"단축3";#N/A,#N/A,FALSE,"장축";#N/A,#N/A,FALSE,"4WD"}</definedName>
    <definedName name="쇼바2_2_4" hidden="1">{#N/A,#N/A,FALSE,"단축1";#N/A,#N/A,FALSE,"단축2";#N/A,#N/A,FALSE,"단축3";#N/A,#N/A,FALSE,"장축";#N/A,#N/A,FALSE,"4WD"}</definedName>
    <definedName name="쇼바2_3" hidden="1">{#N/A,#N/A,FALSE,"단축1";#N/A,#N/A,FALSE,"단축2";#N/A,#N/A,FALSE,"단축3";#N/A,#N/A,FALSE,"장축";#N/A,#N/A,FALSE,"4WD"}</definedName>
    <definedName name="쇼바2_3_1" hidden="1">{#N/A,#N/A,FALSE,"단축1";#N/A,#N/A,FALSE,"단축2";#N/A,#N/A,FALSE,"단축3";#N/A,#N/A,FALSE,"장축";#N/A,#N/A,FALSE,"4WD"}</definedName>
    <definedName name="쇼바2_3_2" hidden="1">{#N/A,#N/A,FALSE,"단축1";#N/A,#N/A,FALSE,"단축2";#N/A,#N/A,FALSE,"단축3";#N/A,#N/A,FALSE,"장축";#N/A,#N/A,FALSE,"4WD"}</definedName>
    <definedName name="쇼바2_3_3" hidden="1">{#N/A,#N/A,FALSE,"단축1";#N/A,#N/A,FALSE,"단축2";#N/A,#N/A,FALSE,"단축3";#N/A,#N/A,FALSE,"장축";#N/A,#N/A,FALSE,"4WD"}</definedName>
    <definedName name="쇼바2_3_4" hidden="1">{#N/A,#N/A,FALSE,"단축1";#N/A,#N/A,FALSE,"단축2";#N/A,#N/A,FALSE,"단축3";#N/A,#N/A,FALSE,"장축";#N/A,#N/A,FALSE,"4WD"}</definedName>
    <definedName name="쇼바2_4" hidden="1">{#N/A,#N/A,FALSE,"단축1";#N/A,#N/A,FALSE,"단축2";#N/A,#N/A,FALSE,"단축3";#N/A,#N/A,FALSE,"장축";#N/A,#N/A,FALSE,"4WD"}</definedName>
    <definedName name="쇼바2_5" hidden="1">{#N/A,#N/A,FALSE,"단축1";#N/A,#N/A,FALSE,"단축2";#N/A,#N/A,FALSE,"단축3";#N/A,#N/A,FALSE,"장축";#N/A,#N/A,FALSE,"4WD"}</definedName>
    <definedName name="쇼ㅅㅅ숏"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수익" hidden="1">#REF!</definedName>
    <definedName name="수정물량" hidden="1">{#N/A,#N/A,TRUE,"Y생산";#N/A,#N/A,TRUE,"Y판매";#N/A,#N/A,TRUE,"Y총물량";#N/A,#N/A,TRUE,"Y능력";#N/A,#N/A,TRUE,"YKD"}</definedName>
    <definedName name="수통" hidden="1">{#N/A,#N/A,FALSE,"단축1";#N/A,#N/A,FALSE,"단축2";#N/A,#N/A,FALSE,"단축3";#N/A,#N/A,FALSE,"장축";#N/A,#N/A,FALSE,"4WD"}</definedName>
    <definedName name="시간" hidden="1">{#N/A,#N/A,TRUE,"Y생산";#N/A,#N/A,TRUE,"Y판매";#N/A,#N/A,TRUE,"Y총물량";#N/A,#N/A,TRUE,"Y능력";#N/A,#N/A,TRUE,"YKD"}</definedName>
    <definedName name="시간_1" hidden="1">{#N/A,#N/A,TRUE,"Y생산";#N/A,#N/A,TRUE,"Y판매";#N/A,#N/A,TRUE,"Y총물량";#N/A,#N/A,TRUE,"Y능력";#N/A,#N/A,TRUE,"YKD"}</definedName>
    <definedName name="시간_2" hidden="1">{#N/A,#N/A,TRUE,"Y생산";#N/A,#N/A,TRUE,"Y판매";#N/A,#N/A,TRUE,"Y총물량";#N/A,#N/A,TRUE,"Y능력";#N/A,#N/A,TRUE,"YKD"}</definedName>
    <definedName name="시험일정p2" hidden="1">{#N/A,#N/A,FALSE,"단축1";#N/A,#N/A,FALSE,"단축2";#N/A,#N/A,FALSE,"단축3";#N/A,#N/A,FALSE,"장축";#N/A,#N/A,FALSE,"4WD"}</definedName>
    <definedName name="시험일정p2_1" hidden="1">{#N/A,#N/A,FALSE,"단축1";#N/A,#N/A,FALSE,"단축2";#N/A,#N/A,FALSE,"단축3";#N/A,#N/A,FALSE,"장축";#N/A,#N/A,FALSE,"4WD"}</definedName>
    <definedName name="시험일정p2_2" hidden="1">{#N/A,#N/A,FALSE,"단축1";#N/A,#N/A,FALSE,"단축2";#N/A,#N/A,FALSE,"단축3";#N/A,#N/A,FALSE,"장축";#N/A,#N/A,FALSE,"4WD"}</definedName>
    <definedName name="신AT종합" hidden="1">{#N/A,#N/A,FALSE,"단축1";#N/A,#N/A,FALSE,"단축2";#N/A,#N/A,FALSE,"단축3";#N/A,#N/A,FALSE,"장축";#N/A,#N/A,FALSE,"4WD"}</definedName>
    <definedName name="신규" hidden="1">{#N/A,#N/A,FALSE,"신규dep";#N/A,#N/A,FALSE,"신규dep-금형상각후";#N/A,#N/A,FALSE,"신규dep-연구비상각후";#N/A,#N/A,FALSE,"신규dep-기계,공구상각후"}</definedName>
    <definedName name="신동" hidden="1">{#N/A,#N/A,FALSE,"신규dep";#N/A,#N/A,FALSE,"신규dep-금형상각후";#N/A,#N/A,FALSE,"신규dep-연구비상각후";#N/A,#N/A,FALSE,"신규dep-기계,공구상각후"}</definedName>
    <definedName name="신동조" hidden="1">{#N/A,#N/A,FALSE,"신규dep";#N/A,#N/A,FALSE,"신규dep-금형상각후";#N/A,#N/A,FALSE,"신규dep-연구비상각후";#N/A,#N/A,FALSE,"신규dep-기계,공구상각후"}</definedName>
    <definedName name="신동좁" hidden="1">{#N/A,#N/A,FALSE,"단축1";#N/A,#N/A,FALSE,"단축2";#N/A,#N/A,FALSE,"단축3";#N/A,#N/A,FALSE,"장축";#N/A,#N/A,FALSE,"4WD"}</definedName>
    <definedName name="신세대종합" hidden="1">{#N/A,#N/A,FALSE,"단축1";#N/A,#N/A,FALSE,"단축2";#N/A,#N/A,FALSE,"단축3";#N/A,#N/A,FALSE,"장축";#N/A,#N/A,FALSE,"4WD"}</definedName>
    <definedName name="ㅇ_1" hidden="1">{#N/A,#N/A,FALSE,"96 3월물량표";#N/A,#N/A,FALSE,"96 4월물량표";#N/A,#N/A,FALSE,"96 5월물량표"}</definedName>
    <definedName name="ㅇ_1_1" hidden="1">{#N/A,#N/A,FALSE,"Aging Summary";#N/A,#N/A,FALSE,"Ratio Analysis";#N/A,#N/A,FALSE,"Test 120 Day Accts";#N/A,#N/A,FALSE,"Tickmarks"}</definedName>
    <definedName name="ㅇ_1_2" hidden="1">{#N/A,#N/A,FALSE,"Aging Summary";#N/A,#N/A,FALSE,"Ratio Analysis";#N/A,#N/A,FALSE,"Test 120 Day Accts";#N/A,#N/A,FALSE,"Tickmarks"}</definedName>
    <definedName name="ㅇ_1_3" hidden="1">{#N/A,#N/A,FALSE,"Aging Summary";#N/A,#N/A,FALSE,"Ratio Analysis";#N/A,#N/A,FALSE,"Test 120 Day Accts";#N/A,#N/A,FALSE,"Tickmarks"}</definedName>
    <definedName name="ㅇ_1_4" hidden="1">{#N/A,#N/A,FALSE,"Aging Summary";#N/A,#N/A,FALSE,"Ratio Analysis";#N/A,#N/A,FALSE,"Test 120 Day Accts";#N/A,#N/A,FALSE,"Tickmarks"}</definedName>
    <definedName name="ㅇ_2" hidden="1">{#N/A,#N/A,FALSE,"96 3월물량표";#N/A,#N/A,FALSE,"96 4월물량표";#N/A,#N/A,FALSE,"96 5월물량표"}</definedName>
    <definedName name="ㅇ_2_1" hidden="1">{#N/A,#N/A,FALSE,"Aging Summary";#N/A,#N/A,FALSE,"Ratio Analysis";#N/A,#N/A,FALSE,"Test 120 Day Accts";#N/A,#N/A,FALSE,"Tickmarks"}</definedName>
    <definedName name="ㅇ_2_2" hidden="1">{#N/A,#N/A,FALSE,"Aging Summary";#N/A,#N/A,FALSE,"Ratio Analysis";#N/A,#N/A,FALSE,"Test 120 Day Accts";#N/A,#N/A,FALSE,"Tickmarks"}</definedName>
    <definedName name="ㅇ_2_3" hidden="1">{#N/A,#N/A,FALSE,"Aging Summary";#N/A,#N/A,FALSE,"Ratio Analysis";#N/A,#N/A,FALSE,"Test 120 Day Accts";#N/A,#N/A,FALSE,"Tickmarks"}</definedName>
    <definedName name="ㅇ_2_4" hidden="1">{#N/A,#N/A,FALSE,"Aging Summary";#N/A,#N/A,FALSE,"Ratio Analysis";#N/A,#N/A,FALSE,"Test 120 Day Accts";#N/A,#N/A,FALSE,"Tickmarks"}</definedName>
    <definedName name="ㅇ_3" hidden="1">{#N/A,#N/A,FALSE,"Aging Summary";#N/A,#N/A,FALSE,"Ratio Analysis";#N/A,#N/A,FALSE,"Test 120 Day Accts";#N/A,#N/A,FALSE,"Tickmarks"}</definedName>
    <definedName name="ㅇ_3_1" hidden="1">{#N/A,#N/A,FALSE,"Aging Summary";#N/A,#N/A,FALSE,"Ratio Analysis";#N/A,#N/A,FALSE,"Test 120 Day Accts";#N/A,#N/A,FALSE,"Tickmarks"}</definedName>
    <definedName name="ㅇ_3_2" hidden="1">{#N/A,#N/A,FALSE,"Aging Summary";#N/A,#N/A,FALSE,"Ratio Analysis";#N/A,#N/A,FALSE,"Test 120 Day Accts";#N/A,#N/A,FALSE,"Tickmarks"}</definedName>
    <definedName name="ㅇ_3_3" hidden="1">{#N/A,#N/A,FALSE,"Aging Summary";#N/A,#N/A,FALSE,"Ratio Analysis";#N/A,#N/A,FALSE,"Test 120 Day Accts";#N/A,#N/A,FALSE,"Tickmarks"}</definedName>
    <definedName name="ㅇ_3_4" hidden="1">{#N/A,#N/A,FALSE,"Aging Summary";#N/A,#N/A,FALSE,"Ratio Analysis";#N/A,#N/A,FALSE,"Test 120 Day Accts";#N/A,#N/A,FALSE,"Tickmarks"}</definedName>
    <definedName name="ㅇ_4" hidden="1">{#N/A,#N/A,FALSE,"Aging Summary";#N/A,#N/A,FALSE,"Ratio Analysis";#N/A,#N/A,FALSE,"Test 120 Day Accts";#N/A,#N/A,FALSE,"Tickmarks"}</definedName>
    <definedName name="ㅇ_5" hidden="1">{#N/A,#N/A,FALSE,"Aging Summary";#N/A,#N/A,FALSE,"Ratio Analysis";#N/A,#N/A,FALSE,"Test 120 Day Accts";#N/A,#N/A,FALSE,"Tickmarks"}</definedName>
    <definedName name="ㅇADKFJDA" hidden="1">{#N/A,#N/A,FALSE,"을지 (4)";#N/A,#N/A,FALSE,"을지 (5)";#N/A,#N/A,FALSE,"을지 (6)"}</definedName>
    <definedName name="ㅇADKFJDA_1_1" hidden="1">{#N/A,#N/A,FALSE,"을지 (4)";#N/A,#N/A,FALSE,"을지 (5)";#N/A,#N/A,FALSE,"을지 (6)"}</definedName>
    <definedName name="ㅇADKFJDA_1_2" hidden="1">{#N/A,#N/A,FALSE,"을지 (4)";#N/A,#N/A,FALSE,"을지 (5)";#N/A,#N/A,FALSE,"을지 (6)"}</definedName>
    <definedName name="ㅇADKFJDA_1_3" hidden="1">{#N/A,#N/A,FALSE,"을지 (4)";#N/A,#N/A,FALSE,"을지 (5)";#N/A,#N/A,FALSE,"을지 (6)"}</definedName>
    <definedName name="ㅇADKFJDA_1_4" hidden="1">{#N/A,#N/A,FALSE,"을지 (4)";#N/A,#N/A,FALSE,"을지 (5)";#N/A,#N/A,FALSE,"을지 (6)"}</definedName>
    <definedName name="ㅇADKFJDA_2" hidden="1">{#N/A,#N/A,FALSE,"을지 (4)";#N/A,#N/A,FALSE,"을지 (5)";#N/A,#N/A,FALSE,"을지 (6)"}</definedName>
    <definedName name="ㅇADKFJDA_2_1" hidden="1">{#N/A,#N/A,FALSE,"을지 (4)";#N/A,#N/A,FALSE,"을지 (5)";#N/A,#N/A,FALSE,"을지 (6)"}</definedName>
    <definedName name="ㅇADKFJDA_2_2" hidden="1">{#N/A,#N/A,FALSE,"을지 (4)";#N/A,#N/A,FALSE,"을지 (5)";#N/A,#N/A,FALSE,"을지 (6)"}</definedName>
    <definedName name="ㅇADKFJDA_2_3" hidden="1">{#N/A,#N/A,FALSE,"을지 (4)";#N/A,#N/A,FALSE,"을지 (5)";#N/A,#N/A,FALSE,"을지 (6)"}</definedName>
    <definedName name="ㅇADKFJDA_2_4" hidden="1">{#N/A,#N/A,FALSE,"을지 (4)";#N/A,#N/A,FALSE,"을지 (5)";#N/A,#N/A,FALSE,"을지 (6)"}</definedName>
    <definedName name="ㅇADKFJDA_3" hidden="1">{#N/A,#N/A,FALSE,"을지 (4)";#N/A,#N/A,FALSE,"을지 (5)";#N/A,#N/A,FALSE,"을지 (6)"}</definedName>
    <definedName name="ㅇADKFJDA_3_1" hidden="1">{#N/A,#N/A,FALSE,"을지 (4)";#N/A,#N/A,FALSE,"을지 (5)";#N/A,#N/A,FALSE,"을지 (6)"}</definedName>
    <definedName name="ㅇADKFJDA_3_2" hidden="1">{#N/A,#N/A,FALSE,"을지 (4)";#N/A,#N/A,FALSE,"을지 (5)";#N/A,#N/A,FALSE,"을지 (6)"}</definedName>
    <definedName name="ㅇADKFJDA_3_3" hidden="1">{#N/A,#N/A,FALSE,"을지 (4)";#N/A,#N/A,FALSE,"을지 (5)";#N/A,#N/A,FALSE,"을지 (6)"}</definedName>
    <definedName name="ㅇADKFJDA_3_4" hidden="1">{#N/A,#N/A,FALSE,"을지 (4)";#N/A,#N/A,FALSE,"을지 (5)";#N/A,#N/A,FALSE,"을지 (6)"}</definedName>
    <definedName name="ㅇADKFJDA_4" hidden="1">{#N/A,#N/A,FALSE,"을지 (4)";#N/A,#N/A,FALSE,"을지 (5)";#N/A,#N/A,FALSE,"을지 (6)"}</definedName>
    <definedName name="ㅇADKFJDA_5" hidden="1">{#N/A,#N/A,FALSE,"을지 (4)";#N/A,#N/A,FALSE,"을지 (5)";#N/A,#N/A,FALSE,"을지 (6)"}</definedName>
    <definedName name="ㅇㄹㄹㄹㄴㄹ" hidden="1">{#N/A,#N/A,FALSE,"단축1";#N/A,#N/A,FALSE,"단축2";#N/A,#N/A,FALSE,"단축3";#N/A,#N/A,FALSE,"장축";#N/A,#N/A,FALSE,"4WD"}</definedName>
    <definedName name="ㅇㄹㅇㄹㅇㄴㄹ" hidden="1">{"DSN=NWind;DBQ=C:\WINDOWS\MSAPPS\MSQUERY;FIL=dBase4;"}</definedName>
    <definedName name="ㅇㄹㅇㄹㅇㄴㄹ_1" hidden="1">{"DSN=NWind;DBQ=C:\WINDOWS\MSAPPS\MSQUERY;FIL=dBase4;"}</definedName>
    <definedName name="ㅇㄹㅇㄹㅇㄴㄹ_2" hidden="1">{"DSN=NWind;DBQ=C:\WINDOWS\MSAPPS\MSQUERY;FIL=dBase4;"}</definedName>
    <definedName name="ㅇㄹㅇㄹㅇㄹㄹㅇㄹㄹㅇㄹㅇㄹㅇ"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ㅇㄹㅇㄹㅇㄹㅇ" hidden="1">{#N/A,#N/A,FALSE,"BS";#N/A,#N/A,FALSE,"PL";#N/A,#N/A,FALSE,"A";#N/A,#N/A,FALSE,"B";#N/A,#N/A,FALSE,"B1";#N/A,#N/A,FALSE,"C";#N/A,#N/A,FALSE,"C1";#N/A,#N/A,FALSE,"C2";#N/A,#N/A,FALSE,"D";#N/A,#N/A,FALSE,"E";#N/A,#N/A,FALSE,"F";#N/A,#N/A,FALSE,"AA";#N/A,#N/A,FALSE,"BB";#N/A,#N/A,FALSE,"CC";#N/A,#N/A,FALSE,"DD";#N/A,#N/A,FALSE,"EE";#N/A,#N/A,FALSE,"FF";#N/A,#N/A,FALSE,"PL10";#N/A,#N/A,FALSE,"PL20";#N/A,#N/A,FALSE,"PL30"}</definedName>
    <definedName name="ㅇㄹㅇㄹㅇㄹㅇㄹㅇㄹㅇㄹㅇ"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ㅇㄹㅇㄹㅇㄹㅇㅇㅇㄹㅇㄹㅇ" hidden="1">{#N/A,#N/A,FALSE,"BS";#N/A,#N/A,FALSE,"PL";#N/A,#N/A,FALSE,"처분";#N/A,#N/A,FALSE,"현금";#N/A,#N/A,FALSE,"매출";#N/A,#N/A,FALSE,"원가";#N/A,#N/A,FALSE,"경영"}</definedName>
    <definedName name="ㅇㄹㅇㅇㄹㅇ" hidden="1">{#N/A,#N/A,FALSE,"BS";#N/A,#N/A,FALSE,"PL";#N/A,#N/A,FALSE,"처분";#N/A,#N/A,FALSE,"현금";#N/A,#N/A,FALSE,"매출";#N/A,#N/A,FALSE,"원가";#N/A,#N/A,FALSE,"경영"}</definedName>
    <definedName name="ㅇㄹㅇㅇㄹㅇㄹㅇㅇ"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ㅇㄹㅇㅇㄹㅇㅇㅇ"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ㅇㄹㅇㅇㅇㄹㅇㄹㅇㅇㅇㄹㅇ" hidden="1">{#N/A,#N/A,FALSE,"BS";#N/A,#N/A,FALSE,"PL";#N/A,#N/A,FALSE,"A";#N/A,#N/A,FALSE,"B";#N/A,#N/A,FALSE,"B1";#N/A,#N/A,FALSE,"C";#N/A,#N/A,FALSE,"C1";#N/A,#N/A,FALSE,"C2";#N/A,#N/A,FALSE,"D";#N/A,#N/A,FALSE,"E";#N/A,#N/A,FALSE,"F";#N/A,#N/A,FALSE,"AA";#N/A,#N/A,FALSE,"BB";#N/A,#N/A,FALSE,"CC";#N/A,#N/A,FALSE,"DD";#N/A,#N/A,FALSE,"EE";#N/A,#N/A,FALSE,"FF";#N/A,#N/A,FALSE,"PL10";#N/A,#N/A,FALSE,"PL20";#N/A,#N/A,FALSE,"PL30"}</definedName>
    <definedName name="ㅇㄻㄴㅇ" hidden="1">{#N/A,#N/A,FALSE,"단축1";#N/A,#N/A,FALSE,"단축2";#N/A,#N/A,FALSE,"단축3";#N/A,#N/A,FALSE,"장축";#N/A,#N/A,FALSE,"4WD"}</definedName>
    <definedName name="ㅇㄻㄴㅇ_1" hidden="1">{#N/A,#N/A,FALSE,"단축1";#N/A,#N/A,FALSE,"단축2";#N/A,#N/A,FALSE,"단축3";#N/A,#N/A,FALSE,"장축";#N/A,#N/A,FALSE,"4WD"}</definedName>
    <definedName name="ㅇㄻㄴㅇ_2" hidden="1">{#N/A,#N/A,FALSE,"단축1";#N/A,#N/A,FALSE,"단축2";#N/A,#N/A,FALSE,"단축3";#N/A,#N/A,FALSE,"장축";#N/A,#N/A,FALSE,"4WD"}</definedName>
    <definedName name="ㅇㅇㅇ"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ㅇㅇㅇ111" hidden="1">{#N/A,#N/A,FALSE,"단축1";#N/A,#N/A,FALSE,"단축2";#N/A,#N/A,FALSE,"단축3";#N/A,#N/A,FALSE,"장축";#N/A,#N/A,FALSE,"4WD"}</definedName>
    <definedName name="ㅇㅇㅇㅇㅇㅇㅇㅇㅇ" hidden="1">{#N/A,#N/A,FALSE,"단축1";#N/A,#N/A,FALSE,"단축2";#N/A,#N/A,FALSE,"단축3";#N/A,#N/A,FALSE,"장축";#N/A,#N/A,FALSE,"4WD"}</definedName>
    <definedName name="ㅇㅊㅋ" hidden="1">{#N/A,#N/A,FALSE,"을지 (4)";#N/A,#N/A,FALSE,"을지 (5)";#N/A,#N/A,FALSE,"을지 (6)"}</definedName>
    <definedName name="ㅇㅊㅋ_1_1" hidden="1">{#N/A,#N/A,FALSE,"을지 (4)";#N/A,#N/A,FALSE,"을지 (5)";#N/A,#N/A,FALSE,"을지 (6)"}</definedName>
    <definedName name="ㅇㅊㅋ_1_2" hidden="1">{#N/A,#N/A,FALSE,"을지 (4)";#N/A,#N/A,FALSE,"을지 (5)";#N/A,#N/A,FALSE,"을지 (6)"}</definedName>
    <definedName name="ㅇㅊㅋ_1_3" hidden="1">{#N/A,#N/A,FALSE,"을지 (4)";#N/A,#N/A,FALSE,"을지 (5)";#N/A,#N/A,FALSE,"을지 (6)"}</definedName>
    <definedName name="ㅇㅊㅋ_1_4" hidden="1">{#N/A,#N/A,FALSE,"을지 (4)";#N/A,#N/A,FALSE,"을지 (5)";#N/A,#N/A,FALSE,"을지 (6)"}</definedName>
    <definedName name="ㅇㅊㅋ_2" hidden="1">{#N/A,#N/A,FALSE,"을지 (4)";#N/A,#N/A,FALSE,"을지 (5)";#N/A,#N/A,FALSE,"을지 (6)"}</definedName>
    <definedName name="ㅇㅊㅋ_2_1" hidden="1">{#N/A,#N/A,FALSE,"을지 (4)";#N/A,#N/A,FALSE,"을지 (5)";#N/A,#N/A,FALSE,"을지 (6)"}</definedName>
    <definedName name="ㅇㅊㅋ_2_2" hidden="1">{#N/A,#N/A,FALSE,"을지 (4)";#N/A,#N/A,FALSE,"을지 (5)";#N/A,#N/A,FALSE,"을지 (6)"}</definedName>
    <definedName name="ㅇㅊㅋ_2_3" hidden="1">{#N/A,#N/A,FALSE,"을지 (4)";#N/A,#N/A,FALSE,"을지 (5)";#N/A,#N/A,FALSE,"을지 (6)"}</definedName>
    <definedName name="ㅇㅊㅋ_2_4" hidden="1">{#N/A,#N/A,FALSE,"을지 (4)";#N/A,#N/A,FALSE,"을지 (5)";#N/A,#N/A,FALSE,"을지 (6)"}</definedName>
    <definedName name="ㅇㅊㅋ_3" hidden="1">{#N/A,#N/A,FALSE,"을지 (4)";#N/A,#N/A,FALSE,"을지 (5)";#N/A,#N/A,FALSE,"을지 (6)"}</definedName>
    <definedName name="ㅇㅊㅋ_3_1" hidden="1">{#N/A,#N/A,FALSE,"을지 (4)";#N/A,#N/A,FALSE,"을지 (5)";#N/A,#N/A,FALSE,"을지 (6)"}</definedName>
    <definedName name="ㅇㅊㅋ_3_2" hidden="1">{#N/A,#N/A,FALSE,"을지 (4)";#N/A,#N/A,FALSE,"을지 (5)";#N/A,#N/A,FALSE,"을지 (6)"}</definedName>
    <definedName name="ㅇㅊㅋ_3_3" hidden="1">{#N/A,#N/A,FALSE,"을지 (4)";#N/A,#N/A,FALSE,"을지 (5)";#N/A,#N/A,FALSE,"을지 (6)"}</definedName>
    <definedName name="ㅇㅊㅋ_3_4" hidden="1">{#N/A,#N/A,FALSE,"을지 (4)";#N/A,#N/A,FALSE,"을지 (5)";#N/A,#N/A,FALSE,"을지 (6)"}</definedName>
    <definedName name="ㅇㅊㅋ_4" hidden="1">{#N/A,#N/A,FALSE,"을지 (4)";#N/A,#N/A,FALSE,"을지 (5)";#N/A,#N/A,FALSE,"을지 (6)"}</definedName>
    <definedName name="ㅇㅊㅋ_5" hidden="1">{#N/A,#N/A,FALSE,"을지 (4)";#N/A,#N/A,FALSE,"을지 (5)";#N/A,#N/A,FALSE,"을지 (6)"}</definedName>
    <definedName name="아아아" hidden="1">{"'미착금액'!$A$4:$G$14"}</definedName>
    <definedName name="앙" hidden="1">{#N/A,#N/A,FALSE,"BS";#N/A,#N/A,FALSE,"PL";#N/A,#N/A,FALSE,"처분";#N/A,#N/A,FALSE,"현금";#N/A,#N/A,FALSE,"매출";#N/A,#N/A,FALSE,"원가";#N/A,#N/A,FALSE,"경영"}</definedName>
    <definedName name="액슬" hidden="1">{#N/A,#N/A,FALSE,"단축1";#N/A,#N/A,FALSE,"단축2";#N/A,#N/A,FALSE,"단축3";#N/A,#N/A,FALSE,"장축";#N/A,#N/A,FALSE,"4WD"}</definedName>
    <definedName name="야호" hidden="1">{#N/A,#N/A,FALSE,"단축1";#N/A,#N/A,FALSE,"단축2";#N/A,#N/A,FALSE,"단축3";#N/A,#N/A,FALSE,"장축";#N/A,#N/A,FALSE,"4WD"}</definedName>
    <definedName name="양대호" hidden="1">{#N/A,#N/A,FALSE,"단축1";#N/A,#N/A,FALSE,"단축2";#N/A,#N/A,FALSE,"단축3";#N/A,#N/A,FALSE,"장축";#N/A,#N/A,FALSE,"4WD"}</definedName>
    <definedName name="양산계획" hidden="1">{#N/A,#N/A,FALSE,"단축1";#N/A,#N/A,FALSE,"단축2";#N/A,#N/A,FALSE,"단축3";#N/A,#N/A,FALSE,"장축";#N/A,#N/A,FALSE,"4WD"}</definedName>
    <definedName name="양식" hidden="1">{#N/A,#N/A,FALSE,"단축1";#N/A,#N/A,FALSE,"단축2";#N/A,#N/A,FALSE,"단축3";#N/A,#N/A,FALSE,"장축";#N/A,#N/A,FALSE,"4WD"}</definedName>
    <definedName name="업체방문" hidden="1">{#N/A,#N/A,FALSE,"단축1";#N/A,#N/A,FALSE,"단축2";#N/A,#N/A,FALSE,"단축3";#N/A,#N/A,FALSE,"장축";#N/A,#N/A,FALSE,"4WD"}</definedName>
    <definedName name="에어벤트" hidden="1">{#N/A,#N/A,FALSE,"단축1";#N/A,#N/A,FALSE,"단축2";#N/A,#N/A,FALSE,"단축3";#N/A,#N/A,FALSE,"장축";#N/A,#N/A,FALSE,"4WD"}</definedName>
    <definedName name="에이" hidden="1">{#N/A,#N/A,TRUE,"Y생산";#N/A,#N/A,TRUE,"Y판매";#N/A,#N/A,TRUE,"Y총물량";#N/A,#N/A,TRUE,"Y능력";#N/A,#N/A,TRUE,"YKD"}</definedName>
    <definedName name="에이_1" hidden="1">{#N/A,#N/A,TRUE,"Y생산";#N/A,#N/A,TRUE,"Y판매";#N/A,#N/A,TRUE,"Y총물량";#N/A,#N/A,TRUE,"Y능력";#N/A,#N/A,TRUE,"YKD"}</definedName>
    <definedName name="에이_2" hidden="1">{#N/A,#N/A,TRUE,"Y생산";#N/A,#N/A,TRUE,"Y판매";#N/A,#N/A,TRUE,"Y총물량";#N/A,#N/A,TRUE,"Y능력";#N/A,#N/A,TRUE,"YKD"}</definedName>
    <definedName name="엔진" hidden="1">{#N/A,#N/A,FALSE,"단축1";#N/A,#N/A,FALSE,"단축2";#N/A,#N/A,FALSE,"단축3";#N/A,#N/A,FALSE,"장축";#N/A,#N/A,FALSE,"4WD"}</definedName>
    <definedName name="연결주석"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영성기업" hidden="1">{#N/A,#N/A,FALSE,"범우구미";#N/A,#N/A,FALSE,"세한케미칼";#N/A,#N/A,FALSE,"세명화학";#N/A,#N/A,FALSE,"신영케미칼";#N/A,#N/A,FALSE,"일석상사"}</definedName>
    <definedName name="예산" hidden="1">{#N/A,#N/A,FALSE,"단축1";#N/A,#N/A,FALSE,"단축2";#N/A,#N/A,FALSE,"단축3";#N/A,#N/A,FALSE,"장축";#N/A,#N/A,FALSE,"4WD"}</definedName>
    <definedName name="오" hidden="1">{#N/A,#N/A,FALSE,"단축1";#N/A,#N/A,FALSE,"단축2";#N/A,#N/A,FALSE,"단축3";#N/A,#N/A,FALSE,"장축";#N/A,#N/A,FALSE,"4WD"}</definedName>
    <definedName name="오_1" hidden="1">{#N/A,#N/A,FALSE,"단축1";#N/A,#N/A,FALSE,"단축2";#N/A,#N/A,FALSE,"단축3";#N/A,#N/A,FALSE,"장축";#N/A,#N/A,FALSE,"4WD"}</definedName>
    <definedName name="오_1_1" hidden="1">{#N/A,#N/A,FALSE,"단축1";#N/A,#N/A,FALSE,"단축2";#N/A,#N/A,FALSE,"단축3";#N/A,#N/A,FALSE,"장축";#N/A,#N/A,FALSE,"4WD"}</definedName>
    <definedName name="오_1_2" hidden="1">{#N/A,#N/A,FALSE,"단축1";#N/A,#N/A,FALSE,"단축2";#N/A,#N/A,FALSE,"단축3";#N/A,#N/A,FALSE,"장축";#N/A,#N/A,FALSE,"4WD"}</definedName>
    <definedName name="오_1_3" hidden="1">{#N/A,#N/A,FALSE,"단축1";#N/A,#N/A,FALSE,"단축2";#N/A,#N/A,FALSE,"단축3";#N/A,#N/A,FALSE,"장축";#N/A,#N/A,FALSE,"4WD"}</definedName>
    <definedName name="오_1_4" hidden="1">{#N/A,#N/A,FALSE,"단축1";#N/A,#N/A,FALSE,"단축2";#N/A,#N/A,FALSE,"단축3";#N/A,#N/A,FALSE,"장축";#N/A,#N/A,FALSE,"4WD"}</definedName>
    <definedName name="오_2" hidden="1">{#N/A,#N/A,FALSE,"단축1";#N/A,#N/A,FALSE,"단축2";#N/A,#N/A,FALSE,"단축3";#N/A,#N/A,FALSE,"장축";#N/A,#N/A,FALSE,"4WD"}</definedName>
    <definedName name="오_2_1" hidden="1">{#N/A,#N/A,FALSE,"단축1";#N/A,#N/A,FALSE,"단축2";#N/A,#N/A,FALSE,"단축3";#N/A,#N/A,FALSE,"장축";#N/A,#N/A,FALSE,"4WD"}</definedName>
    <definedName name="오_2_2" hidden="1">{#N/A,#N/A,FALSE,"단축1";#N/A,#N/A,FALSE,"단축2";#N/A,#N/A,FALSE,"단축3";#N/A,#N/A,FALSE,"장축";#N/A,#N/A,FALSE,"4WD"}</definedName>
    <definedName name="오_2_3" hidden="1">{#N/A,#N/A,FALSE,"단축1";#N/A,#N/A,FALSE,"단축2";#N/A,#N/A,FALSE,"단축3";#N/A,#N/A,FALSE,"장축";#N/A,#N/A,FALSE,"4WD"}</definedName>
    <definedName name="오_2_4" hidden="1">{#N/A,#N/A,FALSE,"단축1";#N/A,#N/A,FALSE,"단축2";#N/A,#N/A,FALSE,"단축3";#N/A,#N/A,FALSE,"장축";#N/A,#N/A,FALSE,"4WD"}</definedName>
    <definedName name="오_3" hidden="1">{#N/A,#N/A,FALSE,"단축1";#N/A,#N/A,FALSE,"단축2";#N/A,#N/A,FALSE,"단축3";#N/A,#N/A,FALSE,"장축";#N/A,#N/A,FALSE,"4WD"}</definedName>
    <definedName name="오_3_1" hidden="1">{#N/A,#N/A,FALSE,"단축1";#N/A,#N/A,FALSE,"단축2";#N/A,#N/A,FALSE,"단축3";#N/A,#N/A,FALSE,"장축";#N/A,#N/A,FALSE,"4WD"}</definedName>
    <definedName name="오_3_2" hidden="1">{#N/A,#N/A,FALSE,"단축1";#N/A,#N/A,FALSE,"단축2";#N/A,#N/A,FALSE,"단축3";#N/A,#N/A,FALSE,"장축";#N/A,#N/A,FALSE,"4WD"}</definedName>
    <definedName name="오_3_3" hidden="1">{#N/A,#N/A,FALSE,"단축1";#N/A,#N/A,FALSE,"단축2";#N/A,#N/A,FALSE,"단축3";#N/A,#N/A,FALSE,"장축";#N/A,#N/A,FALSE,"4WD"}</definedName>
    <definedName name="오_3_4" hidden="1">{#N/A,#N/A,FALSE,"단축1";#N/A,#N/A,FALSE,"단축2";#N/A,#N/A,FALSE,"단축3";#N/A,#N/A,FALSE,"장축";#N/A,#N/A,FALSE,"4WD"}</definedName>
    <definedName name="오_4" hidden="1">{#N/A,#N/A,FALSE,"단축1";#N/A,#N/A,FALSE,"단축2";#N/A,#N/A,FALSE,"단축3";#N/A,#N/A,FALSE,"장축";#N/A,#N/A,FALSE,"4WD"}</definedName>
    <definedName name="오_5" hidden="1">{#N/A,#N/A,FALSE,"단축1";#N/A,#N/A,FALSE,"단축2";#N/A,#N/A,FALSE,"단축3";#N/A,#N/A,FALSE,"장축";#N/A,#N/A,FALSE,"4WD"}</definedName>
    <definedName name="오성협" hidden="1">{#N/A,#N/A,TRUE,"Y생산";#N/A,#N/A,TRUE,"Y판매";#N/A,#N/A,TRUE,"Y총물량";#N/A,#N/A,TRUE,"Y능력";#N/A,#N/A,TRUE,"YKD"}</definedName>
    <definedName name="오성협_1" hidden="1">{#N/A,#N/A,TRUE,"Y생산";#N/A,#N/A,TRUE,"Y판매";#N/A,#N/A,TRUE,"Y총물량";#N/A,#N/A,TRUE,"Y능력";#N/A,#N/A,TRUE,"YKD"}</definedName>
    <definedName name="오성협_2" hidden="1">{#N/A,#N/A,TRUE,"Y생산";#N/A,#N/A,TRUE,"Y판매";#N/A,#N/A,TRUE,"Y총물량";#N/A,#N/A,TRUE,"Y능력";#N/A,#N/A,TRUE,"YKD"}</definedName>
    <definedName name="외주계획" hidden="1">{#N/A,#N/A,TRUE,"Y생산";#N/A,#N/A,TRUE,"Y판매";#N/A,#N/A,TRUE,"Y총물량";#N/A,#N/A,TRUE,"Y능력";#N/A,#N/A,TRUE,"YKD"}</definedName>
    <definedName name="외주계획_1" hidden="1">{#N/A,#N/A,TRUE,"Y생산";#N/A,#N/A,TRUE,"Y판매";#N/A,#N/A,TRUE,"Y총물량";#N/A,#N/A,TRUE,"Y능력";#N/A,#N/A,TRUE,"YKD"}</definedName>
    <definedName name="외주계획_2" hidden="1">{#N/A,#N/A,TRUE,"Y생산";#N/A,#N/A,TRUE,"Y판매";#N/A,#N/A,TRUE,"Y총물량";#N/A,#N/A,TRUE,"Y능력";#N/A,#N/A,TRUE,"YKD"}</definedName>
    <definedName name="요약" hidden="1">#N/A</definedName>
    <definedName name="요약_1" hidden="1">#N/A</definedName>
    <definedName name="용도차" hidden="1">{#N/A,#N/A,FALSE,"단축1";#N/A,#N/A,FALSE,"단축2";#N/A,#N/A,FALSE,"단축3";#N/A,#N/A,FALSE,"장축";#N/A,#N/A,FALSE,"4WD"}</definedName>
    <definedName name="용역" hidden="1">{#N/A,#N/A,TRUE,"Y생산";#N/A,#N/A,TRUE,"Y판매";#N/A,#N/A,TRUE,"Y총물량";#N/A,#N/A,TRUE,"Y능력";#N/A,#N/A,TRUE,"YKD"}</definedName>
    <definedName name="용역_1" hidden="1">{#N/A,#N/A,TRUE,"Y생산";#N/A,#N/A,TRUE,"Y판매";#N/A,#N/A,TRUE,"Y총물량";#N/A,#N/A,TRUE,"Y능력";#N/A,#N/A,TRUE,"YKD"}</definedName>
    <definedName name="용역_2" hidden="1">{#N/A,#N/A,TRUE,"Y생산";#N/A,#N/A,TRUE,"Y판매";#N/A,#N/A,TRUE,"Y총물량";#N/A,#N/A,TRUE,"Y능력";#N/A,#N/A,TRUE,"YKD"}</definedName>
    <definedName name="운영1" hidden="1">{#N/A,#N/A,FALSE,"단축1";#N/A,#N/A,FALSE,"단축2";#N/A,#N/A,FALSE,"단축3";#N/A,#N/A,FALSE,"장축";#N/A,#N/A,FALSE,"4WD"}</definedName>
    <definedName name="운영1_1" hidden="1">{#N/A,#N/A,FALSE,"단축1";#N/A,#N/A,FALSE,"단축2";#N/A,#N/A,FALSE,"단축3";#N/A,#N/A,FALSE,"장축";#N/A,#N/A,FALSE,"4WD"}</definedName>
    <definedName name="운영1_2" hidden="1">{#N/A,#N/A,FALSE,"단축1";#N/A,#N/A,FALSE,"단축2";#N/A,#N/A,FALSE,"단축3";#N/A,#N/A,FALSE,"장축";#N/A,#N/A,FALSE,"4WD"}</definedName>
    <definedName name="원자재종합" hidden="1">{#N/A,#N/A,FALSE,"단축1";#N/A,#N/A,FALSE,"단축2";#N/A,#N/A,FALSE,"단축3";#N/A,#N/A,FALSE,"장축";#N/A,#N/A,FALSE,"4WD"}</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1_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1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1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1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2_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2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2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2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3_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3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3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3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_5"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유형" hidden="1">{#N/A,#N/A,TRUE,"Y생산";#N/A,#N/A,TRUE,"Y판매";#N/A,#N/A,TRUE,"Y총물량";#N/A,#N/A,TRUE,"Y능력";#N/A,#N/A,TRUE,"YKD"}</definedName>
    <definedName name="율리1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1_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1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1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1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2_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2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2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2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3_1"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3_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3_3"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3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율리1총괄표_5"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이근한" hidden="1">{#N/A,#N/A,FALSE,"단축1";#N/A,#N/A,FALSE,"단축2";#N/A,#N/A,FALSE,"단축3";#N/A,#N/A,FALSE,"장축";#N/A,#N/A,FALSE,"4WD"}</definedName>
    <definedName name="이근한_1" hidden="1">{#N/A,#N/A,FALSE,"단축1";#N/A,#N/A,FALSE,"단축2";#N/A,#N/A,FALSE,"단축3";#N/A,#N/A,FALSE,"장축";#N/A,#N/A,FALSE,"4WD"}</definedName>
    <definedName name="이근한_2" hidden="1">{#N/A,#N/A,FALSE,"단축1";#N/A,#N/A,FALSE,"단축2";#N/A,#N/A,FALSE,"단축3";#N/A,#N/A,FALSE,"장축";#N/A,#N/A,FALSE,"4WD"}</definedName>
    <definedName name="이동_1_1" hidden="1">{#N/A,#N/A,FALSE,"을지 (4)";#N/A,#N/A,FALSE,"을지 (5)";#N/A,#N/A,FALSE,"을지 (6)"}</definedName>
    <definedName name="이동_1_2" hidden="1">{#N/A,#N/A,FALSE,"을지 (4)";#N/A,#N/A,FALSE,"을지 (5)";#N/A,#N/A,FALSE,"을지 (6)"}</definedName>
    <definedName name="이동_1_3" hidden="1">{#N/A,#N/A,FALSE,"을지 (4)";#N/A,#N/A,FALSE,"을지 (5)";#N/A,#N/A,FALSE,"을지 (6)"}</definedName>
    <definedName name="이동_1_4" hidden="1">{#N/A,#N/A,FALSE,"을지 (4)";#N/A,#N/A,FALSE,"을지 (5)";#N/A,#N/A,FALSE,"을지 (6)"}</definedName>
    <definedName name="이동_2" hidden="1">{#N/A,#N/A,FALSE,"을지 (4)";#N/A,#N/A,FALSE,"을지 (5)";#N/A,#N/A,FALSE,"을지 (6)"}</definedName>
    <definedName name="이동_2_1" hidden="1">{#N/A,#N/A,FALSE,"을지 (4)";#N/A,#N/A,FALSE,"을지 (5)";#N/A,#N/A,FALSE,"을지 (6)"}</definedName>
    <definedName name="이동_2_2" hidden="1">{#N/A,#N/A,FALSE,"을지 (4)";#N/A,#N/A,FALSE,"을지 (5)";#N/A,#N/A,FALSE,"을지 (6)"}</definedName>
    <definedName name="이동_2_3" hidden="1">{#N/A,#N/A,FALSE,"을지 (4)";#N/A,#N/A,FALSE,"을지 (5)";#N/A,#N/A,FALSE,"을지 (6)"}</definedName>
    <definedName name="이동_2_4" hidden="1">{#N/A,#N/A,FALSE,"을지 (4)";#N/A,#N/A,FALSE,"을지 (5)";#N/A,#N/A,FALSE,"을지 (6)"}</definedName>
    <definedName name="이동_3" hidden="1">{#N/A,#N/A,FALSE,"을지 (4)";#N/A,#N/A,FALSE,"을지 (5)";#N/A,#N/A,FALSE,"을지 (6)"}</definedName>
    <definedName name="이동_3_1" hidden="1">{#N/A,#N/A,FALSE,"을지 (4)";#N/A,#N/A,FALSE,"을지 (5)";#N/A,#N/A,FALSE,"을지 (6)"}</definedName>
    <definedName name="이동_3_2" hidden="1">{#N/A,#N/A,FALSE,"을지 (4)";#N/A,#N/A,FALSE,"을지 (5)";#N/A,#N/A,FALSE,"을지 (6)"}</definedName>
    <definedName name="이동_3_3" hidden="1">{#N/A,#N/A,FALSE,"을지 (4)";#N/A,#N/A,FALSE,"을지 (5)";#N/A,#N/A,FALSE,"을지 (6)"}</definedName>
    <definedName name="이동_3_4" hidden="1">{#N/A,#N/A,FALSE,"을지 (4)";#N/A,#N/A,FALSE,"을지 (5)";#N/A,#N/A,FALSE,"을지 (6)"}</definedName>
    <definedName name="이동_4" hidden="1">{#N/A,#N/A,FALSE,"을지 (4)";#N/A,#N/A,FALSE,"을지 (5)";#N/A,#N/A,FALSE,"을지 (6)"}</definedName>
    <definedName name="이동_5" hidden="1">{#N/A,#N/A,FALSE,"을지 (4)";#N/A,#N/A,FALSE,"을지 (5)";#N/A,#N/A,FALSE,"을지 (6)"}</definedName>
    <definedName name="이란" hidden="1">{#N/A,#N/A,FALSE,"단축1";#N/A,#N/A,FALSE,"단축2";#N/A,#N/A,FALSE,"단축3";#N/A,#N/A,FALSE,"장축";#N/A,#N/A,FALSE,"4WD"}</definedName>
    <definedName name="인간성" hidden="1">{#N/A,#N/A,FALSE,"단축1";#N/A,#N/A,FALSE,"단축2";#N/A,#N/A,FALSE,"단축3";#N/A,#N/A,FALSE,"장축";#N/A,#N/A,FALSE,"4WD"}</definedName>
    <definedName name="인몰드2" hidden="1">{#N/A,#N/A,FALSE,"단축1";#N/A,#N/A,FALSE,"단축2";#N/A,#N/A,FALSE,"단축3";#N/A,#N/A,FALSE,"장축";#N/A,#N/A,FALSE,"4WD"}</definedName>
    <definedName name="인몰드성형" hidden="1">{#N/A,#N/A,FALSE,"단축1";#N/A,#N/A,FALSE,"단축2";#N/A,#N/A,FALSE,"단축3";#N/A,#N/A,FALSE,"장축";#N/A,#N/A,FALSE,"4WD"}</definedName>
    <definedName name="인원충원사유" hidden="1">{#N/A,#N/A,FALSE,"계약직(여)"}</definedName>
    <definedName name="인원충원사유_1_1" hidden="1">{#N/A,#N/A,FALSE,"계약직(여)"}</definedName>
    <definedName name="인원충원사유_1_2" hidden="1">{#N/A,#N/A,FALSE,"계약직(여)"}</definedName>
    <definedName name="인원충원사유_1_3" hidden="1">{#N/A,#N/A,FALSE,"계약직(여)"}</definedName>
    <definedName name="인원충원사유_1_4" hidden="1">{#N/A,#N/A,FALSE,"계약직(여)"}</definedName>
    <definedName name="인원충원사유_2" hidden="1">{#N/A,#N/A,FALSE,"계약직(여)"}</definedName>
    <definedName name="인원충원사유_2_1" hidden="1">{#N/A,#N/A,FALSE,"계약직(여)"}</definedName>
    <definedName name="인원충원사유_2_2" hidden="1">{#N/A,#N/A,FALSE,"계약직(여)"}</definedName>
    <definedName name="인원충원사유_2_3" hidden="1">{#N/A,#N/A,FALSE,"계약직(여)"}</definedName>
    <definedName name="인원충원사유_2_4" hidden="1">{#N/A,#N/A,FALSE,"계약직(여)"}</definedName>
    <definedName name="인원충원사유_3" hidden="1">{#N/A,#N/A,FALSE,"계약직(여)"}</definedName>
    <definedName name="인원충원사유_3_1" hidden="1">{#N/A,#N/A,FALSE,"계약직(여)"}</definedName>
    <definedName name="인원충원사유_3_2" hidden="1">{#N/A,#N/A,FALSE,"계약직(여)"}</definedName>
    <definedName name="인원충원사유_3_3" hidden="1">{#N/A,#N/A,FALSE,"계약직(여)"}</definedName>
    <definedName name="인원충원사유_3_4" hidden="1">{#N/A,#N/A,FALSE,"계약직(여)"}</definedName>
    <definedName name="인원충원사유_4" hidden="1">{#N/A,#N/A,FALSE,"계약직(여)"}</definedName>
    <definedName name="인원충원사유_5" hidden="1">{#N/A,#N/A,FALSE,"계약직(여)"}</definedName>
    <definedName name="일산"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1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1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1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1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2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2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2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2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3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3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3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3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산_5"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일이ㅏㄹ" hidden="1">{#N/A,#N/A,FALSE,"단축1";#N/A,#N/A,FALSE,"단축2";#N/A,#N/A,FALSE,"단축3";#N/A,#N/A,FALSE,"장축";#N/A,#N/A,FALSE,"4WD"}</definedName>
    <definedName name="ㅈ" hidden="1">{#N/A,#N/A,FALSE,"주요여수신";#N/A,#N/A,FALSE,"수신금리";#N/A,#N/A,FALSE,"대출금리";#N/A,#N/A,FALSE,"신규대출";#N/A,#N/A,FALSE,"총액대출"}</definedName>
    <definedName name="ㅈ_1_1" hidden="1">{#N/A,#N/A,FALSE,"Aging Summary";#N/A,#N/A,FALSE,"Ratio Analysis";#N/A,#N/A,FALSE,"Test 120 Day Accts";#N/A,#N/A,FALSE,"Tickmarks"}</definedName>
    <definedName name="ㅈ_1_2" hidden="1">{#N/A,#N/A,FALSE,"Aging Summary";#N/A,#N/A,FALSE,"Ratio Analysis";#N/A,#N/A,FALSE,"Test 120 Day Accts";#N/A,#N/A,FALSE,"Tickmarks"}</definedName>
    <definedName name="ㅈ_1_3" hidden="1">{#N/A,#N/A,FALSE,"Aging Summary";#N/A,#N/A,FALSE,"Ratio Analysis";#N/A,#N/A,FALSE,"Test 120 Day Accts";#N/A,#N/A,FALSE,"Tickmarks"}</definedName>
    <definedName name="ㅈ_1_4" hidden="1">{#N/A,#N/A,FALSE,"Aging Summary";#N/A,#N/A,FALSE,"Ratio Analysis";#N/A,#N/A,FALSE,"Test 120 Day Accts";#N/A,#N/A,FALSE,"Tickmarks"}</definedName>
    <definedName name="ㅈ_2" hidden="1">{#N/A,#N/A,FALSE,"Aging Summary";#N/A,#N/A,FALSE,"Ratio Analysis";#N/A,#N/A,FALSE,"Test 120 Day Accts";#N/A,#N/A,FALSE,"Tickmarks"}</definedName>
    <definedName name="ㅈ_2_1" hidden="1">{#N/A,#N/A,FALSE,"Aging Summary";#N/A,#N/A,FALSE,"Ratio Analysis";#N/A,#N/A,FALSE,"Test 120 Day Accts";#N/A,#N/A,FALSE,"Tickmarks"}</definedName>
    <definedName name="ㅈ_2_2" hidden="1">{#N/A,#N/A,FALSE,"Aging Summary";#N/A,#N/A,FALSE,"Ratio Analysis";#N/A,#N/A,FALSE,"Test 120 Day Accts";#N/A,#N/A,FALSE,"Tickmarks"}</definedName>
    <definedName name="ㅈ_2_3" hidden="1">{#N/A,#N/A,FALSE,"Aging Summary";#N/A,#N/A,FALSE,"Ratio Analysis";#N/A,#N/A,FALSE,"Test 120 Day Accts";#N/A,#N/A,FALSE,"Tickmarks"}</definedName>
    <definedName name="ㅈ_2_4" hidden="1">{#N/A,#N/A,FALSE,"Aging Summary";#N/A,#N/A,FALSE,"Ratio Analysis";#N/A,#N/A,FALSE,"Test 120 Day Accts";#N/A,#N/A,FALSE,"Tickmarks"}</definedName>
    <definedName name="ㅈ_3" hidden="1">{#N/A,#N/A,FALSE,"Aging Summary";#N/A,#N/A,FALSE,"Ratio Analysis";#N/A,#N/A,FALSE,"Test 120 Day Accts";#N/A,#N/A,FALSE,"Tickmarks"}</definedName>
    <definedName name="ㅈ_3_1" hidden="1">{#N/A,#N/A,FALSE,"Aging Summary";#N/A,#N/A,FALSE,"Ratio Analysis";#N/A,#N/A,FALSE,"Test 120 Day Accts";#N/A,#N/A,FALSE,"Tickmarks"}</definedName>
    <definedName name="ㅈ_3_2" hidden="1">{#N/A,#N/A,FALSE,"Aging Summary";#N/A,#N/A,FALSE,"Ratio Analysis";#N/A,#N/A,FALSE,"Test 120 Day Accts";#N/A,#N/A,FALSE,"Tickmarks"}</definedName>
    <definedName name="ㅈ_3_3" hidden="1">{#N/A,#N/A,FALSE,"Aging Summary";#N/A,#N/A,FALSE,"Ratio Analysis";#N/A,#N/A,FALSE,"Test 120 Day Accts";#N/A,#N/A,FALSE,"Tickmarks"}</definedName>
    <definedName name="ㅈ_3_4" hidden="1">{#N/A,#N/A,FALSE,"Aging Summary";#N/A,#N/A,FALSE,"Ratio Analysis";#N/A,#N/A,FALSE,"Test 120 Day Accts";#N/A,#N/A,FALSE,"Tickmarks"}</definedName>
    <definedName name="ㅈ_4" hidden="1">{#N/A,#N/A,FALSE,"Aging Summary";#N/A,#N/A,FALSE,"Ratio Analysis";#N/A,#N/A,FALSE,"Test 120 Day Accts";#N/A,#N/A,FALSE,"Tickmarks"}</definedName>
    <definedName name="ㅈ_5" hidden="1">{#N/A,#N/A,FALSE,"Aging Summary";#N/A,#N/A,FALSE,"Ratio Analysis";#N/A,#N/A,FALSE,"Test 120 Day Accts";#N/A,#N/A,FALSE,"Tickmarks"}</definedName>
    <definedName name="ㅈㄷ" hidden="1">{#N/A,#N/A,FALSE,"단축1";#N/A,#N/A,FALSE,"단축2";#N/A,#N/A,FALSE,"단축3";#N/A,#N/A,FALSE,"장축";#N/A,#N/A,FALSE,"4WD"}</definedName>
    <definedName name="ㅈㅈ_1_1" hidden="1">{#N/A,#N/A,FALSE,"을지 (4)";#N/A,#N/A,FALSE,"을지 (5)";#N/A,#N/A,FALSE,"을지 (6)"}</definedName>
    <definedName name="ㅈㅈ_1_2" hidden="1">{#N/A,#N/A,FALSE,"을지 (4)";#N/A,#N/A,FALSE,"을지 (5)";#N/A,#N/A,FALSE,"을지 (6)"}</definedName>
    <definedName name="ㅈㅈ_1_3" hidden="1">{#N/A,#N/A,FALSE,"을지 (4)";#N/A,#N/A,FALSE,"을지 (5)";#N/A,#N/A,FALSE,"을지 (6)"}</definedName>
    <definedName name="ㅈㅈ_1_4" hidden="1">{#N/A,#N/A,FALSE,"을지 (4)";#N/A,#N/A,FALSE,"을지 (5)";#N/A,#N/A,FALSE,"을지 (6)"}</definedName>
    <definedName name="ㅈㅈ_2" hidden="1">{#N/A,#N/A,FALSE,"을지 (4)";#N/A,#N/A,FALSE,"을지 (5)";#N/A,#N/A,FALSE,"을지 (6)"}</definedName>
    <definedName name="ㅈㅈ_2_1" hidden="1">{#N/A,#N/A,FALSE,"을지 (4)";#N/A,#N/A,FALSE,"을지 (5)";#N/A,#N/A,FALSE,"을지 (6)"}</definedName>
    <definedName name="ㅈㅈ_2_2" hidden="1">{#N/A,#N/A,FALSE,"을지 (4)";#N/A,#N/A,FALSE,"을지 (5)";#N/A,#N/A,FALSE,"을지 (6)"}</definedName>
    <definedName name="ㅈㅈ_2_3" hidden="1">{#N/A,#N/A,FALSE,"을지 (4)";#N/A,#N/A,FALSE,"을지 (5)";#N/A,#N/A,FALSE,"을지 (6)"}</definedName>
    <definedName name="ㅈㅈ_2_4" hidden="1">{#N/A,#N/A,FALSE,"을지 (4)";#N/A,#N/A,FALSE,"을지 (5)";#N/A,#N/A,FALSE,"을지 (6)"}</definedName>
    <definedName name="ㅈㅈ_3" hidden="1">{#N/A,#N/A,FALSE,"을지 (4)";#N/A,#N/A,FALSE,"을지 (5)";#N/A,#N/A,FALSE,"을지 (6)"}</definedName>
    <definedName name="ㅈㅈ_3_1" hidden="1">{#N/A,#N/A,FALSE,"을지 (4)";#N/A,#N/A,FALSE,"을지 (5)";#N/A,#N/A,FALSE,"을지 (6)"}</definedName>
    <definedName name="ㅈㅈ_3_2" hidden="1">{#N/A,#N/A,FALSE,"을지 (4)";#N/A,#N/A,FALSE,"을지 (5)";#N/A,#N/A,FALSE,"을지 (6)"}</definedName>
    <definedName name="ㅈㅈ_3_3" hidden="1">{#N/A,#N/A,FALSE,"을지 (4)";#N/A,#N/A,FALSE,"을지 (5)";#N/A,#N/A,FALSE,"을지 (6)"}</definedName>
    <definedName name="ㅈㅈ_3_4" hidden="1">{#N/A,#N/A,FALSE,"을지 (4)";#N/A,#N/A,FALSE,"을지 (5)";#N/A,#N/A,FALSE,"을지 (6)"}</definedName>
    <definedName name="ㅈㅈ_4" hidden="1">{#N/A,#N/A,FALSE,"을지 (4)";#N/A,#N/A,FALSE,"을지 (5)";#N/A,#N/A,FALSE,"을지 (6)"}</definedName>
    <definedName name="ㅈㅈ_5" hidden="1">{#N/A,#N/A,FALSE,"을지 (4)";#N/A,#N/A,FALSE,"을지 (5)";#N/A,#N/A,FALSE,"을지 (6)"}</definedName>
    <definedName name="ㅈㅈㅈ" hidden="1">{#N/A,#N/A,FALSE,"단축1";#N/A,#N/A,FALSE,"단축2";#N/A,#N/A,FALSE,"단축3";#N/A,#N/A,FALSE,"장축";#N/A,#N/A,FALSE,"4WD"}</definedName>
    <definedName name="ㅈㅈㅈㅈ" hidden="1">{#N/A,#N/A,FALSE,"단축1";#N/A,#N/A,FALSE,"단축2";#N/A,#N/A,FALSE,"단축3";#N/A,#N/A,FALSE,"장축";#N/A,#N/A,FALSE,"4WD"}</definedName>
    <definedName name="자금수지_0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료정리" hidden="1">{#N/A,#N/A,FALSE,"단축1";#N/A,#N/A,FALSE,"단축2";#N/A,#N/A,FALSE,"단축3";#N/A,#N/A,FALSE,"장축";#N/A,#N/A,FALSE,"4WD"}</definedName>
    <definedName name="자재기준" hidden="1">{#N/A,#N/A,TRUE,"Y생산";#N/A,#N/A,TRUE,"Y판매";#N/A,#N/A,TRUE,"Y총물량";#N/A,#N/A,TRUE,"Y능력";#N/A,#N/A,TRUE,"YKD"}</definedName>
    <definedName name="자재기준_1" hidden="1">{#N/A,#N/A,TRUE,"Y생산";#N/A,#N/A,TRUE,"Y판매";#N/A,#N/A,TRUE,"Y총물량";#N/A,#N/A,TRUE,"Y능력";#N/A,#N/A,TRUE,"YKD"}</definedName>
    <definedName name="자재기준_2" hidden="1">{#N/A,#N/A,TRUE,"Y생산";#N/A,#N/A,TRUE,"Y판매";#N/A,#N/A,TRUE,"Y총물량";#N/A,#N/A,TRUE,"Y능력";#N/A,#N/A,TRUE,"YKD"}</definedName>
    <definedName name="자진" hidden="1">#REF!</definedName>
    <definedName name="잠정보고" hidden="1">{#N/A,#N/A,FALSE,"주요여수신";#N/A,#N/A,FALSE,"수신금리";#N/A,#N/A,FALSE,"대출금리";#N/A,#N/A,FALSE,"신규대출";#N/A,#N/A,FALSE,"총액대출"}</definedName>
    <definedName name="재재재" hidden="1">{"'미착금액'!$A$4:$G$14"}</definedName>
    <definedName name="적정분양가"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1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1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1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1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2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2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2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2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3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3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3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3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적정분양가_5"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전개계획" hidden="1">{#N/A,#N/A,FALSE,"단축1";#N/A,#N/A,FALSE,"단축2";#N/A,#N/A,FALSE,"단축3";#N/A,#N/A,FALSE,"장축";#N/A,#N/A,FALSE,"4WD"}</definedName>
    <definedName name="전개계획_1" hidden="1">{#N/A,#N/A,FALSE,"단축1";#N/A,#N/A,FALSE,"단축2";#N/A,#N/A,FALSE,"단축3";#N/A,#N/A,FALSE,"장축";#N/A,#N/A,FALSE,"4WD"}</definedName>
    <definedName name="전개계획_2" hidden="1">{#N/A,#N/A,FALSE,"단축1";#N/A,#N/A,FALSE,"단축2";#N/A,#N/A,FALSE,"단축3";#N/A,#N/A,FALSE,"장축";#N/A,#N/A,FALSE,"4WD"}</definedName>
    <definedName name="전개방안2" hidden="1">{#N/A,#N/A,FALSE,"단축1";#N/A,#N/A,FALSE,"단축2";#N/A,#N/A,FALSE,"단축3";#N/A,#N/A,FALSE,"장축";#N/A,#N/A,FALSE,"4WD"}</definedName>
    <definedName name="전개방안2_1" hidden="1">{#N/A,#N/A,FALSE,"단축1";#N/A,#N/A,FALSE,"단축2";#N/A,#N/A,FALSE,"단축3";#N/A,#N/A,FALSE,"장축";#N/A,#N/A,FALSE,"4WD"}</definedName>
    <definedName name="전개방안2_2" hidden="1">{#N/A,#N/A,FALSE,"단축1";#N/A,#N/A,FALSE,"단축2";#N/A,#N/A,FALSE,"단축3";#N/A,#N/A,FALSE,"장축";#N/A,#N/A,FALSE,"4WD"}</definedName>
    <definedName name="전개방안3" hidden="1">{#N/A,#N/A,FALSE,"단축1";#N/A,#N/A,FALSE,"단축2";#N/A,#N/A,FALSE,"단축3";#N/A,#N/A,FALSE,"장축";#N/A,#N/A,FALSE,"4WD"}</definedName>
    <definedName name="전개방안3_1" hidden="1">{#N/A,#N/A,FALSE,"단축1";#N/A,#N/A,FALSE,"단축2";#N/A,#N/A,FALSE,"단축3";#N/A,#N/A,FALSE,"장축";#N/A,#N/A,FALSE,"4WD"}</definedName>
    <definedName name="전개방안3_2" hidden="1">{#N/A,#N/A,FALSE,"단축1";#N/A,#N/A,FALSE,"단축2";#N/A,#N/A,FALSE,"단축3";#N/A,#N/A,FALSE,"장축";#N/A,#N/A,FALSE,"4WD"}</definedName>
    <definedName name="전개방안4" hidden="1">{#N/A,#N/A,FALSE,"단축1";#N/A,#N/A,FALSE,"단축2";#N/A,#N/A,FALSE,"단축3";#N/A,#N/A,FALSE,"장축";#N/A,#N/A,FALSE,"4WD"}</definedName>
    <definedName name="전개방안4_1" hidden="1">{#N/A,#N/A,FALSE,"단축1";#N/A,#N/A,FALSE,"단축2";#N/A,#N/A,FALSE,"단축3";#N/A,#N/A,FALSE,"장축";#N/A,#N/A,FALSE,"4WD"}</definedName>
    <definedName name="전개방안4_2" hidden="1">{#N/A,#N/A,FALSE,"단축1";#N/A,#N/A,FALSE,"단축2";#N/A,#N/A,FALSE,"단축3";#N/A,#N/A,FALSE,"장축";#N/A,#N/A,FALSE,"4WD"}</definedName>
    <definedName name="전체2" hidden="1">{#N/A,#N/A,FALSE,"단축1";#N/A,#N/A,FALSE,"단축2";#N/A,#N/A,FALSE,"단축3";#N/A,#N/A,FALSE,"장축";#N/A,#N/A,FALSE,"4WD"}</definedName>
    <definedName name="전체2_1" hidden="1">{#N/A,#N/A,FALSE,"단축1";#N/A,#N/A,FALSE,"단축2";#N/A,#N/A,FALSE,"단축3";#N/A,#N/A,FALSE,"장축";#N/A,#N/A,FALSE,"4WD"}</definedName>
    <definedName name="전체2_2" hidden="1">{#N/A,#N/A,FALSE,"단축1";#N/A,#N/A,FALSE,"단축2";#N/A,#N/A,FALSE,"단축3";#N/A,#N/A,FALSE,"장축";#N/A,#N/A,FALSE,"4WD"}</definedName>
    <definedName name="젖" hidden="1">{#N/A,#N/A,FALSE,"단축1";#N/A,#N/A,FALSE,"단축2";#N/A,#N/A,FALSE,"단축3";#N/A,#N/A,FALSE,"장축";#N/A,#N/A,FALSE,"4WD"}</definedName>
    <definedName name="제1안" hidden="1">{#N/A,#N/A,TRUE,"매출진척-1";#N/A,#N/A,TRUE,"매출진척-2";#N/A,#N/A,TRUE,"제품실적";#N/A,#N/A,TRUE,"RAC";#N/A,#N/A,TRUE,"PAC ";#N/A,#N/A,TRUE,"재고현황";#N/A,#N/A,TRUE,"공지사항"}</definedName>
    <definedName name="제1안_1" hidden="1">{#N/A,#N/A,TRUE,"매출진척-1";#N/A,#N/A,TRUE,"매출진척-2";#N/A,#N/A,TRUE,"제품실적";#N/A,#N/A,TRUE,"RAC";#N/A,#N/A,TRUE,"PAC ";#N/A,#N/A,TRUE,"재고현황";#N/A,#N/A,TRUE,"공지사항"}</definedName>
    <definedName name="제1안_2" hidden="1">{#N/A,#N/A,TRUE,"매출진척-1";#N/A,#N/A,TRUE,"매출진척-2";#N/A,#N/A,TRUE,"제품실적";#N/A,#N/A,TRUE,"RAC";#N/A,#N/A,TRUE,"PAC ";#N/A,#N/A,TRUE,"재고현황";#N/A,#N/A,TRUE,"공지사항"}</definedName>
    <definedName name="제원종합" hidden="1">#REF!</definedName>
    <definedName name="제작현황" hidden="1">{#N/A,#N/A,FALSE,"단축1";#N/A,#N/A,FALSE,"단축2";#N/A,#N/A,FALSE,"단축3";#N/A,#N/A,FALSE,"장축";#N/A,#N/A,FALSE,"4WD"}</definedName>
    <definedName name="조동" hidden="1">{#N/A,#N/A,FALSE,"단축1";#N/A,#N/A,FALSE,"단축2";#N/A,#N/A,FALSE,"단축3";#N/A,#N/A,FALSE,"장축";#N/A,#N/A,FALSE,"4WD"}</definedName>
    <definedName name="조동신" hidden="1">{#N/A,#N/A,FALSE,"단축1";#N/A,#N/A,FALSE,"단축2";#N/A,#N/A,FALSE,"단축3";#N/A,#N/A,FALSE,"장축";#N/A,#N/A,FALSE,"4WD"}</definedName>
    <definedName name="조회" hidden="1">{#N/A,#N/A,FALSE,"채권채무";#N/A,#N/A,FALSE,"control sheet"}</definedName>
    <definedName name="종합그래프" hidden="1">{#N/A,#N/A,FALSE,"단축1";#N/A,#N/A,FALSE,"단축2";#N/A,#N/A,FALSE,"단축3";#N/A,#N/A,FALSE,"장축";#N/A,#N/A,FALSE,"4WD"}</definedName>
    <definedName name="종합그래프_1" hidden="1">{#N/A,#N/A,FALSE,"단축1";#N/A,#N/A,FALSE,"단축2";#N/A,#N/A,FALSE,"단축3";#N/A,#N/A,FALSE,"장축";#N/A,#N/A,FALSE,"4WD"}</definedName>
    <definedName name="종합그래프_2" hidden="1">{#N/A,#N/A,FALSE,"단축1";#N/A,#N/A,FALSE,"단축2";#N/A,#N/A,FALSE,"단축3";#N/A,#N/A,FALSE,"장축";#N/A,#N/A,FALSE,"4WD"}</definedName>
    <definedName name="종합그래프1" hidden="1">{#N/A,#N/A,FALSE,"단축1";#N/A,#N/A,FALSE,"단축2";#N/A,#N/A,FALSE,"단축3";#N/A,#N/A,FALSE,"장축";#N/A,#N/A,FALSE,"4WD"}</definedName>
    <definedName name="종합그래프1_1" hidden="1">{#N/A,#N/A,FALSE,"단축1";#N/A,#N/A,FALSE,"단축2";#N/A,#N/A,FALSE,"단축3";#N/A,#N/A,FALSE,"장축";#N/A,#N/A,FALSE,"4WD"}</definedName>
    <definedName name="종합그래프1_2" hidden="1">{#N/A,#N/A,FALSE,"단축1";#N/A,#N/A,FALSE,"단축2";#N/A,#N/A,FALSE,"단축3";#N/A,#N/A,FALSE,"장축";#N/A,#N/A,FALSE,"4WD"}</definedName>
    <definedName name="주요" hidden="1">{#N/A,#N/A,TRUE,"Y생산";#N/A,#N/A,TRUE,"Y판매";#N/A,#N/A,TRUE,"Y총물량";#N/A,#N/A,TRUE,"Y능력";#N/A,#N/A,TRUE,"YKD"}</definedName>
    <definedName name="주요_1" hidden="1">{#N/A,#N/A,TRUE,"Y생산";#N/A,#N/A,TRUE,"Y판매";#N/A,#N/A,TRUE,"Y총물량";#N/A,#N/A,TRUE,"Y능력";#N/A,#N/A,TRUE,"YKD"}</definedName>
    <definedName name="주요_2" hidden="1">{#N/A,#N/A,TRUE,"Y생산";#N/A,#N/A,TRUE,"Y판매";#N/A,#N/A,TRUE,"Y총물량";#N/A,#N/A,TRUE,"Y능력";#N/A,#N/A,TRUE,"YKD"}</definedName>
    <definedName name="주요내용" hidden="1">{#N/A,#N/A,FALSE,"단축1";#N/A,#N/A,FALSE,"단축2";#N/A,#N/A,FALSE,"단축3";#N/A,#N/A,FALSE,"장축";#N/A,#N/A,FALSE,"4WD"}</definedName>
    <definedName name="주요업무2" hidden="1">{#N/A,#N/A,TRUE,"Y생산";#N/A,#N/A,TRUE,"Y판매";#N/A,#N/A,TRUE,"Y총물량";#N/A,#N/A,TRUE,"Y능력";#N/A,#N/A,TRUE,"YKD"}</definedName>
    <definedName name="주요업무2_1" hidden="1">{#N/A,#N/A,TRUE,"Y생산";#N/A,#N/A,TRUE,"Y판매";#N/A,#N/A,TRUE,"Y총물량";#N/A,#N/A,TRUE,"Y능력";#N/A,#N/A,TRUE,"YKD"}</definedName>
    <definedName name="주요업무2_2" hidden="1">{#N/A,#N/A,TRUE,"Y생산";#N/A,#N/A,TRUE,"Y판매";#N/A,#N/A,TRUE,"Y총물량";#N/A,#N/A,TRUE,"Y능력";#N/A,#N/A,TRUE,"YKD"}</definedName>
    <definedName name="주요업무3" hidden="1">{#N/A,#N/A,TRUE,"Y생산";#N/A,#N/A,TRUE,"Y판매";#N/A,#N/A,TRUE,"Y총물량";#N/A,#N/A,TRUE,"Y능력";#N/A,#N/A,TRUE,"YKD"}</definedName>
    <definedName name="주요업무3_1" hidden="1">{#N/A,#N/A,TRUE,"Y생산";#N/A,#N/A,TRUE,"Y판매";#N/A,#N/A,TRUE,"Y총물량";#N/A,#N/A,TRUE,"Y능력";#N/A,#N/A,TRUE,"YKD"}</definedName>
    <definedName name="주요업무3_2" hidden="1">{#N/A,#N/A,TRUE,"Y생산";#N/A,#N/A,TRUE,"Y판매";#N/A,#N/A,TRUE,"Y총물량";#N/A,#N/A,TRUE,"Y능력";#N/A,#N/A,TRUE,"YKD"}</definedName>
    <definedName name="주요제원" hidden="1">{#N/A,#N/A,FALSE,"단축1";#N/A,#N/A,FALSE,"단축2";#N/A,#N/A,FALSE,"단축3";#N/A,#N/A,FALSE,"장축";#N/A,#N/A,FALSE,"4WD"}</definedName>
    <definedName name="주요제원_1" hidden="1">{#N/A,#N/A,FALSE,"단축1";#N/A,#N/A,FALSE,"단축2";#N/A,#N/A,FALSE,"단축3";#N/A,#N/A,FALSE,"장축";#N/A,#N/A,FALSE,"4WD"}</definedName>
    <definedName name="주요제원_2" hidden="1">{#N/A,#N/A,FALSE,"단축1";#N/A,#N/A,FALSE,"단축2";#N/A,#N/A,FALSE,"단축3";#N/A,#N/A,FALSE,"장축";#N/A,#N/A,FALSE,"4WD"}</definedName>
    <definedName name="중앙" hidden="1">{#N/A,#N/A,FALSE,"단축1";#N/A,#N/A,FALSE,"단축2";#N/A,#N/A,FALSE,"단축3";#N/A,#N/A,FALSE,"장축";#N/A,#N/A,FALSE,"4WD"}</definedName>
    <definedName name="중앙_1" hidden="1">{#N/A,#N/A,FALSE,"단축1";#N/A,#N/A,FALSE,"단축2";#N/A,#N/A,FALSE,"단축3";#N/A,#N/A,FALSE,"장축";#N/A,#N/A,FALSE,"4WD"}</definedName>
    <definedName name="중앙_1_1" hidden="1">{#N/A,#N/A,FALSE,"단축1";#N/A,#N/A,FALSE,"단축2";#N/A,#N/A,FALSE,"단축3";#N/A,#N/A,FALSE,"장축";#N/A,#N/A,FALSE,"4WD"}</definedName>
    <definedName name="중앙_1_2" hidden="1">{#N/A,#N/A,FALSE,"단축1";#N/A,#N/A,FALSE,"단축2";#N/A,#N/A,FALSE,"단축3";#N/A,#N/A,FALSE,"장축";#N/A,#N/A,FALSE,"4WD"}</definedName>
    <definedName name="중앙_1_3" hidden="1">{#N/A,#N/A,FALSE,"단축1";#N/A,#N/A,FALSE,"단축2";#N/A,#N/A,FALSE,"단축3";#N/A,#N/A,FALSE,"장축";#N/A,#N/A,FALSE,"4WD"}</definedName>
    <definedName name="중앙_1_4" hidden="1">{#N/A,#N/A,FALSE,"단축1";#N/A,#N/A,FALSE,"단축2";#N/A,#N/A,FALSE,"단축3";#N/A,#N/A,FALSE,"장축";#N/A,#N/A,FALSE,"4WD"}</definedName>
    <definedName name="중앙_2" hidden="1">{#N/A,#N/A,FALSE,"단축1";#N/A,#N/A,FALSE,"단축2";#N/A,#N/A,FALSE,"단축3";#N/A,#N/A,FALSE,"장축";#N/A,#N/A,FALSE,"4WD"}</definedName>
    <definedName name="중앙_2_1" hidden="1">{#N/A,#N/A,FALSE,"단축1";#N/A,#N/A,FALSE,"단축2";#N/A,#N/A,FALSE,"단축3";#N/A,#N/A,FALSE,"장축";#N/A,#N/A,FALSE,"4WD"}</definedName>
    <definedName name="중앙_2_2" hidden="1">{#N/A,#N/A,FALSE,"단축1";#N/A,#N/A,FALSE,"단축2";#N/A,#N/A,FALSE,"단축3";#N/A,#N/A,FALSE,"장축";#N/A,#N/A,FALSE,"4WD"}</definedName>
    <definedName name="중앙_2_3" hidden="1">{#N/A,#N/A,FALSE,"단축1";#N/A,#N/A,FALSE,"단축2";#N/A,#N/A,FALSE,"단축3";#N/A,#N/A,FALSE,"장축";#N/A,#N/A,FALSE,"4WD"}</definedName>
    <definedName name="중앙_2_4" hidden="1">{#N/A,#N/A,FALSE,"단축1";#N/A,#N/A,FALSE,"단축2";#N/A,#N/A,FALSE,"단축3";#N/A,#N/A,FALSE,"장축";#N/A,#N/A,FALSE,"4WD"}</definedName>
    <definedName name="중앙_3" hidden="1">{#N/A,#N/A,FALSE,"단축1";#N/A,#N/A,FALSE,"단축2";#N/A,#N/A,FALSE,"단축3";#N/A,#N/A,FALSE,"장축";#N/A,#N/A,FALSE,"4WD"}</definedName>
    <definedName name="중앙_3_1" hidden="1">{#N/A,#N/A,FALSE,"단축1";#N/A,#N/A,FALSE,"단축2";#N/A,#N/A,FALSE,"단축3";#N/A,#N/A,FALSE,"장축";#N/A,#N/A,FALSE,"4WD"}</definedName>
    <definedName name="중앙_3_2" hidden="1">{#N/A,#N/A,FALSE,"단축1";#N/A,#N/A,FALSE,"단축2";#N/A,#N/A,FALSE,"단축3";#N/A,#N/A,FALSE,"장축";#N/A,#N/A,FALSE,"4WD"}</definedName>
    <definedName name="중앙_3_3" hidden="1">{#N/A,#N/A,FALSE,"단축1";#N/A,#N/A,FALSE,"단축2";#N/A,#N/A,FALSE,"단축3";#N/A,#N/A,FALSE,"장축";#N/A,#N/A,FALSE,"4WD"}</definedName>
    <definedName name="중앙_3_4" hidden="1">{#N/A,#N/A,FALSE,"단축1";#N/A,#N/A,FALSE,"단축2";#N/A,#N/A,FALSE,"단축3";#N/A,#N/A,FALSE,"장축";#N/A,#N/A,FALSE,"4WD"}</definedName>
    <definedName name="중앙_4" hidden="1">{#N/A,#N/A,FALSE,"단축1";#N/A,#N/A,FALSE,"단축2";#N/A,#N/A,FALSE,"단축3";#N/A,#N/A,FALSE,"장축";#N/A,#N/A,FALSE,"4WD"}</definedName>
    <definedName name="중앙_5" hidden="1">{#N/A,#N/A,FALSE,"단축1";#N/A,#N/A,FALSE,"단축2";#N/A,#N/A,FALSE,"단축3";#N/A,#N/A,FALSE,"장축";#N/A,#N/A,FALSE,"4WD"}</definedName>
    <definedName name="지지지" hidden="1">{"'미착금액'!$A$4:$G$14"}</definedName>
    <definedName name="지태면" hidden="1">{#N/A,#N/A,TRUE,"Y생산";#N/A,#N/A,TRUE,"Y판매";#N/A,#N/A,TRUE,"Y총물량";#N/A,#N/A,TRUE,"Y능력";#N/A,#N/A,TRUE,"YKD"}</definedName>
    <definedName name="지태면_1" hidden="1">{#N/A,#N/A,TRUE,"Y생산";#N/A,#N/A,TRUE,"Y판매";#N/A,#N/A,TRUE,"Y총물량";#N/A,#N/A,TRUE,"Y능력";#N/A,#N/A,TRUE,"YKD"}</definedName>
    <definedName name="지태면_2" hidden="1">{#N/A,#N/A,TRUE,"Y생산";#N/A,#N/A,TRUE,"Y판매";#N/A,#N/A,TRUE,"Y총물량";#N/A,#N/A,TRUE,"Y능력";#N/A,#N/A,TRUE,"YKD"}</definedName>
    <definedName name="직급별초입비교"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진출의사보유" hidden="1">{#N/A,#N/A,FALSE,"단축1";#N/A,#N/A,FALSE,"단축2";#N/A,#N/A,FALSE,"단축3";#N/A,#N/A,FALSE,"장축";#N/A,#N/A,FALSE,"4WD"}</definedName>
    <definedName name="ㅉ" hidden="1">{#N/A,#N/A,TRUE,"Y생산";#N/A,#N/A,TRUE,"Y판매";#N/A,#N/A,TRUE,"Y총물량";#N/A,#N/A,TRUE,"Y능력";#N/A,#N/A,TRUE,"YKD"}</definedName>
    <definedName name="ㅉ_1" hidden="1">{#N/A,#N/A,TRUE,"Y생산";#N/A,#N/A,TRUE,"Y판매";#N/A,#N/A,TRUE,"Y총물량";#N/A,#N/A,TRUE,"Y능력";#N/A,#N/A,TRUE,"YKD"}</definedName>
    <definedName name="ㅉ_2" hidden="1">{#N/A,#N/A,TRUE,"Y생산";#N/A,#N/A,TRUE,"Y판매";#N/A,#N/A,TRUE,"Y총물량";#N/A,#N/A,TRUE,"Y능력";#N/A,#N/A,TRUE,"YKD"}</definedName>
    <definedName name="차체1" hidden="1">{#N/A,#N/A,FALSE,"단축1";#N/A,#N/A,FALSE,"단축2";#N/A,#N/A,FALSE,"단축3";#N/A,#N/A,FALSE,"장축";#N/A,#N/A,FALSE,"4WD"}</definedName>
    <definedName name="채권재" hidden="1">{#N/A,#N/A,FALSE,"채권채무";#N/A,#N/A,FALSE,"control sheet"}</definedName>
    <definedName name="첨" hidden="1">{#N/A,#N/A,FALSE,"단축1";#N/A,#N/A,FALSE,"단축2";#N/A,#N/A,FALSE,"단축3";#N/A,#N/A,FALSE,"장축";#N/A,#N/A,FALSE,"4WD"}</definedName>
    <definedName name="초임금비교" hidden="1">{#N/A,#N/A,FALSE,"계약직(여)"}</definedName>
    <definedName name="초임금비교_1_1" hidden="1">{#N/A,#N/A,FALSE,"계약직(여)"}</definedName>
    <definedName name="초임금비교_1_2" hidden="1">{#N/A,#N/A,FALSE,"계약직(여)"}</definedName>
    <definedName name="초임금비교_1_3" hidden="1">{#N/A,#N/A,FALSE,"계약직(여)"}</definedName>
    <definedName name="초임금비교_1_4" hidden="1">{#N/A,#N/A,FALSE,"계약직(여)"}</definedName>
    <definedName name="초임금비교_2" hidden="1">{#N/A,#N/A,FALSE,"계약직(여)"}</definedName>
    <definedName name="초임금비교_2_1" hidden="1">{#N/A,#N/A,FALSE,"계약직(여)"}</definedName>
    <definedName name="초임금비교_2_2" hidden="1">{#N/A,#N/A,FALSE,"계약직(여)"}</definedName>
    <definedName name="초임금비교_2_3" hidden="1">{#N/A,#N/A,FALSE,"계약직(여)"}</definedName>
    <definedName name="초임금비교_2_4" hidden="1">{#N/A,#N/A,FALSE,"계약직(여)"}</definedName>
    <definedName name="초임금비교_3" hidden="1">{#N/A,#N/A,FALSE,"계약직(여)"}</definedName>
    <definedName name="초임금비교_3_1" hidden="1">{#N/A,#N/A,FALSE,"계약직(여)"}</definedName>
    <definedName name="초임금비교_3_2" hidden="1">{#N/A,#N/A,FALSE,"계약직(여)"}</definedName>
    <definedName name="초임금비교_3_3" hidden="1">{#N/A,#N/A,FALSE,"계약직(여)"}</definedName>
    <definedName name="초임금비교_3_4" hidden="1">{#N/A,#N/A,FALSE,"계약직(여)"}</definedName>
    <definedName name="초임금비교_4" hidden="1">{#N/A,#N/A,FALSE,"계약직(여)"}</definedName>
    <definedName name="초임금비교_5" hidden="1">{#N/A,#N/A,FALSE,"계약직(여)"}</definedName>
    <definedName name="초임급" hidden="1">{#N/A,#N/A,FALSE,"계약직(여)"}</definedName>
    <definedName name="초임급_1_1" hidden="1">{#N/A,#N/A,FALSE,"계약직(여)"}</definedName>
    <definedName name="초임급_1_2" hidden="1">{#N/A,#N/A,FALSE,"계약직(여)"}</definedName>
    <definedName name="초임급_1_3" hidden="1">{#N/A,#N/A,FALSE,"계약직(여)"}</definedName>
    <definedName name="초임급_1_4" hidden="1">{#N/A,#N/A,FALSE,"계약직(여)"}</definedName>
    <definedName name="초임급_2" hidden="1">{#N/A,#N/A,FALSE,"계약직(여)"}</definedName>
    <definedName name="초임급_2_1" hidden="1">{#N/A,#N/A,FALSE,"계약직(여)"}</definedName>
    <definedName name="초임급_2_2" hidden="1">{#N/A,#N/A,FALSE,"계약직(여)"}</definedName>
    <definedName name="초임급_2_3" hidden="1">{#N/A,#N/A,FALSE,"계약직(여)"}</definedName>
    <definedName name="초임급_2_4" hidden="1">{#N/A,#N/A,FALSE,"계약직(여)"}</definedName>
    <definedName name="초임급_3" hidden="1">{#N/A,#N/A,FALSE,"계약직(여)"}</definedName>
    <definedName name="초임급_3_1" hidden="1">{#N/A,#N/A,FALSE,"계약직(여)"}</definedName>
    <definedName name="초임급_3_2" hidden="1">{#N/A,#N/A,FALSE,"계약직(여)"}</definedName>
    <definedName name="초임급_3_3" hidden="1">{#N/A,#N/A,FALSE,"계약직(여)"}</definedName>
    <definedName name="초임급_3_4" hidden="1">{#N/A,#N/A,FALSE,"계약직(여)"}</definedName>
    <definedName name="초임급_4" hidden="1">{#N/A,#N/A,FALSE,"계약직(여)"}</definedName>
    <definedName name="초임급_5" hidden="1">{#N/A,#N/A,FALSE,"계약직(여)"}</definedName>
    <definedName name="총괄" hidden="1">{#N/A,#N/A,TRUE,"1호 과표세액";#N/A,#N/A,TRUE,"6호 첨부(익)";#N/A,#N/A,TRUE,"6-3호 퇴충";#N/A,#N/A,TRUE,"PL";#N/A,#N/A,TRUE,"BS";#N/A,#N/A,TRUE,"RE";#N/A,#N/A,TRUE,"표지"}</definedName>
    <definedName name="최영" hidden="1">{#N/A,#N/A,FALSE,"정공"}</definedName>
    <definedName name="최영_1" hidden="1">{#N/A,#N/A,FALSE,"정공"}</definedName>
    <definedName name="최영_2" hidden="1">{#N/A,#N/A,FALSE,"정공"}</definedName>
    <definedName name="ㅋㅋ_1" hidden="1">{#N/A,#N/A,FALSE,"단축1";#N/A,#N/A,FALSE,"단축2";#N/A,#N/A,FALSE,"단축3";#N/A,#N/A,FALSE,"장축";#N/A,#N/A,FALSE,"4WD"}</definedName>
    <definedName name="ㅋㅋ_2" hidden="1">{#N/A,#N/A,FALSE,"단축1";#N/A,#N/A,FALSE,"단축2";#N/A,#N/A,FALSE,"단축3";#N/A,#N/A,FALSE,"장축";#N/A,#N/A,FALSE,"4WD"}</definedName>
    <definedName name="ㅋㅋㅋ" hidden="1">{#N/A,#N/A,TRUE,"매출진척-1";#N/A,#N/A,TRUE,"매출진척-2";#N/A,#N/A,TRUE,"제품실적";#N/A,#N/A,TRUE,"RAC";#N/A,#N/A,TRUE,"PAC ";#N/A,#N/A,TRUE,"재고현황";#N/A,#N/A,TRUE,"공지사항"}</definedName>
    <definedName name="ㅋㅋㅋ_1" hidden="1">{#N/A,#N/A,TRUE,"매출진척-1";#N/A,#N/A,TRUE,"매출진척-2";#N/A,#N/A,TRUE,"제품실적";#N/A,#N/A,TRUE,"RAC";#N/A,#N/A,TRUE,"PAC ";#N/A,#N/A,TRUE,"재고현황";#N/A,#N/A,TRUE,"공지사항"}</definedName>
    <definedName name="ㅋㅋㅋ_2" hidden="1">{#N/A,#N/A,TRUE,"매출진척-1";#N/A,#N/A,TRUE,"매출진척-2";#N/A,#N/A,TRUE,"제품실적";#N/A,#N/A,TRUE,"RAC";#N/A,#N/A,TRUE,"PAC ";#N/A,#N/A,TRUE,"재고현황";#N/A,#N/A,TRUE,"공지사항"}</definedName>
    <definedName name="ㅋㅋㅋㅋ_1" hidden="1">{#N/A,#N/A,FALSE,"단축1";#N/A,#N/A,FALSE,"단축2";#N/A,#N/A,FALSE,"단축3";#N/A,#N/A,FALSE,"장축";#N/A,#N/A,FALSE,"4WD"}</definedName>
    <definedName name="ㅋㅋㅋㅋ_2" hidden="1">{#N/A,#N/A,FALSE,"단축1";#N/A,#N/A,FALSE,"단축2";#N/A,#N/A,FALSE,"단축3";#N/A,#N/A,FALSE,"장축";#N/A,#N/A,FALSE,"4WD"}</definedName>
    <definedName name="ㅋㅋㅋㅋㅋ" hidden="1">{#N/A,#N/A,FALSE,"단축1";#N/A,#N/A,FALSE,"단축2";#N/A,#N/A,FALSE,"단축3";#N/A,#N/A,FALSE,"장축";#N/A,#N/A,FALSE,"4WD"}</definedName>
    <definedName name="ㅋㅋㅋㅋㅋ_1" hidden="1">{#N/A,#N/A,FALSE,"단축1";#N/A,#N/A,FALSE,"단축2";#N/A,#N/A,FALSE,"단축3";#N/A,#N/A,FALSE,"장축";#N/A,#N/A,FALSE,"4WD"}</definedName>
    <definedName name="ㅋㅋㅋㅋㅋ_2" hidden="1">{#N/A,#N/A,FALSE,"단축1";#N/A,#N/A,FALSE,"단축2";#N/A,#N/A,FALSE,"단축3";#N/A,#N/A,FALSE,"장축";#N/A,#N/A,FALSE,"4WD"}</definedName>
    <definedName name="캐터링2" hidden="1">{#N/A,#N/A,TRUE,"사업자등록증 (2)"}</definedName>
    <definedName name="캐터링2_1_1" hidden="1">{#N/A,#N/A,TRUE,"사업자등록증 (2)"}</definedName>
    <definedName name="캐터링2_1_2" hidden="1">{#N/A,#N/A,TRUE,"사업자등록증 (2)"}</definedName>
    <definedName name="캐터링2_1_3" hidden="1">{#N/A,#N/A,TRUE,"사업자등록증 (2)"}</definedName>
    <definedName name="캐터링2_1_4" hidden="1">{#N/A,#N/A,TRUE,"사업자등록증 (2)"}</definedName>
    <definedName name="캐터링2_2" hidden="1">{#N/A,#N/A,TRUE,"사업자등록증 (2)"}</definedName>
    <definedName name="캐터링2_2_1" hidden="1">{#N/A,#N/A,TRUE,"사업자등록증 (2)"}</definedName>
    <definedName name="캐터링2_2_2" hidden="1">{#N/A,#N/A,TRUE,"사업자등록증 (2)"}</definedName>
    <definedName name="캐터링2_2_3" hidden="1">{#N/A,#N/A,TRUE,"사업자등록증 (2)"}</definedName>
    <definedName name="캐터링2_2_4" hidden="1">{#N/A,#N/A,TRUE,"사업자등록증 (2)"}</definedName>
    <definedName name="캐터링2_3" hidden="1">{#N/A,#N/A,TRUE,"사업자등록증 (2)"}</definedName>
    <definedName name="캐터링2_3_1" hidden="1">{#N/A,#N/A,TRUE,"사업자등록증 (2)"}</definedName>
    <definedName name="캐터링2_3_2" hidden="1">{#N/A,#N/A,TRUE,"사업자등록증 (2)"}</definedName>
    <definedName name="캐터링2_3_3" hidden="1">{#N/A,#N/A,TRUE,"사업자등록증 (2)"}</definedName>
    <definedName name="캐터링2_3_4" hidden="1">{#N/A,#N/A,TRUE,"사업자등록증 (2)"}</definedName>
    <definedName name="캐터링2_4" hidden="1">{#N/A,#N/A,TRUE,"사업자등록증 (2)"}</definedName>
    <definedName name="캐터링2_5" hidden="1">{#N/A,#N/A,TRUE,"사업자등록증 (2)"}</definedName>
    <definedName name="크랑" hidden="1">{#N/A,#N/A,FALSE,"단축1";#N/A,#N/A,FALSE,"단축2";#N/A,#N/A,FALSE,"단축3";#N/A,#N/A,FALSE,"장축";#N/A,#N/A,FALSE,"4WD"}</definedName>
    <definedName name="키프코" hidden="1">{#N/A,#N/A,FALSE,"을지 (4)";#N/A,#N/A,FALSE,"을지 (5)";#N/A,#N/A,FALSE,"을지 (6)"}</definedName>
    <definedName name="키프코_1_1" hidden="1">{#N/A,#N/A,FALSE,"을지 (4)";#N/A,#N/A,FALSE,"을지 (5)";#N/A,#N/A,FALSE,"을지 (6)"}</definedName>
    <definedName name="키프코_1_2" hidden="1">{#N/A,#N/A,FALSE,"을지 (4)";#N/A,#N/A,FALSE,"을지 (5)";#N/A,#N/A,FALSE,"을지 (6)"}</definedName>
    <definedName name="키프코_1_3" hidden="1">{#N/A,#N/A,FALSE,"을지 (4)";#N/A,#N/A,FALSE,"을지 (5)";#N/A,#N/A,FALSE,"을지 (6)"}</definedName>
    <definedName name="키프코_1_4" hidden="1">{#N/A,#N/A,FALSE,"을지 (4)";#N/A,#N/A,FALSE,"을지 (5)";#N/A,#N/A,FALSE,"을지 (6)"}</definedName>
    <definedName name="키프코_2" hidden="1">{#N/A,#N/A,FALSE,"을지 (4)";#N/A,#N/A,FALSE,"을지 (5)";#N/A,#N/A,FALSE,"을지 (6)"}</definedName>
    <definedName name="키프코_2_1" hidden="1">{#N/A,#N/A,FALSE,"을지 (4)";#N/A,#N/A,FALSE,"을지 (5)";#N/A,#N/A,FALSE,"을지 (6)"}</definedName>
    <definedName name="키프코_2_2" hidden="1">{#N/A,#N/A,FALSE,"을지 (4)";#N/A,#N/A,FALSE,"을지 (5)";#N/A,#N/A,FALSE,"을지 (6)"}</definedName>
    <definedName name="키프코_2_3" hidden="1">{#N/A,#N/A,FALSE,"을지 (4)";#N/A,#N/A,FALSE,"을지 (5)";#N/A,#N/A,FALSE,"을지 (6)"}</definedName>
    <definedName name="키프코_2_4" hidden="1">{#N/A,#N/A,FALSE,"을지 (4)";#N/A,#N/A,FALSE,"을지 (5)";#N/A,#N/A,FALSE,"을지 (6)"}</definedName>
    <definedName name="키프코_3" hidden="1">{#N/A,#N/A,FALSE,"을지 (4)";#N/A,#N/A,FALSE,"을지 (5)";#N/A,#N/A,FALSE,"을지 (6)"}</definedName>
    <definedName name="키프코_3_1" hidden="1">{#N/A,#N/A,FALSE,"을지 (4)";#N/A,#N/A,FALSE,"을지 (5)";#N/A,#N/A,FALSE,"을지 (6)"}</definedName>
    <definedName name="키프코_3_2" hidden="1">{#N/A,#N/A,FALSE,"을지 (4)";#N/A,#N/A,FALSE,"을지 (5)";#N/A,#N/A,FALSE,"을지 (6)"}</definedName>
    <definedName name="키프코_3_3" hidden="1">{#N/A,#N/A,FALSE,"을지 (4)";#N/A,#N/A,FALSE,"을지 (5)";#N/A,#N/A,FALSE,"을지 (6)"}</definedName>
    <definedName name="키프코_3_4" hidden="1">{#N/A,#N/A,FALSE,"을지 (4)";#N/A,#N/A,FALSE,"을지 (5)";#N/A,#N/A,FALSE,"을지 (6)"}</definedName>
    <definedName name="키프코_4" hidden="1">{#N/A,#N/A,FALSE,"을지 (4)";#N/A,#N/A,FALSE,"을지 (5)";#N/A,#N/A,FALSE,"을지 (6)"}</definedName>
    <definedName name="키프코_5" hidden="1">{#N/A,#N/A,FALSE,"을지 (4)";#N/A,#N/A,FALSE,"을지 (5)";#N/A,#N/A,FALSE,"을지 (6)"}</definedName>
    <definedName name="ㅌ" hidden="1">{#N/A,#N/A,FALSE,"단축1";#N/A,#N/A,FALSE,"단축2";#N/A,#N/A,FALSE,"단축3";#N/A,#N/A,FALSE,"장축";#N/A,#N/A,FALSE,"4WD"}</definedName>
    <definedName name="ㅌ_1" hidden="1">{#N/A,#N/A,FALSE,"단축1";#N/A,#N/A,FALSE,"단축2";#N/A,#N/A,FALSE,"단축3";#N/A,#N/A,FALSE,"장축";#N/A,#N/A,FALSE,"4WD"}</definedName>
    <definedName name="ㅌ_2" hidden="1">{#N/A,#N/A,FALSE,"단축1";#N/A,#N/A,FALSE,"단축2";#N/A,#N/A,FALSE,"단축3";#N/A,#N/A,FALSE,"장축";#N/A,#N/A,FALSE,"4WD"}</definedName>
    <definedName name="ㅌㅊ" hidden="1">{#N/A,#N/A,FALSE,"단축1";#N/A,#N/A,FALSE,"단축2";#N/A,#N/A,FALSE,"단축3";#N/A,#N/A,FALSE,"장축";#N/A,#N/A,FALSE,"4WD"}</definedName>
    <definedName name="ㅌㅌ" hidden="1">{#N/A,#N/A,FALSE,"단축1";#N/A,#N/A,FALSE,"단축2";#N/A,#N/A,FALSE,"단축3";#N/A,#N/A,FALSE,"장축";#N/A,#N/A,FALSE,"4WD"}</definedName>
    <definedName name="ㅌㅌ_1" hidden="1">{#N/A,#N/A,FALSE,"단축1";#N/A,#N/A,FALSE,"단축2";#N/A,#N/A,FALSE,"단축3";#N/A,#N/A,FALSE,"장축";#N/A,#N/A,FALSE,"4WD"}</definedName>
    <definedName name="ㅌㅌ_2" hidden="1">{#N/A,#N/A,FALSE,"단축1";#N/A,#N/A,FALSE,"단축2";#N/A,#N/A,FALSE,"단축3";#N/A,#N/A,FALSE,"장축";#N/A,#N/A,FALSE,"4WD"}</definedName>
    <definedName name="ㅌㅌㅌ" hidden="1">{#N/A,#N/A,FALSE,"단축1";#N/A,#N/A,FALSE,"단축2";#N/A,#N/A,FALSE,"단축3";#N/A,#N/A,FALSE,"장축";#N/A,#N/A,FALSE,"4WD"}</definedName>
    <definedName name="ㅌㅌㅌ_1" hidden="1">{#N/A,#N/A,FALSE,"단축1";#N/A,#N/A,FALSE,"단축2";#N/A,#N/A,FALSE,"단축3";#N/A,#N/A,FALSE,"장축";#N/A,#N/A,FALSE,"4WD"}</definedName>
    <definedName name="ㅌㅌㅌ_2" hidden="1">{#N/A,#N/A,FALSE,"단축1";#N/A,#N/A,FALSE,"단축2";#N/A,#N/A,FALSE,"단축3";#N/A,#N/A,FALSE,"장축";#N/A,#N/A,FALSE,"4WD"}</definedName>
    <definedName name="ㅌㅌㅌㅌ" hidden="1">{#N/A,#N/A,FALSE,"단축1";#N/A,#N/A,FALSE,"단축2";#N/A,#N/A,FALSE,"단축3";#N/A,#N/A,FALSE,"장축";#N/A,#N/A,FALSE,"4WD"}</definedName>
    <definedName name="ㅌㅌㅌㅌ_1" hidden="1">{#N/A,#N/A,FALSE,"단축1";#N/A,#N/A,FALSE,"단축2";#N/A,#N/A,FALSE,"단축3";#N/A,#N/A,FALSE,"장축";#N/A,#N/A,FALSE,"4WD"}</definedName>
    <definedName name="ㅌㅌㅌㅌ_2" hidden="1">{#N/A,#N/A,FALSE,"단축1";#N/A,#N/A,FALSE,"단축2";#N/A,#N/A,FALSE,"단축3";#N/A,#N/A,FALSE,"장축";#N/A,#N/A,FALSE,"4WD"}</definedName>
    <definedName name="토지평가요항표" hidden="1">#REF!</definedName>
    <definedName name="통합"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1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1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1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1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2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2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2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2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3_1"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3_2"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3_3"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3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4"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_5" hidden="1">{#N/A,#N/A,FALSE,"표지";#N/A,#N/A,FALSE,"제출문";#N/A,#N/A,FALSE,"소목차(1)";#N/A,#N/A,FALSE,"경제전망";#N/A,#N/A,FALSE,"부동산전망";#N/A,#N/A,FALSE,"부동산전망2";#N/A,#N/A,FALSE,"아파트개발트랜드";#N/A,#N/A,FALSE,"아파트개발트랜드2";#N/A,#N/A,FALSE,"주택시장트랜드";#N/A,#N/A,FALSE,"소목차(2)";#N/A,#N/A,FALSE,"사업개요";#N/A,#N/A,FALSE,"사업지입지분석";#N/A,#N/A,FALSE,"인근지역분석";#N/A,#N/A,FALSE,"인근지역분석2";#N/A,#N/A,FALSE,"서울 분당 용인 시세";#N/A,#N/A,FALSE,"서울 재건축 시세 ";#N/A,#N/A,FALSE,"상품분석";#N/A,#N/A,FALSE,"상품분석2";#N/A,#N/A,FALSE,"소목차3(훈민)";#N/A,#N/A,FALSE,"소목차4(훈민)";#N/A,#N/A,FALSE,"소목차5";#N/A,#N/A,FALSE,"영업전략수립전제";#N/A,#N/A,FALSE,"판매조건변경";#N/A,#N/A,FALSE,"판매조건변경2";#N/A,#N/A,FALSE,"알파제고방안";#N/A,#N/A,FALSE,"판매방제휴방안";#N/A,#N/A,FALSE,"영업활동";#N/A,#N/A,FALSE,"영업활동2";#N/A,#N/A,FALSE,"황제마케팅";#N/A,#N/A,FALSE,"DM";#N/A,#N/A,FALSE,"전단";#N/A,#N/A,FALSE,"VMS";#N/A,#N/A,FALSE,"CRM";#N/A,#N/A,FALSE,"옥외광고물";#N/A,#N/A,FALSE,"소목차6";#N/A,#N/A,FALSE,"MH운영";#N/A,#N/A,FALSE,"분양조직운영";#N/A,#N/A,FALSE,"조직도";#N/A,#N/A,FALSE,"목차";#N/A,#N/A,FALSE,"소목차7";#N/A,#N/A,FALSE,"분양목표";#N/A,#N/A,FALSE,"분양대행수수료 ";#N/A,#N/A,FALSE,"지원요청";#N/A,#N/A,FALSE,"세부업무분장"}</definedName>
    <definedName name="통합1장" hidden="1">{#N/A,#N/A,FALSE,"단축1";#N/A,#N/A,FALSE,"단축2";#N/A,#N/A,FALSE,"단축3";#N/A,#N/A,FALSE,"장축";#N/A,#N/A,FALSE,"4WD"}</definedName>
    <definedName name="통합본관" hidden="1">#REF!</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1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1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1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1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2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2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2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2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3_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3_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3_3"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3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4"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_5"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비000" hidden="1">{#N/A,#N/A,FALSE,"단축1";#N/A,#N/A,FALSE,"단축2";#N/A,#N/A,FALSE,"단축3";#N/A,#N/A,FALSE,"장축";#N/A,#N/A,FALSE,"4WD"}</definedName>
    <definedName name="투자비000_1" hidden="1">{#N/A,#N/A,FALSE,"단축1";#N/A,#N/A,FALSE,"단축2";#N/A,#N/A,FALSE,"단축3";#N/A,#N/A,FALSE,"장축";#N/A,#N/A,FALSE,"4WD"}</definedName>
    <definedName name="투자비000_2" hidden="1">{#N/A,#N/A,FALSE,"단축1";#N/A,#N/A,FALSE,"단축2";#N/A,#N/A,FALSE,"단축3";#N/A,#N/A,FALSE,"장축";#N/A,#N/A,FALSE,"4WD"}</definedName>
    <definedName name="ㅍ" hidden="1">#REF!</definedName>
    <definedName name="판매목표2" hidden="1">{#N/A,#N/A,FALSE,"단축1";#N/A,#N/A,FALSE,"단축2";#N/A,#N/A,FALSE,"단축3";#N/A,#N/A,FALSE,"장축";#N/A,#N/A,FALSE,"4WD"}</definedName>
    <definedName name="판매목표2_1" hidden="1">{#N/A,#N/A,FALSE,"단축1";#N/A,#N/A,FALSE,"단축2";#N/A,#N/A,FALSE,"단축3";#N/A,#N/A,FALSE,"장축";#N/A,#N/A,FALSE,"4WD"}</definedName>
    <definedName name="판매목표2_2" hidden="1">{#N/A,#N/A,FALSE,"단축1";#N/A,#N/A,FALSE,"단축2";#N/A,#N/A,FALSE,"단축3";#N/A,#N/A,FALSE,"장축";#N/A,#N/A,FALSE,"4WD"}</definedName>
    <definedName name="판촉지원적립금" hidden="1">{#N/A,#N/A,TRUE,"매출진척-1";#N/A,#N/A,TRUE,"매출진척-2";#N/A,#N/A,TRUE,"제품실적";#N/A,#N/A,TRUE,"RAC";#N/A,#N/A,TRUE,"PAC ";#N/A,#N/A,TRUE,"재고현황";#N/A,#N/A,TRUE,"공지사항"}</definedName>
    <definedName name="판촉지원적립금_1" hidden="1">{#N/A,#N/A,TRUE,"매출진척-1";#N/A,#N/A,TRUE,"매출진척-2";#N/A,#N/A,TRUE,"제품실적";#N/A,#N/A,TRUE,"RAC";#N/A,#N/A,TRUE,"PAC ";#N/A,#N/A,TRUE,"재고현황";#N/A,#N/A,TRUE,"공지사항"}</definedName>
    <definedName name="판촉지원적립금_2" hidden="1">{#N/A,#N/A,TRUE,"매출진척-1";#N/A,#N/A,TRUE,"매출진척-2";#N/A,#N/A,TRUE,"제품실적";#N/A,#N/A,TRUE,"RAC";#N/A,#N/A,TRUE,"PAC ";#N/A,#N/A,TRUE,"재고현황";#N/A,#N/A,TRUE,"공지사항"}</definedName>
    <definedName name="포공화학" hidden="1">{#N/A,#N/A,FALSE,"범우구미";#N/A,#N/A,FALSE,"세한케미칼";#N/A,#N/A,FALSE,"세명화학";#N/A,#N/A,FALSE,"신영케미칼";#N/A,#N/A,FALSE,"일석상사"}</definedName>
    <definedName name="표준화실적99" hidden="1">{#N/A,#N/A,FALSE,"단축1";#N/A,#N/A,FALSE,"단축2";#N/A,#N/A,FALSE,"단축3";#N/A,#N/A,FALSE,"장축";#N/A,#N/A,FALSE,"4WD"}</definedName>
    <definedName name="품" hidden="1">{#N/A,#N/A,TRUE,"Y생산";#N/A,#N/A,TRUE,"Y판매";#N/A,#N/A,TRUE,"Y총물량";#N/A,#N/A,TRUE,"Y능력";#N/A,#N/A,TRUE,"YKD"}</definedName>
    <definedName name="품_1" hidden="1">{#N/A,#N/A,TRUE,"Y생산";#N/A,#N/A,TRUE,"Y판매";#N/A,#N/A,TRUE,"Y총물량";#N/A,#N/A,TRUE,"Y능력";#N/A,#N/A,TRUE,"YKD"}</definedName>
    <definedName name="품_2" hidden="1">{#N/A,#N/A,TRUE,"Y생산";#N/A,#N/A,TRUE,"Y판매";#N/A,#N/A,TRUE,"Y총물량";#N/A,#N/A,TRUE,"Y능력";#N/A,#N/A,TRUE,"YKD"}</definedName>
    <definedName name="품질AUDIT2" hidden="1">{#N/A,#N/A,FALSE,"단축1";#N/A,#N/A,FALSE,"단축2";#N/A,#N/A,FALSE,"단축3";#N/A,#N/A,FALSE,"장축";#N/A,#N/A,FALSE,"4WD"}</definedName>
    <definedName name="퓨픂퓨" hidden="1">{#N/A,#N/A,FALSE,"BS";#N/A,#N/A,FALSE,"PL";#N/A,#N/A,FALSE,"처분";#N/A,#N/A,FALSE,"현금";#N/A,#N/A,FALSE,"매출";#N/A,#N/A,FALSE,"원가";#N/A,#N/A,FALSE,"경영"}</definedName>
    <definedName name="프레스" hidden="1">{#N/A,#N/A,FALSE,"단축1";#N/A,#N/A,FALSE,"단축2";#N/A,#N/A,FALSE,"단축3";#N/A,#N/A,FALSE,"장축";#N/A,#N/A,FALSE,"4WD"}</definedName>
    <definedName name="프레스견적비교" hidden="1">{#N/A,#N/A,FALSE,"단축1";#N/A,#N/A,FALSE,"단축2";#N/A,#N/A,FALSE,"단축3";#N/A,#N/A,FALSE,"장축";#N/A,#N/A,FALSE,"4WD"}</definedName>
    <definedName name="ㅎ라" hidden="1">{#N/A,#N/A,TRUE,"Y생산";#N/A,#N/A,TRUE,"Y판매";#N/A,#N/A,TRUE,"Y총물량";#N/A,#N/A,TRUE,"Y능력";#N/A,#N/A,TRUE,"YKD"}</definedName>
    <definedName name="ㅎ라_1" hidden="1">{#N/A,#N/A,TRUE,"Y생산";#N/A,#N/A,TRUE,"Y판매";#N/A,#N/A,TRUE,"Y총물량";#N/A,#N/A,TRUE,"Y능력";#N/A,#N/A,TRUE,"YKD"}</definedName>
    <definedName name="ㅎ라_2" hidden="1">{#N/A,#N/A,TRUE,"Y생산";#N/A,#N/A,TRUE,"Y판매";#N/A,#N/A,TRUE,"Y총물량";#N/A,#N/A,TRUE,"Y능력";#N/A,#N/A,TRUE,"YKD"}</definedName>
    <definedName name="ㅎ룰후ㅎㅎ" hidden="1">{#N/A,#N/A,FALSE,"단축1";#N/A,#N/A,FALSE,"단축2";#N/A,#N/A,FALSE,"단축3";#N/A,#N/A,FALSE,"장축";#N/A,#N/A,FALSE,"4WD"}</definedName>
    <definedName name="ㅎ룰후ㅎㅎ_1" hidden="1">{#N/A,#N/A,FALSE,"단축1";#N/A,#N/A,FALSE,"단축2";#N/A,#N/A,FALSE,"단축3";#N/A,#N/A,FALSE,"장축";#N/A,#N/A,FALSE,"4WD"}</definedName>
    <definedName name="ㅎ룰후ㅎㅎ_2" hidden="1">{#N/A,#N/A,FALSE,"단축1";#N/A,#N/A,FALSE,"단축2";#N/A,#N/A,FALSE,"단축3";#N/A,#N/A,FALSE,"장축";#N/A,#N/A,FALSE,"4WD"}</definedName>
    <definedName name="ㅎㅅㅎ쇼ㅛ"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ㅎㅇㅀ" hidden="1">#REF!</definedName>
    <definedName name="ㅎㅎㅀㅀ"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하하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한영사전" hidden="1">{#N/A,#N/A,TRUE,"Y생산";#N/A,#N/A,TRUE,"Y판매";#N/A,#N/A,TRUE,"Y총물량";#N/A,#N/A,TRUE,"Y능력";#N/A,#N/A,TRUE,"YKD"}</definedName>
    <definedName name="한원양행" hidden="1">{#N/A,#N/A,FALSE,"범우구미";#N/A,#N/A,FALSE,"세한케미칼";#N/A,#N/A,FALSE,"세명화학";#N/A,#N/A,FALSE,"신영케미칼";#N/A,#N/A,FALSE,"일석상사"}</definedName>
    <definedName name="한총2" hidden="1">{#N/A,#N/A,FALSE,"을지 (4)";#N/A,#N/A,FALSE,"을지 (5)";#N/A,#N/A,FALSE,"을지 (6)"}</definedName>
    <definedName name="한총2_1_1" hidden="1">{#N/A,#N/A,FALSE,"을지 (4)";#N/A,#N/A,FALSE,"을지 (5)";#N/A,#N/A,FALSE,"을지 (6)"}</definedName>
    <definedName name="한총2_1_2" hidden="1">{#N/A,#N/A,FALSE,"을지 (4)";#N/A,#N/A,FALSE,"을지 (5)";#N/A,#N/A,FALSE,"을지 (6)"}</definedName>
    <definedName name="한총2_1_3" hidden="1">{#N/A,#N/A,FALSE,"을지 (4)";#N/A,#N/A,FALSE,"을지 (5)";#N/A,#N/A,FALSE,"을지 (6)"}</definedName>
    <definedName name="한총2_1_4" hidden="1">{#N/A,#N/A,FALSE,"을지 (4)";#N/A,#N/A,FALSE,"을지 (5)";#N/A,#N/A,FALSE,"을지 (6)"}</definedName>
    <definedName name="한총2_2" hidden="1">{#N/A,#N/A,FALSE,"을지 (4)";#N/A,#N/A,FALSE,"을지 (5)";#N/A,#N/A,FALSE,"을지 (6)"}</definedName>
    <definedName name="한총2_2_1" hidden="1">{#N/A,#N/A,FALSE,"을지 (4)";#N/A,#N/A,FALSE,"을지 (5)";#N/A,#N/A,FALSE,"을지 (6)"}</definedName>
    <definedName name="한총2_2_2" hidden="1">{#N/A,#N/A,FALSE,"을지 (4)";#N/A,#N/A,FALSE,"을지 (5)";#N/A,#N/A,FALSE,"을지 (6)"}</definedName>
    <definedName name="한총2_2_3" hidden="1">{#N/A,#N/A,FALSE,"을지 (4)";#N/A,#N/A,FALSE,"을지 (5)";#N/A,#N/A,FALSE,"을지 (6)"}</definedName>
    <definedName name="한총2_2_4" hidden="1">{#N/A,#N/A,FALSE,"을지 (4)";#N/A,#N/A,FALSE,"을지 (5)";#N/A,#N/A,FALSE,"을지 (6)"}</definedName>
    <definedName name="한총2_3" hidden="1">{#N/A,#N/A,FALSE,"을지 (4)";#N/A,#N/A,FALSE,"을지 (5)";#N/A,#N/A,FALSE,"을지 (6)"}</definedName>
    <definedName name="한총2_3_1" hidden="1">{#N/A,#N/A,FALSE,"을지 (4)";#N/A,#N/A,FALSE,"을지 (5)";#N/A,#N/A,FALSE,"을지 (6)"}</definedName>
    <definedName name="한총2_3_2" hidden="1">{#N/A,#N/A,FALSE,"을지 (4)";#N/A,#N/A,FALSE,"을지 (5)";#N/A,#N/A,FALSE,"을지 (6)"}</definedName>
    <definedName name="한총2_3_3" hidden="1">{#N/A,#N/A,FALSE,"을지 (4)";#N/A,#N/A,FALSE,"을지 (5)";#N/A,#N/A,FALSE,"을지 (6)"}</definedName>
    <definedName name="한총2_3_4" hidden="1">{#N/A,#N/A,FALSE,"을지 (4)";#N/A,#N/A,FALSE,"을지 (5)";#N/A,#N/A,FALSE,"을지 (6)"}</definedName>
    <definedName name="한총2_4" hidden="1">{#N/A,#N/A,FALSE,"을지 (4)";#N/A,#N/A,FALSE,"을지 (5)";#N/A,#N/A,FALSE,"을지 (6)"}</definedName>
    <definedName name="한총2_5" hidden="1">{#N/A,#N/A,FALSE,"을지 (4)";#N/A,#N/A,FALSE,"을지 (5)";#N/A,#N/A,FALSE,"을지 (6)"}</definedName>
    <definedName name="향후계획1" hidden="1">{#N/A,#N/A,FALSE,"단축1";#N/A,#N/A,FALSE,"단축2";#N/A,#N/A,FALSE,"단축3";#N/A,#N/A,FALSE,"장축";#N/A,#N/A,FALSE,"4WD"}</definedName>
    <definedName name="향후계획1_1" hidden="1">{#N/A,#N/A,FALSE,"단축1";#N/A,#N/A,FALSE,"단축2";#N/A,#N/A,FALSE,"단축3";#N/A,#N/A,FALSE,"장축";#N/A,#N/A,FALSE,"4WD"}</definedName>
    <definedName name="향후계획1_2" hidden="1">{#N/A,#N/A,FALSE,"단축1";#N/A,#N/A,FALSE,"단축2";#N/A,#N/A,FALSE,"단축3";#N/A,#N/A,FALSE,"장축";#N/A,#N/A,FALSE,"4WD"}</definedName>
    <definedName name="현대" hidden="1">{#N/A,#N/A,FALSE,"정공"}</definedName>
    <definedName name="현대_1" hidden="1">{#N/A,#N/A,FALSE,"정공"}</definedName>
    <definedName name="현대_2" hidden="1">{#N/A,#N/A,FALSE,"정공"}</definedName>
    <definedName name="협의" hidden="1">{#N/A,#N/A,FALSE,"단축1";#N/A,#N/A,FALSE,"단축2";#N/A,#N/A,FALSE,"단축3";#N/A,#N/A,FALSE,"장축";#N/A,#N/A,FALSE,"4WD"}</definedName>
    <definedName name="협의_1" hidden="1">{#N/A,#N/A,FALSE,"단축1";#N/A,#N/A,FALSE,"단축2";#N/A,#N/A,FALSE,"단축3";#N/A,#N/A,FALSE,"장축";#N/A,#N/A,FALSE,"4WD"}</definedName>
    <definedName name="협의_2" hidden="1">{#N/A,#N/A,FALSE,"단축1";#N/A,#N/A,FALSE,"단축2";#N/A,#N/A,FALSE,"단축3";#N/A,#N/A,FALSE,"장축";#N/A,#N/A,FALSE,"4WD"}</definedName>
    <definedName name="호ㅓㅏ" hidden="1">{#N/A,#N/A,FALSE,"96 3월물량표";#N/A,#N/A,FALSE,"96 4월물량표";#N/A,#N/A,FALSE,"96 5월물량표"}</definedName>
    <definedName name="호ㅓㅏ_1" hidden="1">{#N/A,#N/A,FALSE,"96 3월물량표";#N/A,#N/A,FALSE,"96 4월물량표";#N/A,#N/A,FALSE,"96 5월물량표"}</definedName>
    <definedName name="호ㅓㅏ_2" hidden="1">{#N/A,#N/A,FALSE,"96 3월물량표";#N/A,#N/A,FALSE,"96 4월물량표";#N/A,#N/A,FALSE,"96 5월물량표"}</definedName>
    <definedName name="회의록을" hidden="1">{#N/A,#N/A,FALSE,"단축1";#N/A,#N/A,FALSE,"단축2";#N/A,#N/A,FALSE,"단축3";#N/A,#N/A,FALSE,"장축";#N/A,#N/A,FALSE,"4WD"}</definedName>
    <definedName name="회장사전보고" hidden="1">{#N/A,#N/A,FALSE,"단축1";#N/A,#N/A,FALSE,"단축2";#N/A,#N/A,FALSE,"단축3";#N/A,#N/A,FALSE,"장축";#N/A,#N/A,FALSE,"4WD"}</definedName>
    <definedName name="후후후" hidden="1">{"'미착금액'!$A$4:$G$14"}</definedName>
    <definedName name="ㅏ" hidden="1">{#N/A,#N/A,FALSE,"을지 (4)";#N/A,#N/A,FALSE,"을지 (5)";#N/A,#N/A,FALSE,"을지 (6)"}</definedName>
    <definedName name="ㅏ_1_1" hidden="1">{#N/A,#N/A,FALSE,"을지 (4)";#N/A,#N/A,FALSE,"을지 (5)";#N/A,#N/A,FALSE,"을지 (6)"}</definedName>
    <definedName name="ㅏ_1_2" hidden="1">{#N/A,#N/A,FALSE,"을지 (4)";#N/A,#N/A,FALSE,"을지 (5)";#N/A,#N/A,FALSE,"을지 (6)"}</definedName>
    <definedName name="ㅏ_1_3" hidden="1">{#N/A,#N/A,FALSE,"을지 (4)";#N/A,#N/A,FALSE,"을지 (5)";#N/A,#N/A,FALSE,"을지 (6)"}</definedName>
    <definedName name="ㅏ_1_4" hidden="1">{#N/A,#N/A,FALSE,"을지 (4)";#N/A,#N/A,FALSE,"을지 (5)";#N/A,#N/A,FALSE,"을지 (6)"}</definedName>
    <definedName name="ㅏ_2" hidden="1">{#N/A,#N/A,FALSE,"을지 (4)";#N/A,#N/A,FALSE,"을지 (5)";#N/A,#N/A,FALSE,"을지 (6)"}</definedName>
    <definedName name="ㅏ_2_1" hidden="1">{#N/A,#N/A,FALSE,"을지 (4)";#N/A,#N/A,FALSE,"을지 (5)";#N/A,#N/A,FALSE,"을지 (6)"}</definedName>
    <definedName name="ㅏ_2_2" hidden="1">{#N/A,#N/A,FALSE,"을지 (4)";#N/A,#N/A,FALSE,"을지 (5)";#N/A,#N/A,FALSE,"을지 (6)"}</definedName>
    <definedName name="ㅏ_2_3" hidden="1">{#N/A,#N/A,FALSE,"을지 (4)";#N/A,#N/A,FALSE,"을지 (5)";#N/A,#N/A,FALSE,"을지 (6)"}</definedName>
    <definedName name="ㅏ_2_4" hidden="1">{#N/A,#N/A,FALSE,"을지 (4)";#N/A,#N/A,FALSE,"을지 (5)";#N/A,#N/A,FALSE,"을지 (6)"}</definedName>
    <definedName name="ㅏ_3" hidden="1">{#N/A,#N/A,FALSE,"을지 (4)";#N/A,#N/A,FALSE,"을지 (5)";#N/A,#N/A,FALSE,"을지 (6)"}</definedName>
    <definedName name="ㅏ_3_1" hidden="1">{#N/A,#N/A,FALSE,"을지 (4)";#N/A,#N/A,FALSE,"을지 (5)";#N/A,#N/A,FALSE,"을지 (6)"}</definedName>
    <definedName name="ㅏ_3_2" hidden="1">{#N/A,#N/A,FALSE,"을지 (4)";#N/A,#N/A,FALSE,"을지 (5)";#N/A,#N/A,FALSE,"을지 (6)"}</definedName>
    <definedName name="ㅏ_3_3" hidden="1">{#N/A,#N/A,FALSE,"을지 (4)";#N/A,#N/A,FALSE,"을지 (5)";#N/A,#N/A,FALSE,"을지 (6)"}</definedName>
    <definedName name="ㅏ_3_4" hidden="1">{#N/A,#N/A,FALSE,"을지 (4)";#N/A,#N/A,FALSE,"을지 (5)";#N/A,#N/A,FALSE,"을지 (6)"}</definedName>
    <definedName name="ㅏ_4" hidden="1">{#N/A,#N/A,FALSE,"을지 (4)";#N/A,#N/A,FALSE,"을지 (5)";#N/A,#N/A,FALSE,"을지 (6)"}</definedName>
    <definedName name="ㅏ_5" hidden="1">{#N/A,#N/A,FALSE,"을지 (4)";#N/A,#N/A,FALSE,"을지 (5)";#N/A,#N/A,FALSE,"을지 (6)"}</definedName>
    <definedName name="ㅏ핳" hidden="1">{#N/A,#N/A,FALSE,"단축1";#N/A,#N/A,FALSE,"단축2";#N/A,#N/A,FALSE,"단축3";#N/A,#N/A,FALSE,"장축";#N/A,#N/A,FALSE,"4WD"}</definedName>
    <definedName name="ㅏㅏ_1_1" hidden="1">{#N/A,#N/A,FALSE,"Aging Summary";#N/A,#N/A,FALSE,"Ratio Analysis";#N/A,#N/A,FALSE,"Test 120 Day Accts";#N/A,#N/A,FALSE,"Tickmarks"}</definedName>
    <definedName name="ㅏㅏ_1_2" hidden="1">{#N/A,#N/A,FALSE,"Aging Summary";#N/A,#N/A,FALSE,"Ratio Analysis";#N/A,#N/A,FALSE,"Test 120 Day Accts";#N/A,#N/A,FALSE,"Tickmarks"}</definedName>
    <definedName name="ㅏㅏ_1_3" hidden="1">{#N/A,#N/A,FALSE,"Aging Summary";#N/A,#N/A,FALSE,"Ratio Analysis";#N/A,#N/A,FALSE,"Test 120 Day Accts";#N/A,#N/A,FALSE,"Tickmarks"}</definedName>
    <definedName name="ㅏㅏ_1_4" hidden="1">{#N/A,#N/A,FALSE,"Aging Summary";#N/A,#N/A,FALSE,"Ratio Analysis";#N/A,#N/A,FALSE,"Test 120 Day Accts";#N/A,#N/A,FALSE,"Tickmarks"}</definedName>
    <definedName name="ㅏㅏ_2" hidden="1">{#N/A,#N/A,FALSE,"Aging Summary";#N/A,#N/A,FALSE,"Ratio Analysis";#N/A,#N/A,FALSE,"Test 120 Day Accts";#N/A,#N/A,FALSE,"Tickmarks"}</definedName>
    <definedName name="ㅏㅏ_2_1" hidden="1">{#N/A,#N/A,FALSE,"Aging Summary";#N/A,#N/A,FALSE,"Ratio Analysis";#N/A,#N/A,FALSE,"Test 120 Day Accts";#N/A,#N/A,FALSE,"Tickmarks"}</definedName>
    <definedName name="ㅏㅏ_2_2" hidden="1">{#N/A,#N/A,FALSE,"Aging Summary";#N/A,#N/A,FALSE,"Ratio Analysis";#N/A,#N/A,FALSE,"Test 120 Day Accts";#N/A,#N/A,FALSE,"Tickmarks"}</definedName>
    <definedName name="ㅏㅏ_2_3" hidden="1">{#N/A,#N/A,FALSE,"Aging Summary";#N/A,#N/A,FALSE,"Ratio Analysis";#N/A,#N/A,FALSE,"Test 120 Day Accts";#N/A,#N/A,FALSE,"Tickmarks"}</definedName>
    <definedName name="ㅏㅏ_2_4" hidden="1">{#N/A,#N/A,FALSE,"Aging Summary";#N/A,#N/A,FALSE,"Ratio Analysis";#N/A,#N/A,FALSE,"Test 120 Day Accts";#N/A,#N/A,FALSE,"Tickmarks"}</definedName>
    <definedName name="ㅏㅏ_3" hidden="1">{#N/A,#N/A,FALSE,"Aging Summary";#N/A,#N/A,FALSE,"Ratio Analysis";#N/A,#N/A,FALSE,"Test 120 Day Accts";#N/A,#N/A,FALSE,"Tickmarks"}</definedName>
    <definedName name="ㅏㅏ_3_1" hidden="1">{#N/A,#N/A,FALSE,"Aging Summary";#N/A,#N/A,FALSE,"Ratio Analysis";#N/A,#N/A,FALSE,"Test 120 Day Accts";#N/A,#N/A,FALSE,"Tickmarks"}</definedName>
    <definedName name="ㅏㅏ_3_2" hidden="1">{#N/A,#N/A,FALSE,"Aging Summary";#N/A,#N/A,FALSE,"Ratio Analysis";#N/A,#N/A,FALSE,"Test 120 Day Accts";#N/A,#N/A,FALSE,"Tickmarks"}</definedName>
    <definedName name="ㅏㅏ_3_3" hidden="1">{#N/A,#N/A,FALSE,"Aging Summary";#N/A,#N/A,FALSE,"Ratio Analysis";#N/A,#N/A,FALSE,"Test 120 Day Accts";#N/A,#N/A,FALSE,"Tickmarks"}</definedName>
    <definedName name="ㅏㅏ_3_4" hidden="1">{#N/A,#N/A,FALSE,"Aging Summary";#N/A,#N/A,FALSE,"Ratio Analysis";#N/A,#N/A,FALSE,"Test 120 Day Accts";#N/A,#N/A,FALSE,"Tickmarks"}</definedName>
    <definedName name="ㅏㅏ_4" hidden="1">{#N/A,#N/A,FALSE,"Aging Summary";#N/A,#N/A,FALSE,"Ratio Analysis";#N/A,#N/A,FALSE,"Test 120 Day Accts";#N/A,#N/A,FALSE,"Tickmarks"}</definedName>
    <definedName name="ㅏㅏ_5" hidden="1">{#N/A,#N/A,FALSE,"Aging Summary";#N/A,#N/A,FALSE,"Ratio Analysis";#N/A,#N/A,FALSE,"Test 120 Day Accts";#N/A,#N/A,FALSE,"Tickmarks"}</definedName>
    <definedName name="ㅏㅏㅏ_1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1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1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1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2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2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2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2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3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3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3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3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ㅏㅏ_5"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ㅏㅑㅡ" hidden="1">{#N/A,#N/A,FALSE,"단축1";#N/A,#N/A,FALSE,"단축2";#N/A,#N/A,FALSE,"단축3";#N/A,#N/A,FALSE,"장축";#N/A,#N/A,FALSE,"4WD"}</definedName>
    <definedName name="ㅏㅑㅡ_1" hidden="1">{#N/A,#N/A,FALSE,"단축1";#N/A,#N/A,FALSE,"단축2";#N/A,#N/A,FALSE,"단축3";#N/A,#N/A,FALSE,"장축";#N/A,#N/A,FALSE,"4WD"}</definedName>
    <definedName name="ㅏㅑㅡ_2" hidden="1">{#N/A,#N/A,FALSE,"단축1";#N/A,#N/A,FALSE,"단축2";#N/A,#N/A,FALSE,"단축3";#N/A,#N/A,FALSE,"장축";#N/A,#N/A,FALSE,"4WD"}</definedName>
    <definedName name="ㅐㅏ"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1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1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1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1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2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2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2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2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3_1"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3_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3_3"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3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4"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ㅏ_5"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ㅐㅐ" hidden="1">{#N/A,#N/A,FALSE,"을지 (4)";#N/A,#N/A,FALSE,"을지 (5)";#N/A,#N/A,FALSE,"을지 (6)"}</definedName>
    <definedName name="ㅐㅐ_1_1" hidden="1">{#N/A,#N/A,FALSE,"을지 (4)";#N/A,#N/A,FALSE,"을지 (5)";#N/A,#N/A,FALSE,"을지 (6)"}</definedName>
    <definedName name="ㅐㅐ_1_2" hidden="1">{#N/A,#N/A,FALSE,"을지 (4)";#N/A,#N/A,FALSE,"을지 (5)";#N/A,#N/A,FALSE,"을지 (6)"}</definedName>
    <definedName name="ㅐㅐ_1_3" hidden="1">{#N/A,#N/A,FALSE,"을지 (4)";#N/A,#N/A,FALSE,"을지 (5)";#N/A,#N/A,FALSE,"을지 (6)"}</definedName>
    <definedName name="ㅐㅐ_1_4" hidden="1">{#N/A,#N/A,FALSE,"을지 (4)";#N/A,#N/A,FALSE,"을지 (5)";#N/A,#N/A,FALSE,"을지 (6)"}</definedName>
    <definedName name="ㅐㅐ_2" hidden="1">{#N/A,#N/A,FALSE,"을지 (4)";#N/A,#N/A,FALSE,"을지 (5)";#N/A,#N/A,FALSE,"을지 (6)"}</definedName>
    <definedName name="ㅐㅐ_2_1" hidden="1">{#N/A,#N/A,FALSE,"을지 (4)";#N/A,#N/A,FALSE,"을지 (5)";#N/A,#N/A,FALSE,"을지 (6)"}</definedName>
    <definedName name="ㅐㅐ_2_2" hidden="1">{#N/A,#N/A,FALSE,"을지 (4)";#N/A,#N/A,FALSE,"을지 (5)";#N/A,#N/A,FALSE,"을지 (6)"}</definedName>
    <definedName name="ㅐㅐ_2_3" hidden="1">{#N/A,#N/A,FALSE,"을지 (4)";#N/A,#N/A,FALSE,"을지 (5)";#N/A,#N/A,FALSE,"을지 (6)"}</definedName>
    <definedName name="ㅐㅐ_2_4" hidden="1">{#N/A,#N/A,FALSE,"을지 (4)";#N/A,#N/A,FALSE,"을지 (5)";#N/A,#N/A,FALSE,"을지 (6)"}</definedName>
    <definedName name="ㅐㅐ_3" hidden="1">{#N/A,#N/A,FALSE,"을지 (4)";#N/A,#N/A,FALSE,"을지 (5)";#N/A,#N/A,FALSE,"을지 (6)"}</definedName>
    <definedName name="ㅐㅐ_3_1" hidden="1">{#N/A,#N/A,FALSE,"을지 (4)";#N/A,#N/A,FALSE,"을지 (5)";#N/A,#N/A,FALSE,"을지 (6)"}</definedName>
    <definedName name="ㅐㅐ_3_2" hidden="1">{#N/A,#N/A,FALSE,"을지 (4)";#N/A,#N/A,FALSE,"을지 (5)";#N/A,#N/A,FALSE,"을지 (6)"}</definedName>
    <definedName name="ㅐㅐ_3_3" hidden="1">{#N/A,#N/A,FALSE,"을지 (4)";#N/A,#N/A,FALSE,"을지 (5)";#N/A,#N/A,FALSE,"을지 (6)"}</definedName>
    <definedName name="ㅐㅐ_3_4" hidden="1">{#N/A,#N/A,FALSE,"을지 (4)";#N/A,#N/A,FALSE,"을지 (5)";#N/A,#N/A,FALSE,"을지 (6)"}</definedName>
    <definedName name="ㅐㅐ_4" hidden="1">{#N/A,#N/A,FALSE,"을지 (4)";#N/A,#N/A,FALSE,"을지 (5)";#N/A,#N/A,FALSE,"을지 (6)"}</definedName>
    <definedName name="ㅐㅐ_5" hidden="1">{#N/A,#N/A,FALSE,"을지 (4)";#N/A,#N/A,FALSE,"을지 (5)";#N/A,#N/A,FALSE,"을지 (6)"}</definedName>
    <definedName name="ㅑ" hidden="1">{#N/A,#N/A,FALSE,"Aging Summary";#N/A,#N/A,FALSE,"Ratio Analysis";#N/A,#N/A,FALSE,"Test 120 Day Accts";#N/A,#N/A,FALSE,"Tickmarks"}</definedName>
    <definedName name="ㅑ_1_1" hidden="1">{#N/A,#N/A,FALSE,"Aging Summary";#N/A,#N/A,FALSE,"Ratio Analysis";#N/A,#N/A,FALSE,"Test 120 Day Accts";#N/A,#N/A,FALSE,"Tickmarks"}</definedName>
    <definedName name="ㅑ_1_2" hidden="1">{#N/A,#N/A,FALSE,"Aging Summary";#N/A,#N/A,FALSE,"Ratio Analysis";#N/A,#N/A,FALSE,"Test 120 Day Accts";#N/A,#N/A,FALSE,"Tickmarks"}</definedName>
    <definedName name="ㅑ_1_3" hidden="1">{#N/A,#N/A,FALSE,"Aging Summary";#N/A,#N/A,FALSE,"Ratio Analysis";#N/A,#N/A,FALSE,"Test 120 Day Accts";#N/A,#N/A,FALSE,"Tickmarks"}</definedName>
    <definedName name="ㅑ_1_4" hidden="1">{#N/A,#N/A,FALSE,"Aging Summary";#N/A,#N/A,FALSE,"Ratio Analysis";#N/A,#N/A,FALSE,"Test 120 Day Accts";#N/A,#N/A,FALSE,"Tickmarks"}</definedName>
    <definedName name="ㅑ_2" hidden="1">{#N/A,#N/A,FALSE,"Aging Summary";#N/A,#N/A,FALSE,"Ratio Analysis";#N/A,#N/A,FALSE,"Test 120 Day Accts";#N/A,#N/A,FALSE,"Tickmarks"}</definedName>
    <definedName name="ㅑ_2_1" hidden="1">{#N/A,#N/A,FALSE,"Aging Summary";#N/A,#N/A,FALSE,"Ratio Analysis";#N/A,#N/A,FALSE,"Test 120 Day Accts";#N/A,#N/A,FALSE,"Tickmarks"}</definedName>
    <definedName name="ㅑ_2_2" hidden="1">{#N/A,#N/A,FALSE,"Aging Summary";#N/A,#N/A,FALSE,"Ratio Analysis";#N/A,#N/A,FALSE,"Test 120 Day Accts";#N/A,#N/A,FALSE,"Tickmarks"}</definedName>
    <definedName name="ㅑ_2_3" hidden="1">{#N/A,#N/A,FALSE,"Aging Summary";#N/A,#N/A,FALSE,"Ratio Analysis";#N/A,#N/A,FALSE,"Test 120 Day Accts";#N/A,#N/A,FALSE,"Tickmarks"}</definedName>
    <definedName name="ㅑ_2_4" hidden="1">{#N/A,#N/A,FALSE,"Aging Summary";#N/A,#N/A,FALSE,"Ratio Analysis";#N/A,#N/A,FALSE,"Test 120 Day Accts";#N/A,#N/A,FALSE,"Tickmarks"}</definedName>
    <definedName name="ㅑ_3" hidden="1">{#N/A,#N/A,FALSE,"Aging Summary";#N/A,#N/A,FALSE,"Ratio Analysis";#N/A,#N/A,FALSE,"Test 120 Day Accts";#N/A,#N/A,FALSE,"Tickmarks"}</definedName>
    <definedName name="ㅑ_3_1" hidden="1">{#N/A,#N/A,FALSE,"Aging Summary";#N/A,#N/A,FALSE,"Ratio Analysis";#N/A,#N/A,FALSE,"Test 120 Day Accts";#N/A,#N/A,FALSE,"Tickmarks"}</definedName>
    <definedName name="ㅑ_3_2" hidden="1">{#N/A,#N/A,FALSE,"Aging Summary";#N/A,#N/A,FALSE,"Ratio Analysis";#N/A,#N/A,FALSE,"Test 120 Day Accts";#N/A,#N/A,FALSE,"Tickmarks"}</definedName>
    <definedName name="ㅑ_3_3" hidden="1">{#N/A,#N/A,FALSE,"Aging Summary";#N/A,#N/A,FALSE,"Ratio Analysis";#N/A,#N/A,FALSE,"Test 120 Day Accts";#N/A,#N/A,FALSE,"Tickmarks"}</definedName>
    <definedName name="ㅑ_3_4" hidden="1">{#N/A,#N/A,FALSE,"Aging Summary";#N/A,#N/A,FALSE,"Ratio Analysis";#N/A,#N/A,FALSE,"Test 120 Day Accts";#N/A,#N/A,FALSE,"Tickmarks"}</definedName>
    <definedName name="ㅑ_4" hidden="1">{#N/A,#N/A,FALSE,"Aging Summary";#N/A,#N/A,FALSE,"Ratio Analysis";#N/A,#N/A,FALSE,"Test 120 Day Accts";#N/A,#N/A,FALSE,"Tickmarks"}</definedName>
    <definedName name="ㅑ_5" hidden="1">{#N/A,#N/A,FALSE,"Aging Summary";#N/A,#N/A,FALSE,"Ratio Analysis";#N/A,#N/A,FALSE,"Test 120 Day Accts";#N/A,#N/A,FALSE,"Tickmarks"}</definedName>
    <definedName name="ㅑㅑㅑ_1_1" hidden="1">{#N/A,#N/A,FALSE,"초도품";#N/A,#N/A,FALSE,"초도품 (2)";#N/A,#N/A,FALSE,"초도품 (3)";#N/A,#N/A,FALSE,"초도품 (4)";#N/A,#N/A,FALSE,"초도품 (5)";#N/A,#N/A,FALSE,"초도품 (6)"}</definedName>
    <definedName name="ㅑㅑㅑ_1_2" hidden="1">{#N/A,#N/A,FALSE,"초도품";#N/A,#N/A,FALSE,"초도품 (2)";#N/A,#N/A,FALSE,"초도품 (3)";#N/A,#N/A,FALSE,"초도품 (4)";#N/A,#N/A,FALSE,"초도품 (5)";#N/A,#N/A,FALSE,"초도품 (6)"}</definedName>
    <definedName name="ㅑㅑㅑ_1_3" hidden="1">{#N/A,#N/A,FALSE,"초도품";#N/A,#N/A,FALSE,"초도품 (2)";#N/A,#N/A,FALSE,"초도품 (3)";#N/A,#N/A,FALSE,"초도품 (4)";#N/A,#N/A,FALSE,"초도품 (5)";#N/A,#N/A,FALSE,"초도품 (6)"}</definedName>
    <definedName name="ㅑㅑㅑ_1_4" hidden="1">{#N/A,#N/A,FALSE,"초도품";#N/A,#N/A,FALSE,"초도품 (2)";#N/A,#N/A,FALSE,"초도품 (3)";#N/A,#N/A,FALSE,"초도품 (4)";#N/A,#N/A,FALSE,"초도품 (5)";#N/A,#N/A,FALSE,"초도품 (6)"}</definedName>
    <definedName name="ㅑㅑㅑ_2" hidden="1">{#N/A,#N/A,FALSE,"초도품";#N/A,#N/A,FALSE,"초도품 (2)";#N/A,#N/A,FALSE,"초도품 (3)";#N/A,#N/A,FALSE,"초도품 (4)";#N/A,#N/A,FALSE,"초도품 (5)";#N/A,#N/A,FALSE,"초도품 (6)"}</definedName>
    <definedName name="ㅑㅑㅑ_2_1" hidden="1">{#N/A,#N/A,FALSE,"초도품";#N/A,#N/A,FALSE,"초도품 (2)";#N/A,#N/A,FALSE,"초도품 (3)";#N/A,#N/A,FALSE,"초도품 (4)";#N/A,#N/A,FALSE,"초도품 (5)";#N/A,#N/A,FALSE,"초도품 (6)"}</definedName>
    <definedName name="ㅑㅑㅑ_2_2" hidden="1">{#N/A,#N/A,FALSE,"초도품";#N/A,#N/A,FALSE,"초도품 (2)";#N/A,#N/A,FALSE,"초도품 (3)";#N/A,#N/A,FALSE,"초도품 (4)";#N/A,#N/A,FALSE,"초도품 (5)";#N/A,#N/A,FALSE,"초도품 (6)"}</definedName>
    <definedName name="ㅑㅑㅑ_2_3" hidden="1">{#N/A,#N/A,FALSE,"초도품";#N/A,#N/A,FALSE,"초도품 (2)";#N/A,#N/A,FALSE,"초도품 (3)";#N/A,#N/A,FALSE,"초도품 (4)";#N/A,#N/A,FALSE,"초도품 (5)";#N/A,#N/A,FALSE,"초도품 (6)"}</definedName>
    <definedName name="ㅑㅑㅑ_2_4" hidden="1">{#N/A,#N/A,FALSE,"초도품";#N/A,#N/A,FALSE,"초도품 (2)";#N/A,#N/A,FALSE,"초도품 (3)";#N/A,#N/A,FALSE,"초도품 (4)";#N/A,#N/A,FALSE,"초도품 (5)";#N/A,#N/A,FALSE,"초도품 (6)"}</definedName>
    <definedName name="ㅑㅑㅑ_3" hidden="1">{#N/A,#N/A,FALSE,"초도품";#N/A,#N/A,FALSE,"초도품 (2)";#N/A,#N/A,FALSE,"초도품 (3)";#N/A,#N/A,FALSE,"초도품 (4)";#N/A,#N/A,FALSE,"초도품 (5)";#N/A,#N/A,FALSE,"초도품 (6)"}</definedName>
    <definedName name="ㅑㅑㅑ_3_1" hidden="1">{#N/A,#N/A,FALSE,"초도품";#N/A,#N/A,FALSE,"초도품 (2)";#N/A,#N/A,FALSE,"초도품 (3)";#N/A,#N/A,FALSE,"초도품 (4)";#N/A,#N/A,FALSE,"초도품 (5)";#N/A,#N/A,FALSE,"초도품 (6)"}</definedName>
    <definedName name="ㅑㅑㅑ_3_2" hidden="1">{#N/A,#N/A,FALSE,"초도품";#N/A,#N/A,FALSE,"초도품 (2)";#N/A,#N/A,FALSE,"초도품 (3)";#N/A,#N/A,FALSE,"초도품 (4)";#N/A,#N/A,FALSE,"초도품 (5)";#N/A,#N/A,FALSE,"초도품 (6)"}</definedName>
    <definedName name="ㅑㅑㅑ_3_3" hidden="1">{#N/A,#N/A,FALSE,"초도품";#N/A,#N/A,FALSE,"초도품 (2)";#N/A,#N/A,FALSE,"초도품 (3)";#N/A,#N/A,FALSE,"초도품 (4)";#N/A,#N/A,FALSE,"초도품 (5)";#N/A,#N/A,FALSE,"초도품 (6)"}</definedName>
    <definedName name="ㅑㅑㅑ_3_4" hidden="1">{#N/A,#N/A,FALSE,"초도품";#N/A,#N/A,FALSE,"초도품 (2)";#N/A,#N/A,FALSE,"초도품 (3)";#N/A,#N/A,FALSE,"초도품 (4)";#N/A,#N/A,FALSE,"초도품 (5)";#N/A,#N/A,FALSE,"초도품 (6)"}</definedName>
    <definedName name="ㅑㅑㅑ_4" hidden="1">{#N/A,#N/A,FALSE,"초도품";#N/A,#N/A,FALSE,"초도품 (2)";#N/A,#N/A,FALSE,"초도품 (3)";#N/A,#N/A,FALSE,"초도품 (4)";#N/A,#N/A,FALSE,"초도품 (5)";#N/A,#N/A,FALSE,"초도품 (6)"}</definedName>
    <definedName name="ㅑㅑㅑ_5" hidden="1">{#N/A,#N/A,FALSE,"초도품";#N/A,#N/A,FALSE,"초도품 (2)";#N/A,#N/A,FALSE,"초도품 (3)";#N/A,#N/A,FALSE,"초도품 (4)";#N/A,#N/A,FALSE,"초도품 (5)";#N/A,#N/A,FALSE,"초도품 (6)"}</definedName>
    <definedName name="ㅓ" hidden="1">{#N/A,#N/A,TRUE,"Y생산";#N/A,#N/A,TRUE,"Y판매";#N/A,#N/A,TRUE,"Y총물량";#N/A,#N/A,TRUE,"Y능력";#N/A,#N/A,TRUE,"YKD"}</definedName>
    <definedName name="ㅓ_1" hidden="1">{#N/A,#N/A,TRUE,"Y생산";#N/A,#N/A,TRUE,"Y판매";#N/A,#N/A,TRUE,"Y총물량";#N/A,#N/A,TRUE,"Y능력";#N/A,#N/A,TRUE,"YKD"}</definedName>
    <definedName name="ㅓ_1_1" hidden="1">{#N/A,#N/A,FALSE,"Aging Summary";#N/A,#N/A,FALSE,"Ratio Analysis";#N/A,#N/A,FALSE,"Test 120 Day Accts";#N/A,#N/A,FALSE,"Tickmarks"}</definedName>
    <definedName name="ㅓ_1_2" hidden="1">{#N/A,#N/A,FALSE,"Aging Summary";#N/A,#N/A,FALSE,"Ratio Analysis";#N/A,#N/A,FALSE,"Test 120 Day Accts";#N/A,#N/A,FALSE,"Tickmarks"}</definedName>
    <definedName name="ㅓ_1_3" hidden="1">{#N/A,#N/A,FALSE,"Aging Summary";#N/A,#N/A,FALSE,"Ratio Analysis";#N/A,#N/A,FALSE,"Test 120 Day Accts";#N/A,#N/A,FALSE,"Tickmarks"}</definedName>
    <definedName name="ㅓ_1_4" hidden="1">{#N/A,#N/A,FALSE,"Aging Summary";#N/A,#N/A,FALSE,"Ratio Analysis";#N/A,#N/A,FALSE,"Test 120 Day Accts";#N/A,#N/A,FALSE,"Tickmarks"}</definedName>
    <definedName name="ㅓ_2" hidden="1">{#N/A,#N/A,TRUE,"Y생산";#N/A,#N/A,TRUE,"Y판매";#N/A,#N/A,TRUE,"Y총물량";#N/A,#N/A,TRUE,"Y능력";#N/A,#N/A,TRUE,"YKD"}</definedName>
    <definedName name="ㅓ_2_1" hidden="1">{#N/A,#N/A,FALSE,"Aging Summary";#N/A,#N/A,FALSE,"Ratio Analysis";#N/A,#N/A,FALSE,"Test 120 Day Accts";#N/A,#N/A,FALSE,"Tickmarks"}</definedName>
    <definedName name="ㅓ_2_2" hidden="1">{#N/A,#N/A,FALSE,"Aging Summary";#N/A,#N/A,FALSE,"Ratio Analysis";#N/A,#N/A,FALSE,"Test 120 Day Accts";#N/A,#N/A,FALSE,"Tickmarks"}</definedName>
    <definedName name="ㅓ_2_3" hidden="1">{#N/A,#N/A,FALSE,"Aging Summary";#N/A,#N/A,FALSE,"Ratio Analysis";#N/A,#N/A,FALSE,"Test 120 Day Accts";#N/A,#N/A,FALSE,"Tickmarks"}</definedName>
    <definedName name="ㅓ_2_4" hidden="1">{#N/A,#N/A,FALSE,"Aging Summary";#N/A,#N/A,FALSE,"Ratio Analysis";#N/A,#N/A,FALSE,"Test 120 Day Accts";#N/A,#N/A,FALSE,"Tickmarks"}</definedName>
    <definedName name="ㅓ_3" hidden="1">{#N/A,#N/A,FALSE,"Aging Summary";#N/A,#N/A,FALSE,"Ratio Analysis";#N/A,#N/A,FALSE,"Test 120 Day Accts";#N/A,#N/A,FALSE,"Tickmarks"}</definedName>
    <definedName name="ㅓ_3_1" hidden="1">{#N/A,#N/A,FALSE,"Aging Summary";#N/A,#N/A,FALSE,"Ratio Analysis";#N/A,#N/A,FALSE,"Test 120 Day Accts";#N/A,#N/A,FALSE,"Tickmarks"}</definedName>
    <definedName name="ㅓ_3_2" hidden="1">{#N/A,#N/A,FALSE,"Aging Summary";#N/A,#N/A,FALSE,"Ratio Analysis";#N/A,#N/A,FALSE,"Test 120 Day Accts";#N/A,#N/A,FALSE,"Tickmarks"}</definedName>
    <definedName name="ㅓ_3_3" hidden="1">{#N/A,#N/A,FALSE,"Aging Summary";#N/A,#N/A,FALSE,"Ratio Analysis";#N/A,#N/A,FALSE,"Test 120 Day Accts";#N/A,#N/A,FALSE,"Tickmarks"}</definedName>
    <definedName name="ㅓ_3_4" hidden="1">{#N/A,#N/A,FALSE,"Aging Summary";#N/A,#N/A,FALSE,"Ratio Analysis";#N/A,#N/A,FALSE,"Test 120 Day Accts";#N/A,#N/A,FALSE,"Tickmarks"}</definedName>
    <definedName name="ㅓ_4" hidden="1">{#N/A,#N/A,FALSE,"Aging Summary";#N/A,#N/A,FALSE,"Ratio Analysis";#N/A,#N/A,FALSE,"Test 120 Day Accts";#N/A,#N/A,FALSE,"Tickmarks"}</definedName>
    <definedName name="ㅓ_5" hidden="1">{#N/A,#N/A,FALSE,"Aging Summary";#N/A,#N/A,FALSE,"Ratio Analysis";#N/A,#N/A,FALSE,"Test 120 Day Accts";#N/A,#N/A,FALSE,"Tickmarks"}</definedName>
    <definedName name="ㅓㅏㅣㅕㅑㅔ" hidden="1">{#N/A,#N/A,FALSE,"단축1";#N/A,#N/A,FALSE,"단축2";#N/A,#N/A,FALSE,"단축3";#N/A,#N/A,FALSE,"장축";#N/A,#N/A,FALSE,"4WD"}</definedName>
    <definedName name="ㅓㅗㅓㅗㅓㅗ" hidden="1">[38]현금흐름표!$F$45</definedName>
    <definedName name="ㅔㅔ" hidden="1">{#N/A,#N/A,FALSE,"초도품";#N/A,#N/A,FALSE,"초도품 (2)";#N/A,#N/A,FALSE,"초도품 (3)";#N/A,#N/A,FALSE,"초도품 (4)";#N/A,#N/A,FALSE,"초도품 (5)";#N/A,#N/A,FALSE,"초도품 (6)"}</definedName>
    <definedName name="ㅔㅔ_1_1" hidden="1">{#N/A,#N/A,FALSE,"초도품";#N/A,#N/A,FALSE,"초도품 (2)";#N/A,#N/A,FALSE,"초도품 (3)";#N/A,#N/A,FALSE,"초도품 (4)";#N/A,#N/A,FALSE,"초도품 (5)";#N/A,#N/A,FALSE,"초도품 (6)"}</definedName>
    <definedName name="ㅔㅔ_1_2" hidden="1">{#N/A,#N/A,FALSE,"초도품";#N/A,#N/A,FALSE,"초도품 (2)";#N/A,#N/A,FALSE,"초도품 (3)";#N/A,#N/A,FALSE,"초도품 (4)";#N/A,#N/A,FALSE,"초도품 (5)";#N/A,#N/A,FALSE,"초도품 (6)"}</definedName>
    <definedName name="ㅔㅔ_1_3" hidden="1">{#N/A,#N/A,FALSE,"초도품";#N/A,#N/A,FALSE,"초도품 (2)";#N/A,#N/A,FALSE,"초도품 (3)";#N/A,#N/A,FALSE,"초도품 (4)";#N/A,#N/A,FALSE,"초도품 (5)";#N/A,#N/A,FALSE,"초도품 (6)"}</definedName>
    <definedName name="ㅔㅔ_1_4" hidden="1">{#N/A,#N/A,FALSE,"초도품";#N/A,#N/A,FALSE,"초도품 (2)";#N/A,#N/A,FALSE,"초도품 (3)";#N/A,#N/A,FALSE,"초도품 (4)";#N/A,#N/A,FALSE,"초도품 (5)";#N/A,#N/A,FALSE,"초도품 (6)"}</definedName>
    <definedName name="ㅔㅔ_2" hidden="1">{#N/A,#N/A,FALSE,"초도품";#N/A,#N/A,FALSE,"초도품 (2)";#N/A,#N/A,FALSE,"초도품 (3)";#N/A,#N/A,FALSE,"초도품 (4)";#N/A,#N/A,FALSE,"초도품 (5)";#N/A,#N/A,FALSE,"초도품 (6)"}</definedName>
    <definedName name="ㅔㅔ_2_1" hidden="1">{#N/A,#N/A,FALSE,"초도품";#N/A,#N/A,FALSE,"초도품 (2)";#N/A,#N/A,FALSE,"초도품 (3)";#N/A,#N/A,FALSE,"초도품 (4)";#N/A,#N/A,FALSE,"초도품 (5)";#N/A,#N/A,FALSE,"초도품 (6)"}</definedName>
    <definedName name="ㅔㅔ_2_2" hidden="1">{#N/A,#N/A,FALSE,"초도품";#N/A,#N/A,FALSE,"초도품 (2)";#N/A,#N/A,FALSE,"초도품 (3)";#N/A,#N/A,FALSE,"초도품 (4)";#N/A,#N/A,FALSE,"초도품 (5)";#N/A,#N/A,FALSE,"초도품 (6)"}</definedName>
    <definedName name="ㅔㅔ_2_3" hidden="1">{#N/A,#N/A,FALSE,"초도품";#N/A,#N/A,FALSE,"초도품 (2)";#N/A,#N/A,FALSE,"초도품 (3)";#N/A,#N/A,FALSE,"초도품 (4)";#N/A,#N/A,FALSE,"초도품 (5)";#N/A,#N/A,FALSE,"초도품 (6)"}</definedName>
    <definedName name="ㅔㅔ_2_4" hidden="1">{#N/A,#N/A,FALSE,"초도품";#N/A,#N/A,FALSE,"초도품 (2)";#N/A,#N/A,FALSE,"초도품 (3)";#N/A,#N/A,FALSE,"초도품 (4)";#N/A,#N/A,FALSE,"초도품 (5)";#N/A,#N/A,FALSE,"초도품 (6)"}</definedName>
    <definedName name="ㅔㅔ_3" hidden="1">{#N/A,#N/A,FALSE,"초도품";#N/A,#N/A,FALSE,"초도품 (2)";#N/A,#N/A,FALSE,"초도품 (3)";#N/A,#N/A,FALSE,"초도품 (4)";#N/A,#N/A,FALSE,"초도품 (5)";#N/A,#N/A,FALSE,"초도품 (6)"}</definedName>
    <definedName name="ㅔㅔ_3_1" hidden="1">{#N/A,#N/A,FALSE,"초도품";#N/A,#N/A,FALSE,"초도품 (2)";#N/A,#N/A,FALSE,"초도품 (3)";#N/A,#N/A,FALSE,"초도품 (4)";#N/A,#N/A,FALSE,"초도품 (5)";#N/A,#N/A,FALSE,"초도품 (6)"}</definedName>
    <definedName name="ㅔㅔ_3_2" hidden="1">{#N/A,#N/A,FALSE,"초도품";#N/A,#N/A,FALSE,"초도품 (2)";#N/A,#N/A,FALSE,"초도품 (3)";#N/A,#N/A,FALSE,"초도품 (4)";#N/A,#N/A,FALSE,"초도품 (5)";#N/A,#N/A,FALSE,"초도품 (6)"}</definedName>
    <definedName name="ㅔㅔ_3_3" hidden="1">{#N/A,#N/A,FALSE,"초도품";#N/A,#N/A,FALSE,"초도품 (2)";#N/A,#N/A,FALSE,"초도품 (3)";#N/A,#N/A,FALSE,"초도품 (4)";#N/A,#N/A,FALSE,"초도품 (5)";#N/A,#N/A,FALSE,"초도품 (6)"}</definedName>
    <definedName name="ㅔㅔ_3_4" hidden="1">{#N/A,#N/A,FALSE,"초도품";#N/A,#N/A,FALSE,"초도품 (2)";#N/A,#N/A,FALSE,"초도품 (3)";#N/A,#N/A,FALSE,"초도품 (4)";#N/A,#N/A,FALSE,"초도품 (5)";#N/A,#N/A,FALSE,"초도품 (6)"}</definedName>
    <definedName name="ㅔㅔ_4" hidden="1">{#N/A,#N/A,FALSE,"초도품";#N/A,#N/A,FALSE,"초도품 (2)";#N/A,#N/A,FALSE,"초도품 (3)";#N/A,#N/A,FALSE,"초도품 (4)";#N/A,#N/A,FALSE,"초도품 (5)";#N/A,#N/A,FALSE,"초도품 (6)"}</definedName>
    <definedName name="ㅔㅔ_5" hidden="1">{#N/A,#N/A,FALSE,"초도품";#N/A,#N/A,FALSE,"초도품 (2)";#N/A,#N/A,FALSE,"초도품 (3)";#N/A,#N/A,FALSE,"초도품 (4)";#N/A,#N/A,FALSE,"초도품 (5)";#N/A,#N/A,FALSE,"초도품 (6)"}</definedName>
    <definedName name="ㅕ_1_1" hidden="1">{#N/A,#N/A,FALSE,"Aging Summary";#N/A,#N/A,FALSE,"Ratio Analysis";#N/A,#N/A,FALSE,"Test 120 Day Accts";#N/A,#N/A,FALSE,"Tickmarks"}</definedName>
    <definedName name="ㅕ_1_2" hidden="1">{#N/A,#N/A,FALSE,"Aging Summary";#N/A,#N/A,FALSE,"Ratio Analysis";#N/A,#N/A,FALSE,"Test 120 Day Accts";#N/A,#N/A,FALSE,"Tickmarks"}</definedName>
    <definedName name="ㅕ_1_3" hidden="1">{#N/A,#N/A,FALSE,"Aging Summary";#N/A,#N/A,FALSE,"Ratio Analysis";#N/A,#N/A,FALSE,"Test 120 Day Accts";#N/A,#N/A,FALSE,"Tickmarks"}</definedName>
    <definedName name="ㅕ_1_4" hidden="1">{#N/A,#N/A,FALSE,"Aging Summary";#N/A,#N/A,FALSE,"Ratio Analysis";#N/A,#N/A,FALSE,"Test 120 Day Accts";#N/A,#N/A,FALSE,"Tickmarks"}</definedName>
    <definedName name="ㅕ_2" hidden="1">{#N/A,#N/A,FALSE,"Aging Summary";#N/A,#N/A,FALSE,"Ratio Analysis";#N/A,#N/A,FALSE,"Test 120 Day Accts";#N/A,#N/A,FALSE,"Tickmarks"}</definedName>
    <definedName name="ㅕ_2_1" hidden="1">{#N/A,#N/A,FALSE,"Aging Summary";#N/A,#N/A,FALSE,"Ratio Analysis";#N/A,#N/A,FALSE,"Test 120 Day Accts";#N/A,#N/A,FALSE,"Tickmarks"}</definedName>
    <definedName name="ㅕ_2_2" hidden="1">{#N/A,#N/A,FALSE,"Aging Summary";#N/A,#N/A,FALSE,"Ratio Analysis";#N/A,#N/A,FALSE,"Test 120 Day Accts";#N/A,#N/A,FALSE,"Tickmarks"}</definedName>
    <definedName name="ㅕ_2_3" hidden="1">{#N/A,#N/A,FALSE,"Aging Summary";#N/A,#N/A,FALSE,"Ratio Analysis";#N/A,#N/A,FALSE,"Test 120 Day Accts";#N/A,#N/A,FALSE,"Tickmarks"}</definedName>
    <definedName name="ㅕ_2_4" hidden="1">{#N/A,#N/A,FALSE,"Aging Summary";#N/A,#N/A,FALSE,"Ratio Analysis";#N/A,#N/A,FALSE,"Test 120 Day Accts";#N/A,#N/A,FALSE,"Tickmarks"}</definedName>
    <definedName name="ㅕ_3" hidden="1">{#N/A,#N/A,FALSE,"Aging Summary";#N/A,#N/A,FALSE,"Ratio Analysis";#N/A,#N/A,FALSE,"Test 120 Day Accts";#N/A,#N/A,FALSE,"Tickmarks"}</definedName>
    <definedName name="ㅕ_3_1" hidden="1">{#N/A,#N/A,FALSE,"Aging Summary";#N/A,#N/A,FALSE,"Ratio Analysis";#N/A,#N/A,FALSE,"Test 120 Day Accts";#N/A,#N/A,FALSE,"Tickmarks"}</definedName>
    <definedName name="ㅕ_3_2" hidden="1">{#N/A,#N/A,FALSE,"Aging Summary";#N/A,#N/A,FALSE,"Ratio Analysis";#N/A,#N/A,FALSE,"Test 120 Day Accts";#N/A,#N/A,FALSE,"Tickmarks"}</definedName>
    <definedName name="ㅕ_3_3" hidden="1">{#N/A,#N/A,FALSE,"Aging Summary";#N/A,#N/A,FALSE,"Ratio Analysis";#N/A,#N/A,FALSE,"Test 120 Day Accts";#N/A,#N/A,FALSE,"Tickmarks"}</definedName>
    <definedName name="ㅕ_3_4" hidden="1">{#N/A,#N/A,FALSE,"Aging Summary";#N/A,#N/A,FALSE,"Ratio Analysis";#N/A,#N/A,FALSE,"Test 120 Day Accts";#N/A,#N/A,FALSE,"Tickmarks"}</definedName>
    <definedName name="ㅕ_4" hidden="1">{#N/A,#N/A,FALSE,"Aging Summary";#N/A,#N/A,FALSE,"Ratio Analysis";#N/A,#N/A,FALSE,"Test 120 Day Accts";#N/A,#N/A,FALSE,"Tickmarks"}</definedName>
    <definedName name="ㅕ_5" hidden="1">{#N/A,#N/A,FALSE,"Aging Summary";#N/A,#N/A,FALSE,"Ratio Analysis";#N/A,#N/A,FALSE,"Test 120 Day Accts";#N/A,#N/A,FALSE,"Tickmarks"}</definedName>
    <definedName name="ㅕㅅ" hidden="1">{#N/A,#N/A,FALSE,"BS";#N/A,#N/A,FALSE,"PL";#N/A,#N/A,FALSE,"A";#N/A,#N/A,FALSE,"B";#N/A,#N/A,FALSE,"B1";#N/A,#N/A,FALSE,"C";#N/A,#N/A,FALSE,"C1";#N/A,#N/A,FALSE,"C2";#N/A,#N/A,FALSE,"D";#N/A,#N/A,FALSE,"E";#N/A,#N/A,FALSE,"F";#N/A,#N/A,FALSE,"AA";#N/A,#N/A,FALSE,"BB";#N/A,#N/A,FALSE,"CC";#N/A,#N/A,FALSE,"DD";#N/A,#N/A,FALSE,"EE";#N/A,#N/A,FALSE,"FF";#N/A,#N/A,FALSE,"PL10";#N/A,#N/A,FALSE,"PL20";#N/A,#N/A,FALSE,"PL30"}</definedName>
    <definedName name="ㅕㅕㅕ" hidden="1">{#N/A,#N/A,FALSE,"을지 (4)";#N/A,#N/A,FALSE,"을지 (5)";#N/A,#N/A,FALSE,"을지 (6)"}</definedName>
    <definedName name="ㅕㅕㅕ_1_1" hidden="1">{#N/A,#N/A,FALSE,"을지 (4)";#N/A,#N/A,FALSE,"을지 (5)";#N/A,#N/A,FALSE,"을지 (6)"}</definedName>
    <definedName name="ㅕㅕㅕ_1_2" hidden="1">{#N/A,#N/A,FALSE,"을지 (4)";#N/A,#N/A,FALSE,"을지 (5)";#N/A,#N/A,FALSE,"을지 (6)"}</definedName>
    <definedName name="ㅕㅕㅕ_1_3" hidden="1">{#N/A,#N/A,FALSE,"을지 (4)";#N/A,#N/A,FALSE,"을지 (5)";#N/A,#N/A,FALSE,"을지 (6)"}</definedName>
    <definedName name="ㅕㅕㅕ_1_4" hidden="1">{#N/A,#N/A,FALSE,"을지 (4)";#N/A,#N/A,FALSE,"을지 (5)";#N/A,#N/A,FALSE,"을지 (6)"}</definedName>
    <definedName name="ㅕㅕㅕ_2" hidden="1">{#N/A,#N/A,FALSE,"을지 (4)";#N/A,#N/A,FALSE,"을지 (5)";#N/A,#N/A,FALSE,"을지 (6)"}</definedName>
    <definedName name="ㅕㅕㅕ_2_1" hidden="1">{#N/A,#N/A,FALSE,"을지 (4)";#N/A,#N/A,FALSE,"을지 (5)";#N/A,#N/A,FALSE,"을지 (6)"}</definedName>
    <definedName name="ㅕㅕㅕ_2_2" hidden="1">{#N/A,#N/A,FALSE,"을지 (4)";#N/A,#N/A,FALSE,"을지 (5)";#N/A,#N/A,FALSE,"을지 (6)"}</definedName>
    <definedName name="ㅕㅕㅕ_2_3" hidden="1">{#N/A,#N/A,FALSE,"을지 (4)";#N/A,#N/A,FALSE,"을지 (5)";#N/A,#N/A,FALSE,"을지 (6)"}</definedName>
    <definedName name="ㅕㅕㅕ_2_4" hidden="1">{#N/A,#N/A,FALSE,"을지 (4)";#N/A,#N/A,FALSE,"을지 (5)";#N/A,#N/A,FALSE,"을지 (6)"}</definedName>
    <definedName name="ㅕㅕㅕ_3" hidden="1">{#N/A,#N/A,FALSE,"을지 (4)";#N/A,#N/A,FALSE,"을지 (5)";#N/A,#N/A,FALSE,"을지 (6)"}</definedName>
    <definedName name="ㅕㅕㅕ_3_1" hidden="1">{#N/A,#N/A,FALSE,"을지 (4)";#N/A,#N/A,FALSE,"을지 (5)";#N/A,#N/A,FALSE,"을지 (6)"}</definedName>
    <definedName name="ㅕㅕㅕ_3_2" hidden="1">{#N/A,#N/A,FALSE,"을지 (4)";#N/A,#N/A,FALSE,"을지 (5)";#N/A,#N/A,FALSE,"을지 (6)"}</definedName>
    <definedName name="ㅕㅕㅕ_3_3" hidden="1">{#N/A,#N/A,FALSE,"을지 (4)";#N/A,#N/A,FALSE,"을지 (5)";#N/A,#N/A,FALSE,"을지 (6)"}</definedName>
    <definedName name="ㅕㅕㅕ_3_4" hidden="1">{#N/A,#N/A,FALSE,"을지 (4)";#N/A,#N/A,FALSE,"을지 (5)";#N/A,#N/A,FALSE,"을지 (6)"}</definedName>
    <definedName name="ㅕㅕㅕ_4" hidden="1">{#N/A,#N/A,FALSE,"을지 (4)";#N/A,#N/A,FALSE,"을지 (5)";#N/A,#N/A,FALSE,"을지 (6)"}</definedName>
    <definedName name="ㅕㅕㅕ_5" hidden="1">{#N/A,#N/A,FALSE,"을지 (4)";#N/A,#N/A,FALSE,"을지 (5)";#N/A,#N/A,FALSE,"을지 (6)"}</definedName>
    <definedName name="ㅕㅛ쇼쇼ㅅㄱ" hidden="1">{#N/A,#N/A,FALSE,"BS";#N/A,#N/A,FALSE,"PL";#N/A,#N/A,FALSE,"처분";#N/A,#N/A,FALSE,"현금";#N/A,#N/A,FALSE,"매출";#N/A,#N/A,FALSE,"원가";#N/A,#N/A,FALSE,"경영"}</definedName>
    <definedName name="ㅗ_1_1" hidden="1">{#N/A,#N/A,FALSE,"Aging Summary";#N/A,#N/A,FALSE,"Ratio Analysis";#N/A,#N/A,FALSE,"Test 120 Day Accts";#N/A,#N/A,FALSE,"Tickmarks"}</definedName>
    <definedName name="ㅗ_1_2" hidden="1">{#N/A,#N/A,FALSE,"Aging Summary";#N/A,#N/A,FALSE,"Ratio Analysis";#N/A,#N/A,FALSE,"Test 120 Day Accts";#N/A,#N/A,FALSE,"Tickmarks"}</definedName>
    <definedName name="ㅗ_1_3" hidden="1">{#N/A,#N/A,FALSE,"Aging Summary";#N/A,#N/A,FALSE,"Ratio Analysis";#N/A,#N/A,FALSE,"Test 120 Day Accts";#N/A,#N/A,FALSE,"Tickmarks"}</definedName>
    <definedName name="ㅗ_1_4" hidden="1">{#N/A,#N/A,FALSE,"Aging Summary";#N/A,#N/A,FALSE,"Ratio Analysis";#N/A,#N/A,FALSE,"Test 120 Day Accts";#N/A,#N/A,FALSE,"Tickmarks"}</definedName>
    <definedName name="ㅗ_2" hidden="1">{#N/A,#N/A,FALSE,"Aging Summary";#N/A,#N/A,FALSE,"Ratio Analysis";#N/A,#N/A,FALSE,"Test 120 Day Accts";#N/A,#N/A,FALSE,"Tickmarks"}</definedName>
    <definedName name="ㅗ_2_1" hidden="1">{#N/A,#N/A,FALSE,"Aging Summary";#N/A,#N/A,FALSE,"Ratio Analysis";#N/A,#N/A,FALSE,"Test 120 Day Accts";#N/A,#N/A,FALSE,"Tickmarks"}</definedName>
    <definedName name="ㅗ_2_2" hidden="1">{#N/A,#N/A,FALSE,"Aging Summary";#N/A,#N/A,FALSE,"Ratio Analysis";#N/A,#N/A,FALSE,"Test 120 Day Accts";#N/A,#N/A,FALSE,"Tickmarks"}</definedName>
    <definedName name="ㅗ_2_3" hidden="1">{#N/A,#N/A,FALSE,"Aging Summary";#N/A,#N/A,FALSE,"Ratio Analysis";#N/A,#N/A,FALSE,"Test 120 Day Accts";#N/A,#N/A,FALSE,"Tickmarks"}</definedName>
    <definedName name="ㅗ_2_4" hidden="1">{#N/A,#N/A,FALSE,"Aging Summary";#N/A,#N/A,FALSE,"Ratio Analysis";#N/A,#N/A,FALSE,"Test 120 Day Accts";#N/A,#N/A,FALSE,"Tickmarks"}</definedName>
    <definedName name="ㅗ_3" hidden="1">{#N/A,#N/A,FALSE,"Aging Summary";#N/A,#N/A,FALSE,"Ratio Analysis";#N/A,#N/A,FALSE,"Test 120 Day Accts";#N/A,#N/A,FALSE,"Tickmarks"}</definedName>
    <definedName name="ㅗ_3_1" hidden="1">{#N/A,#N/A,FALSE,"Aging Summary";#N/A,#N/A,FALSE,"Ratio Analysis";#N/A,#N/A,FALSE,"Test 120 Day Accts";#N/A,#N/A,FALSE,"Tickmarks"}</definedName>
    <definedName name="ㅗ_3_2" hidden="1">{#N/A,#N/A,FALSE,"Aging Summary";#N/A,#N/A,FALSE,"Ratio Analysis";#N/A,#N/A,FALSE,"Test 120 Day Accts";#N/A,#N/A,FALSE,"Tickmarks"}</definedName>
    <definedName name="ㅗ_3_3" hidden="1">{#N/A,#N/A,FALSE,"Aging Summary";#N/A,#N/A,FALSE,"Ratio Analysis";#N/A,#N/A,FALSE,"Test 120 Day Accts";#N/A,#N/A,FALSE,"Tickmarks"}</definedName>
    <definedName name="ㅗ_3_4" hidden="1">{#N/A,#N/A,FALSE,"Aging Summary";#N/A,#N/A,FALSE,"Ratio Analysis";#N/A,#N/A,FALSE,"Test 120 Day Accts";#N/A,#N/A,FALSE,"Tickmarks"}</definedName>
    <definedName name="ㅗ_4" hidden="1">{#N/A,#N/A,FALSE,"Aging Summary";#N/A,#N/A,FALSE,"Ratio Analysis";#N/A,#N/A,FALSE,"Test 120 Day Accts";#N/A,#N/A,FALSE,"Tickmarks"}</definedName>
    <definedName name="ㅗ_5" hidden="1">{#N/A,#N/A,FALSE,"Aging Summary";#N/A,#N/A,FALSE,"Ratio Analysis";#N/A,#N/A,FALSE,"Test 120 Day Accts";#N/A,#N/A,FALSE,"Tickmarks"}</definedName>
    <definedName name="ㅗㄹ호홓로" hidden="1">#REF!</definedName>
    <definedName name="ㅗㅎ" hidden="1">{#N/A,#N/A,TRUE,"Y생산";#N/A,#N/A,TRUE,"Y판매";#N/A,#N/A,TRUE,"Y총물량";#N/A,#N/A,TRUE,"Y능력";#N/A,#N/A,TRUE,"YKD"}</definedName>
    <definedName name="ㅗㅎ_1" hidden="1">{#N/A,#N/A,TRUE,"Y생산";#N/A,#N/A,TRUE,"Y판매";#N/A,#N/A,TRUE,"Y총물량";#N/A,#N/A,TRUE,"Y능력";#N/A,#N/A,TRUE,"YKD"}</definedName>
    <definedName name="ㅗㅎ_2" hidden="1">{#N/A,#N/A,TRUE,"Y생산";#N/A,#N/A,TRUE,"Y판매";#N/A,#N/A,TRUE,"Y총물량";#N/A,#N/A,TRUE,"Y능력";#N/A,#N/A,TRUE,"YKD"}</definedName>
    <definedName name="ㅗㅓㅏ" hidden="1">#N/A</definedName>
    <definedName name="ㅗㅓㅏ_1" hidden="1">#N/A</definedName>
    <definedName name="ㅗㅓㅏㅣ" hidden="1">{#N/A,#N/A,FALSE,"단축1";#N/A,#N/A,FALSE,"단축2";#N/A,#N/A,FALSE,"단축3";#N/A,#N/A,FALSE,"장축";#N/A,#N/A,FALSE,"4WD"}</definedName>
    <definedName name="ㅗㅗ_1_1" hidden="1">{#N/A,#N/A,FALSE,"초도품";#N/A,#N/A,FALSE,"초도품 (2)";#N/A,#N/A,FALSE,"초도품 (3)";#N/A,#N/A,FALSE,"초도품 (4)";#N/A,#N/A,FALSE,"초도품 (5)";#N/A,#N/A,FALSE,"초도품 (6)"}</definedName>
    <definedName name="ㅗㅗ_1_2" hidden="1">{#N/A,#N/A,FALSE,"초도품";#N/A,#N/A,FALSE,"초도품 (2)";#N/A,#N/A,FALSE,"초도품 (3)";#N/A,#N/A,FALSE,"초도품 (4)";#N/A,#N/A,FALSE,"초도품 (5)";#N/A,#N/A,FALSE,"초도품 (6)"}</definedName>
    <definedName name="ㅗㅗ_1_3" hidden="1">{#N/A,#N/A,FALSE,"초도품";#N/A,#N/A,FALSE,"초도품 (2)";#N/A,#N/A,FALSE,"초도품 (3)";#N/A,#N/A,FALSE,"초도품 (4)";#N/A,#N/A,FALSE,"초도품 (5)";#N/A,#N/A,FALSE,"초도품 (6)"}</definedName>
    <definedName name="ㅗㅗ_1_4" hidden="1">{#N/A,#N/A,FALSE,"초도품";#N/A,#N/A,FALSE,"초도품 (2)";#N/A,#N/A,FALSE,"초도품 (3)";#N/A,#N/A,FALSE,"초도품 (4)";#N/A,#N/A,FALSE,"초도품 (5)";#N/A,#N/A,FALSE,"초도품 (6)"}</definedName>
    <definedName name="ㅗㅗ_2" hidden="1">{#N/A,#N/A,FALSE,"초도품";#N/A,#N/A,FALSE,"초도품 (2)";#N/A,#N/A,FALSE,"초도품 (3)";#N/A,#N/A,FALSE,"초도품 (4)";#N/A,#N/A,FALSE,"초도품 (5)";#N/A,#N/A,FALSE,"초도품 (6)"}</definedName>
    <definedName name="ㅗㅗ_2_1" hidden="1">{#N/A,#N/A,FALSE,"초도품";#N/A,#N/A,FALSE,"초도품 (2)";#N/A,#N/A,FALSE,"초도품 (3)";#N/A,#N/A,FALSE,"초도품 (4)";#N/A,#N/A,FALSE,"초도품 (5)";#N/A,#N/A,FALSE,"초도품 (6)"}</definedName>
    <definedName name="ㅗㅗ_2_2" hidden="1">{#N/A,#N/A,FALSE,"초도품";#N/A,#N/A,FALSE,"초도품 (2)";#N/A,#N/A,FALSE,"초도품 (3)";#N/A,#N/A,FALSE,"초도품 (4)";#N/A,#N/A,FALSE,"초도품 (5)";#N/A,#N/A,FALSE,"초도품 (6)"}</definedName>
    <definedName name="ㅗㅗ_2_3" hidden="1">{#N/A,#N/A,FALSE,"초도품";#N/A,#N/A,FALSE,"초도품 (2)";#N/A,#N/A,FALSE,"초도품 (3)";#N/A,#N/A,FALSE,"초도품 (4)";#N/A,#N/A,FALSE,"초도품 (5)";#N/A,#N/A,FALSE,"초도품 (6)"}</definedName>
    <definedName name="ㅗㅗ_2_4" hidden="1">{#N/A,#N/A,FALSE,"초도품";#N/A,#N/A,FALSE,"초도품 (2)";#N/A,#N/A,FALSE,"초도품 (3)";#N/A,#N/A,FALSE,"초도품 (4)";#N/A,#N/A,FALSE,"초도품 (5)";#N/A,#N/A,FALSE,"초도품 (6)"}</definedName>
    <definedName name="ㅗㅗ_3" hidden="1">{#N/A,#N/A,FALSE,"초도품";#N/A,#N/A,FALSE,"초도품 (2)";#N/A,#N/A,FALSE,"초도품 (3)";#N/A,#N/A,FALSE,"초도품 (4)";#N/A,#N/A,FALSE,"초도품 (5)";#N/A,#N/A,FALSE,"초도품 (6)"}</definedName>
    <definedName name="ㅗㅗ_3_1" hidden="1">{#N/A,#N/A,FALSE,"초도품";#N/A,#N/A,FALSE,"초도품 (2)";#N/A,#N/A,FALSE,"초도품 (3)";#N/A,#N/A,FALSE,"초도품 (4)";#N/A,#N/A,FALSE,"초도품 (5)";#N/A,#N/A,FALSE,"초도품 (6)"}</definedName>
    <definedName name="ㅗㅗ_3_2" hidden="1">{#N/A,#N/A,FALSE,"초도품";#N/A,#N/A,FALSE,"초도품 (2)";#N/A,#N/A,FALSE,"초도품 (3)";#N/A,#N/A,FALSE,"초도품 (4)";#N/A,#N/A,FALSE,"초도품 (5)";#N/A,#N/A,FALSE,"초도품 (6)"}</definedName>
    <definedName name="ㅗㅗ_3_3" hidden="1">{#N/A,#N/A,FALSE,"초도품";#N/A,#N/A,FALSE,"초도품 (2)";#N/A,#N/A,FALSE,"초도품 (3)";#N/A,#N/A,FALSE,"초도품 (4)";#N/A,#N/A,FALSE,"초도품 (5)";#N/A,#N/A,FALSE,"초도품 (6)"}</definedName>
    <definedName name="ㅗㅗ_3_4" hidden="1">{#N/A,#N/A,FALSE,"초도품";#N/A,#N/A,FALSE,"초도품 (2)";#N/A,#N/A,FALSE,"초도품 (3)";#N/A,#N/A,FALSE,"초도품 (4)";#N/A,#N/A,FALSE,"초도품 (5)";#N/A,#N/A,FALSE,"초도품 (6)"}</definedName>
    <definedName name="ㅗㅗ_4" hidden="1">{#N/A,#N/A,FALSE,"초도품";#N/A,#N/A,FALSE,"초도품 (2)";#N/A,#N/A,FALSE,"초도품 (3)";#N/A,#N/A,FALSE,"초도품 (4)";#N/A,#N/A,FALSE,"초도품 (5)";#N/A,#N/A,FALSE,"초도품 (6)"}</definedName>
    <definedName name="ㅗㅗ_5" hidden="1">{#N/A,#N/A,FALSE,"초도품";#N/A,#N/A,FALSE,"초도품 (2)";#N/A,#N/A,FALSE,"초도품 (3)";#N/A,#N/A,FALSE,"초도품 (4)";#N/A,#N/A,FALSE,"초도품 (5)";#N/A,#N/A,FALSE,"초도품 (6)"}</definedName>
    <definedName name="ㅛ" hidden="1">{#N/A,#N/A,FALSE,"Aging Summary";#N/A,#N/A,FALSE,"Ratio Analysis";#N/A,#N/A,FALSE,"Test 120 Day Accts";#N/A,#N/A,FALSE,"Tickmarks"}</definedName>
    <definedName name="ㅛ_1_1" hidden="1">{#N/A,#N/A,FALSE,"Aging Summary";#N/A,#N/A,FALSE,"Ratio Analysis";#N/A,#N/A,FALSE,"Test 120 Day Accts";#N/A,#N/A,FALSE,"Tickmarks"}</definedName>
    <definedName name="ㅛ_1_2" hidden="1">{#N/A,#N/A,FALSE,"Aging Summary";#N/A,#N/A,FALSE,"Ratio Analysis";#N/A,#N/A,FALSE,"Test 120 Day Accts";#N/A,#N/A,FALSE,"Tickmarks"}</definedName>
    <definedName name="ㅛ_1_3" hidden="1">{#N/A,#N/A,FALSE,"Aging Summary";#N/A,#N/A,FALSE,"Ratio Analysis";#N/A,#N/A,FALSE,"Test 120 Day Accts";#N/A,#N/A,FALSE,"Tickmarks"}</definedName>
    <definedName name="ㅛ_1_4" hidden="1">{#N/A,#N/A,FALSE,"Aging Summary";#N/A,#N/A,FALSE,"Ratio Analysis";#N/A,#N/A,FALSE,"Test 120 Day Accts";#N/A,#N/A,FALSE,"Tickmarks"}</definedName>
    <definedName name="ㅛ_2" hidden="1">{#N/A,#N/A,FALSE,"Aging Summary";#N/A,#N/A,FALSE,"Ratio Analysis";#N/A,#N/A,FALSE,"Test 120 Day Accts";#N/A,#N/A,FALSE,"Tickmarks"}</definedName>
    <definedName name="ㅛ_2_1" hidden="1">{#N/A,#N/A,FALSE,"Aging Summary";#N/A,#N/A,FALSE,"Ratio Analysis";#N/A,#N/A,FALSE,"Test 120 Day Accts";#N/A,#N/A,FALSE,"Tickmarks"}</definedName>
    <definedName name="ㅛ_2_2" hidden="1">{#N/A,#N/A,FALSE,"Aging Summary";#N/A,#N/A,FALSE,"Ratio Analysis";#N/A,#N/A,FALSE,"Test 120 Day Accts";#N/A,#N/A,FALSE,"Tickmarks"}</definedName>
    <definedName name="ㅛ_2_3" hidden="1">{#N/A,#N/A,FALSE,"Aging Summary";#N/A,#N/A,FALSE,"Ratio Analysis";#N/A,#N/A,FALSE,"Test 120 Day Accts";#N/A,#N/A,FALSE,"Tickmarks"}</definedName>
    <definedName name="ㅛ_2_4" hidden="1">{#N/A,#N/A,FALSE,"Aging Summary";#N/A,#N/A,FALSE,"Ratio Analysis";#N/A,#N/A,FALSE,"Test 120 Day Accts";#N/A,#N/A,FALSE,"Tickmarks"}</definedName>
    <definedName name="ㅛ_3" hidden="1">{#N/A,#N/A,FALSE,"Aging Summary";#N/A,#N/A,FALSE,"Ratio Analysis";#N/A,#N/A,FALSE,"Test 120 Day Accts";#N/A,#N/A,FALSE,"Tickmarks"}</definedName>
    <definedName name="ㅛ_3_1" hidden="1">{#N/A,#N/A,FALSE,"Aging Summary";#N/A,#N/A,FALSE,"Ratio Analysis";#N/A,#N/A,FALSE,"Test 120 Day Accts";#N/A,#N/A,FALSE,"Tickmarks"}</definedName>
    <definedName name="ㅛ_3_2" hidden="1">{#N/A,#N/A,FALSE,"Aging Summary";#N/A,#N/A,FALSE,"Ratio Analysis";#N/A,#N/A,FALSE,"Test 120 Day Accts";#N/A,#N/A,FALSE,"Tickmarks"}</definedName>
    <definedName name="ㅛ_3_3" hidden="1">{#N/A,#N/A,FALSE,"Aging Summary";#N/A,#N/A,FALSE,"Ratio Analysis";#N/A,#N/A,FALSE,"Test 120 Day Accts";#N/A,#N/A,FALSE,"Tickmarks"}</definedName>
    <definedName name="ㅛ_3_4" hidden="1">{#N/A,#N/A,FALSE,"Aging Summary";#N/A,#N/A,FALSE,"Ratio Analysis";#N/A,#N/A,FALSE,"Test 120 Day Accts";#N/A,#N/A,FALSE,"Tickmarks"}</definedName>
    <definedName name="ㅛ_4" hidden="1">{#N/A,#N/A,FALSE,"Aging Summary";#N/A,#N/A,FALSE,"Ratio Analysis";#N/A,#N/A,FALSE,"Test 120 Day Accts";#N/A,#N/A,FALSE,"Tickmarks"}</definedName>
    <definedName name="ㅛ_5" hidden="1">{#N/A,#N/A,FALSE,"Aging Summary";#N/A,#N/A,FALSE,"Ratio Analysis";#N/A,#N/A,FALSE,"Test 120 Day Accts";#N/A,#N/A,FALSE,"Tickmarks"}</definedName>
    <definedName name="ㅛㅛㅛ_1_1" hidden="1">{#N/A,#N/A,FALSE,"초도품";#N/A,#N/A,FALSE,"초도품 (2)";#N/A,#N/A,FALSE,"초도품 (3)";#N/A,#N/A,FALSE,"초도품 (4)";#N/A,#N/A,FALSE,"초도품 (5)";#N/A,#N/A,FALSE,"초도품 (6)"}</definedName>
    <definedName name="ㅛㅛㅛ_1_2" hidden="1">{#N/A,#N/A,FALSE,"초도품";#N/A,#N/A,FALSE,"초도품 (2)";#N/A,#N/A,FALSE,"초도품 (3)";#N/A,#N/A,FALSE,"초도품 (4)";#N/A,#N/A,FALSE,"초도품 (5)";#N/A,#N/A,FALSE,"초도품 (6)"}</definedName>
    <definedName name="ㅛㅛㅛ_1_3" hidden="1">{#N/A,#N/A,FALSE,"초도품";#N/A,#N/A,FALSE,"초도품 (2)";#N/A,#N/A,FALSE,"초도품 (3)";#N/A,#N/A,FALSE,"초도품 (4)";#N/A,#N/A,FALSE,"초도품 (5)";#N/A,#N/A,FALSE,"초도품 (6)"}</definedName>
    <definedName name="ㅛㅛㅛ_1_4" hidden="1">{#N/A,#N/A,FALSE,"초도품";#N/A,#N/A,FALSE,"초도품 (2)";#N/A,#N/A,FALSE,"초도품 (3)";#N/A,#N/A,FALSE,"초도품 (4)";#N/A,#N/A,FALSE,"초도품 (5)";#N/A,#N/A,FALSE,"초도품 (6)"}</definedName>
    <definedName name="ㅛㅛㅛ_2" hidden="1">{#N/A,#N/A,FALSE,"초도품";#N/A,#N/A,FALSE,"초도품 (2)";#N/A,#N/A,FALSE,"초도품 (3)";#N/A,#N/A,FALSE,"초도품 (4)";#N/A,#N/A,FALSE,"초도품 (5)";#N/A,#N/A,FALSE,"초도품 (6)"}</definedName>
    <definedName name="ㅛㅛㅛ_2_1" hidden="1">{#N/A,#N/A,FALSE,"초도품";#N/A,#N/A,FALSE,"초도품 (2)";#N/A,#N/A,FALSE,"초도품 (3)";#N/A,#N/A,FALSE,"초도품 (4)";#N/A,#N/A,FALSE,"초도품 (5)";#N/A,#N/A,FALSE,"초도품 (6)"}</definedName>
    <definedName name="ㅛㅛㅛ_2_2" hidden="1">{#N/A,#N/A,FALSE,"초도품";#N/A,#N/A,FALSE,"초도품 (2)";#N/A,#N/A,FALSE,"초도품 (3)";#N/A,#N/A,FALSE,"초도품 (4)";#N/A,#N/A,FALSE,"초도품 (5)";#N/A,#N/A,FALSE,"초도품 (6)"}</definedName>
    <definedName name="ㅛㅛㅛ_2_3" hidden="1">{#N/A,#N/A,FALSE,"초도품";#N/A,#N/A,FALSE,"초도품 (2)";#N/A,#N/A,FALSE,"초도품 (3)";#N/A,#N/A,FALSE,"초도품 (4)";#N/A,#N/A,FALSE,"초도품 (5)";#N/A,#N/A,FALSE,"초도품 (6)"}</definedName>
    <definedName name="ㅛㅛㅛ_2_4" hidden="1">{#N/A,#N/A,FALSE,"초도품";#N/A,#N/A,FALSE,"초도품 (2)";#N/A,#N/A,FALSE,"초도품 (3)";#N/A,#N/A,FALSE,"초도품 (4)";#N/A,#N/A,FALSE,"초도품 (5)";#N/A,#N/A,FALSE,"초도품 (6)"}</definedName>
    <definedName name="ㅛㅛㅛ_3" hidden="1">{#N/A,#N/A,FALSE,"초도품";#N/A,#N/A,FALSE,"초도품 (2)";#N/A,#N/A,FALSE,"초도품 (3)";#N/A,#N/A,FALSE,"초도품 (4)";#N/A,#N/A,FALSE,"초도품 (5)";#N/A,#N/A,FALSE,"초도품 (6)"}</definedName>
    <definedName name="ㅛㅛㅛ_3_1" hidden="1">{#N/A,#N/A,FALSE,"초도품";#N/A,#N/A,FALSE,"초도품 (2)";#N/A,#N/A,FALSE,"초도품 (3)";#N/A,#N/A,FALSE,"초도품 (4)";#N/A,#N/A,FALSE,"초도품 (5)";#N/A,#N/A,FALSE,"초도품 (6)"}</definedName>
    <definedName name="ㅛㅛㅛ_3_2" hidden="1">{#N/A,#N/A,FALSE,"초도품";#N/A,#N/A,FALSE,"초도품 (2)";#N/A,#N/A,FALSE,"초도품 (3)";#N/A,#N/A,FALSE,"초도품 (4)";#N/A,#N/A,FALSE,"초도품 (5)";#N/A,#N/A,FALSE,"초도품 (6)"}</definedName>
    <definedName name="ㅛㅛㅛ_3_3" hidden="1">{#N/A,#N/A,FALSE,"초도품";#N/A,#N/A,FALSE,"초도품 (2)";#N/A,#N/A,FALSE,"초도품 (3)";#N/A,#N/A,FALSE,"초도품 (4)";#N/A,#N/A,FALSE,"초도품 (5)";#N/A,#N/A,FALSE,"초도품 (6)"}</definedName>
    <definedName name="ㅛㅛㅛ_3_4" hidden="1">{#N/A,#N/A,FALSE,"초도품";#N/A,#N/A,FALSE,"초도품 (2)";#N/A,#N/A,FALSE,"초도품 (3)";#N/A,#N/A,FALSE,"초도품 (4)";#N/A,#N/A,FALSE,"초도품 (5)";#N/A,#N/A,FALSE,"초도품 (6)"}</definedName>
    <definedName name="ㅛㅛㅛ_4" hidden="1">{#N/A,#N/A,FALSE,"초도품";#N/A,#N/A,FALSE,"초도품 (2)";#N/A,#N/A,FALSE,"초도품 (3)";#N/A,#N/A,FALSE,"초도품 (4)";#N/A,#N/A,FALSE,"초도품 (5)";#N/A,#N/A,FALSE,"초도품 (6)"}</definedName>
    <definedName name="ㅛㅛㅛ_5" hidden="1">{#N/A,#N/A,FALSE,"초도품";#N/A,#N/A,FALSE,"초도품 (2)";#N/A,#N/A,FALSE,"초도품 (3)";#N/A,#N/A,FALSE,"초도품 (4)";#N/A,#N/A,FALSE,"초도품 (5)";#N/A,#N/A,FALSE,"초도품 (6)"}</definedName>
    <definedName name="ㅜ" hidden="1">{#N/A,#N/A,FALSE,"BS";#N/A,#N/A,FALSE,"PL";#N/A,#N/A,FALSE,"처분";#N/A,#N/A,FALSE,"현금";#N/A,#N/A,FALSE,"매출";#N/A,#N/A,FALSE,"원가";#N/A,#N/A,FALSE,"경영"}</definedName>
    <definedName name="ㅜㅛㅜㅛㅛㅜ" hidden="1">{#N/A,#N/A,FALSE,"단축1";#N/A,#N/A,FALSE,"단축2";#N/A,#N/A,FALSE,"단축3";#N/A,#N/A,FALSE,"장축";#N/A,#N/A,FALSE,"4WD"}</definedName>
    <definedName name="ㅜㅜㅛㅜㅛㅜㅛㅜㅛㅜㅜㅜㅛㅜㅛㅜㅛㅜㅛㅜㅛㅛㅜㅛㅜㅛㅜㅜㅜㅜㅜ" hidden="1">{#N/A,#N/A,FALSE,"단축1";#N/A,#N/A,FALSE,"단축2";#N/A,#N/A,FALSE,"단축3";#N/A,#N/A,FALSE,"장축";#N/A,#N/A,FALSE,"4WD"}</definedName>
    <definedName name="ㅣ" hidden="1">{#N/A,#N/A,FALSE,"초도품";#N/A,#N/A,FALSE,"초도품 (2)";#N/A,#N/A,FALSE,"초도품 (3)";#N/A,#N/A,FALSE,"초도품 (4)";#N/A,#N/A,FALSE,"초도품 (5)";#N/A,#N/A,FALSE,"초도품 (6)"}</definedName>
    <definedName name="ㅣ_1_1" hidden="1">{#N/A,#N/A,FALSE,"초도품";#N/A,#N/A,FALSE,"초도품 (2)";#N/A,#N/A,FALSE,"초도품 (3)";#N/A,#N/A,FALSE,"초도품 (4)";#N/A,#N/A,FALSE,"초도품 (5)";#N/A,#N/A,FALSE,"초도품 (6)"}</definedName>
    <definedName name="ㅣ_1_2" hidden="1">{#N/A,#N/A,FALSE,"초도품";#N/A,#N/A,FALSE,"초도품 (2)";#N/A,#N/A,FALSE,"초도품 (3)";#N/A,#N/A,FALSE,"초도품 (4)";#N/A,#N/A,FALSE,"초도품 (5)";#N/A,#N/A,FALSE,"초도품 (6)"}</definedName>
    <definedName name="ㅣ_1_3" hidden="1">{#N/A,#N/A,FALSE,"초도품";#N/A,#N/A,FALSE,"초도품 (2)";#N/A,#N/A,FALSE,"초도품 (3)";#N/A,#N/A,FALSE,"초도품 (4)";#N/A,#N/A,FALSE,"초도품 (5)";#N/A,#N/A,FALSE,"초도품 (6)"}</definedName>
    <definedName name="ㅣ_1_4" hidden="1">{#N/A,#N/A,FALSE,"초도품";#N/A,#N/A,FALSE,"초도품 (2)";#N/A,#N/A,FALSE,"초도품 (3)";#N/A,#N/A,FALSE,"초도품 (4)";#N/A,#N/A,FALSE,"초도품 (5)";#N/A,#N/A,FALSE,"초도품 (6)"}</definedName>
    <definedName name="ㅣ_2" hidden="1">{#N/A,#N/A,FALSE,"초도품";#N/A,#N/A,FALSE,"초도품 (2)";#N/A,#N/A,FALSE,"초도품 (3)";#N/A,#N/A,FALSE,"초도품 (4)";#N/A,#N/A,FALSE,"초도품 (5)";#N/A,#N/A,FALSE,"초도품 (6)"}</definedName>
    <definedName name="ㅣ_2_1" hidden="1">{#N/A,#N/A,FALSE,"초도품";#N/A,#N/A,FALSE,"초도품 (2)";#N/A,#N/A,FALSE,"초도품 (3)";#N/A,#N/A,FALSE,"초도품 (4)";#N/A,#N/A,FALSE,"초도품 (5)";#N/A,#N/A,FALSE,"초도품 (6)"}</definedName>
    <definedName name="ㅣ_2_2" hidden="1">{#N/A,#N/A,FALSE,"초도품";#N/A,#N/A,FALSE,"초도품 (2)";#N/A,#N/A,FALSE,"초도품 (3)";#N/A,#N/A,FALSE,"초도품 (4)";#N/A,#N/A,FALSE,"초도품 (5)";#N/A,#N/A,FALSE,"초도품 (6)"}</definedName>
    <definedName name="ㅣ_2_3" hidden="1">{#N/A,#N/A,FALSE,"초도품";#N/A,#N/A,FALSE,"초도품 (2)";#N/A,#N/A,FALSE,"초도품 (3)";#N/A,#N/A,FALSE,"초도품 (4)";#N/A,#N/A,FALSE,"초도품 (5)";#N/A,#N/A,FALSE,"초도품 (6)"}</definedName>
    <definedName name="ㅣ_2_4" hidden="1">{#N/A,#N/A,FALSE,"초도품";#N/A,#N/A,FALSE,"초도품 (2)";#N/A,#N/A,FALSE,"초도품 (3)";#N/A,#N/A,FALSE,"초도품 (4)";#N/A,#N/A,FALSE,"초도품 (5)";#N/A,#N/A,FALSE,"초도품 (6)"}</definedName>
    <definedName name="ㅣ_3" hidden="1">{#N/A,#N/A,FALSE,"초도품";#N/A,#N/A,FALSE,"초도품 (2)";#N/A,#N/A,FALSE,"초도품 (3)";#N/A,#N/A,FALSE,"초도품 (4)";#N/A,#N/A,FALSE,"초도품 (5)";#N/A,#N/A,FALSE,"초도품 (6)"}</definedName>
    <definedName name="ㅣ_3_1" hidden="1">{#N/A,#N/A,FALSE,"초도품";#N/A,#N/A,FALSE,"초도품 (2)";#N/A,#N/A,FALSE,"초도품 (3)";#N/A,#N/A,FALSE,"초도품 (4)";#N/A,#N/A,FALSE,"초도품 (5)";#N/A,#N/A,FALSE,"초도품 (6)"}</definedName>
    <definedName name="ㅣ_3_2" hidden="1">{#N/A,#N/A,FALSE,"초도품";#N/A,#N/A,FALSE,"초도품 (2)";#N/A,#N/A,FALSE,"초도품 (3)";#N/A,#N/A,FALSE,"초도품 (4)";#N/A,#N/A,FALSE,"초도품 (5)";#N/A,#N/A,FALSE,"초도품 (6)"}</definedName>
    <definedName name="ㅣ_3_3" hidden="1">{#N/A,#N/A,FALSE,"초도품";#N/A,#N/A,FALSE,"초도품 (2)";#N/A,#N/A,FALSE,"초도품 (3)";#N/A,#N/A,FALSE,"초도품 (4)";#N/A,#N/A,FALSE,"초도품 (5)";#N/A,#N/A,FALSE,"초도품 (6)"}</definedName>
    <definedName name="ㅣ_3_4" hidden="1">{#N/A,#N/A,FALSE,"초도품";#N/A,#N/A,FALSE,"초도품 (2)";#N/A,#N/A,FALSE,"초도품 (3)";#N/A,#N/A,FALSE,"초도품 (4)";#N/A,#N/A,FALSE,"초도품 (5)";#N/A,#N/A,FALSE,"초도품 (6)"}</definedName>
    <definedName name="ㅣ_4" hidden="1">{#N/A,#N/A,FALSE,"초도품";#N/A,#N/A,FALSE,"초도품 (2)";#N/A,#N/A,FALSE,"초도품 (3)";#N/A,#N/A,FALSE,"초도품 (4)";#N/A,#N/A,FALSE,"초도품 (5)";#N/A,#N/A,FALSE,"초도품 (6)"}</definedName>
    <definedName name="ㅣ_5" hidden="1">{#N/A,#N/A,FALSE,"초도품";#N/A,#N/A,FALSE,"초도품 (2)";#N/A,#N/A,FALSE,"초도품 (3)";#N/A,#N/A,FALSE,"초도품 (4)";#N/A,#N/A,FALSE,"초도품 (5)";#N/A,#N/A,FALSE,"초도품 (6)"}</definedName>
    <definedName name="ㅣㅣ_1_1" hidden="1">{#N/A,#N/A,FALSE,"을지 (4)";#N/A,#N/A,FALSE,"을지 (5)";#N/A,#N/A,FALSE,"을지 (6)"}</definedName>
    <definedName name="ㅣㅣ_1_2" hidden="1">{#N/A,#N/A,FALSE,"을지 (4)";#N/A,#N/A,FALSE,"을지 (5)";#N/A,#N/A,FALSE,"을지 (6)"}</definedName>
    <definedName name="ㅣㅣ_1_3" hidden="1">{#N/A,#N/A,FALSE,"을지 (4)";#N/A,#N/A,FALSE,"을지 (5)";#N/A,#N/A,FALSE,"을지 (6)"}</definedName>
    <definedName name="ㅣㅣ_1_4" hidden="1">{#N/A,#N/A,FALSE,"을지 (4)";#N/A,#N/A,FALSE,"을지 (5)";#N/A,#N/A,FALSE,"을지 (6)"}</definedName>
    <definedName name="ㅣㅣ_2" hidden="1">{#N/A,#N/A,FALSE,"을지 (4)";#N/A,#N/A,FALSE,"을지 (5)";#N/A,#N/A,FALSE,"을지 (6)"}</definedName>
    <definedName name="ㅣㅣ_2_1" hidden="1">{#N/A,#N/A,FALSE,"을지 (4)";#N/A,#N/A,FALSE,"을지 (5)";#N/A,#N/A,FALSE,"을지 (6)"}</definedName>
    <definedName name="ㅣㅣ_2_2" hidden="1">{#N/A,#N/A,FALSE,"을지 (4)";#N/A,#N/A,FALSE,"을지 (5)";#N/A,#N/A,FALSE,"을지 (6)"}</definedName>
    <definedName name="ㅣㅣ_2_3" hidden="1">{#N/A,#N/A,FALSE,"을지 (4)";#N/A,#N/A,FALSE,"을지 (5)";#N/A,#N/A,FALSE,"을지 (6)"}</definedName>
    <definedName name="ㅣㅣ_2_4" hidden="1">{#N/A,#N/A,FALSE,"을지 (4)";#N/A,#N/A,FALSE,"을지 (5)";#N/A,#N/A,FALSE,"을지 (6)"}</definedName>
    <definedName name="ㅣㅣ_3" hidden="1">{#N/A,#N/A,FALSE,"을지 (4)";#N/A,#N/A,FALSE,"을지 (5)";#N/A,#N/A,FALSE,"을지 (6)"}</definedName>
    <definedName name="ㅣㅣ_3_1" hidden="1">{#N/A,#N/A,FALSE,"을지 (4)";#N/A,#N/A,FALSE,"을지 (5)";#N/A,#N/A,FALSE,"을지 (6)"}</definedName>
    <definedName name="ㅣㅣ_3_2" hidden="1">{#N/A,#N/A,FALSE,"을지 (4)";#N/A,#N/A,FALSE,"을지 (5)";#N/A,#N/A,FALSE,"을지 (6)"}</definedName>
    <definedName name="ㅣㅣ_3_3" hidden="1">{#N/A,#N/A,FALSE,"을지 (4)";#N/A,#N/A,FALSE,"을지 (5)";#N/A,#N/A,FALSE,"을지 (6)"}</definedName>
    <definedName name="ㅣㅣ_3_4" hidden="1">{#N/A,#N/A,FALSE,"을지 (4)";#N/A,#N/A,FALSE,"을지 (5)";#N/A,#N/A,FALSE,"을지 (6)"}</definedName>
    <definedName name="ㅣㅣ_4" hidden="1">{#N/A,#N/A,FALSE,"을지 (4)";#N/A,#N/A,FALSE,"을지 (5)";#N/A,#N/A,FALSE,"을지 (6)"}</definedName>
    <definedName name="ㅣㅣ_5" hidden="1">{#N/A,#N/A,FALSE,"을지 (4)";#N/A,#N/A,FALSE,"을지 (5)";#N/A,#N/A,FALSE,"을지 (6)"}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867" i="1" l="1"/>
  <c r="AT709" i="1"/>
  <c r="AS709" i="1"/>
  <c r="X709" i="1"/>
  <c r="W709" i="1"/>
  <c r="O709" i="1"/>
  <c r="N709" i="1"/>
  <c r="AZ708" i="1"/>
  <c r="AY708" i="1"/>
  <c r="AC708" i="1"/>
  <c r="AC709" i="1" s="1"/>
  <c r="Z708" i="1"/>
  <c r="AV707" i="1"/>
  <c r="AV709" i="1" s="1"/>
  <c r="AU707" i="1"/>
  <c r="AU709" i="1" s="1"/>
  <c r="AT707" i="1"/>
  <c r="AS707" i="1"/>
  <c r="AR707" i="1"/>
  <c r="AR709" i="1" s="1"/>
  <c r="AQ707" i="1"/>
  <c r="AQ709" i="1" s="1"/>
  <c r="AN707" i="1"/>
  <c r="AN709" i="1" s="1"/>
  <c r="AM707" i="1"/>
  <c r="AM709" i="1" s="1"/>
  <c r="AC707" i="1"/>
  <c r="X707" i="1"/>
  <c r="W707" i="1"/>
  <c r="Q707" i="1"/>
  <c r="Q709" i="1" s="1"/>
  <c r="P707" i="1"/>
  <c r="P709" i="1" s="1"/>
  <c r="O707" i="1"/>
  <c r="N707" i="1"/>
  <c r="BL706" i="1"/>
  <c r="BK706" i="1"/>
  <c r="V706" i="1"/>
  <c r="U706" i="1"/>
  <c r="T706" i="1"/>
  <c r="S706" i="1"/>
  <c r="J706" i="1"/>
  <c r="I706" i="1"/>
  <c r="H706" i="1"/>
  <c r="G706" i="1"/>
  <c r="BL705" i="1"/>
  <c r="BK705" i="1"/>
  <c r="V705" i="1"/>
  <c r="U705" i="1"/>
  <c r="BM705" i="1" s="1"/>
  <c r="T705" i="1"/>
  <c r="S705" i="1"/>
  <c r="J705" i="1"/>
  <c r="I705" i="1"/>
  <c r="H705" i="1"/>
  <c r="G705" i="1"/>
  <c r="BL704" i="1"/>
  <c r="BK704" i="1"/>
  <c r="V704" i="1"/>
  <c r="BN704" i="1" s="1"/>
  <c r="U704" i="1"/>
  <c r="T704" i="1"/>
  <c r="S704" i="1"/>
  <c r="J704" i="1"/>
  <c r="I704" i="1"/>
  <c r="H704" i="1"/>
  <c r="G704" i="1"/>
  <c r="BL703" i="1"/>
  <c r="BK703" i="1"/>
  <c r="V703" i="1"/>
  <c r="U703" i="1"/>
  <c r="BM703" i="1" s="1"/>
  <c r="T703" i="1"/>
  <c r="S703" i="1"/>
  <c r="J703" i="1"/>
  <c r="I703" i="1"/>
  <c r="H703" i="1"/>
  <c r="G703" i="1"/>
  <c r="BL702" i="1"/>
  <c r="BK702" i="1"/>
  <c r="V702" i="1"/>
  <c r="BN702" i="1" s="1"/>
  <c r="U702" i="1"/>
  <c r="T702" i="1"/>
  <c r="S702" i="1"/>
  <c r="J702" i="1"/>
  <c r="I702" i="1"/>
  <c r="H702" i="1"/>
  <c r="G702" i="1"/>
  <c r="BL701" i="1"/>
  <c r="BK701" i="1"/>
  <c r="V701" i="1"/>
  <c r="U701" i="1"/>
  <c r="BM701" i="1" s="1"/>
  <c r="T701" i="1"/>
  <c r="S701" i="1"/>
  <c r="J701" i="1"/>
  <c r="I701" i="1"/>
  <c r="H701" i="1"/>
  <c r="G701" i="1"/>
  <c r="BL700" i="1"/>
  <c r="BK700" i="1"/>
  <c r="V700" i="1"/>
  <c r="BN700" i="1" s="1"/>
  <c r="U700" i="1"/>
  <c r="T700" i="1"/>
  <c r="S700" i="1"/>
  <c r="J700" i="1"/>
  <c r="I700" i="1"/>
  <c r="H700" i="1"/>
  <c r="G700" i="1"/>
  <c r="BL699" i="1"/>
  <c r="BK699" i="1"/>
  <c r="V699" i="1"/>
  <c r="U699" i="1"/>
  <c r="BM699" i="1" s="1"/>
  <c r="T699" i="1"/>
  <c r="S699" i="1"/>
  <c r="J699" i="1"/>
  <c r="I699" i="1"/>
  <c r="H699" i="1"/>
  <c r="G699" i="1"/>
  <c r="BL698" i="1"/>
  <c r="BK698" i="1"/>
  <c r="AY698" i="1"/>
  <c r="V698" i="1"/>
  <c r="BN698" i="1" s="1"/>
  <c r="U698" i="1"/>
  <c r="T698" i="1"/>
  <c r="S698" i="1"/>
  <c r="J698" i="1"/>
  <c r="I698" i="1"/>
  <c r="H698" i="1"/>
  <c r="G698" i="1"/>
  <c r="J697" i="1"/>
  <c r="I697" i="1"/>
  <c r="H697" i="1"/>
  <c r="G697" i="1"/>
  <c r="BM696" i="1"/>
  <c r="BL696" i="1"/>
  <c r="BK696" i="1"/>
  <c r="AY696" i="1"/>
  <c r="V696" i="1"/>
  <c r="BN696" i="1" s="1"/>
  <c r="U696" i="1"/>
  <c r="T696" i="1"/>
  <c r="S696" i="1"/>
  <c r="J696" i="1"/>
  <c r="I696" i="1"/>
  <c r="H696" i="1"/>
  <c r="G696" i="1"/>
  <c r="BL695" i="1"/>
  <c r="BK695" i="1"/>
  <c r="V695" i="1"/>
  <c r="BN695" i="1" s="1"/>
  <c r="U695" i="1"/>
  <c r="BM695" i="1" s="1"/>
  <c r="T695" i="1"/>
  <c r="S695" i="1"/>
  <c r="J695" i="1"/>
  <c r="I695" i="1"/>
  <c r="H695" i="1"/>
  <c r="G695" i="1"/>
  <c r="BL694" i="1"/>
  <c r="BK694" i="1"/>
  <c r="V694" i="1"/>
  <c r="BN694" i="1" s="1"/>
  <c r="U694" i="1"/>
  <c r="BM694" i="1" s="1"/>
  <c r="T694" i="1"/>
  <c r="S694" i="1"/>
  <c r="J694" i="1"/>
  <c r="I694" i="1"/>
  <c r="H694" i="1"/>
  <c r="G694" i="1"/>
  <c r="BL693" i="1"/>
  <c r="BK693" i="1"/>
  <c r="V693" i="1"/>
  <c r="BN693" i="1" s="1"/>
  <c r="U693" i="1"/>
  <c r="BM693" i="1" s="1"/>
  <c r="T693" i="1"/>
  <c r="S693" i="1"/>
  <c r="J693" i="1"/>
  <c r="I693" i="1"/>
  <c r="H693" i="1"/>
  <c r="G693" i="1"/>
  <c r="BN692" i="1"/>
  <c r="BM692" i="1"/>
  <c r="BL692" i="1"/>
  <c r="BK692" i="1"/>
  <c r="AD692" i="1"/>
  <c r="V692" i="1"/>
  <c r="U692" i="1"/>
  <c r="T692" i="1"/>
  <c r="S692" i="1"/>
  <c r="J692" i="1"/>
  <c r="I692" i="1"/>
  <c r="H692" i="1"/>
  <c r="G692" i="1"/>
  <c r="BL691" i="1"/>
  <c r="BK691" i="1"/>
  <c r="V691" i="1"/>
  <c r="BN691" i="1" s="1"/>
  <c r="U691" i="1"/>
  <c r="T691" i="1"/>
  <c r="S691" i="1"/>
  <c r="J691" i="1"/>
  <c r="I691" i="1"/>
  <c r="H691" i="1"/>
  <c r="G691" i="1"/>
  <c r="BL690" i="1"/>
  <c r="BK690" i="1"/>
  <c r="V690" i="1"/>
  <c r="BN690" i="1" s="1"/>
  <c r="U690" i="1"/>
  <c r="T690" i="1"/>
  <c r="S690" i="1"/>
  <c r="J690" i="1"/>
  <c r="I690" i="1"/>
  <c r="H690" i="1"/>
  <c r="G690" i="1"/>
  <c r="BL689" i="1"/>
  <c r="BK689" i="1"/>
  <c r="V689" i="1"/>
  <c r="BN689" i="1" s="1"/>
  <c r="U689" i="1"/>
  <c r="BM689" i="1" s="1"/>
  <c r="T689" i="1"/>
  <c r="S689" i="1"/>
  <c r="J689" i="1"/>
  <c r="I689" i="1"/>
  <c r="H689" i="1"/>
  <c r="G689" i="1"/>
  <c r="BN688" i="1"/>
  <c r="BL688" i="1"/>
  <c r="BK688" i="1"/>
  <c r="BM688" i="1" s="1"/>
  <c r="V688" i="1"/>
  <c r="T688" i="1"/>
  <c r="S688" i="1"/>
  <c r="J688" i="1"/>
  <c r="I688" i="1"/>
  <c r="H688" i="1"/>
  <c r="G688" i="1"/>
  <c r="BL687" i="1"/>
  <c r="BK687" i="1"/>
  <c r="V687" i="1"/>
  <c r="BN687" i="1" s="1"/>
  <c r="U687" i="1"/>
  <c r="BM687" i="1" s="1"/>
  <c r="T687" i="1"/>
  <c r="S687" i="1"/>
  <c r="J687" i="1"/>
  <c r="I687" i="1"/>
  <c r="H687" i="1"/>
  <c r="G687" i="1"/>
  <c r="BL686" i="1"/>
  <c r="BK686" i="1"/>
  <c r="V686" i="1"/>
  <c r="BN686" i="1" s="1"/>
  <c r="U686" i="1"/>
  <c r="BM686" i="1" s="1"/>
  <c r="T686" i="1"/>
  <c r="S686" i="1"/>
  <c r="J686" i="1"/>
  <c r="I686" i="1"/>
  <c r="H686" i="1"/>
  <c r="G686" i="1"/>
  <c r="BL685" i="1"/>
  <c r="BK685" i="1"/>
  <c r="V685" i="1"/>
  <c r="BN685" i="1" s="1"/>
  <c r="U685" i="1"/>
  <c r="BM685" i="1" s="1"/>
  <c r="T685" i="1"/>
  <c r="S685" i="1"/>
  <c r="J685" i="1"/>
  <c r="I685" i="1"/>
  <c r="H685" i="1"/>
  <c r="G685" i="1"/>
  <c r="BL684" i="1"/>
  <c r="BK684" i="1"/>
  <c r="V684" i="1"/>
  <c r="BN684" i="1" s="1"/>
  <c r="U684" i="1"/>
  <c r="BM684" i="1" s="1"/>
  <c r="T684" i="1"/>
  <c r="S684" i="1"/>
  <c r="J684" i="1"/>
  <c r="I684" i="1"/>
  <c r="H684" i="1"/>
  <c r="G684" i="1"/>
  <c r="BL683" i="1"/>
  <c r="BK683" i="1"/>
  <c r="V683" i="1"/>
  <c r="BN683" i="1" s="1"/>
  <c r="U683" i="1"/>
  <c r="BM683" i="1" s="1"/>
  <c r="T683" i="1"/>
  <c r="S683" i="1"/>
  <c r="J683" i="1"/>
  <c r="I683" i="1"/>
  <c r="H683" i="1"/>
  <c r="G683" i="1"/>
  <c r="BL682" i="1"/>
  <c r="BK682" i="1"/>
  <c r="V682" i="1"/>
  <c r="BN682" i="1" s="1"/>
  <c r="U682" i="1"/>
  <c r="BM682" i="1" s="1"/>
  <c r="T682" i="1"/>
  <c r="S682" i="1"/>
  <c r="J682" i="1"/>
  <c r="I682" i="1"/>
  <c r="H682" i="1"/>
  <c r="G682" i="1"/>
  <c r="BL681" i="1"/>
  <c r="BK681" i="1"/>
  <c r="V681" i="1"/>
  <c r="BN681" i="1" s="1"/>
  <c r="U681" i="1"/>
  <c r="BM681" i="1" s="1"/>
  <c r="T681" i="1"/>
  <c r="S681" i="1"/>
  <c r="J681" i="1"/>
  <c r="I681" i="1"/>
  <c r="H681" i="1"/>
  <c r="G681" i="1"/>
  <c r="BL680" i="1"/>
  <c r="BK680" i="1"/>
  <c r="V680" i="1"/>
  <c r="BN680" i="1" s="1"/>
  <c r="U680" i="1"/>
  <c r="BM680" i="1" s="1"/>
  <c r="T680" i="1"/>
  <c r="S680" i="1"/>
  <c r="J680" i="1"/>
  <c r="I680" i="1"/>
  <c r="H680" i="1"/>
  <c r="G680" i="1"/>
  <c r="BL679" i="1"/>
  <c r="BK679" i="1"/>
  <c r="V679" i="1"/>
  <c r="BN679" i="1" s="1"/>
  <c r="U679" i="1"/>
  <c r="BM679" i="1" s="1"/>
  <c r="T679" i="1"/>
  <c r="S679" i="1"/>
  <c r="J679" i="1"/>
  <c r="I679" i="1"/>
  <c r="H679" i="1"/>
  <c r="G679" i="1"/>
  <c r="BL678" i="1"/>
  <c r="BK678" i="1"/>
  <c r="V678" i="1"/>
  <c r="BN678" i="1" s="1"/>
  <c r="U678" i="1"/>
  <c r="BM678" i="1" s="1"/>
  <c r="T678" i="1"/>
  <c r="S678" i="1"/>
  <c r="J678" i="1"/>
  <c r="I678" i="1"/>
  <c r="H678" i="1"/>
  <c r="G678" i="1"/>
  <c r="BL677" i="1"/>
  <c r="BK677" i="1"/>
  <c r="V677" i="1"/>
  <c r="BN677" i="1" s="1"/>
  <c r="U677" i="1"/>
  <c r="BM677" i="1" s="1"/>
  <c r="T677" i="1"/>
  <c r="S677" i="1"/>
  <c r="J677" i="1"/>
  <c r="I677" i="1"/>
  <c r="H677" i="1"/>
  <c r="G677" i="1"/>
  <c r="BL676" i="1"/>
  <c r="BK676" i="1"/>
  <c r="V676" i="1"/>
  <c r="BN676" i="1" s="1"/>
  <c r="U676" i="1"/>
  <c r="BM676" i="1" s="1"/>
  <c r="T676" i="1"/>
  <c r="S676" i="1"/>
  <c r="J676" i="1"/>
  <c r="I676" i="1"/>
  <c r="H676" i="1"/>
  <c r="G676" i="1"/>
  <c r="BL675" i="1"/>
  <c r="BK675" i="1"/>
  <c r="V675" i="1"/>
  <c r="BN675" i="1" s="1"/>
  <c r="U675" i="1"/>
  <c r="BM675" i="1" s="1"/>
  <c r="T675" i="1"/>
  <c r="S675" i="1"/>
  <c r="J675" i="1"/>
  <c r="I675" i="1"/>
  <c r="H675" i="1"/>
  <c r="G675" i="1"/>
  <c r="BL674" i="1"/>
  <c r="BK674" i="1"/>
  <c r="V674" i="1"/>
  <c r="BN674" i="1" s="1"/>
  <c r="U674" i="1"/>
  <c r="BM674" i="1" s="1"/>
  <c r="T674" i="1"/>
  <c r="S674" i="1"/>
  <c r="J674" i="1"/>
  <c r="I674" i="1"/>
  <c r="H674" i="1"/>
  <c r="G674" i="1"/>
  <c r="BL673" i="1"/>
  <c r="BK673" i="1"/>
  <c r="V673" i="1"/>
  <c r="BN673" i="1" s="1"/>
  <c r="U673" i="1"/>
  <c r="BM673" i="1" s="1"/>
  <c r="T673" i="1"/>
  <c r="S673" i="1"/>
  <c r="J673" i="1"/>
  <c r="I673" i="1"/>
  <c r="H673" i="1"/>
  <c r="G673" i="1"/>
  <c r="BL672" i="1"/>
  <c r="BK672" i="1"/>
  <c r="V672" i="1"/>
  <c r="BN672" i="1" s="1"/>
  <c r="U672" i="1"/>
  <c r="BM672" i="1" s="1"/>
  <c r="T672" i="1"/>
  <c r="S672" i="1"/>
  <c r="J672" i="1"/>
  <c r="I672" i="1"/>
  <c r="H672" i="1"/>
  <c r="G672" i="1"/>
  <c r="BL671" i="1"/>
  <c r="BK671" i="1"/>
  <c r="V671" i="1"/>
  <c r="BN671" i="1" s="1"/>
  <c r="U671" i="1"/>
  <c r="BM671" i="1" s="1"/>
  <c r="T671" i="1"/>
  <c r="S671" i="1"/>
  <c r="J671" i="1"/>
  <c r="I671" i="1"/>
  <c r="H671" i="1"/>
  <c r="G671" i="1"/>
  <c r="BL670" i="1"/>
  <c r="BK670" i="1"/>
  <c r="V670" i="1"/>
  <c r="BN670" i="1" s="1"/>
  <c r="U670" i="1"/>
  <c r="BM670" i="1" s="1"/>
  <c r="T670" i="1"/>
  <c r="S670" i="1"/>
  <c r="J670" i="1"/>
  <c r="I670" i="1"/>
  <c r="H670" i="1"/>
  <c r="G670" i="1"/>
  <c r="BL669" i="1"/>
  <c r="BK669" i="1"/>
  <c r="V669" i="1"/>
  <c r="BN669" i="1" s="1"/>
  <c r="U669" i="1"/>
  <c r="BM669" i="1" s="1"/>
  <c r="T669" i="1"/>
  <c r="S669" i="1"/>
  <c r="J669" i="1"/>
  <c r="I669" i="1"/>
  <c r="H669" i="1"/>
  <c r="G669" i="1"/>
  <c r="BL668" i="1"/>
  <c r="BK668" i="1"/>
  <c r="V668" i="1"/>
  <c r="BN668" i="1" s="1"/>
  <c r="U668" i="1"/>
  <c r="BM668" i="1" s="1"/>
  <c r="T668" i="1"/>
  <c r="S668" i="1"/>
  <c r="J668" i="1"/>
  <c r="I668" i="1"/>
  <c r="H668" i="1"/>
  <c r="G668" i="1"/>
  <c r="BL667" i="1"/>
  <c r="BK667" i="1"/>
  <c r="V667" i="1"/>
  <c r="BN667" i="1" s="1"/>
  <c r="U667" i="1"/>
  <c r="BM667" i="1" s="1"/>
  <c r="T667" i="1"/>
  <c r="S667" i="1"/>
  <c r="J667" i="1"/>
  <c r="I667" i="1"/>
  <c r="H667" i="1"/>
  <c r="G667" i="1"/>
  <c r="BN666" i="1"/>
  <c r="BM666" i="1"/>
  <c r="BL666" i="1"/>
  <c r="BK666" i="1"/>
  <c r="AD666" i="1"/>
  <c r="AB666" i="1"/>
  <c r="V666" i="1"/>
  <c r="U666" i="1"/>
  <c r="T666" i="1"/>
  <c r="S666" i="1"/>
  <c r="J666" i="1"/>
  <c r="I666" i="1"/>
  <c r="H666" i="1"/>
  <c r="G666" i="1"/>
  <c r="BL665" i="1"/>
  <c r="BK665" i="1"/>
  <c r="V665" i="1"/>
  <c r="U665" i="1"/>
  <c r="T665" i="1"/>
  <c r="S665" i="1"/>
  <c r="J665" i="1"/>
  <c r="I665" i="1"/>
  <c r="H665" i="1"/>
  <c r="G665" i="1"/>
  <c r="BL664" i="1"/>
  <c r="BK664" i="1"/>
  <c r="V664" i="1"/>
  <c r="BN664" i="1" s="1"/>
  <c r="U664" i="1"/>
  <c r="BM664" i="1" s="1"/>
  <c r="T664" i="1"/>
  <c r="S664" i="1"/>
  <c r="J664" i="1"/>
  <c r="I664" i="1"/>
  <c r="H664" i="1"/>
  <c r="G664" i="1"/>
  <c r="BL663" i="1"/>
  <c r="BK663" i="1"/>
  <c r="V663" i="1"/>
  <c r="U663" i="1"/>
  <c r="T663" i="1"/>
  <c r="S663" i="1"/>
  <c r="J663" i="1"/>
  <c r="I663" i="1"/>
  <c r="H663" i="1"/>
  <c r="G663" i="1"/>
  <c r="BL662" i="1"/>
  <c r="BK662" i="1"/>
  <c r="V662" i="1"/>
  <c r="BN662" i="1" s="1"/>
  <c r="U662" i="1"/>
  <c r="BM662" i="1" s="1"/>
  <c r="T662" i="1"/>
  <c r="S662" i="1"/>
  <c r="J662" i="1"/>
  <c r="I662" i="1"/>
  <c r="H662" i="1"/>
  <c r="G662" i="1"/>
  <c r="BL661" i="1"/>
  <c r="BK661" i="1"/>
  <c r="V661" i="1"/>
  <c r="U661" i="1"/>
  <c r="T661" i="1"/>
  <c r="S661" i="1"/>
  <c r="J661" i="1"/>
  <c r="I661" i="1"/>
  <c r="H661" i="1"/>
  <c r="G661" i="1"/>
  <c r="BL660" i="1"/>
  <c r="BK660" i="1"/>
  <c r="V660" i="1"/>
  <c r="BN660" i="1" s="1"/>
  <c r="U660" i="1"/>
  <c r="BM660" i="1" s="1"/>
  <c r="T660" i="1"/>
  <c r="S660" i="1"/>
  <c r="J660" i="1"/>
  <c r="I660" i="1"/>
  <c r="H660" i="1"/>
  <c r="G660" i="1"/>
  <c r="BL659" i="1"/>
  <c r="BK659" i="1"/>
  <c r="V659" i="1"/>
  <c r="U659" i="1"/>
  <c r="BM659" i="1" s="1"/>
  <c r="T659" i="1"/>
  <c r="S659" i="1"/>
  <c r="J659" i="1"/>
  <c r="I659" i="1"/>
  <c r="H659" i="1"/>
  <c r="G659" i="1"/>
  <c r="BL658" i="1"/>
  <c r="BK658" i="1"/>
  <c r="V658" i="1"/>
  <c r="U658" i="1"/>
  <c r="BM658" i="1" s="1"/>
  <c r="T658" i="1"/>
  <c r="S658" i="1"/>
  <c r="J658" i="1"/>
  <c r="I658" i="1"/>
  <c r="H658" i="1"/>
  <c r="G658" i="1"/>
  <c r="BL657" i="1"/>
  <c r="BK657" i="1"/>
  <c r="V657" i="1"/>
  <c r="BN657" i="1" s="1"/>
  <c r="U657" i="1"/>
  <c r="BM657" i="1" s="1"/>
  <c r="T657" i="1"/>
  <c r="S657" i="1"/>
  <c r="J657" i="1"/>
  <c r="I657" i="1"/>
  <c r="H657" i="1"/>
  <c r="G657" i="1"/>
  <c r="BL656" i="1"/>
  <c r="BK656" i="1"/>
  <c r="V656" i="1"/>
  <c r="BN656" i="1" s="1"/>
  <c r="U656" i="1"/>
  <c r="BM656" i="1" s="1"/>
  <c r="T656" i="1"/>
  <c r="S656" i="1"/>
  <c r="J656" i="1"/>
  <c r="I656" i="1"/>
  <c r="H656" i="1"/>
  <c r="G656" i="1"/>
  <c r="BL655" i="1"/>
  <c r="BK655" i="1"/>
  <c r="V655" i="1"/>
  <c r="U655" i="1"/>
  <c r="BM655" i="1" s="1"/>
  <c r="T655" i="1"/>
  <c r="S655" i="1"/>
  <c r="J655" i="1"/>
  <c r="I655" i="1"/>
  <c r="H655" i="1"/>
  <c r="G655" i="1"/>
  <c r="BL654" i="1"/>
  <c r="BK654" i="1"/>
  <c r="V654" i="1"/>
  <c r="U654" i="1"/>
  <c r="BM654" i="1" s="1"/>
  <c r="T654" i="1"/>
  <c r="S654" i="1"/>
  <c r="J654" i="1"/>
  <c r="I654" i="1"/>
  <c r="H654" i="1"/>
  <c r="G654" i="1"/>
  <c r="BL653" i="1"/>
  <c r="BK653" i="1"/>
  <c r="V653" i="1"/>
  <c r="BN653" i="1" s="1"/>
  <c r="U653" i="1"/>
  <c r="T653" i="1"/>
  <c r="S653" i="1"/>
  <c r="J653" i="1"/>
  <c r="I653" i="1"/>
  <c r="H653" i="1"/>
  <c r="G653" i="1"/>
  <c r="BL652" i="1"/>
  <c r="BK652" i="1"/>
  <c r="V652" i="1"/>
  <c r="BN652" i="1" s="1"/>
  <c r="U652" i="1"/>
  <c r="BM652" i="1" s="1"/>
  <c r="T652" i="1"/>
  <c r="S652" i="1"/>
  <c r="J652" i="1"/>
  <c r="I652" i="1"/>
  <c r="H652" i="1"/>
  <c r="G652" i="1"/>
  <c r="BL651" i="1"/>
  <c r="BK651" i="1"/>
  <c r="V651" i="1"/>
  <c r="U651" i="1"/>
  <c r="BM651" i="1" s="1"/>
  <c r="T651" i="1"/>
  <c r="S651" i="1"/>
  <c r="J651" i="1"/>
  <c r="I651" i="1"/>
  <c r="H651" i="1"/>
  <c r="G651" i="1"/>
  <c r="BL650" i="1"/>
  <c r="BK650" i="1"/>
  <c r="V650" i="1"/>
  <c r="U650" i="1"/>
  <c r="BM650" i="1" s="1"/>
  <c r="T650" i="1"/>
  <c r="S650" i="1"/>
  <c r="J650" i="1"/>
  <c r="I650" i="1"/>
  <c r="H650" i="1"/>
  <c r="G650" i="1"/>
  <c r="BL649" i="1"/>
  <c r="BK649" i="1"/>
  <c r="V649" i="1"/>
  <c r="BN649" i="1" s="1"/>
  <c r="U649" i="1"/>
  <c r="T649" i="1"/>
  <c r="S649" i="1"/>
  <c r="J649" i="1"/>
  <c r="I649" i="1"/>
  <c r="H649" i="1"/>
  <c r="G649" i="1"/>
  <c r="BL648" i="1"/>
  <c r="BK648" i="1"/>
  <c r="V648" i="1"/>
  <c r="BN648" i="1" s="1"/>
  <c r="U648" i="1"/>
  <c r="BM648" i="1" s="1"/>
  <c r="T648" i="1"/>
  <c r="S648" i="1"/>
  <c r="J648" i="1"/>
  <c r="I648" i="1"/>
  <c r="H648" i="1"/>
  <c r="G648" i="1"/>
  <c r="BL647" i="1"/>
  <c r="BK647" i="1"/>
  <c r="V647" i="1"/>
  <c r="U647" i="1"/>
  <c r="BM647" i="1" s="1"/>
  <c r="T647" i="1"/>
  <c r="S647" i="1"/>
  <c r="J647" i="1"/>
  <c r="I647" i="1"/>
  <c r="H647" i="1"/>
  <c r="G647" i="1"/>
  <c r="BL646" i="1"/>
  <c r="BK646" i="1"/>
  <c r="V646" i="1"/>
  <c r="U646" i="1"/>
  <c r="BM646" i="1" s="1"/>
  <c r="T646" i="1"/>
  <c r="S646" i="1"/>
  <c r="J646" i="1"/>
  <c r="I646" i="1"/>
  <c r="H646" i="1"/>
  <c r="G646" i="1"/>
  <c r="J645" i="1"/>
  <c r="I645" i="1"/>
  <c r="H645" i="1"/>
  <c r="G645" i="1"/>
  <c r="BL644" i="1"/>
  <c r="BK644" i="1"/>
  <c r="V644" i="1"/>
  <c r="BN644" i="1" s="1"/>
  <c r="U644" i="1"/>
  <c r="BM644" i="1" s="1"/>
  <c r="T644" i="1"/>
  <c r="S644" i="1"/>
  <c r="J644" i="1"/>
  <c r="I644" i="1"/>
  <c r="H644" i="1"/>
  <c r="G644" i="1"/>
  <c r="BL643" i="1"/>
  <c r="BK643" i="1"/>
  <c r="V643" i="1"/>
  <c r="BN643" i="1" s="1"/>
  <c r="U643" i="1"/>
  <c r="BM643" i="1" s="1"/>
  <c r="T643" i="1"/>
  <c r="S643" i="1"/>
  <c r="J643" i="1"/>
  <c r="I643" i="1"/>
  <c r="H643" i="1"/>
  <c r="G643" i="1"/>
  <c r="BL642" i="1"/>
  <c r="BK642" i="1"/>
  <c r="V642" i="1"/>
  <c r="U642" i="1"/>
  <c r="BM642" i="1" s="1"/>
  <c r="T642" i="1"/>
  <c r="S642" i="1"/>
  <c r="J642" i="1"/>
  <c r="I642" i="1"/>
  <c r="H642" i="1"/>
  <c r="G642" i="1"/>
  <c r="BL641" i="1"/>
  <c r="BK641" i="1"/>
  <c r="V641" i="1"/>
  <c r="U641" i="1"/>
  <c r="BM641" i="1" s="1"/>
  <c r="T641" i="1"/>
  <c r="S641" i="1"/>
  <c r="J641" i="1"/>
  <c r="I641" i="1"/>
  <c r="H641" i="1"/>
  <c r="G641" i="1"/>
  <c r="BL640" i="1"/>
  <c r="BK640" i="1"/>
  <c r="V640" i="1"/>
  <c r="BN640" i="1" s="1"/>
  <c r="U640" i="1"/>
  <c r="BM640" i="1" s="1"/>
  <c r="T640" i="1"/>
  <c r="S640" i="1"/>
  <c r="J640" i="1"/>
  <c r="I640" i="1"/>
  <c r="H640" i="1"/>
  <c r="G640" i="1"/>
  <c r="BL639" i="1"/>
  <c r="BK639" i="1"/>
  <c r="V639" i="1"/>
  <c r="BN639" i="1" s="1"/>
  <c r="U639" i="1"/>
  <c r="BM639" i="1" s="1"/>
  <c r="T639" i="1"/>
  <c r="S639" i="1"/>
  <c r="J639" i="1"/>
  <c r="I639" i="1"/>
  <c r="H639" i="1"/>
  <c r="G639" i="1"/>
  <c r="BL638" i="1"/>
  <c r="BK638" i="1"/>
  <c r="V638" i="1"/>
  <c r="U638" i="1"/>
  <c r="BM638" i="1" s="1"/>
  <c r="T638" i="1"/>
  <c r="S638" i="1"/>
  <c r="J638" i="1"/>
  <c r="I638" i="1"/>
  <c r="H638" i="1"/>
  <c r="G638" i="1"/>
  <c r="BL637" i="1"/>
  <c r="BK637" i="1"/>
  <c r="V637" i="1"/>
  <c r="U637" i="1"/>
  <c r="BM637" i="1" s="1"/>
  <c r="T637" i="1"/>
  <c r="S637" i="1"/>
  <c r="J637" i="1"/>
  <c r="I637" i="1"/>
  <c r="H637" i="1"/>
  <c r="G637" i="1"/>
  <c r="BL636" i="1"/>
  <c r="BK636" i="1"/>
  <c r="V636" i="1"/>
  <c r="BN636" i="1" s="1"/>
  <c r="U636" i="1"/>
  <c r="T636" i="1"/>
  <c r="S636" i="1"/>
  <c r="J636" i="1"/>
  <c r="I636" i="1"/>
  <c r="H636" i="1"/>
  <c r="G636" i="1"/>
  <c r="BL635" i="1"/>
  <c r="BK635" i="1"/>
  <c r="V635" i="1"/>
  <c r="BN635" i="1" s="1"/>
  <c r="U635" i="1"/>
  <c r="BM635" i="1" s="1"/>
  <c r="T635" i="1"/>
  <c r="S635" i="1"/>
  <c r="J635" i="1"/>
  <c r="I635" i="1"/>
  <c r="H635" i="1"/>
  <c r="G635" i="1"/>
  <c r="BL634" i="1"/>
  <c r="BK634" i="1"/>
  <c r="V634" i="1"/>
  <c r="U634" i="1"/>
  <c r="BM634" i="1" s="1"/>
  <c r="T634" i="1"/>
  <c r="S634" i="1"/>
  <c r="J634" i="1"/>
  <c r="I634" i="1"/>
  <c r="H634" i="1"/>
  <c r="G634" i="1"/>
  <c r="BL633" i="1"/>
  <c r="BK633" i="1"/>
  <c r="V633" i="1"/>
  <c r="U633" i="1"/>
  <c r="BM633" i="1" s="1"/>
  <c r="T633" i="1"/>
  <c r="S633" i="1"/>
  <c r="J633" i="1"/>
  <c r="I633" i="1"/>
  <c r="H633" i="1"/>
  <c r="G633" i="1"/>
  <c r="BL632" i="1"/>
  <c r="BK632" i="1"/>
  <c r="BM632" i="1" s="1"/>
  <c r="AD632" i="1"/>
  <c r="V632" i="1"/>
  <c r="BN632" i="1" s="1"/>
  <c r="U632" i="1"/>
  <c r="T632" i="1"/>
  <c r="S632" i="1"/>
  <c r="J632" i="1"/>
  <c r="I632" i="1"/>
  <c r="H632" i="1"/>
  <c r="G632" i="1"/>
  <c r="BL631" i="1"/>
  <c r="BK631" i="1"/>
  <c r="V631" i="1"/>
  <c r="BN631" i="1" s="1"/>
  <c r="U631" i="1"/>
  <c r="BM631" i="1" s="1"/>
  <c r="T631" i="1"/>
  <c r="S631" i="1"/>
  <c r="J631" i="1"/>
  <c r="I631" i="1"/>
  <c r="H631" i="1"/>
  <c r="G631" i="1"/>
  <c r="BL630" i="1"/>
  <c r="BK630" i="1"/>
  <c r="V630" i="1"/>
  <c r="U630" i="1"/>
  <c r="BM630" i="1" s="1"/>
  <c r="T630" i="1"/>
  <c r="S630" i="1"/>
  <c r="J630" i="1"/>
  <c r="I630" i="1"/>
  <c r="H630" i="1"/>
  <c r="G630" i="1"/>
  <c r="BL629" i="1"/>
  <c r="BK629" i="1"/>
  <c r="V629" i="1"/>
  <c r="BN629" i="1" s="1"/>
  <c r="U629" i="1"/>
  <c r="BM629" i="1" s="1"/>
  <c r="T629" i="1"/>
  <c r="S629" i="1"/>
  <c r="J629" i="1"/>
  <c r="I629" i="1"/>
  <c r="H629" i="1"/>
  <c r="G629" i="1"/>
  <c r="BL628" i="1"/>
  <c r="V628" i="1"/>
  <c r="BN628" i="1" s="1"/>
  <c r="U628" i="1"/>
  <c r="T628" i="1"/>
  <c r="S628" i="1"/>
  <c r="J628" i="1"/>
  <c r="I628" i="1"/>
  <c r="H628" i="1"/>
  <c r="G628" i="1"/>
  <c r="BN627" i="1"/>
  <c r="BL627" i="1"/>
  <c r="BK627" i="1"/>
  <c r="V627" i="1"/>
  <c r="U627" i="1"/>
  <c r="BM627" i="1" s="1"/>
  <c r="T627" i="1"/>
  <c r="S627" i="1"/>
  <c r="J627" i="1"/>
  <c r="I627" i="1"/>
  <c r="H627" i="1"/>
  <c r="G627" i="1"/>
  <c r="BL626" i="1"/>
  <c r="BK626" i="1"/>
  <c r="V626" i="1"/>
  <c r="U626" i="1"/>
  <c r="T626" i="1"/>
  <c r="S626" i="1"/>
  <c r="J626" i="1"/>
  <c r="I626" i="1"/>
  <c r="H626" i="1"/>
  <c r="G626" i="1"/>
  <c r="BL625" i="1"/>
  <c r="BK625" i="1"/>
  <c r="V625" i="1"/>
  <c r="BN625" i="1" s="1"/>
  <c r="U625" i="1"/>
  <c r="T625" i="1"/>
  <c r="S625" i="1"/>
  <c r="J625" i="1"/>
  <c r="I625" i="1"/>
  <c r="H625" i="1"/>
  <c r="G625" i="1"/>
  <c r="BL624" i="1"/>
  <c r="BK624" i="1"/>
  <c r="V624" i="1"/>
  <c r="BN624" i="1" s="1"/>
  <c r="U624" i="1"/>
  <c r="BM624" i="1" s="1"/>
  <c r="T624" i="1"/>
  <c r="S624" i="1"/>
  <c r="J624" i="1"/>
  <c r="I624" i="1"/>
  <c r="H624" i="1"/>
  <c r="G624" i="1"/>
  <c r="BN623" i="1"/>
  <c r="BL623" i="1"/>
  <c r="BK623" i="1"/>
  <c r="V623" i="1"/>
  <c r="U623" i="1"/>
  <c r="BM623" i="1" s="1"/>
  <c r="T623" i="1"/>
  <c r="S623" i="1"/>
  <c r="J623" i="1"/>
  <c r="I623" i="1"/>
  <c r="H623" i="1"/>
  <c r="G623" i="1"/>
  <c r="BL622" i="1"/>
  <c r="BN622" i="1" s="1"/>
  <c r="BK622" i="1"/>
  <c r="AY622" i="1"/>
  <c r="V622" i="1"/>
  <c r="U622" i="1"/>
  <c r="BM622" i="1" s="1"/>
  <c r="T622" i="1"/>
  <c r="S622" i="1"/>
  <c r="J622" i="1"/>
  <c r="I622" i="1"/>
  <c r="H622" i="1"/>
  <c r="G622" i="1"/>
  <c r="BL621" i="1"/>
  <c r="BK621" i="1"/>
  <c r="V621" i="1"/>
  <c r="U621" i="1"/>
  <c r="BM621" i="1" s="1"/>
  <c r="T621" i="1"/>
  <c r="S621" i="1"/>
  <c r="J621" i="1"/>
  <c r="I621" i="1"/>
  <c r="H621" i="1"/>
  <c r="G621" i="1"/>
  <c r="BL620" i="1"/>
  <c r="BK620" i="1"/>
  <c r="V620" i="1"/>
  <c r="BN620" i="1" s="1"/>
  <c r="U620" i="1"/>
  <c r="T620" i="1"/>
  <c r="S620" i="1"/>
  <c r="J620" i="1"/>
  <c r="I620" i="1"/>
  <c r="H620" i="1"/>
  <c r="G620" i="1"/>
  <c r="BL619" i="1"/>
  <c r="BK619" i="1"/>
  <c r="V619" i="1"/>
  <c r="BN619" i="1" s="1"/>
  <c r="U619" i="1"/>
  <c r="BM619" i="1" s="1"/>
  <c r="T619" i="1"/>
  <c r="S619" i="1"/>
  <c r="J619" i="1"/>
  <c r="I619" i="1"/>
  <c r="H619" i="1"/>
  <c r="G619" i="1"/>
  <c r="J618" i="1"/>
  <c r="I618" i="1"/>
  <c r="H618" i="1"/>
  <c r="G618" i="1"/>
  <c r="BL617" i="1"/>
  <c r="BK617" i="1"/>
  <c r="V617" i="1"/>
  <c r="U617" i="1"/>
  <c r="BM617" i="1" s="1"/>
  <c r="T617" i="1"/>
  <c r="S617" i="1"/>
  <c r="J617" i="1"/>
  <c r="I617" i="1"/>
  <c r="H617" i="1"/>
  <c r="G617" i="1"/>
  <c r="BL616" i="1"/>
  <c r="BK616" i="1"/>
  <c r="V616" i="1"/>
  <c r="U616" i="1"/>
  <c r="BM616" i="1" s="1"/>
  <c r="T616" i="1"/>
  <c r="S616" i="1"/>
  <c r="J616" i="1"/>
  <c r="I616" i="1"/>
  <c r="H616" i="1"/>
  <c r="G616" i="1"/>
  <c r="BL615" i="1"/>
  <c r="BK615" i="1"/>
  <c r="V615" i="1"/>
  <c r="BN615" i="1" s="1"/>
  <c r="U615" i="1"/>
  <c r="T615" i="1"/>
  <c r="S615" i="1"/>
  <c r="J615" i="1"/>
  <c r="I615" i="1"/>
  <c r="H615" i="1"/>
  <c r="G615" i="1"/>
  <c r="BL614" i="1"/>
  <c r="BK614" i="1"/>
  <c r="V614" i="1"/>
  <c r="BN614" i="1" s="1"/>
  <c r="U614" i="1"/>
  <c r="BM614" i="1" s="1"/>
  <c r="T614" i="1"/>
  <c r="S614" i="1"/>
  <c r="J614" i="1"/>
  <c r="I614" i="1"/>
  <c r="H614" i="1"/>
  <c r="G614" i="1"/>
  <c r="BL613" i="1"/>
  <c r="BK613" i="1"/>
  <c r="V613" i="1"/>
  <c r="U613" i="1"/>
  <c r="BM613" i="1" s="1"/>
  <c r="T613" i="1"/>
  <c r="S613" i="1"/>
  <c r="J613" i="1"/>
  <c r="I613" i="1"/>
  <c r="H613" i="1"/>
  <c r="G613" i="1"/>
  <c r="BL612" i="1"/>
  <c r="BK612" i="1"/>
  <c r="V612" i="1"/>
  <c r="U612" i="1"/>
  <c r="BM612" i="1" s="1"/>
  <c r="T612" i="1"/>
  <c r="S612" i="1"/>
  <c r="J612" i="1"/>
  <c r="I612" i="1"/>
  <c r="H612" i="1"/>
  <c r="G612" i="1"/>
  <c r="BL611" i="1"/>
  <c r="BK611" i="1"/>
  <c r="V611" i="1"/>
  <c r="BN611" i="1" s="1"/>
  <c r="U611" i="1"/>
  <c r="BM611" i="1" s="1"/>
  <c r="T611" i="1"/>
  <c r="S611" i="1"/>
  <c r="J611" i="1"/>
  <c r="I611" i="1"/>
  <c r="H611" i="1"/>
  <c r="G611" i="1"/>
  <c r="BL610" i="1"/>
  <c r="BK610" i="1"/>
  <c r="V610" i="1"/>
  <c r="BN610" i="1" s="1"/>
  <c r="U610" i="1"/>
  <c r="BM610" i="1" s="1"/>
  <c r="T610" i="1"/>
  <c r="S610" i="1"/>
  <c r="J610" i="1"/>
  <c r="I610" i="1"/>
  <c r="H610" i="1"/>
  <c r="G610" i="1"/>
  <c r="BL609" i="1"/>
  <c r="BK609" i="1"/>
  <c r="V609" i="1"/>
  <c r="U609" i="1"/>
  <c r="BM609" i="1" s="1"/>
  <c r="T609" i="1"/>
  <c r="S609" i="1"/>
  <c r="J609" i="1"/>
  <c r="I609" i="1"/>
  <c r="H609" i="1"/>
  <c r="G609" i="1"/>
  <c r="BL608" i="1"/>
  <c r="BK608" i="1"/>
  <c r="V608" i="1"/>
  <c r="U608" i="1"/>
  <c r="BM608" i="1" s="1"/>
  <c r="T608" i="1"/>
  <c r="S608" i="1"/>
  <c r="J608" i="1"/>
  <c r="I608" i="1"/>
  <c r="H608" i="1"/>
  <c r="G608" i="1"/>
  <c r="BL607" i="1"/>
  <c r="BK607" i="1"/>
  <c r="V607" i="1"/>
  <c r="BN607" i="1" s="1"/>
  <c r="U607" i="1"/>
  <c r="BM607" i="1" s="1"/>
  <c r="T607" i="1"/>
  <c r="S607" i="1"/>
  <c r="J607" i="1"/>
  <c r="I607" i="1"/>
  <c r="H607" i="1"/>
  <c r="G607" i="1"/>
  <c r="BL606" i="1"/>
  <c r="BK606" i="1"/>
  <c r="V606" i="1"/>
  <c r="BN606" i="1" s="1"/>
  <c r="U606" i="1"/>
  <c r="BM606" i="1" s="1"/>
  <c r="T606" i="1"/>
  <c r="S606" i="1"/>
  <c r="J606" i="1"/>
  <c r="I606" i="1"/>
  <c r="H606" i="1"/>
  <c r="G606" i="1"/>
  <c r="BL605" i="1"/>
  <c r="BK605" i="1"/>
  <c r="V605" i="1"/>
  <c r="U605" i="1"/>
  <c r="BM605" i="1" s="1"/>
  <c r="T605" i="1"/>
  <c r="S605" i="1"/>
  <c r="J605" i="1"/>
  <c r="I605" i="1"/>
  <c r="H605" i="1"/>
  <c r="G605" i="1"/>
  <c r="BL604" i="1"/>
  <c r="BK604" i="1"/>
  <c r="V604" i="1"/>
  <c r="U604" i="1"/>
  <c r="BM604" i="1" s="1"/>
  <c r="T604" i="1"/>
  <c r="S604" i="1"/>
  <c r="J604" i="1"/>
  <c r="I604" i="1"/>
  <c r="H604" i="1"/>
  <c r="G604" i="1"/>
  <c r="BL603" i="1"/>
  <c r="BK603" i="1"/>
  <c r="V603" i="1"/>
  <c r="BN603" i="1" s="1"/>
  <c r="U603" i="1"/>
  <c r="T603" i="1"/>
  <c r="S603" i="1"/>
  <c r="J603" i="1"/>
  <c r="I603" i="1"/>
  <c r="H603" i="1"/>
  <c r="G603" i="1"/>
  <c r="BL602" i="1"/>
  <c r="BK602" i="1"/>
  <c r="V602" i="1"/>
  <c r="BN602" i="1" s="1"/>
  <c r="U602" i="1"/>
  <c r="BM602" i="1" s="1"/>
  <c r="T602" i="1"/>
  <c r="S602" i="1"/>
  <c r="J602" i="1"/>
  <c r="I602" i="1"/>
  <c r="H602" i="1"/>
  <c r="G602" i="1"/>
  <c r="BL601" i="1"/>
  <c r="BK601" i="1"/>
  <c r="V601" i="1"/>
  <c r="U601" i="1"/>
  <c r="BM601" i="1" s="1"/>
  <c r="T601" i="1"/>
  <c r="S601" i="1"/>
  <c r="J601" i="1"/>
  <c r="I601" i="1"/>
  <c r="H601" i="1"/>
  <c r="G601" i="1"/>
  <c r="BL600" i="1"/>
  <c r="BK600" i="1"/>
  <c r="V600" i="1"/>
  <c r="U600" i="1"/>
  <c r="BM600" i="1" s="1"/>
  <c r="T600" i="1"/>
  <c r="S600" i="1"/>
  <c r="J600" i="1"/>
  <c r="I600" i="1"/>
  <c r="H600" i="1"/>
  <c r="G600" i="1"/>
  <c r="BL599" i="1"/>
  <c r="BK599" i="1"/>
  <c r="V599" i="1"/>
  <c r="U599" i="1"/>
  <c r="T599" i="1"/>
  <c r="S599" i="1"/>
  <c r="J599" i="1"/>
  <c r="I599" i="1"/>
  <c r="H599" i="1"/>
  <c r="G599" i="1"/>
  <c r="BL598" i="1"/>
  <c r="BK598" i="1"/>
  <c r="V598" i="1"/>
  <c r="BN598" i="1" s="1"/>
  <c r="U598" i="1"/>
  <c r="BM598" i="1" s="1"/>
  <c r="T598" i="1"/>
  <c r="S598" i="1"/>
  <c r="J598" i="1"/>
  <c r="I598" i="1"/>
  <c r="H598" i="1"/>
  <c r="G598" i="1"/>
  <c r="BL597" i="1"/>
  <c r="BK597" i="1"/>
  <c r="V597" i="1"/>
  <c r="U597" i="1"/>
  <c r="T597" i="1"/>
  <c r="S597" i="1"/>
  <c r="J597" i="1"/>
  <c r="I597" i="1"/>
  <c r="H597" i="1"/>
  <c r="G597" i="1"/>
  <c r="BL596" i="1"/>
  <c r="BK596" i="1"/>
  <c r="V596" i="1"/>
  <c r="BN596" i="1" s="1"/>
  <c r="U596" i="1"/>
  <c r="BM596" i="1" s="1"/>
  <c r="T596" i="1"/>
  <c r="S596" i="1"/>
  <c r="J596" i="1"/>
  <c r="I596" i="1"/>
  <c r="H596" i="1"/>
  <c r="G596" i="1"/>
  <c r="BL595" i="1"/>
  <c r="BK595" i="1"/>
  <c r="V595" i="1"/>
  <c r="U595" i="1"/>
  <c r="T595" i="1"/>
  <c r="S595" i="1"/>
  <c r="J595" i="1"/>
  <c r="I595" i="1"/>
  <c r="H595" i="1"/>
  <c r="G595" i="1"/>
  <c r="H594" i="1"/>
  <c r="G594" i="1"/>
  <c r="BN593" i="1"/>
  <c r="BL593" i="1"/>
  <c r="BK593" i="1"/>
  <c r="V593" i="1"/>
  <c r="U593" i="1"/>
  <c r="BM593" i="1" s="1"/>
  <c r="T593" i="1"/>
  <c r="S593" i="1"/>
  <c r="J593" i="1"/>
  <c r="I593" i="1"/>
  <c r="H593" i="1"/>
  <c r="G593" i="1"/>
  <c r="BN592" i="1"/>
  <c r="BM592" i="1"/>
  <c r="BL592" i="1"/>
  <c r="BK592" i="1"/>
  <c r="AD592" i="1"/>
  <c r="V592" i="1"/>
  <c r="U592" i="1"/>
  <c r="T592" i="1"/>
  <c r="S592" i="1"/>
  <c r="J592" i="1"/>
  <c r="I592" i="1"/>
  <c r="H592" i="1"/>
  <c r="G592" i="1"/>
  <c r="BL591" i="1"/>
  <c r="BK591" i="1"/>
  <c r="V591" i="1"/>
  <c r="BN591" i="1" s="1"/>
  <c r="U591" i="1"/>
  <c r="BM591" i="1" s="1"/>
  <c r="T591" i="1"/>
  <c r="S591" i="1"/>
  <c r="J591" i="1"/>
  <c r="I591" i="1"/>
  <c r="H591" i="1"/>
  <c r="G591" i="1"/>
  <c r="BN590" i="1"/>
  <c r="BL590" i="1"/>
  <c r="BK590" i="1"/>
  <c r="V590" i="1"/>
  <c r="U590" i="1"/>
  <c r="BM590" i="1" s="1"/>
  <c r="T590" i="1"/>
  <c r="S590" i="1"/>
  <c r="J590" i="1"/>
  <c r="I590" i="1"/>
  <c r="H590" i="1"/>
  <c r="G590" i="1"/>
  <c r="BN589" i="1"/>
  <c r="BL589" i="1"/>
  <c r="BK589" i="1"/>
  <c r="Y589" i="1"/>
  <c r="V589" i="1"/>
  <c r="U589" i="1"/>
  <c r="BM589" i="1" s="1"/>
  <c r="T589" i="1"/>
  <c r="S589" i="1"/>
  <c r="J589" i="1"/>
  <c r="I589" i="1"/>
  <c r="H589" i="1"/>
  <c r="G589" i="1"/>
  <c r="BL588" i="1"/>
  <c r="BK588" i="1"/>
  <c r="V588" i="1"/>
  <c r="BN588" i="1" s="1"/>
  <c r="U588" i="1"/>
  <c r="T588" i="1"/>
  <c r="S588" i="1"/>
  <c r="J588" i="1"/>
  <c r="I588" i="1"/>
  <c r="H588" i="1"/>
  <c r="G588" i="1"/>
  <c r="BL587" i="1"/>
  <c r="BK587" i="1"/>
  <c r="V587" i="1"/>
  <c r="U587" i="1"/>
  <c r="BM587" i="1" s="1"/>
  <c r="T587" i="1"/>
  <c r="S587" i="1"/>
  <c r="J587" i="1"/>
  <c r="I587" i="1"/>
  <c r="H587" i="1"/>
  <c r="G587" i="1"/>
  <c r="BL586" i="1"/>
  <c r="BK586" i="1"/>
  <c r="V586" i="1"/>
  <c r="BN586" i="1" s="1"/>
  <c r="U586" i="1"/>
  <c r="T586" i="1"/>
  <c r="S586" i="1"/>
  <c r="J586" i="1"/>
  <c r="I586" i="1"/>
  <c r="H586" i="1"/>
  <c r="G586" i="1"/>
  <c r="BL585" i="1"/>
  <c r="BK585" i="1"/>
  <c r="V585" i="1"/>
  <c r="U585" i="1"/>
  <c r="BM585" i="1" s="1"/>
  <c r="T585" i="1"/>
  <c r="S585" i="1"/>
  <c r="J585" i="1"/>
  <c r="I585" i="1"/>
  <c r="H585" i="1"/>
  <c r="G585" i="1"/>
  <c r="BL584" i="1"/>
  <c r="BK584" i="1"/>
  <c r="V584" i="1"/>
  <c r="BN584" i="1" s="1"/>
  <c r="U584" i="1"/>
  <c r="T584" i="1"/>
  <c r="S584" i="1"/>
  <c r="J584" i="1"/>
  <c r="I584" i="1"/>
  <c r="H584" i="1"/>
  <c r="G584" i="1"/>
  <c r="BL583" i="1"/>
  <c r="BK583" i="1"/>
  <c r="V583" i="1"/>
  <c r="U583" i="1"/>
  <c r="BM583" i="1" s="1"/>
  <c r="T583" i="1"/>
  <c r="S583" i="1"/>
  <c r="J583" i="1"/>
  <c r="I583" i="1"/>
  <c r="H583" i="1"/>
  <c r="G583" i="1"/>
  <c r="BL582" i="1"/>
  <c r="BK582" i="1"/>
  <c r="Y582" i="1"/>
  <c r="V582" i="1"/>
  <c r="U582" i="1"/>
  <c r="T582" i="1"/>
  <c r="S582" i="1"/>
  <c r="J582" i="1"/>
  <c r="I582" i="1"/>
  <c r="H582" i="1"/>
  <c r="G582" i="1"/>
  <c r="BL581" i="1"/>
  <c r="BK581" i="1"/>
  <c r="V581" i="1"/>
  <c r="BN581" i="1" s="1"/>
  <c r="U581" i="1"/>
  <c r="BM581" i="1" s="1"/>
  <c r="T581" i="1"/>
  <c r="S581" i="1"/>
  <c r="J581" i="1"/>
  <c r="I581" i="1"/>
  <c r="H581" i="1"/>
  <c r="G581" i="1"/>
  <c r="BN580" i="1"/>
  <c r="BL580" i="1"/>
  <c r="BK580" i="1"/>
  <c r="Y580" i="1"/>
  <c r="V580" i="1"/>
  <c r="U580" i="1"/>
  <c r="BM580" i="1" s="1"/>
  <c r="T580" i="1"/>
  <c r="S580" i="1"/>
  <c r="J580" i="1"/>
  <c r="I580" i="1"/>
  <c r="H580" i="1"/>
  <c r="G580" i="1"/>
  <c r="BL579" i="1"/>
  <c r="BK579" i="1"/>
  <c r="V579" i="1"/>
  <c r="U579" i="1"/>
  <c r="BM579" i="1" s="1"/>
  <c r="T579" i="1"/>
  <c r="S579" i="1"/>
  <c r="J579" i="1"/>
  <c r="I579" i="1"/>
  <c r="H579" i="1"/>
  <c r="G579" i="1"/>
  <c r="BL578" i="1"/>
  <c r="BK578" i="1"/>
  <c r="V578" i="1"/>
  <c r="BN578" i="1" s="1"/>
  <c r="U578" i="1"/>
  <c r="BM578" i="1" s="1"/>
  <c r="T578" i="1"/>
  <c r="S578" i="1"/>
  <c r="J578" i="1"/>
  <c r="I578" i="1"/>
  <c r="H578" i="1"/>
  <c r="G578" i="1"/>
  <c r="BL577" i="1"/>
  <c r="BK577" i="1"/>
  <c r="V577" i="1"/>
  <c r="BN577" i="1" s="1"/>
  <c r="U577" i="1"/>
  <c r="BM577" i="1" s="1"/>
  <c r="T577" i="1"/>
  <c r="S577" i="1"/>
  <c r="J577" i="1"/>
  <c r="I577" i="1"/>
  <c r="H577" i="1"/>
  <c r="G577" i="1"/>
  <c r="BL576" i="1"/>
  <c r="BK576" i="1"/>
  <c r="V576" i="1"/>
  <c r="U576" i="1"/>
  <c r="BM576" i="1" s="1"/>
  <c r="T576" i="1"/>
  <c r="S576" i="1"/>
  <c r="J576" i="1"/>
  <c r="I576" i="1"/>
  <c r="H576" i="1"/>
  <c r="G576" i="1"/>
  <c r="BL575" i="1"/>
  <c r="BK575" i="1"/>
  <c r="V575" i="1"/>
  <c r="BN575" i="1" s="1"/>
  <c r="U575" i="1"/>
  <c r="BM575" i="1" s="1"/>
  <c r="T575" i="1"/>
  <c r="S575" i="1"/>
  <c r="J575" i="1"/>
  <c r="I575" i="1"/>
  <c r="H575" i="1"/>
  <c r="G575" i="1"/>
  <c r="BL574" i="1"/>
  <c r="BK574" i="1"/>
  <c r="V574" i="1"/>
  <c r="U574" i="1"/>
  <c r="BM574" i="1" s="1"/>
  <c r="T574" i="1"/>
  <c r="S574" i="1"/>
  <c r="J574" i="1"/>
  <c r="I574" i="1"/>
  <c r="H574" i="1"/>
  <c r="G574" i="1"/>
  <c r="BL573" i="1"/>
  <c r="BK573" i="1"/>
  <c r="V573" i="1"/>
  <c r="BN573" i="1" s="1"/>
  <c r="U573" i="1"/>
  <c r="BM573" i="1" s="1"/>
  <c r="T573" i="1"/>
  <c r="S573" i="1"/>
  <c r="J573" i="1"/>
  <c r="I573" i="1"/>
  <c r="H573" i="1"/>
  <c r="G573" i="1"/>
  <c r="BL572" i="1"/>
  <c r="BK572" i="1"/>
  <c r="V572" i="1"/>
  <c r="U572" i="1"/>
  <c r="BM572" i="1" s="1"/>
  <c r="T572" i="1"/>
  <c r="S572" i="1"/>
  <c r="J572" i="1"/>
  <c r="I572" i="1"/>
  <c r="H572" i="1"/>
  <c r="G572" i="1"/>
  <c r="BL571" i="1"/>
  <c r="BK571" i="1"/>
  <c r="V571" i="1"/>
  <c r="BN571" i="1" s="1"/>
  <c r="U571" i="1"/>
  <c r="BM571" i="1" s="1"/>
  <c r="T571" i="1"/>
  <c r="S571" i="1"/>
  <c r="J571" i="1"/>
  <c r="I571" i="1"/>
  <c r="H571" i="1"/>
  <c r="G571" i="1"/>
  <c r="BL570" i="1"/>
  <c r="BK570" i="1"/>
  <c r="AY570" i="1"/>
  <c r="V570" i="1"/>
  <c r="U570" i="1"/>
  <c r="BM570" i="1" s="1"/>
  <c r="T570" i="1"/>
  <c r="S570" i="1"/>
  <c r="J570" i="1"/>
  <c r="I570" i="1"/>
  <c r="H570" i="1"/>
  <c r="G570" i="1"/>
  <c r="BL569" i="1"/>
  <c r="BK569" i="1"/>
  <c r="V569" i="1"/>
  <c r="BN569" i="1" s="1"/>
  <c r="U569" i="1"/>
  <c r="BM569" i="1" s="1"/>
  <c r="T569" i="1"/>
  <c r="S569" i="1"/>
  <c r="J569" i="1"/>
  <c r="I569" i="1"/>
  <c r="H569" i="1"/>
  <c r="G569" i="1"/>
  <c r="BL568" i="1"/>
  <c r="BK568" i="1"/>
  <c r="V568" i="1"/>
  <c r="BN568" i="1" s="1"/>
  <c r="U568" i="1"/>
  <c r="BM568" i="1" s="1"/>
  <c r="T568" i="1"/>
  <c r="S568" i="1"/>
  <c r="J568" i="1"/>
  <c r="I568" i="1"/>
  <c r="H568" i="1"/>
  <c r="G568" i="1"/>
  <c r="J567" i="1"/>
  <c r="I567" i="1"/>
  <c r="H567" i="1"/>
  <c r="G567" i="1"/>
  <c r="T566" i="1"/>
  <c r="S566" i="1"/>
  <c r="J566" i="1"/>
  <c r="I566" i="1"/>
  <c r="H566" i="1"/>
  <c r="G566" i="1"/>
  <c r="BN565" i="1"/>
  <c r="BL565" i="1"/>
  <c r="BK565" i="1"/>
  <c r="AY565" i="1"/>
  <c r="AY707" i="1" s="1"/>
  <c r="AY709" i="1" s="1"/>
  <c r="V565" i="1"/>
  <c r="U565" i="1"/>
  <c r="T565" i="1"/>
  <c r="S565" i="1"/>
  <c r="J565" i="1"/>
  <c r="I565" i="1"/>
  <c r="H565" i="1"/>
  <c r="G565" i="1"/>
  <c r="BL564" i="1"/>
  <c r="BK564" i="1"/>
  <c r="Y564" i="1"/>
  <c r="V564" i="1"/>
  <c r="BN564" i="1" s="1"/>
  <c r="U564" i="1"/>
  <c r="BM564" i="1" s="1"/>
  <c r="T564" i="1"/>
  <c r="S564" i="1"/>
  <c r="J564" i="1"/>
  <c r="I564" i="1"/>
  <c r="H564" i="1"/>
  <c r="G564" i="1"/>
  <c r="BL563" i="1"/>
  <c r="BK563" i="1"/>
  <c r="V563" i="1"/>
  <c r="BN563" i="1" s="1"/>
  <c r="U563" i="1"/>
  <c r="BM563" i="1" s="1"/>
  <c r="T563" i="1"/>
  <c r="S563" i="1"/>
  <c r="J563" i="1"/>
  <c r="I563" i="1"/>
  <c r="H563" i="1"/>
  <c r="G563" i="1"/>
  <c r="BM562" i="1"/>
  <c r="BL562" i="1"/>
  <c r="BK562" i="1"/>
  <c r="Y562" i="1"/>
  <c r="V562" i="1"/>
  <c r="BN562" i="1" s="1"/>
  <c r="U562" i="1"/>
  <c r="T562" i="1"/>
  <c r="S562" i="1"/>
  <c r="J562" i="1"/>
  <c r="I562" i="1"/>
  <c r="H562" i="1"/>
  <c r="G562" i="1"/>
  <c r="BN561" i="1"/>
  <c r="BL561" i="1"/>
  <c r="BK561" i="1"/>
  <c r="V561" i="1"/>
  <c r="U561" i="1"/>
  <c r="BM561" i="1" s="1"/>
  <c r="T561" i="1"/>
  <c r="S561" i="1"/>
  <c r="J561" i="1"/>
  <c r="I561" i="1"/>
  <c r="H561" i="1"/>
  <c r="G561" i="1"/>
  <c r="T560" i="1"/>
  <c r="S560" i="1"/>
  <c r="J560" i="1"/>
  <c r="I560" i="1"/>
  <c r="H560" i="1"/>
  <c r="G560" i="1"/>
  <c r="BL559" i="1"/>
  <c r="BK559" i="1"/>
  <c r="V559" i="1"/>
  <c r="BN559" i="1" s="1"/>
  <c r="U559" i="1"/>
  <c r="BM559" i="1" s="1"/>
  <c r="T559" i="1"/>
  <c r="S559" i="1"/>
  <c r="J559" i="1"/>
  <c r="I559" i="1"/>
  <c r="H559" i="1"/>
  <c r="G559" i="1"/>
  <c r="BL558" i="1"/>
  <c r="BK558" i="1"/>
  <c r="V558" i="1"/>
  <c r="U558" i="1"/>
  <c r="BM558" i="1" s="1"/>
  <c r="T558" i="1"/>
  <c r="S558" i="1"/>
  <c r="J558" i="1"/>
  <c r="I558" i="1"/>
  <c r="H558" i="1"/>
  <c r="G558" i="1"/>
  <c r="BL557" i="1"/>
  <c r="BK557" i="1"/>
  <c r="V557" i="1"/>
  <c r="BN557" i="1" s="1"/>
  <c r="U557" i="1"/>
  <c r="BM557" i="1" s="1"/>
  <c r="T557" i="1"/>
  <c r="S557" i="1"/>
  <c r="J557" i="1"/>
  <c r="I557" i="1"/>
  <c r="H557" i="1"/>
  <c r="G557" i="1"/>
  <c r="BL556" i="1"/>
  <c r="BK556" i="1"/>
  <c r="V556" i="1"/>
  <c r="U556" i="1"/>
  <c r="BM556" i="1" s="1"/>
  <c r="T556" i="1"/>
  <c r="S556" i="1"/>
  <c r="J556" i="1"/>
  <c r="I556" i="1"/>
  <c r="H556" i="1"/>
  <c r="G556" i="1"/>
  <c r="BL555" i="1"/>
  <c r="BK555" i="1"/>
  <c r="V555" i="1"/>
  <c r="BN555" i="1" s="1"/>
  <c r="U555" i="1"/>
  <c r="BM555" i="1" s="1"/>
  <c r="T555" i="1"/>
  <c r="S555" i="1"/>
  <c r="J555" i="1"/>
  <c r="I555" i="1"/>
  <c r="H555" i="1"/>
  <c r="G555" i="1"/>
  <c r="BL554" i="1"/>
  <c r="BK554" i="1"/>
  <c r="V554" i="1"/>
  <c r="U554" i="1"/>
  <c r="BM554" i="1" s="1"/>
  <c r="T554" i="1"/>
  <c r="S554" i="1"/>
  <c r="J554" i="1"/>
  <c r="I554" i="1"/>
  <c r="H554" i="1"/>
  <c r="G554" i="1"/>
  <c r="BL553" i="1"/>
  <c r="BK553" i="1"/>
  <c r="V553" i="1"/>
  <c r="BN553" i="1" s="1"/>
  <c r="U553" i="1"/>
  <c r="BM553" i="1" s="1"/>
  <c r="T553" i="1"/>
  <c r="S553" i="1"/>
  <c r="J553" i="1"/>
  <c r="I553" i="1"/>
  <c r="H553" i="1"/>
  <c r="G553" i="1"/>
  <c r="BL552" i="1"/>
  <c r="BK552" i="1"/>
  <c r="V552" i="1"/>
  <c r="U552" i="1"/>
  <c r="BM552" i="1" s="1"/>
  <c r="T552" i="1"/>
  <c r="S552" i="1"/>
  <c r="J552" i="1"/>
  <c r="I552" i="1"/>
  <c r="H552" i="1"/>
  <c r="G552" i="1"/>
  <c r="BL551" i="1"/>
  <c r="BK551" i="1"/>
  <c r="V551" i="1"/>
  <c r="BN551" i="1" s="1"/>
  <c r="U551" i="1"/>
  <c r="BM551" i="1" s="1"/>
  <c r="T551" i="1"/>
  <c r="S551" i="1"/>
  <c r="J551" i="1"/>
  <c r="I551" i="1"/>
  <c r="H551" i="1"/>
  <c r="G551" i="1"/>
  <c r="BL550" i="1"/>
  <c r="BK550" i="1"/>
  <c r="BM550" i="1" s="1"/>
  <c r="V550" i="1"/>
  <c r="T550" i="1"/>
  <c r="S550" i="1"/>
  <c r="J550" i="1"/>
  <c r="I550" i="1"/>
  <c r="H550" i="1"/>
  <c r="G550" i="1"/>
  <c r="BL549" i="1"/>
  <c r="BK549" i="1"/>
  <c r="V549" i="1"/>
  <c r="BN549" i="1" s="1"/>
  <c r="U549" i="1"/>
  <c r="BM549" i="1" s="1"/>
  <c r="T549" i="1"/>
  <c r="S549" i="1"/>
  <c r="J549" i="1"/>
  <c r="I549" i="1"/>
  <c r="H549" i="1"/>
  <c r="G549" i="1"/>
  <c r="BL548" i="1"/>
  <c r="BK548" i="1"/>
  <c r="V548" i="1"/>
  <c r="BN548" i="1" s="1"/>
  <c r="U548" i="1"/>
  <c r="T548" i="1"/>
  <c r="S548" i="1"/>
  <c r="J548" i="1"/>
  <c r="I548" i="1"/>
  <c r="H548" i="1"/>
  <c r="G548" i="1"/>
  <c r="BL547" i="1"/>
  <c r="BK547" i="1"/>
  <c r="V547" i="1"/>
  <c r="BN547" i="1" s="1"/>
  <c r="U547" i="1"/>
  <c r="BM547" i="1" s="1"/>
  <c r="T547" i="1"/>
  <c r="S547" i="1"/>
  <c r="J547" i="1"/>
  <c r="I547" i="1"/>
  <c r="H547" i="1"/>
  <c r="G547" i="1"/>
  <c r="BL546" i="1"/>
  <c r="BK546" i="1"/>
  <c r="V546" i="1"/>
  <c r="BN546" i="1" s="1"/>
  <c r="U546" i="1"/>
  <c r="T546" i="1"/>
  <c r="S546" i="1"/>
  <c r="J546" i="1"/>
  <c r="I546" i="1"/>
  <c r="H546" i="1"/>
  <c r="G546" i="1"/>
  <c r="BL545" i="1"/>
  <c r="BK545" i="1"/>
  <c r="V545" i="1"/>
  <c r="BN545" i="1" s="1"/>
  <c r="U545" i="1"/>
  <c r="BM545" i="1" s="1"/>
  <c r="T545" i="1"/>
  <c r="S545" i="1"/>
  <c r="J545" i="1"/>
  <c r="I545" i="1"/>
  <c r="H545" i="1"/>
  <c r="G545" i="1"/>
  <c r="BL544" i="1"/>
  <c r="BK544" i="1"/>
  <c r="V544" i="1"/>
  <c r="BN544" i="1" s="1"/>
  <c r="U544" i="1"/>
  <c r="T544" i="1"/>
  <c r="S544" i="1"/>
  <c r="J544" i="1"/>
  <c r="I544" i="1"/>
  <c r="H544" i="1"/>
  <c r="G544" i="1"/>
  <c r="BL543" i="1"/>
  <c r="BK543" i="1"/>
  <c r="V543" i="1"/>
  <c r="BN543" i="1" s="1"/>
  <c r="U543" i="1"/>
  <c r="BM543" i="1" s="1"/>
  <c r="T543" i="1"/>
  <c r="S543" i="1"/>
  <c r="J543" i="1"/>
  <c r="I543" i="1"/>
  <c r="H543" i="1"/>
  <c r="G543" i="1"/>
  <c r="BL542" i="1"/>
  <c r="BK542" i="1"/>
  <c r="V542" i="1"/>
  <c r="BN542" i="1" s="1"/>
  <c r="U542" i="1"/>
  <c r="T542" i="1"/>
  <c r="S542" i="1"/>
  <c r="J542" i="1"/>
  <c r="I542" i="1"/>
  <c r="H542" i="1"/>
  <c r="G542" i="1"/>
  <c r="BL541" i="1"/>
  <c r="BK541" i="1"/>
  <c r="V541" i="1"/>
  <c r="BN541" i="1" s="1"/>
  <c r="U541" i="1"/>
  <c r="BM541" i="1" s="1"/>
  <c r="T541" i="1"/>
  <c r="S541" i="1"/>
  <c r="J541" i="1"/>
  <c r="I541" i="1"/>
  <c r="H541" i="1"/>
  <c r="G541" i="1"/>
  <c r="BN540" i="1"/>
  <c r="BL540" i="1"/>
  <c r="BK540" i="1"/>
  <c r="AD540" i="1"/>
  <c r="V540" i="1"/>
  <c r="U540" i="1"/>
  <c r="T540" i="1"/>
  <c r="S540" i="1"/>
  <c r="J540" i="1"/>
  <c r="I540" i="1"/>
  <c r="H540" i="1"/>
  <c r="G540" i="1"/>
  <c r="BL539" i="1"/>
  <c r="BK539" i="1"/>
  <c r="V539" i="1"/>
  <c r="BN539" i="1" s="1"/>
  <c r="U539" i="1"/>
  <c r="BM539" i="1" s="1"/>
  <c r="T539" i="1"/>
  <c r="S539" i="1"/>
  <c r="J539" i="1"/>
  <c r="I539" i="1"/>
  <c r="H539" i="1"/>
  <c r="G539" i="1"/>
  <c r="BL538" i="1"/>
  <c r="BK538" i="1"/>
  <c r="V538" i="1"/>
  <c r="U538" i="1"/>
  <c r="BM538" i="1" s="1"/>
  <c r="T538" i="1"/>
  <c r="S538" i="1"/>
  <c r="J538" i="1"/>
  <c r="I538" i="1"/>
  <c r="H538" i="1"/>
  <c r="G538" i="1"/>
  <c r="J537" i="1"/>
  <c r="I537" i="1"/>
  <c r="H537" i="1"/>
  <c r="G537" i="1"/>
  <c r="BL536" i="1"/>
  <c r="BK536" i="1"/>
  <c r="V536" i="1"/>
  <c r="BN536" i="1" s="1"/>
  <c r="U536" i="1"/>
  <c r="BM536" i="1" s="1"/>
  <c r="T536" i="1"/>
  <c r="M536" i="1"/>
  <c r="J536" i="1"/>
  <c r="I536" i="1"/>
  <c r="H536" i="1"/>
  <c r="G536" i="1"/>
  <c r="T535" i="1"/>
  <c r="S535" i="1"/>
  <c r="J535" i="1"/>
  <c r="I535" i="1"/>
  <c r="H535" i="1"/>
  <c r="G535" i="1"/>
  <c r="BL534" i="1"/>
  <c r="BK534" i="1"/>
  <c r="V534" i="1"/>
  <c r="BN534" i="1" s="1"/>
  <c r="U534" i="1"/>
  <c r="BM534" i="1" s="1"/>
  <c r="T534" i="1"/>
  <c r="S534" i="1"/>
  <c r="J534" i="1"/>
  <c r="I534" i="1"/>
  <c r="H534" i="1"/>
  <c r="G534" i="1"/>
  <c r="BL533" i="1"/>
  <c r="BK533" i="1"/>
  <c r="V533" i="1"/>
  <c r="BN533" i="1" s="1"/>
  <c r="U533" i="1"/>
  <c r="BM533" i="1" s="1"/>
  <c r="T533" i="1"/>
  <c r="S533" i="1"/>
  <c r="J533" i="1"/>
  <c r="I533" i="1"/>
  <c r="H533" i="1"/>
  <c r="G533" i="1"/>
  <c r="BN532" i="1"/>
  <c r="BL532" i="1"/>
  <c r="BK532" i="1"/>
  <c r="V532" i="1"/>
  <c r="U532" i="1"/>
  <c r="BM532" i="1" s="1"/>
  <c r="T532" i="1"/>
  <c r="S532" i="1"/>
  <c r="J532" i="1"/>
  <c r="I532" i="1"/>
  <c r="H532" i="1"/>
  <c r="G532" i="1"/>
  <c r="H531" i="1"/>
  <c r="G531" i="1"/>
  <c r="BL530" i="1"/>
  <c r="BK530" i="1"/>
  <c r="AO530" i="1"/>
  <c r="V530" i="1"/>
  <c r="BN530" i="1" s="1"/>
  <c r="U530" i="1"/>
  <c r="BM530" i="1" s="1"/>
  <c r="T530" i="1"/>
  <c r="S530" i="1"/>
  <c r="J530" i="1"/>
  <c r="I530" i="1"/>
  <c r="H530" i="1"/>
  <c r="G530" i="1"/>
  <c r="BL529" i="1"/>
  <c r="BK529" i="1"/>
  <c r="V529" i="1"/>
  <c r="BN529" i="1" s="1"/>
  <c r="U529" i="1"/>
  <c r="BM529" i="1" s="1"/>
  <c r="T529" i="1"/>
  <c r="S529" i="1"/>
  <c r="J529" i="1"/>
  <c r="I529" i="1"/>
  <c r="H529" i="1"/>
  <c r="G529" i="1"/>
  <c r="BL528" i="1"/>
  <c r="BK528" i="1"/>
  <c r="V528" i="1"/>
  <c r="BN528" i="1" s="1"/>
  <c r="U528" i="1"/>
  <c r="BM528" i="1" s="1"/>
  <c r="T528" i="1"/>
  <c r="S528" i="1"/>
  <c r="J528" i="1"/>
  <c r="I528" i="1"/>
  <c r="H528" i="1"/>
  <c r="G528" i="1"/>
  <c r="BL527" i="1"/>
  <c r="BK527" i="1"/>
  <c r="V527" i="1"/>
  <c r="BN527" i="1" s="1"/>
  <c r="U527" i="1"/>
  <c r="BM527" i="1" s="1"/>
  <c r="T527" i="1"/>
  <c r="S527" i="1"/>
  <c r="J527" i="1"/>
  <c r="I527" i="1"/>
  <c r="H527" i="1"/>
  <c r="G527" i="1"/>
  <c r="BL526" i="1"/>
  <c r="BK526" i="1"/>
  <c r="V526" i="1"/>
  <c r="BN526" i="1" s="1"/>
  <c r="U526" i="1"/>
  <c r="BM526" i="1" s="1"/>
  <c r="T526" i="1"/>
  <c r="S526" i="1"/>
  <c r="J526" i="1"/>
  <c r="I526" i="1"/>
  <c r="H526" i="1"/>
  <c r="G526" i="1"/>
  <c r="BL525" i="1"/>
  <c r="BK525" i="1"/>
  <c r="V525" i="1"/>
  <c r="BN525" i="1" s="1"/>
  <c r="U525" i="1"/>
  <c r="BM525" i="1" s="1"/>
  <c r="T525" i="1"/>
  <c r="S525" i="1"/>
  <c r="J525" i="1"/>
  <c r="I525" i="1"/>
  <c r="H525" i="1"/>
  <c r="G525" i="1"/>
  <c r="BL524" i="1"/>
  <c r="BK524" i="1"/>
  <c r="V524" i="1"/>
  <c r="BN524" i="1" s="1"/>
  <c r="U524" i="1"/>
  <c r="BM524" i="1" s="1"/>
  <c r="T524" i="1"/>
  <c r="S524" i="1"/>
  <c r="J524" i="1"/>
  <c r="I524" i="1"/>
  <c r="H524" i="1"/>
  <c r="G524" i="1"/>
  <c r="BL523" i="1"/>
  <c r="BK523" i="1"/>
  <c r="V523" i="1"/>
  <c r="BN523" i="1" s="1"/>
  <c r="U523" i="1"/>
  <c r="BM523" i="1" s="1"/>
  <c r="T523" i="1"/>
  <c r="S523" i="1"/>
  <c r="J523" i="1"/>
  <c r="I523" i="1"/>
  <c r="H523" i="1"/>
  <c r="G523" i="1"/>
  <c r="BL522" i="1"/>
  <c r="BK522" i="1"/>
  <c r="V522" i="1"/>
  <c r="BN522" i="1" s="1"/>
  <c r="U522" i="1"/>
  <c r="BM522" i="1" s="1"/>
  <c r="T522" i="1"/>
  <c r="S522" i="1"/>
  <c r="J522" i="1"/>
  <c r="I522" i="1"/>
  <c r="H522" i="1"/>
  <c r="G522" i="1"/>
  <c r="BL521" i="1"/>
  <c r="BK521" i="1"/>
  <c r="V521" i="1"/>
  <c r="BN521" i="1" s="1"/>
  <c r="U521" i="1"/>
  <c r="BM521" i="1" s="1"/>
  <c r="T521" i="1"/>
  <c r="S521" i="1"/>
  <c r="J521" i="1"/>
  <c r="I521" i="1"/>
  <c r="H521" i="1"/>
  <c r="G521" i="1"/>
  <c r="BL520" i="1"/>
  <c r="BK520" i="1"/>
  <c r="V520" i="1"/>
  <c r="BN520" i="1" s="1"/>
  <c r="U520" i="1"/>
  <c r="BM520" i="1" s="1"/>
  <c r="T520" i="1"/>
  <c r="S520" i="1"/>
  <c r="J520" i="1"/>
  <c r="I520" i="1"/>
  <c r="H520" i="1"/>
  <c r="G520" i="1"/>
  <c r="BL519" i="1"/>
  <c r="BK519" i="1"/>
  <c r="V519" i="1"/>
  <c r="BN519" i="1" s="1"/>
  <c r="U519" i="1"/>
  <c r="BM519" i="1" s="1"/>
  <c r="T519" i="1"/>
  <c r="S519" i="1"/>
  <c r="J519" i="1"/>
  <c r="I519" i="1"/>
  <c r="H519" i="1"/>
  <c r="G519" i="1"/>
  <c r="BL518" i="1"/>
  <c r="BK518" i="1"/>
  <c r="V518" i="1"/>
  <c r="BN518" i="1" s="1"/>
  <c r="U518" i="1"/>
  <c r="BM518" i="1" s="1"/>
  <c r="T518" i="1"/>
  <c r="S518" i="1"/>
  <c r="J518" i="1"/>
  <c r="I518" i="1"/>
  <c r="H518" i="1"/>
  <c r="G518" i="1"/>
  <c r="BL517" i="1"/>
  <c r="BK517" i="1"/>
  <c r="V517" i="1"/>
  <c r="BN517" i="1" s="1"/>
  <c r="U517" i="1"/>
  <c r="BM517" i="1" s="1"/>
  <c r="T517" i="1"/>
  <c r="S517" i="1"/>
  <c r="J517" i="1"/>
  <c r="I517" i="1"/>
  <c r="H517" i="1"/>
  <c r="G517" i="1"/>
  <c r="BL516" i="1"/>
  <c r="BK516" i="1"/>
  <c r="V516" i="1"/>
  <c r="BN516" i="1" s="1"/>
  <c r="U516" i="1"/>
  <c r="BM516" i="1" s="1"/>
  <c r="T516" i="1"/>
  <c r="S516" i="1"/>
  <c r="J516" i="1"/>
  <c r="I516" i="1"/>
  <c r="H516" i="1"/>
  <c r="G516" i="1"/>
  <c r="BL515" i="1"/>
  <c r="BK515" i="1"/>
  <c r="V515" i="1"/>
  <c r="BN515" i="1" s="1"/>
  <c r="U515" i="1"/>
  <c r="BM515" i="1" s="1"/>
  <c r="T515" i="1"/>
  <c r="S515" i="1"/>
  <c r="J515" i="1"/>
  <c r="I515" i="1"/>
  <c r="H515" i="1"/>
  <c r="G515" i="1"/>
  <c r="BL514" i="1"/>
  <c r="BK514" i="1"/>
  <c r="V514" i="1"/>
  <c r="BN514" i="1" s="1"/>
  <c r="U514" i="1"/>
  <c r="BM514" i="1" s="1"/>
  <c r="T514" i="1"/>
  <c r="S514" i="1"/>
  <c r="J514" i="1"/>
  <c r="I514" i="1"/>
  <c r="H514" i="1"/>
  <c r="G514" i="1"/>
  <c r="BL513" i="1"/>
  <c r="BK513" i="1"/>
  <c r="V513" i="1"/>
  <c r="BN513" i="1" s="1"/>
  <c r="U513" i="1"/>
  <c r="BM513" i="1" s="1"/>
  <c r="T513" i="1"/>
  <c r="S513" i="1"/>
  <c r="J513" i="1"/>
  <c r="I513" i="1"/>
  <c r="H513" i="1"/>
  <c r="G513" i="1"/>
  <c r="BL512" i="1"/>
  <c r="BK512" i="1"/>
  <c r="V512" i="1"/>
  <c r="BN512" i="1" s="1"/>
  <c r="U512" i="1"/>
  <c r="BM512" i="1" s="1"/>
  <c r="T512" i="1"/>
  <c r="S512" i="1"/>
  <c r="J512" i="1"/>
  <c r="I512" i="1"/>
  <c r="H512" i="1"/>
  <c r="G512" i="1"/>
  <c r="BL511" i="1"/>
  <c r="BK511" i="1"/>
  <c r="V511" i="1"/>
  <c r="BN511" i="1" s="1"/>
  <c r="U511" i="1"/>
  <c r="BM511" i="1" s="1"/>
  <c r="T511" i="1"/>
  <c r="S511" i="1"/>
  <c r="J511" i="1"/>
  <c r="I511" i="1"/>
  <c r="H511" i="1"/>
  <c r="G511" i="1"/>
  <c r="BL510" i="1"/>
  <c r="BK510" i="1"/>
  <c r="V510" i="1"/>
  <c r="BN510" i="1" s="1"/>
  <c r="U510" i="1"/>
  <c r="BM510" i="1" s="1"/>
  <c r="T510" i="1"/>
  <c r="S510" i="1"/>
  <c r="J510" i="1"/>
  <c r="I510" i="1"/>
  <c r="H510" i="1"/>
  <c r="G510" i="1"/>
  <c r="BL509" i="1"/>
  <c r="BK509" i="1"/>
  <c r="V509" i="1"/>
  <c r="BN509" i="1" s="1"/>
  <c r="U509" i="1"/>
  <c r="BM509" i="1" s="1"/>
  <c r="T509" i="1"/>
  <c r="S509" i="1"/>
  <c r="J509" i="1"/>
  <c r="I509" i="1"/>
  <c r="H509" i="1"/>
  <c r="G509" i="1"/>
  <c r="BL508" i="1"/>
  <c r="BK508" i="1"/>
  <c r="V508" i="1"/>
  <c r="BN508" i="1" s="1"/>
  <c r="U508" i="1"/>
  <c r="BM508" i="1" s="1"/>
  <c r="T508" i="1"/>
  <c r="S508" i="1"/>
  <c r="J508" i="1"/>
  <c r="I508" i="1"/>
  <c r="H508" i="1"/>
  <c r="G508" i="1"/>
  <c r="BL507" i="1"/>
  <c r="BK507" i="1"/>
  <c r="V507" i="1"/>
  <c r="BN507" i="1" s="1"/>
  <c r="U507" i="1"/>
  <c r="BM507" i="1" s="1"/>
  <c r="T507" i="1"/>
  <c r="S507" i="1"/>
  <c r="J507" i="1"/>
  <c r="I507" i="1"/>
  <c r="H507" i="1"/>
  <c r="G507" i="1"/>
  <c r="BL506" i="1"/>
  <c r="BK506" i="1"/>
  <c r="V506" i="1"/>
  <c r="BN506" i="1" s="1"/>
  <c r="U506" i="1"/>
  <c r="BM506" i="1" s="1"/>
  <c r="T506" i="1"/>
  <c r="S506" i="1"/>
  <c r="J506" i="1"/>
  <c r="I506" i="1"/>
  <c r="H506" i="1"/>
  <c r="G506" i="1"/>
  <c r="BL505" i="1"/>
  <c r="BK505" i="1"/>
  <c r="V505" i="1"/>
  <c r="BN505" i="1" s="1"/>
  <c r="U505" i="1"/>
  <c r="BM505" i="1" s="1"/>
  <c r="T505" i="1"/>
  <c r="S505" i="1"/>
  <c r="J505" i="1"/>
  <c r="I505" i="1"/>
  <c r="H505" i="1"/>
  <c r="G505" i="1"/>
  <c r="BL504" i="1"/>
  <c r="BK504" i="1"/>
  <c r="V504" i="1"/>
  <c r="BN504" i="1" s="1"/>
  <c r="U504" i="1"/>
  <c r="BM504" i="1" s="1"/>
  <c r="T504" i="1"/>
  <c r="S504" i="1"/>
  <c r="J504" i="1"/>
  <c r="I504" i="1"/>
  <c r="H504" i="1"/>
  <c r="G504" i="1"/>
  <c r="BL503" i="1"/>
  <c r="BK503" i="1"/>
  <c r="V503" i="1"/>
  <c r="BN503" i="1" s="1"/>
  <c r="U503" i="1"/>
  <c r="BM503" i="1" s="1"/>
  <c r="T503" i="1"/>
  <c r="S503" i="1"/>
  <c r="J503" i="1"/>
  <c r="I503" i="1"/>
  <c r="H503" i="1"/>
  <c r="G503" i="1"/>
  <c r="BL502" i="1"/>
  <c r="BK502" i="1"/>
  <c r="V502" i="1"/>
  <c r="BN502" i="1" s="1"/>
  <c r="U502" i="1"/>
  <c r="BM502" i="1" s="1"/>
  <c r="T502" i="1"/>
  <c r="S502" i="1"/>
  <c r="J502" i="1"/>
  <c r="I502" i="1"/>
  <c r="H502" i="1"/>
  <c r="G502" i="1"/>
  <c r="BL501" i="1"/>
  <c r="BK501" i="1"/>
  <c r="V501" i="1"/>
  <c r="BN501" i="1" s="1"/>
  <c r="U501" i="1"/>
  <c r="BM501" i="1" s="1"/>
  <c r="T501" i="1"/>
  <c r="S501" i="1"/>
  <c r="J501" i="1"/>
  <c r="I501" i="1"/>
  <c r="H501" i="1"/>
  <c r="G501" i="1"/>
  <c r="BL500" i="1"/>
  <c r="BK500" i="1"/>
  <c r="V500" i="1"/>
  <c r="BN500" i="1" s="1"/>
  <c r="U500" i="1"/>
  <c r="BM500" i="1" s="1"/>
  <c r="T500" i="1"/>
  <c r="S500" i="1"/>
  <c r="J500" i="1"/>
  <c r="I500" i="1"/>
  <c r="H500" i="1"/>
  <c r="G500" i="1"/>
  <c r="BL499" i="1"/>
  <c r="BK499" i="1"/>
  <c r="V499" i="1"/>
  <c r="BN499" i="1" s="1"/>
  <c r="U499" i="1"/>
  <c r="BM499" i="1" s="1"/>
  <c r="T499" i="1"/>
  <c r="S499" i="1"/>
  <c r="J499" i="1"/>
  <c r="I499" i="1"/>
  <c r="H499" i="1"/>
  <c r="G499" i="1"/>
  <c r="BL498" i="1"/>
  <c r="BK498" i="1"/>
  <c r="V498" i="1"/>
  <c r="BN498" i="1" s="1"/>
  <c r="U498" i="1"/>
  <c r="BM498" i="1" s="1"/>
  <c r="T498" i="1"/>
  <c r="S498" i="1"/>
  <c r="J498" i="1"/>
  <c r="I498" i="1"/>
  <c r="H498" i="1"/>
  <c r="G498" i="1"/>
  <c r="BL497" i="1"/>
  <c r="BK497" i="1"/>
  <c r="V497" i="1"/>
  <c r="BN497" i="1" s="1"/>
  <c r="U497" i="1"/>
  <c r="BM497" i="1" s="1"/>
  <c r="T497" i="1"/>
  <c r="S497" i="1"/>
  <c r="J497" i="1"/>
  <c r="I497" i="1"/>
  <c r="H497" i="1"/>
  <c r="G497" i="1"/>
  <c r="BL496" i="1"/>
  <c r="BK496" i="1"/>
  <c r="V496" i="1"/>
  <c r="BN496" i="1" s="1"/>
  <c r="U496" i="1"/>
  <c r="BM496" i="1" s="1"/>
  <c r="T496" i="1"/>
  <c r="S496" i="1"/>
  <c r="J496" i="1"/>
  <c r="I496" i="1"/>
  <c r="H496" i="1"/>
  <c r="G496" i="1"/>
  <c r="BL495" i="1"/>
  <c r="BK495" i="1"/>
  <c r="V495" i="1"/>
  <c r="BN495" i="1" s="1"/>
  <c r="U495" i="1"/>
  <c r="BM495" i="1" s="1"/>
  <c r="T495" i="1"/>
  <c r="S495" i="1"/>
  <c r="J495" i="1"/>
  <c r="I495" i="1"/>
  <c r="H495" i="1"/>
  <c r="G495" i="1"/>
  <c r="BL494" i="1"/>
  <c r="BK494" i="1"/>
  <c r="V494" i="1"/>
  <c r="BN494" i="1" s="1"/>
  <c r="U494" i="1"/>
  <c r="BM494" i="1" s="1"/>
  <c r="T494" i="1"/>
  <c r="S494" i="1"/>
  <c r="J494" i="1"/>
  <c r="I494" i="1"/>
  <c r="H494" i="1"/>
  <c r="G494" i="1"/>
  <c r="BL493" i="1"/>
  <c r="BK493" i="1"/>
  <c r="V493" i="1"/>
  <c r="BN493" i="1" s="1"/>
  <c r="U493" i="1"/>
  <c r="BM493" i="1" s="1"/>
  <c r="T493" i="1"/>
  <c r="S493" i="1"/>
  <c r="J493" i="1"/>
  <c r="I493" i="1"/>
  <c r="H493" i="1"/>
  <c r="G493" i="1"/>
  <c r="BL492" i="1"/>
  <c r="BK492" i="1"/>
  <c r="V492" i="1"/>
  <c r="BN492" i="1" s="1"/>
  <c r="U492" i="1"/>
  <c r="BM492" i="1" s="1"/>
  <c r="T492" i="1"/>
  <c r="S492" i="1"/>
  <c r="J492" i="1"/>
  <c r="I492" i="1"/>
  <c r="H492" i="1"/>
  <c r="G492" i="1"/>
  <c r="BL491" i="1"/>
  <c r="BK491" i="1"/>
  <c r="V491" i="1"/>
  <c r="BN491" i="1" s="1"/>
  <c r="U491" i="1"/>
  <c r="BM491" i="1" s="1"/>
  <c r="T491" i="1"/>
  <c r="S491" i="1"/>
  <c r="J491" i="1"/>
  <c r="I491" i="1"/>
  <c r="H491" i="1"/>
  <c r="G491" i="1"/>
  <c r="BL490" i="1"/>
  <c r="BK490" i="1"/>
  <c r="V490" i="1"/>
  <c r="BN490" i="1" s="1"/>
  <c r="U490" i="1"/>
  <c r="BM490" i="1" s="1"/>
  <c r="T490" i="1"/>
  <c r="S490" i="1"/>
  <c r="J490" i="1"/>
  <c r="I490" i="1"/>
  <c r="H490" i="1"/>
  <c r="G490" i="1"/>
  <c r="BM489" i="1"/>
  <c r="BL489" i="1"/>
  <c r="BK489" i="1"/>
  <c r="AD489" i="1"/>
  <c r="V489" i="1"/>
  <c r="BN489" i="1" s="1"/>
  <c r="U489" i="1"/>
  <c r="T489" i="1"/>
  <c r="S489" i="1"/>
  <c r="J489" i="1"/>
  <c r="I489" i="1"/>
  <c r="H489" i="1"/>
  <c r="G489" i="1"/>
  <c r="BN488" i="1"/>
  <c r="BL488" i="1"/>
  <c r="BK488" i="1"/>
  <c r="V488" i="1"/>
  <c r="U488" i="1"/>
  <c r="BM488" i="1" s="1"/>
  <c r="T488" i="1"/>
  <c r="S488" i="1"/>
  <c r="J488" i="1"/>
  <c r="I488" i="1"/>
  <c r="H488" i="1"/>
  <c r="G488" i="1"/>
  <c r="BN487" i="1"/>
  <c r="BL487" i="1"/>
  <c r="BK487" i="1"/>
  <c r="V487" i="1"/>
  <c r="U487" i="1"/>
  <c r="BM487" i="1" s="1"/>
  <c r="T487" i="1"/>
  <c r="S487" i="1"/>
  <c r="J487" i="1"/>
  <c r="I487" i="1"/>
  <c r="H487" i="1"/>
  <c r="G487" i="1"/>
  <c r="BL486" i="1"/>
  <c r="BK486" i="1"/>
  <c r="V486" i="1"/>
  <c r="BN486" i="1" s="1"/>
  <c r="U486" i="1"/>
  <c r="BM486" i="1" s="1"/>
  <c r="T486" i="1"/>
  <c r="S486" i="1"/>
  <c r="J486" i="1"/>
  <c r="I486" i="1"/>
  <c r="H486" i="1"/>
  <c r="G486" i="1"/>
  <c r="BL485" i="1"/>
  <c r="BK485" i="1"/>
  <c r="V485" i="1"/>
  <c r="BN485" i="1" s="1"/>
  <c r="U485" i="1"/>
  <c r="BM485" i="1" s="1"/>
  <c r="T485" i="1"/>
  <c r="S485" i="1"/>
  <c r="J485" i="1"/>
  <c r="I485" i="1"/>
  <c r="H485" i="1"/>
  <c r="G485" i="1"/>
  <c r="BN484" i="1"/>
  <c r="BL484" i="1"/>
  <c r="BK484" i="1"/>
  <c r="V484" i="1"/>
  <c r="U484" i="1"/>
  <c r="BM484" i="1" s="1"/>
  <c r="T484" i="1"/>
  <c r="S484" i="1"/>
  <c r="J484" i="1"/>
  <c r="I484" i="1"/>
  <c r="H484" i="1"/>
  <c r="G484" i="1"/>
  <c r="BN483" i="1"/>
  <c r="BL483" i="1"/>
  <c r="BK483" i="1"/>
  <c r="V483" i="1"/>
  <c r="U483" i="1"/>
  <c r="BM483" i="1" s="1"/>
  <c r="T483" i="1"/>
  <c r="S483" i="1"/>
  <c r="J483" i="1"/>
  <c r="I483" i="1"/>
  <c r="H483" i="1"/>
  <c r="G483" i="1"/>
  <c r="BL482" i="1"/>
  <c r="BK482" i="1"/>
  <c r="V482" i="1"/>
  <c r="BN482" i="1" s="1"/>
  <c r="U482" i="1"/>
  <c r="BM482" i="1" s="1"/>
  <c r="T482" i="1"/>
  <c r="S482" i="1"/>
  <c r="J482" i="1"/>
  <c r="I482" i="1"/>
  <c r="H482" i="1"/>
  <c r="G482" i="1"/>
  <c r="BL481" i="1"/>
  <c r="BK481" i="1"/>
  <c r="V481" i="1"/>
  <c r="BN481" i="1" s="1"/>
  <c r="U481" i="1"/>
  <c r="BM481" i="1" s="1"/>
  <c r="T481" i="1"/>
  <c r="S481" i="1"/>
  <c r="J481" i="1"/>
  <c r="I481" i="1"/>
  <c r="H481" i="1"/>
  <c r="G481" i="1"/>
  <c r="BN480" i="1"/>
  <c r="BL480" i="1"/>
  <c r="BK480" i="1"/>
  <c r="V480" i="1"/>
  <c r="U480" i="1"/>
  <c r="BM480" i="1" s="1"/>
  <c r="T480" i="1"/>
  <c r="S480" i="1"/>
  <c r="J480" i="1"/>
  <c r="I480" i="1"/>
  <c r="H480" i="1"/>
  <c r="G480" i="1"/>
  <c r="BN479" i="1"/>
  <c r="BL479" i="1"/>
  <c r="BK479" i="1"/>
  <c r="V479" i="1"/>
  <c r="U479" i="1"/>
  <c r="BM479" i="1" s="1"/>
  <c r="T479" i="1"/>
  <c r="S479" i="1"/>
  <c r="J479" i="1"/>
  <c r="I479" i="1"/>
  <c r="H479" i="1"/>
  <c r="G479" i="1"/>
  <c r="BL478" i="1"/>
  <c r="BK478" i="1"/>
  <c r="V478" i="1"/>
  <c r="BN478" i="1" s="1"/>
  <c r="U478" i="1"/>
  <c r="BM478" i="1" s="1"/>
  <c r="T478" i="1"/>
  <c r="S478" i="1"/>
  <c r="J478" i="1"/>
  <c r="I478" i="1"/>
  <c r="H478" i="1"/>
  <c r="G478" i="1"/>
  <c r="BL477" i="1"/>
  <c r="BK477" i="1"/>
  <c r="V477" i="1"/>
  <c r="BN477" i="1" s="1"/>
  <c r="U477" i="1"/>
  <c r="BM477" i="1" s="1"/>
  <c r="T477" i="1"/>
  <c r="S477" i="1"/>
  <c r="J477" i="1"/>
  <c r="I477" i="1"/>
  <c r="H477" i="1"/>
  <c r="G477" i="1"/>
  <c r="BN476" i="1"/>
  <c r="BL476" i="1"/>
  <c r="BK476" i="1"/>
  <c r="V476" i="1"/>
  <c r="U476" i="1"/>
  <c r="BM476" i="1" s="1"/>
  <c r="T476" i="1"/>
  <c r="S476" i="1"/>
  <c r="J476" i="1"/>
  <c r="I476" i="1"/>
  <c r="H476" i="1"/>
  <c r="G476" i="1"/>
  <c r="BN475" i="1"/>
  <c r="BL475" i="1"/>
  <c r="BK475" i="1"/>
  <c r="V475" i="1"/>
  <c r="U475" i="1"/>
  <c r="BM475" i="1" s="1"/>
  <c r="T475" i="1"/>
  <c r="S475" i="1"/>
  <c r="J475" i="1"/>
  <c r="I475" i="1"/>
  <c r="H475" i="1"/>
  <c r="G475" i="1"/>
  <c r="BL474" i="1"/>
  <c r="BK474" i="1"/>
  <c r="V474" i="1"/>
  <c r="BN474" i="1" s="1"/>
  <c r="U474" i="1"/>
  <c r="BM474" i="1" s="1"/>
  <c r="T474" i="1"/>
  <c r="S474" i="1"/>
  <c r="J474" i="1"/>
  <c r="I474" i="1"/>
  <c r="H474" i="1"/>
  <c r="G474" i="1"/>
  <c r="T473" i="1"/>
  <c r="S473" i="1"/>
  <c r="M473" i="1"/>
  <c r="J473" i="1"/>
  <c r="I473" i="1"/>
  <c r="H473" i="1"/>
  <c r="G473" i="1"/>
  <c r="BM472" i="1"/>
  <c r="BL472" i="1"/>
  <c r="BK472" i="1"/>
  <c r="Y472" i="1"/>
  <c r="Y707" i="1" s="1"/>
  <c r="Y709" i="1" s="1"/>
  <c r="V472" i="1"/>
  <c r="BN472" i="1" s="1"/>
  <c r="U472" i="1"/>
  <c r="T472" i="1"/>
  <c r="S472" i="1"/>
  <c r="J472" i="1"/>
  <c r="I472" i="1"/>
  <c r="H472" i="1"/>
  <c r="G472" i="1"/>
  <c r="BN471" i="1"/>
  <c r="BL471" i="1"/>
  <c r="BK471" i="1"/>
  <c r="V471" i="1"/>
  <c r="U471" i="1"/>
  <c r="BM471" i="1" s="1"/>
  <c r="T471" i="1"/>
  <c r="S471" i="1"/>
  <c r="J471" i="1"/>
  <c r="I471" i="1"/>
  <c r="H471" i="1"/>
  <c r="G471" i="1"/>
  <c r="BN470" i="1"/>
  <c r="BL470" i="1"/>
  <c r="BK470" i="1"/>
  <c r="V470" i="1"/>
  <c r="U470" i="1"/>
  <c r="BM470" i="1" s="1"/>
  <c r="T470" i="1"/>
  <c r="S470" i="1"/>
  <c r="J470" i="1"/>
  <c r="I470" i="1"/>
  <c r="H470" i="1"/>
  <c r="G470" i="1"/>
  <c r="BL469" i="1"/>
  <c r="BK469" i="1"/>
  <c r="V469" i="1"/>
  <c r="BN469" i="1" s="1"/>
  <c r="U469" i="1"/>
  <c r="BM469" i="1" s="1"/>
  <c r="T469" i="1"/>
  <c r="S469" i="1"/>
  <c r="J469" i="1"/>
  <c r="I469" i="1"/>
  <c r="H469" i="1"/>
  <c r="G469" i="1"/>
  <c r="J468" i="1"/>
  <c r="I468" i="1"/>
  <c r="H468" i="1"/>
  <c r="G468" i="1"/>
  <c r="J467" i="1"/>
  <c r="I467" i="1"/>
  <c r="H467" i="1"/>
  <c r="G467" i="1"/>
  <c r="J466" i="1"/>
  <c r="I466" i="1"/>
  <c r="H466" i="1"/>
  <c r="G466" i="1"/>
  <c r="BL465" i="1"/>
  <c r="BK465" i="1"/>
  <c r="V465" i="1"/>
  <c r="BN465" i="1" s="1"/>
  <c r="U465" i="1"/>
  <c r="BM465" i="1" s="1"/>
  <c r="T465" i="1"/>
  <c r="S465" i="1"/>
  <c r="J465" i="1"/>
  <c r="I465" i="1"/>
  <c r="H465" i="1"/>
  <c r="G465" i="1"/>
  <c r="BN464" i="1"/>
  <c r="BM464" i="1"/>
  <c r="BL464" i="1"/>
  <c r="BK464" i="1"/>
  <c r="AL464" i="1"/>
  <c r="J464" i="1" s="1"/>
  <c r="V464" i="1"/>
  <c r="U464" i="1"/>
  <c r="T464" i="1"/>
  <c r="S464" i="1"/>
  <c r="I464" i="1"/>
  <c r="H464" i="1"/>
  <c r="G464" i="1"/>
  <c r="BL463" i="1"/>
  <c r="BK463" i="1"/>
  <c r="V463" i="1"/>
  <c r="BN463" i="1" s="1"/>
  <c r="U463" i="1"/>
  <c r="BM463" i="1" s="1"/>
  <c r="T463" i="1"/>
  <c r="S463" i="1"/>
  <c r="J463" i="1"/>
  <c r="I463" i="1"/>
  <c r="H463" i="1"/>
  <c r="G463" i="1"/>
  <c r="BL462" i="1"/>
  <c r="BK462" i="1"/>
  <c r="V462" i="1"/>
  <c r="BN462" i="1" s="1"/>
  <c r="U462" i="1"/>
  <c r="T462" i="1"/>
  <c r="S462" i="1"/>
  <c r="J462" i="1"/>
  <c r="I462" i="1"/>
  <c r="H462" i="1"/>
  <c r="G462" i="1"/>
  <c r="J461" i="1"/>
  <c r="I461" i="1"/>
  <c r="H461" i="1"/>
  <c r="G461" i="1"/>
  <c r="BL460" i="1"/>
  <c r="BK460" i="1"/>
  <c r="V460" i="1"/>
  <c r="BN460" i="1" s="1"/>
  <c r="U460" i="1"/>
  <c r="T460" i="1"/>
  <c r="S460" i="1"/>
  <c r="J460" i="1"/>
  <c r="I460" i="1"/>
  <c r="H460" i="1"/>
  <c r="G460" i="1"/>
  <c r="BN459" i="1"/>
  <c r="BL459" i="1"/>
  <c r="BK459" i="1"/>
  <c r="V459" i="1"/>
  <c r="U459" i="1"/>
  <c r="BM459" i="1" s="1"/>
  <c r="T459" i="1"/>
  <c r="S459" i="1"/>
  <c r="J459" i="1"/>
  <c r="I459" i="1"/>
  <c r="H459" i="1"/>
  <c r="G459" i="1"/>
  <c r="BN458" i="1"/>
  <c r="BL458" i="1"/>
  <c r="BK458" i="1"/>
  <c r="V458" i="1"/>
  <c r="U458" i="1"/>
  <c r="BM458" i="1" s="1"/>
  <c r="T458" i="1"/>
  <c r="S458" i="1"/>
  <c r="J458" i="1"/>
  <c r="I458" i="1"/>
  <c r="H458" i="1"/>
  <c r="G458" i="1"/>
  <c r="BL457" i="1"/>
  <c r="BK457" i="1"/>
  <c r="V457" i="1"/>
  <c r="BN457" i="1" s="1"/>
  <c r="U457" i="1"/>
  <c r="T457" i="1"/>
  <c r="S457" i="1"/>
  <c r="J457" i="1"/>
  <c r="I457" i="1"/>
  <c r="H457" i="1"/>
  <c r="G457" i="1"/>
  <c r="BL456" i="1"/>
  <c r="BK456" i="1"/>
  <c r="V456" i="1"/>
  <c r="BN456" i="1" s="1"/>
  <c r="U456" i="1"/>
  <c r="T456" i="1"/>
  <c r="S456" i="1"/>
  <c r="J456" i="1"/>
  <c r="I456" i="1"/>
  <c r="H456" i="1"/>
  <c r="G456" i="1"/>
  <c r="BN455" i="1"/>
  <c r="BL455" i="1"/>
  <c r="BK455" i="1"/>
  <c r="V455" i="1"/>
  <c r="U455" i="1"/>
  <c r="BM455" i="1" s="1"/>
  <c r="T455" i="1"/>
  <c r="S455" i="1"/>
  <c r="J455" i="1"/>
  <c r="I455" i="1"/>
  <c r="H455" i="1"/>
  <c r="G455" i="1"/>
  <c r="BN454" i="1"/>
  <c r="BL454" i="1"/>
  <c r="BK454" i="1"/>
  <c r="V454" i="1"/>
  <c r="U454" i="1"/>
  <c r="BM454" i="1" s="1"/>
  <c r="T454" i="1"/>
  <c r="S454" i="1"/>
  <c r="J454" i="1"/>
  <c r="I454" i="1"/>
  <c r="H454" i="1"/>
  <c r="G454" i="1"/>
  <c r="BL453" i="1"/>
  <c r="BK453" i="1"/>
  <c r="V453" i="1"/>
  <c r="BN453" i="1" s="1"/>
  <c r="U453" i="1"/>
  <c r="T453" i="1"/>
  <c r="S453" i="1"/>
  <c r="J453" i="1"/>
  <c r="I453" i="1"/>
  <c r="H453" i="1"/>
  <c r="G453" i="1"/>
  <c r="BL452" i="1"/>
  <c r="BK452" i="1"/>
  <c r="V452" i="1"/>
  <c r="BN452" i="1" s="1"/>
  <c r="U452" i="1"/>
  <c r="T452" i="1"/>
  <c r="S452" i="1"/>
  <c r="J452" i="1"/>
  <c r="I452" i="1"/>
  <c r="H452" i="1"/>
  <c r="G452" i="1"/>
  <c r="BN451" i="1"/>
  <c r="BL451" i="1"/>
  <c r="BK451" i="1"/>
  <c r="V451" i="1"/>
  <c r="U451" i="1"/>
  <c r="BM451" i="1" s="1"/>
  <c r="T451" i="1"/>
  <c r="S451" i="1"/>
  <c r="J451" i="1"/>
  <c r="I451" i="1"/>
  <c r="H451" i="1"/>
  <c r="G451" i="1"/>
  <c r="BN450" i="1"/>
  <c r="BL450" i="1"/>
  <c r="BK450" i="1"/>
  <c r="V450" i="1"/>
  <c r="U450" i="1"/>
  <c r="BM450" i="1" s="1"/>
  <c r="T450" i="1"/>
  <c r="S450" i="1"/>
  <c r="J450" i="1"/>
  <c r="I450" i="1"/>
  <c r="H450" i="1"/>
  <c r="G450" i="1"/>
  <c r="BL449" i="1"/>
  <c r="BK449" i="1"/>
  <c r="V449" i="1"/>
  <c r="BN449" i="1" s="1"/>
  <c r="U449" i="1"/>
  <c r="T449" i="1"/>
  <c r="S449" i="1"/>
  <c r="J449" i="1"/>
  <c r="I449" i="1"/>
  <c r="H449" i="1"/>
  <c r="G449" i="1"/>
  <c r="BL448" i="1"/>
  <c r="BK448" i="1"/>
  <c r="V448" i="1"/>
  <c r="BN448" i="1" s="1"/>
  <c r="U448" i="1"/>
  <c r="T448" i="1"/>
  <c r="S448" i="1"/>
  <c r="J448" i="1"/>
  <c r="I448" i="1"/>
  <c r="H448" i="1"/>
  <c r="G448" i="1"/>
  <c r="BN447" i="1"/>
  <c r="BL447" i="1"/>
  <c r="BK447" i="1"/>
  <c r="V447" i="1"/>
  <c r="U447" i="1"/>
  <c r="BM447" i="1" s="1"/>
  <c r="T447" i="1"/>
  <c r="S447" i="1"/>
  <c r="J447" i="1"/>
  <c r="I447" i="1"/>
  <c r="H447" i="1"/>
  <c r="G447" i="1"/>
  <c r="BN446" i="1"/>
  <c r="BL446" i="1"/>
  <c r="BK446" i="1"/>
  <c r="V446" i="1"/>
  <c r="U446" i="1"/>
  <c r="BM446" i="1" s="1"/>
  <c r="T446" i="1"/>
  <c r="S446" i="1"/>
  <c r="J446" i="1"/>
  <c r="I446" i="1"/>
  <c r="H446" i="1"/>
  <c r="G446" i="1"/>
  <c r="BL445" i="1"/>
  <c r="BK445" i="1"/>
  <c r="V445" i="1"/>
  <c r="BN445" i="1" s="1"/>
  <c r="U445" i="1"/>
  <c r="T445" i="1"/>
  <c r="S445" i="1"/>
  <c r="J445" i="1"/>
  <c r="I445" i="1"/>
  <c r="H445" i="1"/>
  <c r="G445" i="1"/>
  <c r="BL444" i="1"/>
  <c r="BK444" i="1"/>
  <c r="V444" i="1"/>
  <c r="BN444" i="1" s="1"/>
  <c r="U444" i="1"/>
  <c r="T444" i="1"/>
  <c r="S444" i="1"/>
  <c r="J444" i="1"/>
  <c r="I444" i="1"/>
  <c r="H444" i="1"/>
  <c r="G444" i="1"/>
  <c r="BN443" i="1"/>
  <c r="BL443" i="1"/>
  <c r="BK443" i="1"/>
  <c r="V443" i="1"/>
  <c r="U443" i="1"/>
  <c r="BM443" i="1" s="1"/>
  <c r="T443" i="1"/>
  <c r="S443" i="1"/>
  <c r="J443" i="1"/>
  <c r="I443" i="1"/>
  <c r="H443" i="1"/>
  <c r="G443" i="1"/>
  <c r="BN442" i="1"/>
  <c r="BL442" i="1"/>
  <c r="BK442" i="1"/>
  <c r="V442" i="1"/>
  <c r="U442" i="1"/>
  <c r="BM442" i="1" s="1"/>
  <c r="T442" i="1"/>
  <c r="S442" i="1"/>
  <c r="J442" i="1"/>
  <c r="I442" i="1"/>
  <c r="H442" i="1"/>
  <c r="G442" i="1"/>
  <c r="BL441" i="1"/>
  <c r="BK441" i="1"/>
  <c r="V441" i="1"/>
  <c r="BN441" i="1" s="1"/>
  <c r="U441" i="1"/>
  <c r="T441" i="1"/>
  <c r="S441" i="1"/>
  <c r="J441" i="1"/>
  <c r="I441" i="1"/>
  <c r="H441" i="1"/>
  <c r="G441" i="1"/>
  <c r="BL440" i="1"/>
  <c r="BK440" i="1"/>
  <c r="V440" i="1"/>
  <c r="BN440" i="1" s="1"/>
  <c r="U440" i="1"/>
  <c r="T440" i="1"/>
  <c r="S440" i="1"/>
  <c r="J440" i="1"/>
  <c r="I440" i="1"/>
  <c r="H440" i="1"/>
  <c r="G440" i="1"/>
  <c r="BN439" i="1"/>
  <c r="BL439" i="1"/>
  <c r="BK439" i="1"/>
  <c r="AB439" i="1"/>
  <c r="V439" i="1"/>
  <c r="U439" i="1"/>
  <c r="BM439" i="1" s="1"/>
  <c r="T439" i="1"/>
  <c r="J439" i="1"/>
  <c r="I439" i="1"/>
  <c r="H439" i="1"/>
  <c r="G439" i="1"/>
  <c r="BL438" i="1"/>
  <c r="BN438" i="1" s="1"/>
  <c r="BK438" i="1"/>
  <c r="V438" i="1"/>
  <c r="U438" i="1"/>
  <c r="BM438" i="1" s="1"/>
  <c r="T438" i="1"/>
  <c r="S438" i="1"/>
  <c r="J438" i="1"/>
  <c r="I438" i="1"/>
  <c r="H438" i="1"/>
  <c r="G438" i="1"/>
  <c r="BL437" i="1"/>
  <c r="BK437" i="1"/>
  <c r="V437" i="1"/>
  <c r="BN437" i="1" s="1"/>
  <c r="U437" i="1"/>
  <c r="T437" i="1"/>
  <c r="S437" i="1"/>
  <c r="J437" i="1"/>
  <c r="I437" i="1"/>
  <c r="H437" i="1"/>
  <c r="G437" i="1"/>
  <c r="BL436" i="1"/>
  <c r="BK436" i="1"/>
  <c r="V436" i="1"/>
  <c r="BN436" i="1" s="1"/>
  <c r="U436" i="1"/>
  <c r="T436" i="1"/>
  <c r="S436" i="1"/>
  <c r="J436" i="1"/>
  <c r="I436" i="1"/>
  <c r="H436" i="1"/>
  <c r="G436" i="1"/>
  <c r="BN435" i="1"/>
  <c r="BL435" i="1"/>
  <c r="BK435" i="1"/>
  <c r="V435" i="1"/>
  <c r="U435" i="1"/>
  <c r="BM435" i="1" s="1"/>
  <c r="T435" i="1"/>
  <c r="S435" i="1"/>
  <c r="J435" i="1"/>
  <c r="I435" i="1"/>
  <c r="H435" i="1"/>
  <c r="G435" i="1"/>
  <c r="BL434" i="1"/>
  <c r="BN434" i="1" s="1"/>
  <c r="BK434" i="1"/>
  <c r="V434" i="1"/>
  <c r="U434" i="1"/>
  <c r="BM434" i="1" s="1"/>
  <c r="T434" i="1"/>
  <c r="S434" i="1"/>
  <c r="J434" i="1"/>
  <c r="I434" i="1"/>
  <c r="H434" i="1"/>
  <c r="G434" i="1"/>
  <c r="BL433" i="1"/>
  <c r="BK433" i="1"/>
  <c r="V433" i="1"/>
  <c r="BN433" i="1" s="1"/>
  <c r="U433" i="1"/>
  <c r="T433" i="1"/>
  <c r="S433" i="1"/>
  <c r="J433" i="1"/>
  <c r="I433" i="1"/>
  <c r="H433" i="1"/>
  <c r="G433" i="1"/>
  <c r="BL432" i="1"/>
  <c r="BK432" i="1"/>
  <c r="V432" i="1"/>
  <c r="BN432" i="1" s="1"/>
  <c r="U432" i="1"/>
  <c r="T432" i="1"/>
  <c r="S432" i="1"/>
  <c r="J432" i="1"/>
  <c r="I432" i="1"/>
  <c r="H432" i="1"/>
  <c r="G432" i="1"/>
  <c r="BN431" i="1"/>
  <c r="BL431" i="1"/>
  <c r="BK431" i="1"/>
  <c r="V431" i="1"/>
  <c r="U431" i="1"/>
  <c r="BM431" i="1" s="1"/>
  <c r="T431" i="1"/>
  <c r="S431" i="1"/>
  <c r="J431" i="1"/>
  <c r="I431" i="1"/>
  <c r="H431" i="1"/>
  <c r="G431" i="1"/>
  <c r="BL430" i="1"/>
  <c r="BK430" i="1"/>
  <c r="V430" i="1"/>
  <c r="BN430" i="1" s="1"/>
  <c r="U430" i="1"/>
  <c r="BM430" i="1" s="1"/>
  <c r="T430" i="1"/>
  <c r="S430" i="1"/>
  <c r="J430" i="1"/>
  <c r="I430" i="1"/>
  <c r="H430" i="1"/>
  <c r="G430" i="1"/>
  <c r="T429" i="1"/>
  <c r="S429" i="1"/>
  <c r="J429" i="1"/>
  <c r="I429" i="1"/>
  <c r="H429" i="1"/>
  <c r="G429" i="1"/>
  <c r="BL428" i="1"/>
  <c r="BK428" i="1"/>
  <c r="V428" i="1"/>
  <c r="BN428" i="1" s="1"/>
  <c r="U428" i="1"/>
  <c r="BM428" i="1" s="1"/>
  <c r="T428" i="1"/>
  <c r="S428" i="1"/>
  <c r="J428" i="1"/>
  <c r="I428" i="1"/>
  <c r="H428" i="1"/>
  <c r="G428" i="1"/>
  <c r="BL427" i="1"/>
  <c r="BK427" i="1"/>
  <c r="V427" i="1"/>
  <c r="BN427" i="1" s="1"/>
  <c r="U427" i="1"/>
  <c r="BM427" i="1" s="1"/>
  <c r="T427" i="1"/>
  <c r="S427" i="1"/>
  <c r="J427" i="1"/>
  <c r="I427" i="1"/>
  <c r="H427" i="1"/>
  <c r="G427" i="1"/>
  <c r="BL426" i="1"/>
  <c r="BK426" i="1"/>
  <c r="V426" i="1"/>
  <c r="BN426" i="1" s="1"/>
  <c r="U426" i="1"/>
  <c r="BM426" i="1" s="1"/>
  <c r="T426" i="1"/>
  <c r="S426" i="1"/>
  <c r="J426" i="1"/>
  <c r="I426" i="1"/>
  <c r="H426" i="1"/>
  <c r="G426" i="1"/>
  <c r="BL425" i="1"/>
  <c r="BK425" i="1"/>
  <c r="V425" i="1"/>
  <c r="BN425" i="1" s="1"/>
  <c r="U425" i="1"/>
  <c r="BM425" i="1" s="1"/>
  <c r="T425" i="1"/>
  <c r="S425" i="1"/>
  <c r="J425" i="1"/>
  <c r="I425" i="1"/>
  <c r="H425" i="1"/>
  <c r="G425" i="1"/>
  <c r="BL424" i="1"/>
  <c r="BK424" i="1"/>
  <c r="V424" i="1"/>
  <c r="BN424" i="1" s="1"/>
  <c r="U424" i="1"/>
  <c r="BM424" i="1" s="1"/>
  <c r="T424" i="1"/>
  <c r="S424" i="1"/>
  <c r="J424" i="1"/>
  <c r="I424" i="1"/>
  <c r="H424" i="1"/>
  <c r="G424" i="1"/>
  <c r="BL423" i="1"/>
  <c r="BK423" i="1"/>
  <c r="V423" i="1"/>
  <c r="BN423" i="1" s="1"/>
  <c r="U423" i="1"/>
  <c r="BM423" i="1" s="1"/>
  <c r="T423" i="1"/>
  <c r="S423" i="1"/>
  <c r="J423" i="1"/>
  <c r="I423" i="1"/>
  <c r="H423" i="1"/>
  <c r="G423" i="1"/>
  <c r="BL422" i="1"/>
  <c r="BK422" i="1"/>
  <c r="V422" i="1"/>
  <c r="BN422" i="1" s="1"/>
  <c r="U422" i="1"/>
  <c r="BM422" i="1" s="1"/>
  <c r="T422" i="1"/>
  <c r="S422" i="1"/>
  <c r="J422" i="1"/>
  <c r="I422" i="1"/>
  <c r="H422" i="1"/>
  <c r="G422" i="1"/>
  <c r="BL421" i="1"/>
  <c r="BK421" i="1"/>
  <c r="V421" i="1"/>
  <c r="BN421" i="1" s="1"/>
  <c r="U421" i="1"/>
  <c r="BM421" i="1" s="1"/>
  <c r="T421" i="1"/>
  <c r="S421" i="1"/>
  <c r="J421" i="1"/>
  <c r="I421" i="1"/>
  <c r="H421" i="1"/>
  <c r="G421" i="1"/>
  <c r="BL420" i="1"/>
  <c r="BK420" i="1"/>
  <c r="V420" i="1"/>
  <c r="BN420" i="1" s="1"/>
  <c r="U420" i="1"/>
  <c r="BM420" i="1" s="1"/>
  <c r="T420" i="1"/>
  <c r="S420" i="1"/>
  <c r="J420" i="1"/>
  <c r="I420" i="1"/>
  <c r="H420" i="1"/>
  <c r="G420" i="1"/>
  <c r="BL419" i="1"/>
  <c r="BK419" i="1"/>
  <c r="V419" i="1"/>
  <c r="BN419" i="1" s="1"/>
  <c r="U419" i="1"/>
  <c r="BM419" i="1" s="1"/>
  <c r="T419" i="1"/>
  <c r="S419" i="1"/>
  <c r="J419" i="1"/>
  <c r="I419" i="1"/>
  <c r="H419" i="1"/>
  <c r="G419" i="1"/>
  <c r="BL418" i="1"/>
  <c r="BK418" i="1"/>
  <c r="V418" i="1"/>
  <c r="BN418" i="1" s="1"/>
  <c r="U418" i="1"/>
  <c r="BM418" i="1" s="1"/>
  <c r="T418" i="1"/>
  <c r="S418" i="1"/>
  <c r="J418" i="1"/>
  <c r="I418" i="1"/>
  <c r="H418" i="1"/>
  <c r="G418" i="1"/>
  <c r="BL417" i="1"/>
  <c r="BK417" i="1"/>
  <c r="AK417" i="1"/>
  <c r="AK707" i="1" s="1"/>
  <c r="V417" i="1"/>
  <c r="BN417" i="1" s="1"/>
  <c r="U417" i="1"/>
  <c r="BM417" i="1" s="1"/>
  <c r="T417" i="1"/>
  <c r="S417" i="1"/>
  <c r="J417" i="1"/>
  <c r="I417" i="1"/>
  <c r="H417" i="1"/>
  <c r="G417" i="1"/>
  <c r="BL416" i="1"/>
  <c r="BK416" i="1"/>
  <c r="V416" i="1"/>
  <c r="BN416" i="1" s="1"/>
  <c r="U416" i="1"/>
  <c r="BM416" i="1" s="1"/>
  <c r="T416" i="1"/>
  <c r="S416" i="1"/>
  <c r="I416" i="1"/>
  <c r="H416" i="1"/>
  <c r="G416" i="1"/>
  <c r="BL415" i="1"/>
  <c r="BK415" i="1"/>
  <c r="V415" i="1"/>
  <c r="BN415" i="1" s="1"/>
  <c r="U415" i="1"/>
  <c r="BM415" i="1" s="1"/>
  <c r="T415" i="1"/>
  <c r="S415" i="1"/>
  <c r="J415" i="1"/>
  <c r="I415" i="1"/>
  <c r="H415" i="1"/>
  <c r="G415" i="1"/>
  <c r="BL414" i="1"/>
  <c r="BK414" i="1"/>
  <c r="V414" i="1"/>
  <c r="BN414" i="1" s="1"/>
  <c r="U414" i="1"/>
  <c r="BM414" i="1" s="1"/>
  <c r="T414" i="1"/>
  <c r="S414" i="1"/>
  <c r="J414" i="1"/>
  <c r="I414" i="1"/>
  <c r="H414" i="1"/>
  <c r="G414" i="1"/>
  <c r="BL413" i="1"/>
  <c r="BK413" i="1"/>
  <c r="V413" i="1"/>
  <c r="BN413" i="1" s="1"/>
  <c r="U413" i="1"/>
  <c r="BM413" i="1" s="1"/>
  <c r="T413" i="1"/>
  <c r="S413" i="1"/>
  <c r="J413" i="1"/>
  <c r="I413" i="1"/>
  <c r="H413" i="1"/>
  <c r="G413" i="1"/>
  <c r="BL412" i="1"/>
  <c r="BK412" i="1"/>
  <c r="V412" i="1"/>
  <c r="BN412" i="1" s="1"/>
  <c r="U412" i="1"/>
  <c r="BM412" i="1" s="1"/>
  <c r="T412" i="1"/>
  <c r="S412" i="1"/>
  <c r="J412" i="1"/>
  <c r="I412" i="1"/>
  <c r="H412" i="1"/>
  <c r="G412" i="1"/>
  <c r="BL411" i="1"/>
  <c r="BK411" i="1"/>
  <c r="V411" i="1"/>
  <c r="BN411" i="1" s="1"/>
  <c r="U411" i="1"/>
  <c r="BM411" i="1" s="1"/>
  <c r="T411" i="1"/>
  <c r="S411" i="1"/>
  <c r="J411" i="1"/>
  <c r="I411" i="1"/>
  <c r="H411" i="1"/>
  <c r="G411" i="1"/>
  <c r="BL410" i="1"/>
  <c r="BK410" i="1"/>
  <c r="V410" i="1"/>
  <c r="BN410" i="1" s="1"/>
  <c r="U410" i="1"/>
  <c r="BM410" i="1" s="1"/>
  <c r="T410" i="1"/>
  <c r="S410" i="1"/>
  <c r="J410" i="1"/>
  <c r="I410" i="1"/>
  <c r="H410" i="1"/>
  <c r="G410" i="1"/>
  <c r="BL409" i="1"/>
  <c r="BK409" i="1"/>
  <c r="V409" i="1"/>
  <c r="BN409" i="1" s="1"/>
  <c r="U409" i="1"/>
  <c r="BM409" i="1" s="1"/>
  <c r="T409" i="1"/>
  <c r="S409" i="1"/>
  <c r="J409" i="1"/>
  <c r="I409" i="1"/>
  <c r="H409" i="1"/>
  <c r="G409" i="1"/>
  <c r="BL408" i="1"/>
  <c r="BK408" i="1"/>
  <c r="V408" i="1"/>
  <c r="BN408" i="1" s="1"/>
  <c r="U408" i="1"/>
  <c r="BM408" i="1" s="1"/>
  <c r="T408" i="1"/>
  <c r="S408" i="1"/>
  <c r="J408" i="1"/>
  <c r="I408" i="1"/>
  <c r="H408" i="1"/>
  <c r="G408" i="1"/>
  <c r="BL407" i="1"/>
  <c r="BK407" i="1"/>
  <c r="V407" i="1"/>
  <c r="BN407" i="1" s="1"/>
  <c r="U407" i="1"/>
  <c r="BM407" i="1" s="1"/>
  <c r="T407" i="1"/>
  <c r="S407" i="1"/>
  <c r="J407" i="1"/>
  <c r="I407" i="1"/>
  <c r="H407" i="1"/>
  <c r="G407" i="1"/>
  <c r="J406" i="1"/>
  <c r="I406" i="1"/>
  <c r="H406" i="1"/>
  <c r="G406" i="1"/>
  <c r="J405" i="1"/>
  <c r="I405" i="1"/>
  <c r="H405" i="1"/>
  <c r="G405" i="1"/>
  <c r="BL404" i="1"/>
  <c r="BK404" i="1"/>
  <c r="V404" i="1"/>
  <c r="BN404" i="1" s="1"/>
  <c r="U404" i="1"/>
  <c r="BM404" i="1" s="1"/>
  <c r="T404" i="1"/>
  <c r="S404" i="1"/>
  <c r="J404" i="1"/>
  <c r="I404" i="1"/>
  <c r="H404" i="1"/>
  <c r="G404" i="1"/>
  <c r="BL403" i="1"/>
  <c r="BK403" i="1"/>
  <c r="V403" i="1"/>
  <c r="BN403" i="1" s="1"/>
  <c r="U403" i="1"/>
  <c r="BM403" i="1" s="1"/>
  <c r="T403" i="1"/>
  <c r="S403" i="1"/>
  <c r="J403" i="1"/>
  <c r="I403" i="1"/>
  <c r="H403" i="1"/>
  <c r="G403" i="1"/>
  <c r="BL402" i="1"/>
  <c r="BK402" i="1"/>
  <c r="V402" i="1"/>
  <c r="BN402" i="1" s="1"/>
  <c r="U402" i="1"/>
  <c r="BM402" i="1" s="1"/>
  <c r="T402" i="1"/>
  <c r="S402" i="1"/>
  <c r="J402" i="1"/>
  <c r="I402" i="1"/>
  <c r="H402" i="1"/>
  <c r="G402" i="1"/>
  <c r="BL401" i="1"/>
  <c r="BK401" i="1"/>
  <c r="V401" i="1"/>
  <c r="BN401" i="1" s="1"/>
  <c r="U401" i="1"/>
  <c r="BM401" i="1" s="1"/>
  <c r="T401" i="1"/>
  <c r="S401" i="1"/>
  <c r="J401" i="1"/>
  <c r="I401" i="1"/>
  <c r="H401" i="1"/>
  <c r="G401" i="1"/>
  <c r="BL400" i="1"/>
  <c r="BK400" i="1"/>
  <c r="V400" i="1"/>
  <c r="BN400" i="1" s="1"/>
  <c r="U400" i="1"/>
  <c r="BM400" i="1" s="1"/>
  <c r="T400" i="1"/>
  <c r="S400" i="1"/>
  <c r="J400" i="1"/>
  <c r="I400" i="1"/>
  <c r="H400" i="1"/>
  <c r="G400" i="1"/>
  <c r="BL399" i="1"/>
  <c r="BK399" i="1"/>
  <c r="V399" i="1"/>
  <c r="BN399" i="1" s="1"/>
  <c r="U399" i="1"/>
  <c r="BM399" i="1" s="1"/>
  <c r="T399" i="1"/>
  <c r="S399" i="1"/>
  <c r="J399" i="1"/>
  <c r="I399" i="1"/>
  <c r="H399" i="1"/>
  <c r="G399" i="1"/>
  <c r="BL398" i="1"/>
  <c r="BK398" i="1"/>
  <c r="V398" i="1"/>
  <c r="BN398" i="1" s="1"/>
  <c r="U398" i="1"/>
  <c r="BM398" i="1" s="1"/>
  <c r="T398" i="1"/>
  <c r="S398" i="1"/>
  <c r="J398" i="1"/>
  <c r="I398" i="1"/>
  <c r="H398" i="1"/>
  <c r="G398" i="1"/>
  <c r="BL397" i="1"/>
  <c r="BK397" i="1"/>
  <c r="V397" i="1"/>
  <c r="BN397" i="1" s="1"/>
  <c r="U397" i="1"/>
  <c r="BM397" i="1" s="1"/>
  <c r="T397" i="1"/>
  <c r="S397" i="1"/>
  <c r="J397" i="1"/>
  <c r="I397" i="1"/>
  <c r="H397" i="1"/>
  <c r="G397" i="1"/>
  <c r="BL396" i="1"/>
  <c r="BK396" i="1"/>
  <c r="V396" i="1"/>
  <c r="BN396" i="1" s="1"/>
  <c r="U396" i="1"/>
  <c r="BM396" i="1" s="1"/>
  <c r="T396" i="1"/>
  <c r="S396" i="1"/>
  <c r="J396" i="1"/>
  <c r="I396" i="1"/>
  <c r="H396" i="1"/>
  <c r="G396" i="1"/>
  <c r="BL395" i="1"/>
  <c r="BK395" i="1"/>
  <c r="V395" i="1"/>
  <c r="BN395" i="1" s="1"/>
  <c r="U395" i="1"/>
  <c r="BM395" i="1" s="1"/>
  <c r="T395" i="1"/>
  <c r="S395" i="1"/>
  <c r="J395" i="1"/>
  <c r="I395" i="1"/>
  <c r="H395" i="1"/>
  <c r="G395" i="1"/>
  <c r="BL394" i="1"/>
  <c r="BK394" i="1"/>
  <c r="V394" i="1"/>
  <c r="BN394" i="1" s="1"/>
  <c r="U394" i="1"/>
  <c r="BM394" i="1" s="1"/>
  <c r="T394" i="1"/>
  <c r="S394" i="1"/>
  <c r="J394" i="1"/>
  <c r="I394" i="1"/>
  <c r="H394" i="1"/>
  <c r="G394" i="1"/>
  <c r="BL393" i="1"/>
  <c r="BK393" i="1"/>
  <c r="V393" i="1"/>
  <c r="BN393" i="1" s="1"/>
  <c r="U393" i="1"/>
  <c r="BM393" i="1" s="1"/>
  <c r="T393" i="1"/>
  <c r="S393" i="1"/>
  <c r="J393" i="1"/>
  <c r="I393" i="1"/>
  <c r="H393" i="1"/>
  <c r="G393" i="1"/>
  <c r="BL392" i="1"/>
  <c r="BK392" i="1"/>
  <c r="V392" i="1"/>
  <c r="BN392" i="1" s="1"/>
  <c r="U392" i="1"/>
  <c r="BM392" i="1" s="1"/>
  <c r="T392" i="1"/>
  <c r="S392" i="1"/>
  <c r="J392" i="1"/>
  <c r="I392" i="1"/>
  <c r="H392" i="1"/>
  <c r="G392" i="1"/>
  <c r="J391" i="1"/>
  <c r="I391" i="1"/>
  <c r="H391" i="1"/>
  <c r="G391" i="1"/>
  <c r="BL390" i="1"/>
  <c r="BK390" i="1"/>
  <c r="V390" i="1"/>
  <c r="BN390" i="1" s="1"/>
  <c r="U390" i="1"/>
  <c r="BM390" i="1" s="1"/>
  <c r="T390" i="1"/>
  <c r="S390" i="1"/>
  <c r="J390" i="1"/>
  <c r="I390" i="1"/>
  <c r="H390" i="1"/>
  <c r="G390" i="1"/>
  <c r="BL389" i="1"/>
  <c r="BK389" i="1"/>
  <c r="V389" i="1"/>
  <c r="BN389" i="1" s="1"/>
  <c r="U389" i="1"/>
  <c r="BM389" i="1" s="1"/>
  <c r="T389" i="1"/>
  <c r="S389" i="1"/>
  <c r="J389" i="1"/>
  <c r="I389" i="1"/>
  <c r="H389" i="1"/>
  <c r="G389" i="1"/>
  <c r="BL388" i="1"/>
  <c r="BK388" i="1"/>
  <c r="V388" i="1"/>
  <c r="BN388" i="1" s="1"/>
  <c r="U388" i="1"/>
  <c r="BM388" i="1" s="1"/>
  <c r="T388" i="1"/>
  <c r="S388" i="1"/>
  <c r="J388" i="1"/>
  <c r="I388" i="1"/>
  <c r="H388" i="1"/>
  <c r="G388" i="1"/>
  <c r="BL387" i="1"/>
  <c r="BK387" i="1"/>
  <c r="V387" i="1"/>
  <c r="BN387" i="1" s="1"/>
  <c r="U387" i="1"/>
  <c r="BM387" i="1" s="1"/>
  <c r="T387" i="1"/>
  <c r="S387" i="1"/>
  <c r="J387" i="1"/>
  <c r="I387" i="1"/>
  <c r="H387" i="1"/>
  <c r="G387" i="1"/>
  <c r="BL386" i="1"/>
  <c r="BK386" i="1"/>
  <c r="V386" i="1"/>
  <c r="BN386" i="1" s="1"/>
  <c r="U386" i="1"/>
  <c r="BM386" i="1" s="1"/>
  <c r="T386" i="1"/>
  <c r="S386" i="1"/>
  <c r="J386" i="1"/>
  <c r="I386" i="1"/>
  <c r="H386" i="1"/>
  <c r="G386" i="1"/>
  <c r="BL385" i="1"/>
  <c r="BK385" i="1"/>
  <c r="V385" i="1"/>
  <c r="BN385" i="1" s="1"/>
  <c r="U385" i="1"/>
  <c r="BM385" i="1" s="1"/>
  <c r="T385" i="1"/>
  <c r="S385" i="1"/>
  <c r="J385" i="1"/>
  <c r="I385" i="1"/>
  <c r="H385" i="1"/>
  <c r="G385" i="1"/>
  <c r="BL384" i="1"/>
  <c r="BK384" i="1"/>
  <c r="V384" i="1"/>
  <c r="BN384" i="1" s="1"/>
  <c r="U384" i="1"/>
  <c r="BM384" i="1" s="1"/>
  <c r="T384" i="1"/>
  <c r="S384" i="1"/>
  <c r="J384" i="1"/>
  <c r="I384" i="1"/>
  <c r="H384" i="1"/>
  <c r="G384" i="1"/>
  <c r="BL383" i="1"/>
  <c r="BK383" i="1"/>
  <c r="V383" i="1"/>
  <c r="BN383" i="1" s="1"/>
  <c r="U383" i="1"/>
  <c r="BM383" i="1" s="1"/>
  <c r="T383" i="1"/>
  <c r="S383" i="1"/>
  <c r="J383" i="1"/>
  <c r="I383" i="1"/>
  <c r="H383" i="1"/>
  <c r="G383" i="1"/>
  <c r="BL382" i="1"/>
  <c r="BK382" i="1"/>
  <c r="V382" i="1"/>
  <c r="BN382" i="1" s="1"/>
  <c r="U382" i="1"/>
  <c r="BM382" i="1" s="1"/>
  <c r="T382" i="1"/>
  <c r="S382" i="1"/>
  <c r="J382" i="1"/>
  <c r="I382" i="1"/>
  <c r="H382" i="1"/>
  <c r="G382" i="1"/>
  <c r="BL381" i="1"/>
  <c r="BK381" i="1"/>
  <c r="V381" i="1"/>
  <c r="BN381" i="1" s="1"/>
  <c r="U381" i="1"/>
  <c r="BM381" i="1" s="1"/>
  <c r="T381" i="1"/>
  <c r="S381" i="1"/>
  <c r="J381" i="1"/>
  <c r="I381" i="1"/>
  <c r="H381" i="1"/>
  <c r="G381" i="1"/>
  <c r="BL380" i="1"/>
  <c r="BK380" i="1"/>
  <c r="V380" i="1"/>
  <c r="BN380" i="1" s="1"/>
  <c r="U380" i="1"/>
  <c r="BM380" i="1" s="1"/>
  <c r="T380" i="1"/>
  <c r="S380" i="1"/>
  <c r="J380" i="1"/>
  <c r="I380" i="1"/>
  <c r="H380" i="1"/>
  <c r="G380" i="1"/>
  <c r="BL379" i="1"/>
  <c r="BK379" i="1"/>
  <c r="V379" i="1"/>
  <c r="BN379" i="1" s="1"/>
  <c r="U379" i="1"/>
  <c r="BM379" i="1" s="1"/>
  <c r="T379" i="1"/>
  <c r="S379" i="1"/>
  <c r="J379" i="1"/>
  <c r="I379" i="1"/>
  <c r="H379" i="1"/>
  <c r="G379" i="1"/>
  <c r="BL378" i="1"/>
  <c r="BK378" i="1"/>
  <c r="V378" i="1"/>
  <c r="BN378" i="1" s="1"/>
  <c r="U378" i="1"/>
  <c r="BM378" i="1" s="1"/>
  <c r="T378" i="1"/>
  <c r="S378" i="1"/>
  <c r="J378" i="1"/>
  <c r="I378" i="1"/>
  <c r="H378" i="1"/>
  <c r="G378" i="1"/>
  <c r="BL377" i="1"/>
  <c r="BK377" i="1"/>
  <c r="V377" i="1"/>
  <c r="BN377" i="1" s="1"/>
  <c r="U377" i="1"/>
  <c r="BM377" i="1" s="1"/>
  <c r="T377" i="1"/>
  <c r="S377" i="1"/>
  <c r="J377" i="1"/>
  <c r="I377" i="1"/>
  <c r="H377" i="1"/>
  <c r="G377" i="1"/>
  <c r="BL376" i="1"/>
  <c r="BK376" i="1"/>
  <c r="V376" i="1"/>
  <c r="BN376" i="1" s="1"/>
  <c r="U376" i="1"/>
  <c r="BM376" i="1" s="1"/>
  <c r="T376" i="1"/>
  <c r="S376" i="1"/>
  <c r="J376" i="1"/>
  <c r="I376" i="1"/>
  <c r="H376" i="1"/>
  <c r="G376" i="1"/>
  <c r="BL375" i="1"/>
  <c r="BK375" i="1"/>
  <c r="V375" i="1"/>
  <c r="BN375" i="1" s="1"/>
  <c r="U375" i="1"/>
  <c r="BM375" i="1" s="1"/>
  <c r="T375" i="1"/>
  <c r="S375" i="1"/>
  <c r="J375" i="1"/>
  <c r="I375" i="1"/>
  <c r="H375" i="1"/>
  <c r="G375" i="1"/>
  <c r="BL374" i="1"/>
  <c r="BK374" i="1"/>
  <c r="V374" i="1"/>
  <c r="BN374" i="1" s="1"/>
  <c r="U374" i="1"/>
  <c r="BM374" i="1" s="1"/>
  <c r="T374" i="1"/>
  <c r="S374" i="1"/>
  <c r="J374" i="1"/>
  <c r="I374" i="1"/>
  <c r="H374" i="1"/>
  <c r="G374" i="1"/>
  <c r="BL373" i="1"/>
  <c r="BK373" i="1"/>
  <c r="V373" i="1"/>
  <c r="BN373" i="1" s="1"/>
  <c r="U373" i="1"/>
  <c r="BM373" i="1" s="1"/>
  <c r="T373" i="1"/>
  <c r="S373" i="1"/>
  <c r="J373" i="1"/>
  <c r="I373" i="1"/>
  <c r="H373" i="1"/>
  <c r="G373" i="1"/>
  <c r="BL372" i="1"/>
  <c r="BK372" i="1"/>
  <c r="V372" i="1"/>
  <c r="BN372" i="1" s="1"/>
  <c r="U372" i="1"/>
  <c r="BM372" i="1" s="1"/>
  <c r="T372" i="1"/>
  <c r="S372" i="1"/>
  <c r="J372" i="1"/>
  <c r="I372" i="1"/>
  <c r="H372" i="1"/>
  <c r="G372" i="1"/>
  <c r="BL371" i="1"/>
  <c r="BK371" i="1"/>
  <c r="V371" i="1"/>
  <c r="BN371" i="1" s="1"/>
  <c r="U371" i="1"/>
  <c r="BM371" i="1" s="1"/>
  <c r="T371" i="1"/>
  <c r="S371" i="1"/>
  <c r="J371" i="1"/>
  <c r="I371" i="1"/>
  <c r="H371" i="1"/>
  <c r="G371" i="1"/>
  <c r="BL370" i="1"/>
  <c r="BK370" i="1"/>
  <c r="V370" i="1"/>
  <c r="BN370" i="1" s="1"/>
  <c r="U370" i="1"/>
  <c r="BM370" i="1" s="1"/>
  <c r="T370" i="1"/>
  <c r="S370" i="1"/>
  <c r="J370" i="1"/>
  <c r="I370" i="1"/>
  <c r="H370" i="1"/>
  <c r="G370" i="1"/>
  <c r="BL369" i="1"/>
  <c r="BK369" i="1"/>
  <c r="V369" i="1"/>
  <c r="BN369" i="1" s="1"/>
  <c r="U369" i="1"/>
  <c r="BM369" i="1" s="1"/>
  <c r="T369" i="1"/>
  <c r="S369" i="1"/>
  <c r="J369" i="1"/>
  <c r="I369" i="1"/>
  <c r="H369" i="1"/>
  <c r="G369" i="1"/>
  <c r="BL368" i="1"/>
  <c r="BK368" i="1"/>
  <c r="V368" i="1"/>
  <c r="BN368" i="1" s="1"/>
  <c r="U368" i="1"/>
  <c r="BM368" i="1" s="1"/>
  <c r="T368" i="1"/>
  <c r="S368" i="1"/>
  <c r="J368" i="1"/>
  <c r="I368" i="1"/>
  <c r="H368" i="1"/>
  <c r="G368" i="1"/>
  <c r="BL367" i="1"/>
  <c r="BK367" i="1"/>
  <c r="V367" i="1"/>
  <c r="BN367" i="1" s="1"/>
  <c r="U367" i="1"/>
  <c r="BM367" i="1" s="1"/>
  <c r="T367" i="1"/>
  <c r="S367" i="1"/>
  <c r="J367" i="1"/>
  <c r="I367" i="1"/>
  <c r="H367" i="1"/>
  <c r="G367" i="1"/>
  <c r="BL366" i="1"/>
  <c r="BK366" i="1"/>
  <c r="V366" i="1"/>
  <c r="BN366" i="1" s="1"/>
  <c r="U366" i="1"/>
  <c r="BM366" i="1" s="1"/>
  <c r="T366" i="1"/>
  <c r="S366" i="1"/>
  <c r="J366" i="1"/>
  <c r="I366" i="1"/>
  <c r="H366" i="1"/>
  <c r="G366" i="1"/>
  <c r="BL365" i="1"/>
  <c r="BK365" i="1"/>
  <c r="V365" i="1"/>
  <c r="BN365" i="1" s="1"/>
  <c r="U365" i="1"/>
  <c r="BM365" i="1" s="1"/>
  <c r="T365" i="1"/>
  <c r="S365" i="1"/>
  <c r="J365" i="1"/>
  <c r="I365" i="1"/>
  <c r="H365" i="1"/>
  <c r="G365" i="1"/>
  <c r="BL364" i="1"/>
  <c r="BK364" i="1"/>
  <c r="V364" i="1"/>
  <c r="BN364" i="1" s="1"/>
  <c r="U364" i="1"/>
  <c r="BM364" i="1" s="1"/>
  <c r="T364" i="1"/>
  <c r="S364" i="1"/>
  <c r="J364" i="1"/>
  <c r="I364" i="1"/>
  <c r="H364" i="1"/>
  <c r="G364" i="1"/>
  <c r="BL363" i="1"/>
  <c r="BK363" i="1"/>
  <c r="V363" i="1"/>
  <c r="BN363" i="1" s="1"/>
  <c r="U363" i="1"/>
  <c r="BM363" i="1" s="1"/>
  <c r="T363" i="1"/>
  <c r="S363" i="1"/>
  <c r="J363" i="1"/>
  <c r="I363" i="1"/>
  <c r="H363" i="1"/>
  <c r="G363" i="1"/>
  <c r="BL362" i="1"/>
  <c r="BN362" i="1" s="1"/>
  <c r="BK362" i="1"/>
  <c r="AD362" i="1"/>
  <c r="AD707" i="1" s="1"/>
  <c r="AD709" i="1" s="1"/>
  <c r="V362" i="1"/>
  <c r="U362" i="1"/>
  <c r="BM362" i="1" s="1"/>
  <c r="T362" i="1"/>
  <c r="S362" i="1"/>
  <c r="J362" i="1"/>
  <c r="I362" i="1"/>
  <c r="H362" i="1"/>
  <c r="G362" i="1"/>
  <c r="BL361" i="1"/>
  <c r="BK361" i="1"/>
  <c r="V361" i="1"/>
  <c r="BN361" i="1" s="1"/>
  <c r="U361" i="1"/>
  <c r="BM361" i="1" s="1"/>
  <c r="T361" i="1"/>
  <c r="S361" i="1"/>
  <c r="J361" i="1"/>
  <c r="I361" i="1"/>
  <c r="H361" i="1"/>
  <c r="G361" i="1"/>
  <c r="BL360" i="1"/>
  <c r="BK360" i="1"/>
  <c r="V360" i="1"/>
  <c r="BN360" i="1" s="1"/>
  <c r="U360" i="1"/>
  <c r="BM360" i="1" s="1"/>
  <c r="T360" i="1"/>
  <c r="S360" i="1"/>
  <c r="J360" i="1"/>
  <c r="I360" i="1"/>
  <c r="H360" i="1"/>
  <c r="G360" i="1"/>
  <c r="BL359" i="1"/>
  <c r="BK359" i="1"/>
  <c r="V359" i="1"/>
  <c r="BN359" i="1" s="1"/>
  <c r="U359" i="1"/>
  <c r="BM359" i="1" s="1"/>
  <c r="T359" i="1"/>
  <c r="S359" i="1"/>
  <c r="J359" i="1"/>
  <c r="I359" i="1"/>
  <c r="H359" i="1"/>
  <c r="G359" i="1"/>
  <c r="BL358" i="1"/>
  <c r="BK358" i="1"/>
  <c r="V358" i="1"/>
  <c r="BN358" i="1" s="1"/>
  <c r="U358" i="1"/>
  <c r="BM358" i="1" s="1"/>
  <c r="T358" i="1"/>
  <c r="S358" i="1"/>
  <c r="J358" i="1"/>
  <c r="I358" i="1"/>
  <c r="H358" i="1"/>
  <c r="G358" i="1"/>
  <c r="BL357" i="1"/>
  <c r="BK357" i="1"/>
  <c r="V357" i="1"/>
  <c r="BN357" i="1" s="1"/>
  <c r="U357" i="1"/>
  <c r="BM357" i="1" s="1"/>
  <c r="T357" i="1"/>
  <c r="S357" i="1"/>
  <c r="J357" i="1"/>
  <c r="I357" i="1"/>
  <c r="H357" i="1"/>
  <c r="G357" i="1"/>
  <c r="BL356" i="1"/>
  <c r="BK356" i="1"/>
  <c r="V356" i="1"/>
  <c r="BN356" i="1" s="1"/>
  <c r="U356" i="1"/>
  <c r="BM356" i="1" s="1"/>
  <c r="T356" i="1"/>
  <c r="S356" i="1"/>
  <c r="J356" i="1"/>
  <c r="I356" i="1"/>
  <c r="H356" i="1"/>
  <c r="G356" i="1"/>
  <c r="BL355" i="1"/>
  <c r="BK355" i="1"/>
  <c r="V355" i="1"/>
  <c r="BN355" i="1" s="1"/>
  <c r="U355" i="1"/>
  <c r="BM355" i="1" s="1"/>
  <c r="T355" i="1"/>
  <c r="S355" i="1"/>
  <c r="J355" i="1"/>
  <c r="I355" i="1"/>
  <c r="H355" i="1"/>
  <c r="G355" i="1"/>
  <c r="BL354" i="1"/>
  <c r="BK354" i="1"/>
  <c r="V354" i="1"/>
  <c r="BN354" i="1" s="1"/>
  <c r="U354" i="1"/>
  <c r="BM354" i="1" s="1"/>
  <c r="T354" i="1"/>
  <c r="S354" i="1"/>
  <c r="J354" i="1"/>
  <c r="I354" i="1"/>
  <c r="H354" i="1"/>
  <c r="G354" i="1"/>
  <c r="BL353" i="1"/>
  <c r="BK353" i="1"/>
  <c r="V353" i="1"/>
  <c r="BN353" i="1" s="1"/>
  <c r="U353" i="1"/>
  <c r="BM353" i="1" s="1"/>
  <c r="T353" i="1"/>
  <c r="S353" i="1"/>
  <c r="J353" i="1"/>
  <c r="I353" i="1"/>
  <c r="H353" i="1"/>
  <c r="G353" i="1"/>
  <c r="BL352" i="1"/>
  <c r="BK352" i="1"/>
  <c r="V352" i="1"/>
  <c r="BN352" i="1" s="1"/>
  <c r="U352" i="1"/>
  <c r="BM352" i="1" s="1"/>
  <c r="T352" i="1"/>
  <c r="S352" i="1"/>
  <c r="J352" i="1"/>
  <c r="I352" i="1"/>
  <c r="H352" i="1"/>
  <c r="G352" i="1"/>
  <c r="BL351" i="1"/>
  <c r="BK351" i="1"/>
  <c r="V351" i="1"/>
  <c r="BN351" i="1" s="1"/>
  <c r="U351" i="1"/>
  <c r="BM351" i="1" s="1"/>
  <c r="T351" i="1"/>
  <c r="S351" i="1"/>
  <c r="J351" i="1"/>
  <c r="I351" i="1"/>
  <c r="H351" i="1"/>
  <c r="G351" i="1"/>
  <c r="BL350" i="1"/>
  <c r="BK350" i="1"/>
  <c r="V350" i="1"/>
  <c r="BN350" i="1" s="1"/>
  <c r="U350" i="1"/>
  <c r="BM350" i="1" s="1"/>
  <c r="T350" i="1"/>
  <c r="S350" i="1"/>
  <c r="J350" i="1"/>
  <c r="I350" i="1"/>
  <c r="H350" i="1"/>
  <c r="G350" i="1"/>
  <c r="BL349" i="1"/>
  <c r="BK349" i="1"/>
  <c r="V349" i="1"/>
  <c r="BN349" i="1" s="1"/>
  <c r="U349" i="1"/>
  <c r="BM349" i="1" s="1"/>
  <c r="T349" i="1"/>
  <c r="S349" i="1"/>
  <c r="J349" i="1"/>
  <c r="I349" i="1"/>
  <c r="H349" i="1"/>
  <c r="G349" i="1"/>
  <c r="BL348" i="1"/>
  <c r="BK348" i="1"/>
  <c r="V348" i="1"/>
  <c r="BN348" i="1" s="1"/>
  <c r="U348" i="1"/>
  <c r="BM348" i="1" s="1"/>
  <c r="T348" i="1"/>
  <c r="S348" i="1"/>
  <c r="J348" i="1"/>
  <c r="I348" i="1"/>
  <c r="H348" i="1"/>
  <c r="G348" i="1"/>
  <c r="BL347" i="1"/>
  <c r="BK347" i="1"/>
  <c r="V347" i="1"/>
  <c r="BN347" i="1" s="1"/>
  <c r="U347" i="1"/>
  <c r="BM347" i="1" s="1"/>
  <c r="T347" i="1"/>
  <c r="S347" i="1"/>
  <c r="J347" i="1"/>
  <c r="I347" i="1"/>
  <c r="H347" i="1"/>
  <c r="G347" i="1"/>
  <c r="BL346" i="1"/>
  <c r="BK346" i="1"/>
  <c r="V346" i="1"/>
  <c r="BN346" i="1" s="1"/>
  <c r="U346" i="1"/>
  <c r="BM346" i="1" s="1"/>
  <c r="T346" i="1"/>
  <c r="S346" i="1"/>
  <c r="J346" i="1"/>
  <c r="I346" i="1"/>
  <c r="H346" i="1"/>
  <c r="G346" i="1"/>
  <c r="BL345" i="1"/>
  <c r="BK345" i="1"/>
  <c r="V345" i="1"/>
  <c r="BN345" i="1" s="1"/>
  <c r="U345" i="1"/>
  <c r="BM345" i="1" s="1"/>
  <c r="T345" i="1"/>
  <c r="S345" i="1"/>
  <c r="J345" i="1"/>
  <c r="I345" i="1"/>
  <c r="H345" i="1"/>
  <c r="G345" i="1"/>
  <c r="BL344" i="1"/>
  <c r="BK344" i="1"/>
  <c r="V344" i="1"/>
  <c r="BN344" i="1" s="1"/>
  <c r="U344" i="1"/>
  <c r="BM344" i="1" s="1"/>
  <c r="T344" i="1"/>
  <c r="S344" i="1"/>
  <c r="J344" i="1"/>
  <c r="I344" i="1"/>
  <c r="H344" i="1"/>
  <c r="G344" i="1"/>
  <c r="BL343" i="1"/>
  <c r="BK343" i="1"/>
  <c r="V343" i="1"/>
  <c r="BN343" i="1" s="1"/>
  <c r="U343" i="1"/>
  <c r="BM343" i="1" s="1"/>
  <c r="T343" i="1"/>
  <c r="S343" i="1"/>
  <c r="J343" i="1"/>
  <c r="I343" i="1"/>
  <c r="H343" i="1"/>
  <c r="G343" i="1"/>
  <c r="BL342" i="1"/>
  <c r="BK342" i="1"/>
  <c r="V342" i="1"/>
  <c r="BN342" i="1" s="1"/>
  <c r="U342" i="1"/>
  <c r="BM342" i="1" s="1"/>
  <c r="T342" i="1"/>
  <c r="S342" i="1"/>
  <c r="J342" i="1"/>
  <c r="I342" i="1"/>
  <c r="H342" i="1"/>
  <c r="G342" i="1"/>
  <c r="BL341" i="1"/>
  <c r="BK341" i="1"/>
  <c r="V341" i="1"/>
  <c r="BN341" i="1" s="1"/>
  <c r="U341" i="1"/>
  <c r="BM341" i="1" s="1"/>
  <c r="T341" i="1"/>
  <c r="S341" i="1"/>
  <c r="J341" i="1"/>
  <c r="I341" i="1"/>
  <c r="H341" i="1"/>
  <c r="G341" i="1"/>
  <c r="BL340" i="1"/>
  <c r="BK340" i="1"/>
  <c r="V340" i="1"/>
  <c r="BN340" i="1" s="1"/>
  <c r="U340" i="1"/>
  <c r="BM340" i="1" s="1"/>
  <c r="T340" i="1"/>
  <c r="S340" i="1"/>
  <c r="J340" i="1"/>
  <c r="I340" i="1"/>
  <c r="H340" i="1"/>
  <c r="G340" i="1"/>
  <c r="BL339" i="1"/>
  <c r="BK339" i="1"/>
  <c r="V339" i="1"/>
  <c r="BN339" i="1" s="1"/>
  <c r="U339" i="1"/>
  <c r="BM339" i="1" s="1"/>
  <c r="T339" i="1"/>
  <c r="S339" i="1"/>
  <c r="J339" i="1"/>
  <c r="I339" i="1"/>
  <c r="H339" i="1"/>
  <c r="G339" i="1"/>
  <c r="BL338" i="1"/>
  <c r="BK338" i="1"/>
  <c r="V338" i="1"/>
  <c r="BN338" i="1" s="1"/>
  <c r="U338" i="1"/>
  <c r="BM338" i="1" s="1"/>
  <c r="T338" i="1"/>
  <c r="S338" i="1"/>
  <c r="J338" i="1"/>
  <c r="I338" i="1"/>
  <c r="H338" i="1"/>
  <c r="G338" i="1"/>
  <c r="BL337" i="1"/>
  <c r="BK337" i="1"/>
  <c r="AB337" i="1"/>
  <c r="AB707" i="1" s="1"/>
  <c r="AB709" i="1" s="1"/>
  <c r="V337" i="1"/>
  <c r="BN337" i="1" s="1"/>
  <c r="U337" i="1"/>
  <c r="BM337" i="1" s="1"/>
  <c r="T337" i="1"/>
  <c r="S337" i="1"/>
  <c r="J337" i="1"/>
  <c r="I337" i="1"/>
  <c r="H337" i="1"/>
  <c r="G337" i="1"/>
  <c r="J336" i="1"/>
  <c r="I336" i="1"/>
  <c r="H336" i="1"/>
  <c r="G336" i="1"/>
  <c r="BL335" i="1"/>
  <c r="BK335" i="1"/>
  <c r="V335" i="1"/>
  <c r="BN335" i="1" s="1"/>
  <c r="U335" i="1"/>
  <c r="BM335" i="1" s="1"/>
  <c r="T335" i="1"/>
  <c r="S335" i="1"/>
  <c r="J335" i="1"/>
  <c r="I335" i="1"/>
  <c r="H335" i="1"/>
  <c r="G335" i="1"/>
  <c r="BL334" i="1"/>
  <c r="BK334" i="1"/>
  <c r="V334" i="1"/>
  <c r="BN334" i="1" s="1"/>
  <c r="U334" i="1"/>
  <c r="BM334" i="1" s="1"/>
  <c r="T334" i="1"/>
  <c r="S334" i="1"/>
  <c r="J334" i="1"/>
  <c r="I334" i="1"/>
  <c r="H334" i="1"/>
  <c r="G334" i="1"/>
  <c r="BL333" i="1"/>
  <c r="BK333" i="1"/>
  <c r="V333" i="1"/>
  <c r="BN333" i="1" s="1"/>
  <c r="U333" i="1"/>
  <c r="BM333" i="1" s="1"/>
  <c r="T333" i="1"/>
  <c r="S333" i="1"/>
  <c r="J333" i="1"/>
  <c r="I333" i="1"/>
  <c r="H333" i="1"/>
  <c r="G333" i="1"/>
  <c r="BL332" i="1"/>
  <c r="BK332" i="1"/>
  <c r="V332" i="1"/>
  <c r="BN332" i="1" s="1"/>
  <c r="U332" i="1"/>
  <c r="BM332" i="1" s="1"/>
  <c r="T332" i="1"/>
  <c r="S332" i="1"/>
  <c r="J332" i="1"/>
  <c r="I332" i="1"/>
  <c r="H332" i="1"/>
  <c r="G332" i="1"/>
  <c r="H331" i="1"/>
  <c r="G331" i="1"/>
  <c r="H330" i="1"/>
  <c r="G330" i="1"/>
  <c r="H329" i="1"/>
  <c r="G329" i="1"/>
  <c r="J328" i="1"/>
  <c r="I328" i="1"/>
  <c r="H328" i="1"/>
  <c r="G328" i="1"/>
  <c r="J327" i="1"/>
  <c r="I327" i="1"/>
  <c r="H327" i="1"/>
  <c r="G327" i="1"/>
  <c r="J326" i="1"/>
  <c r="I326" i="1"/>
  <c r="H326" i="1"/>
  <c r="G326" i="1"/>
  <c r="J325" i="1"/>
  <c r="I325" i="1"/>
  <c r="H325" i="1"/>
  <c r="G325" i="1"/>
  <c r="AO324" i="1"/>
  <c r="T324" i="1"/>
  <c r="S324" i="1"/>
  <c r="J324" i="1"/>
  <c r="I324" i="1"/>
  <c r="H324" i="1"/>
  <c r="G324" i="1"/>
  <c r="T323" i="1"/>
  <c r="S323" i="1"/>
  <c r="J323" i="1"/>
  <c r="I323" i="1"/>
  <c r="H323" i="1"/>
  <c r="G323" i="1"/>
  <c r="T322" i="1"/>
  <c r="S322" i="1"/>
  <c r="J322" i="1"/>
  <c r="I322" i="1"/>
  <c r="H322" i="1"/>
  <c r="G322" i="1"/>
  <c r="T321" i="1"/>
  <c r="S321" i="1"/>
  <c r="J321" i="1"/>
  <c r="I321" i="1"/>
  <c r="H321" i="1"/>
  <c r="G321" i="1"/>
  <c r="BL320" i="1"/>
  <c r="BK320" i="1"/>
  <c r="AO320" i="1"/>
  <c r="V320" i="1"/>
  <c r="BN320" i="1" s="1"/>
  <c r="U320" i="1"/>
  <c r="BM320" i="1" s="1"/>
  <c r="T320" i="1"/>
  <c r="S320" i="1"/>
  <c r="J320" i="1"/>
  <c r="I320" i="1"/>
  <c r="H320" i="1"/>
  <c r="G320" i="1"/>
  <c r="BL319" i="1"/>
  <c r="BK319" i="1"/>
  <c r="V319" i="1"/>
  <c r="BN319" i="1" s="1"/>
  <c r="U319" i="1"/>
  <c r="BM319" i="1" s="1"/>
  <c r="T319" i="1"/>
  <c r="S319" i="1"/>
  <c r="J319" i="1"/>
  <c r="I319" i="1"/>
  <c r="H319" i="1"/>
  <c r="G319" i="1"/>
  <c r="BL318" i="1"/>
  <c r="BK318" i="1"/>
  <c r="V318" i="1"/>
  <c r="BN318" i="1" s="1"/>
  <c r="U318" i="1"/>
  <c r="BM318" i="1" s="1"/>
  <c r="T318" i="1"/>
  <c r="S318" i="1"/>
  <c r="J318" i="1"/>
  <c r="I318" i="1"/>
  <c r="H318" i="1"/>
  <c r="G318" i="1"/>
  <c r="BN317" i="1"/>
  <c r="BM317" i="1"/>
  <c r="BL317" i="1"/>
  <c r="BK317" i="1"/>
  <c r="T317" i="1"/>
  <c r="S317" i="1"/>
  <c r="J317" i="1"/>
  <c r="I317" i="1"/>
  <c r="H317" i="1"/>
  <c r="G317" i="1"/>
  <c r="BL316" i="1"/>
  <c r="BN316" i="1" s="1"/>
  <c r="BK316" i="1"/>
  <c r="BM316" i="1" s="1"/>
  <c r="T316" i="1"/>
  <c r="S316" i="1"/>
  <c r="J316" i="1"/>
  <c r="I316" i="1"/>
  <c r="H316" i="1"/>
  <c r="G316" i="1"/>
  <c r="BL315" i="1"/>
  <c r="BK315" i="1"/>
  <c r="V315" i="1"/>
  <c r="BN315" i="1" s="1"/>
  <c r="U315" i="1"/>
  <c r="BM315" i="1" s="1"/>
  <c r="T315" i="1"/>
  <c r="S315" i="1"/>
  <c r="J315" i="1"/>
  <c r="I315" i="1"/>
  <c r="H315" i="1"/>
  <c r="G315" i="1"/>
  <c r="BL314" i="1"/>
  <c r="BK314" i="1"/>
  <c r="V314" i="1"/>
  <c r="BN314" i="1" s="1"/>
  <c r="U314" i="1"/>
  <c r="BM314" i="1" s="1"/>
  <c r="T314" i="1"/>
  <c r="S314" i="1"/>
  <c r="J314" i="1"/>
  <c r="I314" i="1"/>
  <c r="H314" i="1"/>
  <c r="G314" i="1"/>
  <c r="BL313" i="1"/>
  <c r="BK313" i="1"/>
  <c r="V313" i="1"/>
  <c r="BN313" i="1" s="1"/>
  <c r="U313" i="1"/>
  <c r="BM313" i="1" s="1"/>
  <c r="T313" i="1"/>
  <c r="S313" i="1"/>
  <c r="J313" i="1"/>
  <c r="I313" i="1"/>
  <c r="H313" i="1"/>
  <c r="G313" i="1"/>
  <c r="BL312" i="1"/>
  <c r="BK312" i="1"/>
  <c r="V312" i="1"/>
  <c r="BN312" i="1" s="1"/>
  <c r="U312" i="1"/>
  <c r="BM312" i="1" s="1"/>
  <c r="T312" i="1"/>
  <c r="S312" i="1"/>
  <c r="J312" i="1"/>
  <c r="I312" i="1"/>
  <c r="H312" i="1"/>
  <c r="G312" i="1"/>
  <c r="BL311" i="1"/>
  <c r="BK311" i="1"/>
  <c r="V311" i="1"/>
  <c r="BN311" i="1" s="1"/>
  <c r="U311" i="1"/>
  <c r="BM311" i="1" s="1"/>
  <c r="T311" i="1"/>
  <c r="S311" i="1"/>
  <c r="J311" i="1"/>
  <c r="I311" i="1"/>
  <c r="H311" i="1"/>
  <c r="G311" i="1"/>
  <c r="BL310" i="1"/>
  <c r="BK310" i="1"/>
  <c r="V310" i="1"/>
  <c r="BN310" i="1" s="1"/>
  <c r="U310" i="1"/>
  <c r="BM310" i="1" s="1"/>
  <c r="T310" i="1"/>
  <c r="S310" i="1"/>
  <c r="J310" i="1"/>
  <c r="I310" i="1"/>
  <c r="H310" i="1"/>
  <c r="G310" i="1"/>
  <c r="BL309" i="1"/>
  <c r="BK309" i="1"/>
  <c r="V309" i="1"/>
  <c r="BN309" i="1" s="1"/>
  <c r="U309" i="1"/>
  <c r="BM309" i="1" s="1"/>
  <c r="T309" i="1"/>
  <c r="S309" i="1"/>
  <c r="J309" i="1"/>
  <c r="I309" i="1"/>
  <c r="H309" i="1"/>
  <c r="G309" i="1"/>
  <c r="BL308" i="1"/>
  <c r="BK308" i="1"/>
  <c r="V308" i="1"/>
  <c r="BN308" i="1" s="1"/>
  <c r="U308" i="1"/>
  <c r="BM308" i="1" s="1"/>
  <c r="T308" i="1"/>
  <c r="S308" i="1"/>
  <c r="J308" i="1"/>
  <c r="I308" i="1"/>
  <c r="H308" i="1"/>
  <c r="G308" i="1"/>
  <c r="BL307" i="1"/>
  <c r="BK307" i="1"/>
  <c r="V307" i="1"/>
  <c r="BN307" i="1" s="1"/>
  <c r="U307" i="1"/>
  <c r="BM307" i="1" s="1"/>
  <c r="T307" i="1"/>
  <c r="S307" i="1"/>
  <c r="J307" i="1"/>
  <c r="I307" i="1"/>
  <c r="H307" i="1"/>
  <c r="G307" i="1"/>
  <c r="BL306" i="1"/>
  <c r="BK306" i="1"/>
  <c r="V306" i="1"/>
  <c r="BN306" i="1" s="1"/>
  <c r="U306" i="1"/>
  <c r="BM306" i="1" s="1"/>
  <c r="T306" i="1"/>
  <c r="S306" i="1"/>
  <c r="J306" i="1"/>
  <c r="I306" i="1"/>
  <c r="H306" i="1"/>
  <c r="G306" i="1"/>
  <c r="BL305" i="1"/>
  <c r="BK305" i="1"/>
  <c r="V305" i="1"/>
  <c r="BN305" i="1" s="1"/>
  <c r="U305" i="1"/>
  <c r="BM305" i="1" s="1"/>
  <c r="T305" i="1"/>
  <c r="S305" i="1"/>
  <c r="J305" i="1"/>
  <c r="I305" i="1"/>
  <c r="H305" i="1"/>
  <c r="G305" i="1"/>
  <c r="BL304" i="1"/>
  <c r="BK304" i="1"/>
  <c r="V304" i="1"/>
  <c r="BN304" i="1" s="1"/>
  <c r="U304" i="1"/>
  <c r="BM304" i="1" s="1"/>
  <c r="T304" i="1"/>
  <c r="S304" i="1"/>
  <c r="J304" i="1"/>
  <c r="I304" i="1"/>
  <c r="H304" i="1"/>
  <c r="G304" i="1"/>
  <c r="BL303" i="1"/>
  <c r="BK303" i="1"/>
  <c r="V303" i="1"/>
  <c r="BN303" i="1" s="1"/>
  <c r="U303" i="1"/>
  <c r="BM303" i="1" s="1"/>
  <c r="T303" i="1"/>
  <c r="S303" i="1"/>
  <c r="J303" i="1"/>
  <c r="I303" i="1"/>
  <c r="H303" i="1"/>
  <c r="G303" i="1"/>
  <c r="BL302" i="1"/>
  <c r="BK302" i="1"/>
  <c r="V302" i="1"/>
  <c r="BN302" i="1" s="1"/>
  <c r="U302" i="1"/>
  <c r="BM302" i="1" s="1"/>
  <c r="T302" i="1"/>
  <c r="S302" i="1"/>
  <c r="J302" i="1"/>
  <c r="I302" i="1"/>
  <c r="H302" i="1"/>
  <c r="G302" i="1"/>
  <c r="BL301" i="1"/>
  <c r="BK301" i="1"/>
  <c r="V301" i="1"/>
  <c r="BN301" i="1" s="1"/>
  <c r="U301" i="1"/>
  <c r="BM301" i="1" s="1"/>
  <c r="T301" i="1"/>
  <c r="S301" i="1"/>
  <c r="J301" i="1"/>
  <c r="I301" i="1"/>
  <c r="H301" i="1"/>
  <c r="G301" i="1"/>
  <c r="BL300" i="1"/>
  <c r="BK300" i="1"/>
  <c r="V300" i="1"/>
  <c r="BN300" i="1" s="1"/>
  <c r="U300" i="1"/>
  <c r="BM300" i="1" s="1"/>
  <c r="T300" i="1"/>
  <c r="S300" i="1"/>
  <c r="J300" i="1"/>
  <c r="I300" i="1"/>
  <c r="H300" i="1"/>
  <c r="G300" i="1"/>
  <c r="BL299" i="1"/>
  <c r="BK299" i="1"/>
  <c r="V299" i="1"/>
  <c r="BN299" i="1" s="1"/>
  <c r="U299" i="1"/>
  <c r="BM299" i="1" s="1"/>
  <c r="T299" i="1"/>
  <c r="S299" i="1"/>
  <c r="J299" i="1"/>
  <c r="I299" i="1"/>
  <c r="H299" i="1"/>
  <c r="G299" i="1"/>
  <c r="BL298" i="1"/>
  <c r="BK298" i="1"/>
  <c r="V298" i="1"/>
  <c r="BN298" i="1" s="1"/>
  <c r="U298" i="1"/>
  <c r="BM298" i="1" s="1"/>
  <c r="T298" i="1"/>
  <c r="S298" i="1"/>
  <c r="J298" i="1"/>
  <c r="I298" i="1"/>
  <c r="H298" i="1"/>
  <c r="G298" i="1"/>
  <c r="BL297" i="1"/>
  <c r="BK297" i="1"/>
  <c r="V297" i="1"/>
  <c r="BN297" i="1" s="1"/>
  <c r="U297" i="1"/>
  <c r="BM297" i="1" s="1"/>
  <c r="T297" i="1"/>
  <c r="S297" i="1"/>
  <c r="J297" i="1"/>
  <c r="I297" i="1"/>
  <c r="H297" i="1"/>
  <c r="G297" i="1"/>
  <c r="BL296" i="1"/>
  <c r="BK296" i="1"/>
  <c r="V296" i="1"/>
  <c r="BN296" i="1" s="1"/>
  <c r="U296" i="1"/>
  <c r="BM296" i="1" s="1"/>
  <c r="T296" i="1"/>
  <c r="S296" i="1"/>
  <c r="J296" i="1"/>
  <c r="I296" i="1"/>
  <c r="H296" i="1"/>
  <c r="G296" i="1"/>
  <c r="BL295" i="1"/>
  <c r="BK295" i="1"/>
  <c r="V295" i="1"/>
  <c r="BN295" i="1" s="1"/>
  <c r="U295" i="1"/>
  <c r="BM295" i="1" s="1"/>
  <c r="T295" i="1"/>
  <c r="S295" i="1"/>
  <c r="J295" i="1"/>
  <c r="I295" i="1"/>
  <c r="H295" i="1"/>
  <c r="G295" i="1"/>
  <c r="BL294" i="1"/>
  <c r="BK294" i="1"/>
  <c r="V294" i="1"/>
  <c r="BN294" i="1" s="1"/>
  <c r="U294" i="1"/>
  <c r="BM294" i="1" s="1"/>
  <c r="T294" i="1"/>
  <c r="S294" i="1"/>
  <c r="J294" i="1"/>
  <c r="I294" i="1"/>
  <c r="H294" i="1"/>
  <c r="G294" i="1"/>
  <c r="BL293" i="1"/>
  <c r="BK293" i="1"/>
  <c r="V293" i="1"/>
  <c r="BN293" i="1" s="1"/>
  <c r="U293" i="1"/>
  <c r="BM293" i="1" s="1"/>
  <c r="T293" i="1"/>
  <c r="S293" i="1"/>
  <c r="J293" i="1"/>
  <c r="I293" i="1"/>
  <c r="H293" i="1"/>
  <c r="G293" i="1"/>
  <c r="BL292" i="1"/>
  <c r="BK292" i="1"/>
  <c r="V292" i="1"/>
  <c r="BN292" i="1" s="1"/>
  <c r="U292" i="1"/>
  <c r="BM292" i="1" s="1"/>
  <c r="T292" i="1"/>
  <c r="S292" i="1"/>
  <c r="J292" i="1"/>
  <c r="I292" i="1"/>
  <c r="H292" i="1"/>
  <c r="G292" i="1"/>
  <c r="BL291" i="1"/>
  <c r="BK291" i="1"/>
  <c r="V291" i="1"/>
  <c r="BN291" i="1" s="1"/>
  <c r="U291" i="1"/>
  <c r="BM291" i="1" s="1"/>
  <c r="T291" i="1"/>
  <c r="S291" i="1"/>
  <c r="J291" i="1"/>
  <c r="I291" i="1"/>
  <c r="H291" i="1"/>
  <c r="G291" i="1"/>
  <c r="V290" i="1"/>
  <c r="U290" i="1"/>
  <c r="T290" i="1"/>
  <c r="S290" i="1"/>
  <c r="J290" i="1"/>
  <c r="I290" i="1"/>
  <c r="H290" i="1"/>
  <c r="G290" i="1"/>
  <c r="BL289" i="1"/>
  <c r="BK289" i="1"/>
  <c r="V289" i="1"/>
  <c r="BN289" i="1" s="1"/>
  <c r="U289" i="1"/>
  <c r="BM289" i="1" s="1"/>
  <c r="T289" i="1"/>
  <c r="S289" i="1"/>
  <c r="J289" i="1"/>
  <c r="I289" i="1"/>
  <c r="H289" i="1"/>
  <c r="G289" i="1"/>
  <c r="BL288" i="1"/>
  <c r="BK288" i="1"/>
  <c r="V288" i="1"/>
  <c r="BN288" i="1" s="1"/>
  <c r="U288" i="1"/>
  <c r="BM288" i="1" s="1"/>
  <c r="T288" i="1"/>
  <c r="S288" i="1"/>
  <c r="J288" i="1"/>
  <c r="I288" i="1"/>
  <c r="H288" i="1"/>
  <c r="G288" i="1"/>
  <c r="BL287" i="1"/>
  <c r="BK287" i="1"/>
  <c r="V287" i="1"/>
  <c r="BN287" i="1" s="1"/>
  <c r="U287" i="1"/>
  <c r="BM287" i="1" s="1"/>
  <c r="T287" i="1"/>
  <c r="S287" i="1"/>
  <c r="J287" i="1"/>
  <c r="I287" i="1"/>
  <c r="H287" i="1"/>
  <c r="G287" i="1"/>
  <c r="BL286" i="1"/>
  <c r="BK286" i="1"/>
  <c r="V286" i="1"/>
  <c r="BN286" i="1" s="1"/>
  <c r="U286" i="1"/>
  <c r="BM286" i="1" s="1"/>
  <c r="T286" i="1"/>
  <c r="S286" i="1"/>
  <c r="J286" i="1"/>
  <c r="I286" i="1"/>
  <c r="H286" i="1"/>
  <c r="G286" i="1"/>
  <c r="BL285" i="1"/>
  <c r="BK285" i="1"/>
  <c r="V285" i="1"/>
  <c r="BN285" i="1" s="1"/>
  <c r="U285" i="1"/>
  <c r="BM285" i="1" s="1"/>
  <c r="T285" i="1"/>
  <c r="S285" i="1"/>
  <c r="J285" i="1"/>
  <c r="I285" i="1"/>
  <c r="H285" i="1"/>
  <c r="G285" i="1"/>
  <c r="V284" i="1"/>
  <c r="U284" i="1"/>
  <c r="T284" i="1"/>
  <c r="S284" i="1"/>
  <c r="J284" i="1"/>
  <c r="I284" i="1"/>
  <c r="H284" i="1"/>
  <c r="G284" i="1"/>
  <c r="BL283" i="1"/>
  <c r="BK283" i="1"/>
  <c r="V283" i="1"/>
  <c r="BN283" i="1" s="1"/>
  <c r="U283" i="1"/>
  <c r="BM283" i="1" s="1"/>
  <c r="T283" i="1"/>
  <c r="S283" i="1"/>
  <c r="J283" i="1"/>
  <c r="I283" i="1"/>
  <c r="H283" i="1"/>
  <c r="G283" i="1"/>
  <c r="BL282" i="1"/>
  <c r="BK282" i="1"/>
  <c r="V282" i="1"/>
  <c r="BN282" i="1" s="1"/>
  <c r="U282" i="1"/>
  <c r="BM282" i="1" s="1"/>
  <c r="T282" i="1"/>
  <c r="S282" i="1"/>
  <c r="J282" i="1"/>
  <c r="I282" i="1"/>
  <c r="H282" i="1"/>
  <c r="G282" i="1"/>
  <c r="BL281" i="1"/>
  <c r="BK281" i="1"/>
  <c r="V281" i="1"/>
  <c r="BN281" i="1" s="1"/>
  <c r="U281" i="1"/>
  <c r="BM281" i="1" s="1"/>
  <c r="T281" i="1"/>
  <c r="S281" i="1"/>
  <c r="J281" i="1"/>
  <c r="I281" i="1"/>
  <c r="H281" i="1"/>
  <c r="G281" i="1"/>
  <c r="V280" i="1"/>
  <c r="U280" i="1"/>
  <c r="T280" i="1"/>
  <c r="S280" i="1"/>
  <c r="J280" i="1"/>
  <c r="I280" i="1"/>
  <c r="H280" i="1"/>
  <c r="G280" i="1"/>
  <c r="BL279" i="1"/>
  <c r="BK279" i="1"/>
  <c r="V279" i="1"/>
  <c r="BN279" i="1" s="1"/>
  <c r="U279" i="1"/>
  <c r="BM279" i="1" s="1"/>
  <c r="T279" i="1"/>
  <c r="S279" i="1"/>
  <c r="J279" i="1"/>
  <c r="I279" i="1"/>
  <c r="H279" i="1"/>
  <c r="G279" i="1"/>
  <c r="BL278" i="1"/>
  <c r="BK278" i="1"/>
  <c r="V278" i="1"/>
  <c r="BN278" i="1" s="1"/>
  <c r="U278" i="1"/>
  <c r="BM278" i="1" s="1"/>
  <c r="T278" i="1"/>
  <c r="S278" i="1"/>
  <c r="J278" i="1"/>
  <c r="I278" i="1"/>
  <c r="H278" i="1"/>
  <c r="G278" i="1"/>
  <c r="BL277" i="1"/>
  <c r="BK277" i="1"/>
  <c r="V277" i="1"/>
  <c r="BN277" i="1" s="1"/>
  <c r="U277" i="1"/>
  <c r="BM277" i="1" s="1"/>
  <c r="T277" i="1"/>
  <c r="S277" i="1"/>
  <c r="J277" i="1"/>
  <c r="I277" i="1"/>
  <c r="H277" i="1"/>
  <c r="G277" i="1"/>
  <c r="BL276" i="1"/>
  <c r="BK276" i="1"/>
  <c r="V276" i="1"/>
  <c r="BN276" i="1" s="1"/>
  <c r="U276" i="1"/>
  <c r="BM276" i="1" s="1"/>
  <c r="T276" i="1"/>
  <c r="S276" i="1"/>
  <c r="J276" i="1"/>
  <c r="I276" i="1"/>
  <c r="H276" i="1"/>
  <c r="G276" i="1"/>
  <c r="BL275" i="1"/>
  <c r="BK275" i="1"/>
  <c r="V275" i="1"/>
  <c r="BN275" i="1" s="1"/>
  <c r="U275" i="1"/>
  <c r="BM275" i="1" s="1"/>
  <c r="T275" i="1"/>
  <c r="S275" i="1"/>
  <c r="J275" i="1"/>
  <c r="I275" i="1"/>
  <c r="H275" i="1"/>
  <c r="G275" i="1"/>
  <c r="BL274" i="1"/>
  <c r="BK274" i="1"/>
  <c r="V274" i="1"/>
  <c r="BN274" i="1" s="1"/>
  <c r="U274" i="1"/>
  <c r="BM274" i="1" s="1"/>
  <c r="T274" i="1"/>
  <c r="S274" i="1"/>
  <c r="J274" i="1"/>
  <c r="I274" i="1"/>
  <c r="H274" i="1"/>
  <c r="G274" i="1"/>
  <c r="BL273" i="1"/>
  <c r="BK273" i="1"/>
  <c r="V273" i="1"/>
  <c r="BN273" i="1" s="1"/>
  <c r="U273" i="1"/>
  <c r="BM273" i="1" s="1"/>
  <c r="T273" i="1"/>
  <c r="S273" i="1"/>
  <c r="J273" i="1"/>
  <c r="I273" i="1"/>
  <c r="H273" i="1"/>
  <c r="G273" i="1"/>
  <c r="BL272" i="1"/>
  <c r="BK272" i="1"/>
  <c r="V272" i="1"/>
  <c r="BN272" i="1" s="1"/>
  <c r="U272" i="1"/>
  <c r="BM272" i="1" s="1"/>
  <c r="T272" i="1"/>
  <c r="S272" i="1"/>
  <c r="J272" i="1"/>
  <c r="I272" i="1"/>
  <c r="H272" i="1"/>
  <c r="G272" i="1"/>
  <c r="BL271" i="1"/>
  <c r="BK271" i="1"/>
  <c r="V271" i="1"/>
  <c r="BN271" i="1" s="1"/>
  <c r="U271" i="1"/>
  <c r="BM271" i="1" s="1"/>
  <c r="T271" i="1"/>
  <c r="S271" i="1"/>
  <c r="J271" i="1"/>
  <c r="I271" i="1"/>
  <c r="H271" i="1"/>
  <c r="G271" i="1"/>
  <c r="BL270" i="1"/>
  <c r="BK270" i="1"/>
  <c r="V270" i="1"/>
  <c r="BN270" i="1" s="1"/>
  <c r="U270" i="1"/>
  <c r="BM270" i="1" s="1"/>
  <c r="T270" i="1"/>
  <c r="S270" i="1"/>
  <c r="J270" i="1"/>
  <c r="I270" i="1"/>
  <c r="H270" i="1"/>
  <c r="G270" i="1"/>
  <c r="BL269" i="1"/>
  <c r="BK269" i="1"/>
  <c r="V269" i="1"/>
  <c r="BN269" i="1" s="1"/>
  <c r="U269" i="1"/>
  <c r="BM269" i="1" s="1"/>
  <c r="T269" i="1"/>
  <c r="S269" i="1"/>
  <c r="J269" i="1"/>
  <c r="I269" i="1"/>
  <c r="H269" i="1"/>
  <c r="G269" i="1"/>
  <c r="BL268" i="1"/>
  <c r="BK268" i="1"/>
  <c r="V268" i="1"/>
  <c r="BN268" i="1" s="1"/>
  <c r="U268" i="1"/>
  <c r="BM268" i="1" s="1"/>
  <c r="T268" i="1"/>
  <c r="S268" i="1"/>
  <c r="J268" i="1"/>
  <c r="I268" i="1"/>
  <c r="H268" i="1"/>
  <c r="G268" i="1"/>
  <c r="BL267" i="1"/>
  <c r="BK267" i="1"/>
  <c r="V267" i="1"/>
  <c r="BN267" i="1" s="1"/>
  <c r="U267" i="1"/>
  <c r="BM267" i="1" s="1"/>
  <c r="T267" i="1"/>
  <c r="S267" i="1"/>
  <c r="J267" i="1"/>
  <c r="I267" i="1"/>
  <c r="H267" i="1"/>
  <c r="G267" i="1"/>
  <c r="BL266" i="1"/>
  <c r="BK266" i="1"/>
  <c r="V266" i="1"/>
  <c r="BN266" i="1" s="1"/>
  <c r="U266" i="1"/>
  <c r="BM266" i="1" s="1"/>
  <c r="T266" i="1"/>
  <c r="S266" i="1"/>
  <c r="J266" i="1"/>
  <c r="I266" i="1"/>
  <c r="H266" i="1"/>
  <c r="G266" i="1"/>
  <c r="BL265" i="1"/>
  <c r="BK265" i="1"/>
  <c r="V265" i="1"/>
  <c r="BN265" i="1" s="1"/>
  <c r="U265" i="1"/>
  <c r="BM265" i="1" s="1"/>
  <c r="T265" i="1"/>
  <c r="S265" i="1"/>
  <c r="J265" i="1"/>
  <c r="I265" i="1"/>
  <c r="H265" i="1"/>
  <c r="G265" i="1"/>
  <c r="BL264" i="1"/>
  <c r="BK264" i="1"/>
  <c r="V264" i="1"/>
  <c r="BN264" i="1" s="1"/>
  <c r="U264" i="1"/>
  <c r="BM264" i="1" s="1"/>
  <c r="T264" i="1"/>
  <c r="S264" i="1"/>
  <c r="J264" i="1"/>
  <c r="I264" i="1"/>
  <c r="H264" i="1"/>
  <c r="G264" i="1"/>
  <c r="BL263" i="1"/>
  <c r="BK263" i="1"/>
  <c r="V263" i="1"/>
  <c r="BN263" i="1" s="1"/>
  <c r="U263" i="1"/>
  <c r="BM263" i="1" s="1"/>
  <c r="T263" i="1"/>
  <c r="S263" i="1"/>
  <c r="J263" i="1"/>
  <c r="I263" i="1"/>
  <c r="H263" i="1"/>
  <c r="G263" i="1"/>
  <c r="BL262" i="1"/>
  <c r="BK262" i="1"/>
  <c r="V262" i="1"/>
  <c r="BN262" i="1" s="1"/>
  <c r="U262" i="1"/>
  <c r="BM262" i="1" s="1"/>
  <c r="T262" i="1"/>
  <c r="S262" i="1"/>
  <c r="J262" i="1"/>
  <c r="I262" i="1"/>
  <c r="H262" i="1"/>
  <c r="G262" i="1"/>
  <c r="BL261" i="1"/>
  <c r="BK261" i="1"/>
  <c r="V261" i="1"/>
  <c r="BN261" i="1" s="1"/>
  <c r="U261" i="1"/>
  <c r="BM261" i="1" s="1"/>
  <c r="T261" i="1"/>
  <c r="S261" i="1"/>
  <c r="J261" i="1"/>
  <c r="I261" i="1"/>
  <c r="H261" i="1"/>
  <c r="G261" i="1"/>
  <c r="BL260" i="1"/>
  <c r="BK260" i="1"/>
  <c r="V260" i="1"/>
  <c r="BN260" i="1" s="1"/>
  <c r="U260" i="1"/>
  <c r="BM260" i="1" s="1"/>
  <c r="T260" i="1"/>
  <c r="S260" i="1"/>
  <c r="J260" i="1"/>
  <c r="I260" i="1"/>
  <c r="H260" i="1"/>
  <c r="G260" i="1"/>
  <c r="BN259" i="1"/>
  <c r="BM259" i="1"/>
  <c r="BL259" i="1"/>
  <c r="BK259" i="1"/>
  <c r="AZ259" i="1"/>
  <c r="Z259" i="1"/>
  <c r="V259" i="1"/>
  <c r="U259" i="1"/>
  <c r="T259" i="1"/>
  <c r="S259" i="1"/>
  <c r="J259" i="1"/>
  <c r="I259" i="1"/>
  <c r="H259" i="1"/>
  <c r="G259" i="1"/>
  <c r="BL258" i="1"/>
  <c r="BK258" i="1"/>
  <c r="V258" i="1"/>
  <c r="BN258" i="1" s="1"/>
  <c r="U258" i="1"/>
  <c r="BM258" i="1" s="1"/>
  <c r="T258" i="1"/>
  <c r="S258" i="1"/>
  <c r="J258" i="1"/>
  <c r="I258" i="1"/>
  <c r="H258" i="1"/>
  <c r="G258" i="1"/>
  <c r="BL257" i="1"/>
  <c r="BK257" i="1"/>
  <c r="V257" i="1"/>
  <c r="BN257" i="1" s="1"/>
  <c r="U257" i="1"/>
  <c r="T257" i="1"/>
  <c r="S257" i="1"/>
  <c r="J257" i="1"/>
  <c r="I257" i="1"/>
  <c r="H257" i="1"/>
  <c r="G257" i="1"/>
  <c r="BL256" i="1"/>
  <c r="BK256" i="1"/>
  <c r="V256" i="1"/>
  <c r="BN256" i="1" s="1"/>
  <c r="U256" i="1"/>
  <c r="BM256" i="1" s="1"/>
  <c r="T256" i="1"/>
  <c r="S256" i="1"/>
  <c r="J256" i="1"/>
  <c r="I256" i="1"/>
  <c r="H256" i="1"/>
  <c r="G256" i="1"/>
  <c r="BL255" i="1"/>
  <c r="BK255" i="1"/>
  <c r="V255" i="1"/>
  <c r="BN255" i="1" s="1"/>
  <c r="U255" i="1"/>
  <c r="T255" i="1"/>
  <c r="S255" i="1"/>
  <c r="J255" i="1"/>
  <c r="I255" i="1"/>
  <c r="H255" i="1"/>
  <c r="G255" i="1"/>
  <c r="BL254" i="1"/>
  <c r="BK254" i="1"/>
  <c r="V254" i="1"/>
  <c r="BN254" i="1" s="1"/>
  <c r="U254" i="1"/>
  <c r="BM254" i="1" s="1"/>
  <c r="T254" i="1"/>
  <c r="S254" i="1"/>
  <c r="J254" i="1"/>
  <c r="I254" i="1"/>
  <c r="H254" i="1"/>
  <c r="G254" i="1"/>
  <c r="BL253" i="1"/>
  <c r="BK253" i="1"/>
  <c r="V253" i="1"/>
  <c r="BN253" i="1" s="1"/>
  <c r="U253" i="1"/>
  <c r="T253" i="1"/>
  <c r="S253" i="1"/>
  <c r="J253" i="1"/>
  <c r="I253" i="1"/>
  <c r="H253" i="1"/>
  <c r="G253" i="1"/>
  <c r="BL252" i="1"/>
  <c r="BK252" i="1"/>
  <c r="V252" i="1"/>
  <c r="BN252" i="1" s="1"/>
  <c r="U252" i="1"/>
  <c r="BM252" i="1" s="1"/>
  <c r="T252" i="1"/>
  <c r="S252" i="1"/>
  <c r="J252" i="1"/>
  <c r="I252" i="1"/>
  <c r="H252" i="1"/>
  <c r="G252" i="1"/>
  <c r="BL251" i="1"/>
  <c r="BK251" i="1"/>
  <c r="V251" i="1"/>
  <c r="BN251" i="1" s="1"/>
  <c r="U251" i="1"/>
  <c r="T251" i="1"/>
  <c r="S251" i="1"/>
  <c r="J251" i="1"/>
  <c r="I251" i="1"/>
  <c r="H251" i="1"/>
  <c r="G251" i="1"/>
  <c r="BL250" i="1"/>
  <c r="BK250" i="1"/>
  <c r="V250" i="1"/>
  <c r="BN250" i="1" s="1"/>
  <c r="U250" i="1"/>
  <c r="BM250" i="1" s="1"/>
  <c r="T250" i="1"/>
  <c r="S250" i="1"/>
  <c r="J250" i="1"/>
  <c r="I250" i="1"/>
  <c r="H250" i="1"/>
  <c r="G250" i="1"/>
  <c r="BL249" i="1"/>
  <c r="BK249" i="1"/>
  <c r="V249" i="1"/>
  <c r="BN249" i="1" s="1"/>
  <c r="U249" i="1"/>
  <c r="T249" i="1"/>
  <c r="S249" i="1"/>
  <c r="J249" i="1"/>
  <c r="I249" i="1"/>
  <c r="H249" i="1"/>
  <c r="G249" i="1"/>
  <c r="BL248" i="1"/>
  <c r="BK248" i="1"/>
  <c r="V248" i="1"/>
  <c r="BN248" i="1" s="1"/>
  <c r="U248" i="1"/>
  <c r="BM248" i="1" s="1"/>
  <c r="T248" i="1"/>
  <c r="S248" i="1"/>
  <c r="J248" i="1"/>
  <c r="I248" i="1"/>
  <c r="H248" i="1"/>
  <c r="G248" i="1"/>
  <c r="BL247" i="1"/>
  <c r="BN247" i="1" s="1"/>
  <c r="BK247" i="1"/>
  <c r="BM247" i="1" s="1"/>
  <c r="AL247" i="1"/>
  <c r="T247" i="1"/>
  <c r="S247" i="1"/>
  <c r="J247" i="1"/>
  <c r="I247" i="1"/>
  <c r="H247" i="1"/>
  <c r="G247" i="1"/>
  <c r="BN246" i="1"/>
  <c r="BL246" i="1"/>
  <c r="BK246" i="1"/>
  <c r="V246" i="1"/>
  <c r="U246" i="1"/>
  <c r="BM246" i="1" s="1"/>
  <c r="T246" i="1"/>
  <c r="S246" i="1"/>
  <c r="J246" i="1"/>
  <c r="I246" i="1"/>
  <c r="H246" i="1"/>
  <c r="G246" i="1"/>
  <c r="J245" i="1"/>
  <c r="I245" i="1"/>
  <c r="H245" i="1"/>
  <c r="G245" i="1"/>
  <c r="J244" i="1"/>
  <c r="I244" i="1"/>
  <c r="H244" i="1"/>
  <c r="G244" i="1"/>
  <c r="BN243" i="1"/>
  <c r="BL243" i="1"/>
  <c r="BK243" i="1"/>
  <c r="V243" i="1"/>
  <c r="U243" i="1"/>
  <c r="BM243" i="1" s="1"/>
  <c r="T243" i="1"/>
  <c r="S243" i="1"/>
  <c r="J243" i="1"/>
  <c r="I243" i="1"/>
  <c r="H243" i="1"/>
  <c r="G243" i="1"/>
  <c r="BN242" i="1"/>
  <c r="BL242" i="1"/>
  <c r="BK242" i="1"/>
  <c r="V242" i="1"/>
  <c r="U242" i="1"/>
  <c r="BM242" i="1" s="1"/>
  <c r="T242" i="1"/>
  <c r="S242" i="1"/>
  <c r="J242" i="1"/>
  <c r="I242" i="1"/>
  <c r="H242" i="1"/>
  <c r="G242" i="1"/>
  <c r="BL241" i="1"/>
  <c r="BK241" i="1"/>
  <c r="V241" i="1"/>
  <c r="BN241" i="1" s="1"/>
  <c r="U241" i="1"/>
  <c r="BM241" i="1" s="1"/>
  <c r="T241" i="1"/>
  <c r="S241" i="1"/>
  <c r="J241" i="1"/>
  <c r="I241" i="1"/>
  <c r="H241" i="1"/>
  <c r="G241" i="1"/>
  <c r="BN240" i="1"/>
  <c r="BL240" i="1"/>
  <c r="BK240" i="1"/>
  <c r="V240" i="1"/>
  <c r="U240" i="1"/>
  <c r="BM240" i="1" s="1"/>
  <c r="T240" i="1"/>
  <c r="S240" i="1"/>
  <c r="J240" i="1"/>
  <c r="I240" i="1"/>
  <c r="H240" i="1"/>
  <c r="G240" i="1"/>
  <c r="BN239" i="1"/>
  <c r="BL239" i="1"/>
  <c r="BK239" i="1"/>
  <c r="V239" i="1"/>
  <c r="U239" i="1"/>
  <c r="BM239" i="1" s="1"/>
  <c r="T239" i="1"/>
  <c r="S239" i="1"/>
  <c r="J239" i="1"/>
  <c r="I239" i="1"/>
  <c r="H239" i="1"/>
  <c r="G239" i="1"/>
  <c r="BN238" i="1"/>
  <c r="BL238" i="1"/>
  <c r="BK238" i="1"/>
  <c r="AL238" i="1"/>
  <c r="V238" i="1"/>
  <c r="U238" i="1"/>
  <c r="BM238" i="1" s="1"/>
  <c r="T238" i="1"/>
  <c r="S238" i="1"/>
  <c r="I238" i="1"/>
  <c r="H238" i="1"/>
  <c r="G238" i="1"/>
  <c r="BL237" i="1"/>
  <c r="BK237" i="1"/>
  <c r="V237" i="1"/>
  <c r="BN237" i="1" s="1"/>
  <c r="U237" i="1"/>
  <c r="BM237" i="1" s="1"/>
  <c r="T237" i="1"/>
  <c r="S237" i="1"/>
  <c r="J237" i="1"/>
  <c r="I237" i="1"/>
  <c r="H237" i="1"/>
  <c r="G237" i="1"/>
  <c r="BL236" i="1"/>
  <c r="BK236" i="1"/>
  <c r="V236" i="1"/>
  <c r="BN236" i="1" s="1"/>
  <c r="U236" i="1"/>
  <c r="T236" i="1"/>
  <c r="S236" i="1"/>
  <c r="J236" i="1"/>
  <c r="I236" i="1"/>
  <c r="H236" i="1"/>
  <c r="G236" i="1"/>
  <c r="BL235" i="1"/>
  <c r="BK235" i="1"/>
  <c r="V235" i="1"/>
  <c r="BN235" i="1" s="1"/>
  <c r="U235" i="1"/>
  <c r="BM235" i="1" s="1"/>
  <c r="T235" i="1"/>
  <c r="S235" i="1"/>
  <c r="J235" i="1"/>
  <c r="I235" i="1"/>
  <c r="H235" i="1"/>
  <c r="G235" i="1"/>
  <c r="BL234" i="1"/>
  <c r="BK234" i="1"/>
  <c r="V234" i="1"/>
  <c r="BN234" i="1" s="1"/>
  <c r="U234" i="1"/>
  <c r="T234" i="1"/>
  <c r="S234" i="1"/>
  <c r="J234" i="1"/>
  <c r="I234" i="1"/>
  <c r="H234" i="1"/>
  <c r="G234" i="1"/>
  <c r="BL233" i="1"/>
  <c r="BK233" i="1"/>
  <c r="V233" i="1"/>
  <c r="BN233" i="1" s="1"/>
  <c r="U233" i="1"/>
  <c r="BM233" i="1" s="1"/>
  <c r="T233" i="1"/>
  <c r="S233" i="1"/>
  <c r="J233" i="1"/>
  <c r="I233" i="1"/>
  <c r="H233" i="1"/>
  <c r="G233" i="1"/>
  <c r="BL232" i="1"/>
  <c r="BK232" i="1"/>
  <c r="V232" i="1"/>
  <c r="BN232" i="1" s="1"/>
  <c r="U232" i="1"/>
  <c r="T232" i="1"/>
  <c r="S232" i="1"/>
  <c r="J232" i="1"/>
  <c r="I232" i="1"/>
  <c r="H232" i="1"/>
  <c r="G232" i="1"/>
  <c r="BL231" i="1"/>
  <c r="BK231" i="1"/>
  <c r="V231" i="1"/>
  <c r="BN231" i="1" s="1"/>
  <c r="U231" i="1"/>
  <c r="BM231" i="1" s="1"/>
  <c r="T231" i="1"/>
  <c r="S231" i="1"/>
  <c r="J231" i="1"/>
  <c r="I231" i="1"/>
  <c r="H231" i="1"/>
  <c r="G231" i="1"/>
  <c r="BL230" i="1"/>
  <c r="BK230" i="1"/>
  <c r="V230" i="1"/>
  <c r="BN230" i="1" s="1"/>
  <c r="U230" i="1"/>
  <c r="T230" i="1"/>
  <c r="S230" i="1"/>
  <c r="J230" i="1"/>
  <c r="I230" i="1"/>
  <c r="H230" i="1"/>
  <c r="G230" i="1"/>
  <c r="BL229" i="1"/>
  <c r="BK229" i="1"/>
  <c r="V229" i="1"/>
  <c r="BN229" i="1" s="1"/>
  <c r="U229" i="1"/>
  <c r="BM229" i="1" s="1"/>
  <c r="T229" i="1"/>
  <c r="S229" i="1"/>
  <c r="J229" i="1"/>
  <c r="I229" i="1"/>
  <c r="H229" i="1"/>
  <c r="G229" i="1"/>
  <c r="BL228" i="1"/>
  <c r="BK228" i="1"/>
  <c r="V228" i="1"/>
  <c r="BN228" i="1" s="1"/>
  <c r="U228" i="1"/>
  <c r="T228" i="1"/>
  <c r="S228" i="1"/>
  <c r="J228" i="1"/>
  <c r="I228" i="1"/>
  <c r="H228" i="1"/>
  <c r="G228" i="1"/>
  <c r="BL227" i="1"/>
  <c r="BK227" i="1"/>
  <c r="V227" i="1"/>
  <c r="BN227" i="1" s="1"/>
  <c r="U227" i="1"/>
  <c r="BM227" i="1" s="1"/>
  <c r="T227" i="1"/>
  <c r="S227" i="1"/>
  <c r="J227" i="1"/>
  <c r="I227" i="1"/>
  <c r="H227" i="1"/>
  <c r="G227" i="1"/>
  <c r="BL226" i="1"/>
  <c r="BK226" i="1"/>
  <c r="V226" i="1"/>
  <c r="BN226" i="1" s="1"/>
  <c r="U226" i="1"/>
  <c r="T226" i="1"/>
  <c r="S226" i="1"/>
  <c r="J226" i="1"/>
  <c r="I226" i="1"/>
  <c r="H226" i="1"/>
  <c r="G226" i="1"/>
  <c r="BL225" i="1"/>
  <c r="BK225" i="1"/>
  <c r="V225" i="1"/>
  <c r="BN225" i="1" s="1"/>
  <c r="U225" i="1"/>
  <c r="BM225" i="1" s="1"/>
  <c r="T225" i="1"/>
  <c r="S225" i="1"/>
  <c r="J225" i="1"/>
  <c r="I225" i="1"/>
  <c r="H225" i="1"/>
  <c r="G225" i="1"/>
  <c r="BL224" i="1"/>
  <c r="BK224" i="1"/>
  <c r="V224" i="1"/>
  <c r="BN224" i="1" s="1"/>
  <c r="U224" i="1"/>
  <c r="T224" i="1"/>
  <c r="S224" i="1"/>
  <c r="J224" i="1"/>
  <c r="I224" i="1"/>
  <c r="H224" i="1"/>
  <c r="G224" i="1"/>
  <c r="BL223" i="1"/>
  <c r="BK223" i="1"/>
  <c r="V223" i="1"/>
  <c r="BN223" i="1" s="1"/>
  <c r="U223" i="1"/>
  <c r="BM223" i="1" s="1"/>
  <c r="T223" i="1"/>
  <c r="S223" i="1"/>
  <c r="J223" i="1"/>
  <c r="I223" i="1"/>
  <c r="H223" i="1"/>
  <c r="G223" i="1"/>
  <c r="BL222" i="1"/>
  <c r="BK222" i="1"/>
  <c r="V222" i="1"/>
  <c r="BN222" i="1" s="1"/>
  <c r="U222" i="1"/>
  <c r="T222" i="1"/>
  <c r="S222" i="1"/>
  <c r="J222" i="1"/>
  <c r="I222" i="1"/>
  <c r="H222" i="1"/>
  <c r="G222" i="1"/>
  <c r="BL221" i="1"/>
  <c r="BK221" i="1"/>
  <c r="V221" i="1"/>
  <c r="BN221" i="1" s="1"/>
  <c r="U221" i="1"/>
  <c r="BM221" i="1" s="1"/>
  <c r="T221" i="1"/>
  <c r="S221" i="1"/>
  <c r="J221" i="1"/>
  <c r="I221" i="1"/>
  <c r="H221" i="1"/>
  <c r="G221" i="1"/>
  <c r="T220" i="1"/>
  <c r="S220" i="1"/>
  <c r="M220" i="1"/>
  <c r="J220" i="1"/>
  <c r="I220" i="1"/>
  <c r="H220" i="1"/>
  <c r="G220" i="1"/>
  <c r="T219" i="1"/>
  <c r="S219" i="1"/>
  <c r="M219" i="1"/>
  <c r="J219" i="1"/>
  <c r="I219" i="1"/>
  <c r="H219" i="1"/>
  <c r="G219" i="1"/>
  <c r="T218" i="1"/>
  <c r="S218" i="1"/>
  <c r="M218" i="1"/>
  <c r="J218" i="1"/>
  <c r="I218" i="1"/>
  <c r="H218" i="1"/>
  <c r="G218" i="1"/>
  <c r="T217" i="1"/>
  <c r="S217" i="1"/>
  <c r="M217" i="1"/>
  <c r="J217" i="1"/>
  <c r="I217" i="1"/>
  <c r="H217" i="1"/>
  <c r="G217" i="1"/>
  <c r="T216" i="1"/>
  <c r="S216" i="1"/>
  <c r="M216" i="1"/>
  <c r="J216" i="1"/>
  <c r="I216" i="1"/>
  <c r="H216" i="1"/>
  <c r="G216" i="1"/>
  <c r="BN215" i="1"/>
  <c r="BL215" i="1"/>
  <c r="BK215" i="1"/>
  <c r="V215" i="1"/>
  <c r="U215" i="1"/>
  <c r="BM215" i="1" s="1"/>
  <c r="T215" i="1"/>
  <c r="S215" i="1"/>
  <c r="J215" i="1"/>
  <c r="I215" i="1"/>
  <c r="H215" i="1"/>
  <c r="G215" i="1"/>
  <c r="BL214" i="1"/>
  <c r="BK214" i="1"/>
  <c r="V214" i="1"/>
  <c r="BN214" i="1" s="1"/>
  <c r="U214" i="1"/>
  <c r="BM214" i="1" s="1"/>
  <c r="T214" i="1"/>
  <c r="S214" i="1"/>
  <c r="J214" i="1"/>
  <c r="I214" i="1"/>
  <c r="H214" i="1"/>
  <c r="G214" i="1"/>
  <c r="BN213" i="1"/>
  <c r="BL213" i="1"/>
  <c r="BK213" i="1"/>
  <c r="V213" i="1"/>
  <c r="U213" i="1"/>
  <c r="BM213" i="1" s="1"/>
  <c r="T213" i="1"/>
  <c r="S213" i="1"/>
  <c r="J213" i="1"/>
  <c r="I213" i="1"/>
  <c r="H213" i="1"/>
  <c r="G213" i="1"/>
  <c r="BL212" i="1"/>
  <c r="BK212" i="1"/>
  <c r="V212" i="1"/>
  <c r="BN212" i="1" s="1"/>
  <c r="U212" i="1"/>
  <c r="BM212" i="1" s="1"/>
  <c r="T212" i="1"/>
  <c r="S212" i="1"/>
  <c r="J212" i="1"/>
  <c r="I212" i="1"/>
  <c r="H212" i="1"/>
  <c r="G212" i="1"/>
  <c r="BN211" i="1"/>
  <c r="BL211" i="1"/>
  <c r="BK211" i="1"/>
  <c r="V211" i="1"/>
  <c r="U211" i="1"/>
  <c r="BM211" i="1" s="1"/>
  <c r="T211" i="1"/>
  <c r="S211" i="1"/>
  <c r="J211" i="1"/>
  <c r="I211" i="1"/>
  <c r="H211" i="1"/>
  <c r="G211" i="1"/>
  <c r="BL210" i="1"/>
  <c r="BK210" i="1"/>
  <c r="V210" i="1"/>
  <c r="BN210" i="1" s="1"/>
  <c r="U210" i="1"/>
  <c r="BM210" i="1" s="1"/>
  <c r="T210" i="1"/>
  <c r="S210" i="1"/>
  <c r="J210" i="1"/>
  <c r="I210" i="1"/>
  <c r="H210" i="1"/>
  <c r="G210" i="1"/>
  <c r="BN209" i="1"/>
  <c r="BL209" i="1"/>
  <c r="BK209" i="1"/>
  <c r="V209" i="1"/>
  <c r="U209" i="1"/>
  <c r="BM209" i="1" s="1"/>
  <c r="T209" i="1"/>
  <c r="S209" i="1"/>
  <c r="J209" i="1"/>
  <c r="I209" i="1"/>
  <c r="H209" i="1"/>
  <c r="G209" i="1"/>
  <c r="BL208" i="1"/>
  <c r="BK208" i="1"/>
  <c r="V208" i="1"/>
  <c r="BN208" i="1" s="1"/>
  <c r="U208" i="1"/>
  <c r="BM208" i="1" s="1"/>
  <c r="T208" i="1"/>
  <c r="S208" i="1"/>
  <c r="J208" i="1"/>
  <c r="I208" i="1"/>
  <c r="H208" i="1"/>
  <c r="G208" i="1"/>
  <c r="BN207" i="1"/>
  <c r="BL207" i="1"/>
  <c r="BK207" i="1"/>
  <c r="V207" i="1"/>
  <c r="U207" i="1"/>
  <c r="BM207" i="1" s="1"/>
  <c r="T207" i="1"/>
  <c r="S207" i="1"/>
  <c r="J207" i="1"/>
  <c r="I207" i="1"/>
  <c r="H207" i="1"/>
  <c r="G207" i="1"/>
  <c r="BL206" i="1"/>
  <c r="BK206" i="1"/>
  <c r="V206" i="1"/>
  <c r="BN206" i="1" s="1"/>
  <c r="U206" i="1"/>
  <c r="BM206" i="1" s="1"/>
  <c r="T206" i="1"/>
  <c r="S206" i="1"/>
  <c r="J206" i="1"/>
  <c r="I206" i="1"/>
  <c r="H206" i="1"/>
  <c r="G206" i="1"/>
  <c r="BN205" i="1"/>
  <c r="BL205" i="1"/>
  <c r="BK205" i="1"/>
  <c r="V205" i="1"/>
  <c r="U205" i="1"/>
  <c r="BM205" i="1" s="1"/>
  <c r="T205" i="1"/>
  <c r="S205" i="1"/>
  <c r="J205" i="1"/>
  <c r="I205" i="1"/>
  <c r="H205" i="1"/>
  <c r="G205" i="1"/>
  <c r="BL204" i="1"/>
  <c r="BK204" i="1"/>
  <c r="V204" i="1"/>
  <c r="BN204" i="1" s="1"/>
  <c r="U204" i="1"/>
  <c r="BM204" i="1" s="1"/>
  <c r="T204" i="1"/>
  <c r="S204" i="1"/>
  <c r="J204" i="1"/>
  <c r="I204" i="1"/>
  <c r="H204" i="1"/>
  <c r="G204" i="1"/>
  <c r="BN203" i="1"/>
  <c r="BL203" i="1"/>
  <c r="BK203" i="1"/>
  <c r="V203" i="1"/>
  <c r="U203" i="1"/>
  <c r="BM203" i="1" s="1"/>
  <c r="T203" i="1"/>
  <c r="S203" i="1"/>
  <c r="J203" i="1"/>
  <c r="I203" i="1"/>
  <c r="H203" i="1"/>
  <c r="G203" i="1"/>
  <c r="BL202" i="1"/>
  <c r="BK202" i="1"/>
  <c r="V202" i="1"/>
  <c r="BN202" i="1" s="1"/>
  <c r="U202" i="1"/>
  <c r="BM202" i="1" s="1"/>
  <c r="T202" i="1"/>
  <c r="S202" i="1"/>
  <c r="J202" i="1"/>
  <c r="I202" i="1"/>
  <c r="H202" i="1"/>
  <c r="G202" i="1"/>
  <c r="BN201" i="1"/>
  <c r="BL201" i="1"/>
  <c r="BK201" i="1"/>
  <c r="V201" i="1"/>
  <c r="U201" i="1"/>
  <c r="BM201" i="1" s="1"/>
  <c r="T201" i="1"/>
  <c r="S201" i="1"/>
  <c r="J201" i="1"/>
  <c r="I201" i="1"/>
  <c r="H201" i="1"/>
  <c r="G201" i="1"/>
  <c r="BL200" i="1"/>
  <c r="BK200" i="1"/>
  <c r="V200" i="1"/>
  <c r="BN200" i="1" s="1"/>
  <c r="U200" i="1"/>
  <c r="BM200" i="1" s="1"/>
  <c r="T200" i="1"/>
  <c r="S200" i="1"/>
  <c r="J200" i="1"/>
  <c r="I200" i="1"/>
  <c r="H200" i="1"/>
  <c r="G200" i="1"/>
  <c r="BN199" i="1"/>
  <c r="BL199" i="1"/>
  <c r="BK199" i="1"/>
  <c r="V199" i="1"/>
  <c r="U199" i="1"/>
  <c r="BM199" i="1" s="1"/>
  <c r="T199" i="1"/>
  <c r="S199" i="1"/>
  <c r="J199" i="1"/>
  <c r="I199" i="1"/>
  <c r="H199" i="1"/>
  <c r="G199" i="1"/>
  <c r="BL198" i="1"/>
  <c r="BK198" i="1"/>
  <c r="V198" i="1"/>
  <c r="BN198" i="1" s="1"/>
  <c r="U198" i="1"/>
  <c r="BM198" i="1" s="1"/>
  <c r="T198" i="1"/>
  <c r="S198" i="1"/>
  <c r="J198" i="1"/>
  <c r="I198" i="1"/>
  <c r="H198" i="1"/>
  <c r="G198" i="1"/>
  <c r="BN197" i="1"/>
  <c r="BL197" i="1"/>
  <c r="BK197" i="1"/>
  <c r="V197" i="1"/>
  <c r="U197" i="1"/>
  <c r="BM197" i="1" s="1"/>
  <c r="T197" i="1"/>
  <c r="S197" i="1"/>
  <c r="J197" i="1"/>
  <c r="I197" i="1"/>
  <c r="H197" i="1"/>
  <c r="G197" i="1"/>
  <c r="BL196" i="1"/>
  <c r="BK196" i="1"/>
  <c r="V196" i="1"/>
  <c r="BN196" i="1" s="1"/>
  <c r="U196" i="1"/>
  <c r="BM196" i="1" s="1"/>
  <c r="T196" i="1"/>
  <c r="S196" i="1"/>
  <c r="J196" i="1"/>
  <c r="I196" i="1"/>
  <c r="H196" i="1"/>
  <c r="G196" i="1"/>
  <c r="BN195" i="1"/>
  <c r="BL195" i="1"/>
  <c r="BK195" i="1"/>
  <c r="V195" i="1"/>
  <c r="U195" i="1"/>
  <c r="BM195" i="1" s="1"/>
  <c r="T195" i="1"/>
  <c r="S195" i="1"/>
  <c r="J195" i="1"/>
  <c r="I195" i="1"/>
  <c r="H195" i="1"/>
  <c r="G195" i="1"/>
  <c r="BL194" i="1"/>
  <c r="BK194" i="1"/>
  <c r="V194" i="1"/>
  <c r="BN194" i="1" s="1"/>
  <c r="U194" i="1"/>
  <c r="BM194" i="1" s="1"/>
  <c r="T194" i="1"/>
  <c r="S194" i="1"/>
  <c r="J194" i="1"/>
  <c r="I194" i="1"/>
  <c r="H194" i="1"/>
  <c r="G194" i="1"/>
  <c r="BN193" i="1"/>
  <c r="BL193" i="1"/>
  <c r="BK193" i="1"/>
  <c r="V193" i="1"/>
  <c r="U193" i="1"/>
  <c r="BM193" i="1" s="1"/>
  <c r="T193" i="1"/>
  <c r="S193" i="1"/>
  <c r="J193" i="1"/>
  <c r="I193" i="1"/>
  <c r="H193" i="1"/>
  <c r="G193" i="1"/>
  <c r="BL192" i="1"/>
  <c r="BK192" i="1"/>
  <c r="V192" i="1"/>
  <c r="BN192" i="1" s="1"/>
  <c r="U192" i="1"/>
  <c r="BM192" i="1" s="1"/>
  <c r="T192" i="1"/>
  <c r="S192" i="1"/>
  <c r="J192" i="1"/>
  <c r="I192" i="1"/>
  <c r="H192" i="1"/>
  <c r="G192" i="1"/>
  <c r="BL191" i="1"/>
  <c r="BK191" i="1"/>
  <c r="V191" i="1"/>
  <c r="BN191" i="1" s="1"/>
  <c r="U191" i="1"/>
  <c r="BM191" i="1" s="1"/>
  <c r="T191" i="1"/>
  <c r="S191" i="1"/>
  <c r="J191" i="1"/>
  <c r="I191" i="1"/>
  <c r="H191" i="1"/>
  <c r="G191" i="1"/>
  <c r="BL190" i="1"/>
  <c r="BK190" i="1"/>
  <c r="V190" i="1"/>
  <c r="BN190" i="1" s="1"/>
  <c r="U190" i="1"/>
  <c r="BM190" i="1" s="1"/>
  <c r="T190" i="1"/>
  <c r="S190" i="1"/>
  <c r="J190" i="1"/>
  <c r="I190" i="1"/>
  <c r="H190" i="1"/>
  <c r="G190" i="1"/>
  <c r="BL189" i="1"/>
  <c r="BK189" i="1"/>
  <c r="V189" i="1"/>
  <c r="BN189" i="1" s="1"/>
  <c r="U189" i="1"/>
  <c r="BM189" i="1" s="1"/>
  <c r="T189" i="1"/>
  <c r="S189" i="1"/>
  <c r="J189" i="1"/>
  <c r="I189" i="1"/>
  <c r="H189" i="1"/>
  <c r="G189" i="1"/>
  <c r="BL188" i="1"/>
  <c r="BK188" i="1"/>
  <c r="V188" i="1"/>
  <c r="BN188" i="1" s="1"/>
  <c r="U188" i="1"/>
  <c r="BM188" i="1" s="1"/>
  <c r="T188" i="1"/>
  <c r="S188" i="1"/>
  <c r="J188" i="1"/>
  <c r="I188" i="1"/>
  <c r="H188" i="1"/>
  <c r="G188" i="1"/>
  <c r="BL187" i="1"/>
  <c r="BK187" i="1"/>
  <c r="V187" i="1"/>
  <c r="BN187" i="1" s="1"/>
  <c r="U187" i="1"/>
  <c r="BM187" i="1" s="1"/>
  <c r="T187" i="1"/>
  <c r="S187" i="1"/>
  <c r="J187" i="1"/>
  <c r="I187" i="1"/>
  <c r="H187" i="1"/>
  <c r="G187" i="1"/>
  <c r="BL186" i="1"/>
  <c r="BK186" i="1"/>
  <c r="V186" i="1"/>
  <c r="BN186" i="1" s="1"/>
  <c r="U186" i="1"/>
  <c r="BM186" i="1" s="1"/>
  <c r="T186" i="1"/>
  <c r="S186" i="1"/>
  <c r="J186" i="1"/>
  <c r="I186" i="1"/>
  <c r="H186" i="1"/>
  <c r="G186" i="1"/>
  <c r="BL185" i="1"/>
  <c r="BK185" i="1"/>
  <c r="V185" i="1"/>
  <c r="BN185" i="1" s="1"/>
  <c r="U185" i="1"/>
  <c r="BM185" i="1" s="1"/>
  <c r="T185" i="1"/>
  <c r="S185" i="1"/>
  <c r="J185" i="1"/>
  <c r="I185" i="1"/>
  <c r="H185" i="1"/>
  <c r="G185" i="1"/>
  <c r="BL184" i="1"/>
  <c r="BK184" i="1"/>
  <c r="V184" i="1"/>
  <c r="BN184" i="1" s="1"/>
  <c r="U184" i="1"/>
  <c r="BM184" i="1" s="1"/>
  <c r="T184" i="1"/>
  <c r="S184" i="1"/>
  <c r="J184" i="1"/>
  <c r="I184" i="1"/>
  <c r="H184" i="1"/>
  <c r="G184" i="1"/>
  <c r="BL183" i="1"/>
  <c r="BK183" i="1"/>
  <c r="V183" i="1"/>
  <c r="BN183" i="1" s="1"/>
  <c r="U183" i="1"/>
  <c r="BM183" i="1" s="1"/>
  <c r="T183" i="1"/>
  <c r="S183" i="1"/>
  <c r="J183" i="1"/>
  <c r="I183" i="1"/>
  <c r="H183" i="1"/>
  <c r="G183" i="1"/>
  <c r="BL182" i="1"/>
  <c r="BK182" i="1"/>
  <c r="V182" i="1"/>
  <c r="BN182" i="1" s="1"/>
  <c r="U182" i="1"/>
  <c r="BM182" i="1" s="1"/>
  <c r="T182" i="1"/>
  <c r="S182" i="1"/>
  <c r="J182" i="1"/>
  <c r="I182" i="1"/>
  <c r="H182" i="1"/>
  <c r="G182" i="1"/>
  <c r="BL181" i="1"/>
  <c r="BK181" i="1"/>
  <c r="V181" i="1"/>
  <c r="BN181" i="1" s="1"/>
  <c r="U181" i="1"/>
  <c r="BM181" i="1" s="1"/>
  <c r="T181" i="1"/>
  <c r="S181" i="1"/>
  <c r="J181" i="1"/>
  <c r="I181" i="1"/>
  <c r="H181" i="1"/>
  <c r="G181" i="1"/>
  <c r="BL180" i="1"/>
  <c r="BK180" i="1"/>
  <c r="V180" i="1"/>
  <c r="BN180" i="1" s="1"/>
  <c r="U180" i="1"/>
  <c r="BM180" i="1" s="1"/>
  <c r="T180" i="1"/>
  <c r="S180" i="1"/>
  <c r="J180" i="1"/>
  <c r="I180" i="1"/>
  <c r="H180" i="1"/>
  <c r="G180" i="1"/>
  <c r="BL179" i="1"/>
  <c r="BK179" i="1"/>
  <c r="V179" i="1"/>
  <c r="BN179" i="1" s="1"/>
  <c r="U179" i="1"/>
  <c r="BM179" i="1" s="1"/>
  <c r="T179" i="1"/>
  <c r="S179" i="1"/>
  <c r="J179" i="1"/>
  <c r="I179" i="1"/>
  <c r="H179" i="1"/>
  <c r="G179" i="1"/>
  <c r="BL178" i="1"/>
  <c r="BK178" i="1"/>
  <c r="V178" i="1"/>
  <c r="BN178" i="1" s="1"/>
  <c r="U178" i="1"/>
  <c r="BM178" i="1" s="1"/>
  <c r="T178" i="1"/>
  <c r="S178" i="1"/>
  <c r="J178" i="1"/>
  <c r="I178" i="1"/>
  <c r="H178" i="1"/>
  <c r="G178" i="1"/>
  <c r="BL177" i="1"/>
  <c r="BK177" i="1"/>
  <c r="V177" i="1"/>
  <c r="BN177" i="1" s="1"/>
  <c r="U177" i="1"/>
  <c r="BM177" i="1" s="1"/>
  <c r="T177" i="1"/>
  <c r="S177" i="1"/>
  <c r="J177" i="1"/>
  <c r="I177" i="1"/>
  <c r="H177" i="1"/>
  <c r="G177" i="1"/>
  <c r="BL176" i="1"/>
  <c r="BK176" i="1"/>
  <c r="V176" i="1"/>
  <c r="BN176" i="1" s="1"/>
  <c r="U176" i="1"/>
  <c r="BM176" i="1" s="1"/>
  <c r="T176" i="1"/>
  <c r="S176" i="1"/>
  <c r="J176" i="1"/>
  <c r="I176" i="1"/>
  <c r="H176" i="1"/>
  <c r="G176" i="1"/>
  <c r="BL175" i="1"/>
  <c r="BK175" i="1"/>
  <c r="V175" i="1"/>
  <c r="BN175" i="1" s="1"/>
  <c r="U175" i="1"/>
  <c r="BM175" i="1" s="1"/>
  <c r="T175" i="1"/>
  <c r="S175" i="1"/>
  <c r="J175" i="1"/>
  <c r="I175" i="1"/>
  <c r="H175" i="1"/>
  <c r="G175" i="1"/>
  <c r="BL174" i="1"/>
  <c r="BK174" i="1"/>
  <c r="V174" i="1"/>
  <c r="BN174" i="1" s="1"/>
  <c r="U174" i="1"/>
  <c r="BM174" i="1" s="1"/>
  <c r="T174" i="1"/>
  <c r="S174" i="1"/>
  <c r="J174" i="1"/>
  <c r="I174" i="1"/>
  <c r="H174" i="1"/>
  <c r="G174" i="1"/>
  <c r="BL173" i="1"/>
  <c r="BK173" i="1"/>
  <c r="V173" i="1"/>
  <c r="BN173" i="1" s="1"/>
  <c r="U173" i="1"/>
  <c r="BM173" i="1" s="1"/>
  <c r="T173" i="1"/>
  <c r="S173" i="1"/>
  <c r="J173" i="1"/>
  <c r="I173" i="1"/>
  <c r="H173" i="1"/>
  <c r="G173" i="1"/>
  <c r="BL172" i="1"/>
  <c r="BK172" i="1"/>
  <c r="V172" i="1"/>
  <c r="BN172" i="1" s="1"/>
  <c r="U172" i="1"/>
  <c r="BM172" i="1" s="1"/>
  <c r="T172" i="1"/>
  <c r="S172" i="1"/>
  <c r="J172" i="1"/>
  <c r="I172" i="1"/>
  <c r="H172" i="1"/>
  <c r="G172" i="1"/>
  <c r="H171" i="1"/>
  <c r="G171" i="1"/>
  <c r="H170" i="1"/>
  <c r="G170" i="1"/>
  <c r="BL169" i="1"/>
  <c r="BK169" i="1"/>
  <c r="V169" i="1"/>
  <c r="BN169" i="1" s="1"/>
  <c r="U169" i="1"/>
  <c r="BM169" i="1" s="1"/>
  <c r="T169" i="1"/>
  <c r="S169" i="1"/>
  <c r="J169" i="1"/>
  <c r="I169" i="1"/>
  <c r="H169" i="1"/>
  <c r="G169" i="1"/>
  <c r="BL168" i="1"/>
  <c r="BK168" i="1"/>
  <c r="V168" i="1"/>
  <c r="BN168" i="1" s="1"/>
  <c r="U168" i="1"/>
  <c r="BM168" i="1" s="1"/>
  <c r="T168" i="1"/>
  <c r="S168" i="1"/>
  <c r="J168" i="1"/>
  <c r="I168" i="1"/>
  <c r="H168" i="1"/>
  <c r="G168" i="1"/>
  <c r="BL167" i="1"/>
  <c r="BN167" i="1" s="1"/>
  <c r="BK167" i="1"/>
  <c r="U167" i="1"/>
  <c r="BM167" i="1" s="1"/>
  <c r="T167" i="1"/>
  <c r="S167" i="1"/>
  <c r="J167" i="1"/>
  <c r="I167" i="1"/>
  <c r="H167" i="1"/>
  <c r="G167" i="1"/>
  <c r="BL166" i="1"/>
  <c r="BN166" i="1" s="1"/>
  <c r="BK166" i="1"/>
  <c r="BM166" i="1" s="1"/>
  <c r="U166" i="1"/>
  <c r="T166" i="1"/>
  <c r="S166" i="1"/>
  <c r="J166" i="1"/>
  <c r="I166" i="1"/>
  <c r="H166" i="1"/>
  <c r="G166" i="1"/>
  <c r="T165" i="1"/>
  <c r="S165" i="1"/>
  <c r="M165" i="1"/>
  <c r="J165" i="1"/>
  <c r="I165" i="1"/>
  <c r="H165" i="1"/>
  <c r="G165" i="1"/>
  <c r="T164" i="1"/>
  <c r="S164" i="1"/>
  <c r="M164" i="1"/>
  <c r="J164" i="1"/>
  <c r="I164" i="1"/>
  <c r="H164" i="1"/>
  <c r="G164" i="1"/>
  <c r="BL163" i="1"/>
  <c r="BK163" i="1"/>
  <c r="V163" i="1"/>
  <c r="BN163" i="1" s="1"/>
  <c r="U163" i="1"/>
  <c r="BM163" i="1" s="1"/>
  <c r="T163" i="1"/>
  <c r="S163" i="1"/>
  <c r="J163" i="1"/>
  <c r="I163" i="1"/>
  <c r="H163" i="1"/>
  <c r="G163" i="1"/>
  <c r="BL162" i="1"/>
  <c r="BK162" i="1"/>
  <c r="V162" i="1"/>
  <c r="BN162" i="1" s="1"/>
  <c r="U162" i="1"/>
  <c r="BM162" i="1" s="1"/>
  <c r="T162" i="1"/>
  <c r="S162" i="1"/>
  <c r="J162" i="1"/>
  <c r="I162" i="1"/>
  <c r="H162" i="1"/>
  <c r="G162" i="1"/>
  <c r="BL161" i="1"/>
  <c r="BK161" i="1"/>
  <c r="V161" i="1"/>
  <c r="BN161" i="1" s="1"/>
  <c r="U161" i="1"/>
  <c r="BM161" i="1" s="1"/>
  <c r="T161" i="1"/>
  <c r="S161" i="1"/>
  <c r="J161" i="1"/>
  <c r="I161" i="1"/>
  <c r="H161" i="1"/>
  <c r="G161" i="1"/>
  <c r="BL160" i="1"/>
  <c r="BK160" i="1"/>
  <c r="V160" i="1"/>
  <c r="BN160" i="1" s="1"/>
  <c r="U160" i="1"/>
  <c r="BM160" i="1" s="1"/>
  <c r="T160" i="1"/>
  <c r="S160" i="1"/>
  <c r="J160" i="1"/>
  <c r="I160" i="1"/>
  <c r="H160" i="1"/>
  <c r="G160" i="1"/>
  <c r="BL159" i="1"/>
  <c r="BK159" i="1"/>
  <c r="V159" i="1"/>
  <c r="BN159" i="1" s="1"/>
  <c r="U159" i="1"/>
  <c r="BM159" i="1" s="1"/>
  <c r="T159" i="1"/>
  <c r="S159" i="1"/>
  <c r="J159" i="1"/>
  <c r="I159" i="1"/>
  <c r="H159" i="1"/>
  <c r="G159" i="1"/>
  <c r="BL158" i="1"/>
  <c r="BK158" i="1"/>
  <c r="V158" i="1"/>
  <c r="BN158" i="1" s="1"/>
  <c r="U158" i="1"/>
  <c r="BM158" i="1" s="1"/>
  <c r="T158" i="1"/>
  <c r="S158" i="1"/>
  <c r="J158" i="1"/>
  <c r="I158" i="1"/>
  <c r="H158" i="1"/>
  <c r="G158" i="1"/>
  <c r="BL157" i="1"/>
  <c r="BK157" i="1"/>
  <c r="V157" i="1"/>
  <c r="BN157" i="1" s="1"/>
  <c r="U157" i="1"/>
  <c r="BM157" i="1" s="1"/>
  <c r="T157" i="1"/>
  <c r="S157" i="1"/>
  <c r="J157" i="1"/>
  <c r="I157" i="1"/>
  <c r="H157" i="1"/>
  <c r="G157" i="1"/>
  <c r="BL156" i="1"/>
  <c r="BK156" i="1"/>
  <c r="V156" i="1"/>
  <c r="BN156" i="1" s="1"/>
  <c r="U156" i="1"/>
  <c r="BM156" i="1" s="1"/>
  <c r="T156" i="1"/>
  <c r="S156" i="1"/>
  <c r="J156" i="1"/>
  <c r="I156" i="1"/>
  <c r="H156" i="1"/>
  <c r="G156" i="1"/>
  <c r="BL155" i="1"/>
  <c r="BK155" i="1"/>
  <c r="V155" i="1"/>
  <c r="BN155" i="1" s="1"/>
  <c r="U155" i="1"/>
  <c r="BM155" i="1" s="1"/>
  <c r="T155" i="1"/>
  <c r="S155" i="1"/>
  <c r="J155" i="1"/>
  <c r="I155" i="1"/>
  <c r="H155" i="1"/>
  <c r="G155" i="1"/>
  <c r="BL154" i="1"/>
  <c r="BK154" i="1"/>
  <c r="V154" i="1"/>
  <c r="BN154" i="1" s="1"/>
  <c r="U154" i="1"/>
  <c r="BM154" i="1" s="1"/>
  <c r="T154" i="1"/>
  <c r="S154" i="1"/>
  <c r="J154" i="1"/>
  <c r="I154" i="1"/>
  <c r="H154" i="1"/>
  <c r="G154" i="1"/>
  <c r="J153" i="1"/>
  <c r="I153" i="1"/>
  <c r="H153" i="1"/>
  <c r="G153" i="1"/>
  <c r="J152" i="1"/>
  <c r="I152" i="1"/>
  <c r="H152" i="1"/>
  <c r="G152" i="1"/>
  <c r="J151" i="1"/>
  <c r="I151" i="1"/>
  <c r="H151" i="1"/>
  <c r="G151" i="1"/>
  <c r="BL150" i="1"/>
  <c r="BK150" i="1"/>
  <c r="V150" i="1"/>
  <c r="BN150" i="1" s="1"/>
  <c r="U150" i="1"/>
  <c r="BM150" i="1" s="1"/>
  <c r="T150" i="1"/>
  <c r="S150" i="1"/>
  <c r="J150" i="1"/>
  <c r="I150" i="1"/>
  <c r="H150" i="1"/>
  <c r="G150" i="1"/>
  <c r="BL149" i="1"/>
  <c r="BK149" i="1"/>
  <c r="V149" i="1"/>
  <c r="BN149" i="1" s="1"/>
  <c r="U149" i="1"/>
  <c r="BM149" i="1" s="1"/>
  <c r="T149" i="1"/>
  <c r="S149" i="1"/>
  <c r="J149" i="1"/>
  <c r="I149" i="1"/>
  <c r="H149" i="1"/>
  <c r="G149" i="1"/>
  <c r="BL148" i="1"/>
  <c r="BK148" i="1"/>
  <c r="V148" i="1"/>
  <c r="BN148" i="1" s="1"/>
  <c r="U148" i="1"/>
  <c r="BM148" i="1" s="1"/>
  <c r="T148" i="1"/>
  <c r="S148" i="1"/>
  <c r="J148" i="1"/>
  <c r="I148" i="1"/>
  <c r="H148" i="1"/>
  <c r="G148" i="1"/>
  <c r="BL147" i="1"/>
  <c r="BK147" i="1"/>
  <c r="V147" i="1"/>
  <c r="BN147" i="1" s="1"/>
  <c r="U147" i="1"/>
  <c r="BM147" i="1" s="1"/>
  <c r="T147" i="1"/>
  <c r="S147" i="1"/>
  <c r="J147" i="1"/>
  <c r="I147" i="1"/>
  <c r="H147" i="1"/>
  <c r="G147" i="1"/>
  <c r="BL146" i="1"/>
  <c r="BK146" i="1"/>
  <c r="V146" i="1"/>
  <c r="BN146" i="1" s="1"/>
  <c r="U146" i="1"/>
  <c r="BM146" i="1" s="1"/>
  <c r="T146" i="1"/>
  <c r="S146" i="1"/>
  <c r="J146" i="1"/>
  <c r="I146" i="1"/>
  <c r="H146" i="1"/>
  <c r="G146" i="1"/>
  <c r="BL145" i="1"/>
  <c r="BK145" i="1"/>
  <c r="V145" i="1"/>
  <c r="BN145" i="1" s="1"/>
  <c r="U145" i="1"/>
  <c r="BM145" i="1" s="1"/>
  <c r="T145" i="1"/>
  <c r="S145" i="1"/>
  <c r="J145" i="1"/>
  <c r="I145" i="1"/>
  <c r="H145" i="1"/>
  <c r="G145" i="1"/>
  <c r="BL144" i="1"/>
  <c r="BK144" i="1"/>
  <c r="V144" i="1"/>
  <c r="BN144" i="1" s="1"/>
  <c r="U144" i="1"/>
  <c r="BM144" i="1" s="1"/>
  <c r="T144" i="1"/>
  <c r="S144" i="1"/>
  <c r="J144" i="1"/>
  <c r="I144" i="1"/>
  <c r="H144" i="1"/>
  <c r="G144" i="1"/>
  <c r="BL143" i="1"/>
  <c r="BK143" i="1"/>
  <c r="V143" i="1"/>
  <c r="BN143" i="1" s="1"/>
  <c r="U143" i="1"/>
  <c r="BM143" i="1" s="1"/>
  <c r="T143" i="1"/>
  <c r="S143" i="1"/>
  <c r="J143" i="1"/>
  <c r="I143" i="1"/>
  <c r="H143" i="1"/>
  <c r="G143" i="1"/>
  <c r="J142" i="1"/>
  <c r="I142" i="1"/>
  <c r="H142" i="1"/>
  <c r="G142" i="1"/>
  <c r="J141" i="1"/>
  <c r="I141" i="1"/>
  <c r="H141" i="1"/>
  <c r="G141" i="1"/>
  <c r="J140" i="1"/>
  <c r="I140" i="1"/>
  <c r="H140" i="1"/>
  <c r="G140" i="1"/>
  <c r="J139" i="1"/>
  <c r="I139" i="1"/>
  <c r="H139" i="1"/>
  <c r="G139" i="1"/>
  <c r="BL138" i="1"/>
  <c r="BK138" i="1"/>
  <c r="V138" i="1"/>
  <c r="BN138" i="1" s="1"/>
  <c r="U138" i="1"/>
  <c r="BM138" i="1" s="1"/>
  <c r="T138" i="1"/>
  <c r="S138" i="1"/>
  <c r="J138" i="1"/>
  <c r="I138" i="1"/>
  <c r="H138" i="1"/>
  <c r="G138" i="1"/>
  <c r="BL137" i="1"/>
  <c r="BK137" i="1"/>
  <c r="V137" i="1"/>
  <c r="BN137" i="1" s="1"/>
  <c r="U137" i="1"/>
  <c r="BM137" i="1" s="1"/>
  <c r="T137" i="1"/>
  <c r="S137" i="1"/>
  <c r="J137" i="1"/>
  <c r="I137" i="1"/>
  <c r="H137" i="1"/>
  <c r="G137" i="1"/>
  <c r="BL136" i="1"/>
  <c r="BK136" i="1"/>
  <c r="V136" i="1"/>
  <c r="BN136" i="1" s="1"/>
  <c r="U136" i="1"/>
  <c r="BM136" i="1" s="1"/>
  <c r="T136" i="1"/>
  <c r="S136" i="1"/>
  <c r="J136" i="1"/>
  <c r="I136" i="1"/>
  <c r="H136" i="1"/>
  <c r="G136" i="1"/>
  <c r="BL135" i="1"/>
  <c r="BK135" i="1"/>
  <c r="V135" i="1"/>
  <c r="BN135" i="1" s="1"/>
  <c r="U135" i="1"/>
  <c r="BM135" i="1" s="1"/>
  <c r="T135" i="1"/>
  <c r="S135" i="1"/>
  <c r="J135" i="1"/>
  <c r="I135" i="1"/>
  <c r="H135" i="1"/>
  <c r="G135" i="1"/>
  <c r="BL134" i="1"/>
  <c r="BK134" i="1"/>
  <c r="V134" i="1"/>
  <c r="BN134" i="1" s="1"/>
  <c r="U134" i="1"/>
  <c r="BM134" i="1" s="1"/>
  <c r="T134" i="1"/>
  <c r="S134" i="1"/>
  <c r="J134" i="1"/>
  <c r="I134" i="1"/>
  <c r="H134" i="1"/>
  <c r="G134" i="1"/>
  <c r="BL133" i="1"/>
  <c r="BK133" i="1"/>
  <c r="V133" i="1"/>
  <c r="BN133" i="1" s="1"/>
  <c r="U133" i="1"/>
  <c r="BM133" i="1" s="1"/>
  <c r="T133" i="1"/>
  <c r="S133" i="1"/>
  <c r="J133" i="1"/>
  <c r="I133" i="1"/>
  <c r="H133" i="1"/>
  <c r="G133" i="1"/>
  <c r="BL132" i="1"/>
  <c r="BK132" i="1"/>
  <c r="V132" i="1"/>
  <c r="BN132" i="1" s="1"/>
  <c r="U132" i="1"/>
  <c r="BM132" i="1" s="1"/>
  <c r="T132" i="1"/>
  <c r="S132" i="1"/>
  <c r="J132" i="1"/>
  <c r="I132" i="1"/>
  <c r="H132" i="1"/>
  <c r="G132" i="1"/>
  <c r="BL131" i="1"/>
  <c r="BK131" i="1"/>
  <c r="V131" i="1"/>
  <c r="BN131" i="1" s="1"/>
  <c r="U131" i="1"/>
  <c r="BM131" i="1" s="1"/>
  <c r="T131" i="1"/>
  <c r="S131" i="1"/>
  <c r="J131" i="1"/>
  <c r="I131" i="1"/>
  <c r="H131" i="1"/>
  <c r="G131" i="1"/>
  <c r="BL130" i="1"/>
  <c r="BK130" i="1"/>
  <c r="V130" i="1"/>
  <c r="BN130" i="1" s="1"/>
  <c r="U130" i="1"/>
  <c r="BM130" i="1" s="1"/>
  <c r="T130" i="1"/>
  <c r="S130" i="1"/>
  <c r="J130" i="1"/>
  <c r="I130" i="1"/>
  <c r="H130" i="1"/>
  <c r="G130" i="1"/>
  <c r="BL129" i="1"/>
  <c r="BK129" i="1"/>
  <c r="V129" i="1"/>
  <c r="BN129" i="1" s="1"/>
  <c r="U129" i="1"/>
  <c r="BM129" i="1" s="1"/>
  <c r="T129" i="1"/>
  <c r="S129" i="1"/>
  <c r="J129" i="1"/>
  <c r="I129" i="1"/>
  <c r="H129" i="1"/>
  <c r="G129" i="1"/>
  <c r="BL128" i="1"/>
  <c r="BK128" i="1"/>
  <c r="V128" i="1"/>
  <c r="BN128" i="1" s="1"/>
  <c r="U128" i="1"/>
  <c r="BM128" i="1" s="1"/>
  <c r="T128" i="1"/>
  <c r="S128" i="1"/>
  <c r="J128" i="1"/>
  <c r="I128" i="1"/>
  <c r="H128" i="1"/>
  <c r="G128" i="1"/>
  <c r="BL127" i="1"/>
  <c r="BK127" i="1"/>
  <c r="AZ127" i="1"/>
  <c r="AZ707" i="1" s="1"/>
  <c r="AZ709" i="1" s="1"/>
  <c r="V127" i="1"/>
  <c r="BN127" i="1" s="1"/>
  <c r="U127" i="1"/>
  <c r="BM127" i="1" s="1"/>
  <c r="T127" i="1"/>
  <c r="S127" i="1"/>
  <c r="J127" i="1"/>
  <c r="I127" i="1"/>
  <c r="H127" i="1"/>
  <c r="G127" i="1"/>
  <c r="BL126" i="1"/>
  <c r="BK126" i="1"/>
  <c r="V126" i="1"/>
  <c r="BN126" i="1" s="1"/>
  <c r="U126" i="1"/>
  <c r="BM126" i="1" s="1"/>
  <c r="T126" i="1"/>
  <c r="S126" i="1"/>
  <c r="J126" i="1"/>
  <c r="I126" i="1"/>
  <c r="H126" i="1"/>
  <c r="G126" i="1"/>
  <c r="BL125" i="1"/>
  <c r="BK125" i="1"/>
  <c r="V125" i="1"/>
  <c r="BN125" i="1" s="1"/>
  <c r="U125" i="1"/>
  <c r="BM125" i="1" s="1"/>
  <c r="T125" i="1"/>
  <c r="S125" i="1"/>
  <c r="J125" i="1"/>
  <c r="I125" i="1"/>
  <c r="H125" i="1"/>
  <c r="G125" i="1"/>
  <c r="BL124" i="1"/>
  <c r="BK124" i="1"/>
  <c r="V124" i="1"/>
  <c r="BN124" i="1" s="1"/>
  <c r="U124" i="1"/>
  <c r="BM124" i="1" s="1"/>
  <c r="T124" i="1"/>
  <c r="S124" i="1"/>
  <c r="J124" i="1"/>
  <c r="I124" i="1"/>
  <c r="H124" i="1"/>
  <c r="G124" i="1"/>
  <c r="BL123" i="1"/>
  <c r="BK123" i="1"/>
  <c r="V123" i="1"/>
  <c r="BN123" i="1" s="1"/>
  <c r="U123" i="1"/>
  <c r="BM123" i="1" s="1"/>
  <c r="T123" i="1"/>
  <c r="S123" i="1"/>
  <c r="J123" i="1"/>
  <c r="I123" i="1"/>
  <c r="H123" i="1"/>
  <c r="G123" i="1"/>
  <c r="BL122" i="1"/>
  <c r="BK122" i="1"/>
  <c r="V122" i="1"/>
  <c r="BN122" i="1" s="1"/>
  <c r="U122" i="1"/>
  <c r="BM122" i="1" s="1"/>
  <c r="T122" i="1"/>
  <c r="S122" i="1"/>
  <c r="J122" i="1"/>
  <c r="I122" i="1"/>
  <c r="H122" i="1"/>
  <c r="G122" i="1"/>
  <c r="BL121" i="1"/>
  <c r="BK121" i="1"/>
  <c r="V121" i="1"/>
  <c r="BN121" i="1" s="1"/>
  <c r="U121" i="1"/>
  <c r="BM121" i="1" s="1"/>
  <c r="T121" i="1"/>
  <c r="S121" i="1"/>
  <c r="J121" i="1"/>
  <c r="I121" i="1"/>
  <c r="H121" i="1"/>
  <c r="G121" i="1"/>
  <c r="BL120" i="1"/>
  <c r="BK120" i="1"/>
  <c r="BM120" i="1" s="1"/>
  <c r="AE120" i="1"/>
  <c r="V120" i="1"/>
  <c r="BN120" i="1" s="1"/>
  <c r="U120" i="1"/>
  <c r="T120" i="1"/>
  <c r="S120" i="1"/>
  <c r="J120" i="1"/>
  <c r="I120" i="1"/>
  <c r="H120" i="1"/>
  <c r="G120" i="1"/>
  <c r="BL119" i="1"/>
  <c r="BK119" i="1"/>
  <c r="V119" i="1"/>
  <c r="BN119" i="1" s="1"/>
  <c r="U119" i="1"/>
  <c r="BM119" i="1" s="1"/>
  <c r="T119" i="1"/>
  <c r="S119" i="1"/>
  <c r="J119" i="1"/>
  <c r="I119" i="1"/>
  <c r="H119" i="1"/>
  <c r="G119" i="1"/>
  <c r="BL118" i="1"/>
  <c r="BK118" i="1"/>
  <c r="V118" i="1"/>
  <c r="BN118" i="1" s="1"/>
  <c r="U118" i="1"/>
  <c r="BM118" i="1" s="1"/>
  <c r="T118" i="1"/>
  <c r="S118" i="1"/>
  <c r="J118" i="1"/>
  <c r="I118" i="1"/>
  <c r="H118" i="1"/>
  <c r="G118" i="1"/>
  <c r="BL117" i="1"/>
  <c r="BK117" i="1"/>
  <c r="V117" i="1"/>
  <c r="BN117" i="1" s="1"/>
  <c r="U117" i="1"/>
  <c r="BM117" i="1" s="1"/>
  <c r="T117" i="1"/>
  <c r="S117" i="1"/>
  <c r="J117" i="1"/>
  <c r="I117" i="1"/>
  <c r="H117" i="1"/>
  <c r="G117" i="1"/>
  <c r="BL116" i="1"/>
  <c r="BK116" i="1"/>
  <c r="V116" i="1"/>
  <c r="BN116" i="1" s="1"/>
  <c r="U116" i="1"/>
  <c r="BM116" i="1" s="1"/>
  <c r="T116" i="1"/>
  <c r="S116" i="1"/>
  <c r="J116" i="1"/>
  <c r="I116" i="1"/>
  <c r="H116" i="1"/>
  <c r="G116" i="1"/>
  <c r="BL115" i="1"/>
  <c r="BK115" i="1"/>
  <c r="V115" i="1"/>
  <c r="BN115" i="1" s="1"/>
  <c r="U115" i="1"/>
  <c r="BM115" i="1" s="1"/>
  <c r="T115" i="1"/>
  <c r="S115" i="1"/>
  <c r="J115" i="1"/>
  <c r="I115" i="1"/>
  <c r="H115" i="1"/>
  <c r="G115" i="1"/>
  <c r="BL114" i="1"/>
  <c r="BK114" i="1"/>
  <c r="V114" i="1"/>
  <c r="BN114" i="1" s="1"/>
  <c r="U114" i="1"/>
  <c r="BM114" i="1" s="1"/>
  <c r="T114" i="1"/>
  <c r="S114" i="1"/>
  <c r="J114" i="1"/>
  <c r="I114" i="1"/>
  <c r="H114" i="1"/>
  <c r="G114" i="1"/>
  <c r="BL113" i="1"/>
  <c r="BK113" i="1"/>
  <c r="V113" i="1"/>
  <c r="BN113" i="1" s="1"/>
  <c r="U113" i="1"/>
  <c r="BM113" i="1" s="1"/>
  <c r="T113" i="1"/>
  <c r="S113" i="1"/>
  <c r="J113" i="1"/>
  <c r="I113" i="1"/>
  <c r="H113" i="1"/>
  <c r="G113" i="1"/>
  <c r="BL112" i="1"/>
  <c r="BK112" i="1"/>
  <c r="V112" i="1"/>
  <c r="BN112" i="1" s="1"/>
  <c r="U112" i="1"/>
  <c r="BM112" i="1" s="1"/>
  <c r="T112" i="1"/>
  <c r="S112" i="1"/>
  <c r="J112" i="1"/>
  <c r="I112" i="1"/>
  <c r="H112" i="1"/>
  <c r="G112" i="1"/>
  <c r="J111" i="1"/>
  <c r="I111" i="1"/>
  <c r="H111" i="1"/>
  <c r="G111" i="1"/>
  <c r="BL110" i="1"/>
  <c r="BK110" i="1"/>
  <c r="V110" i="1"/>
  <c r="BN110" i="1" s="1"/>
  <c r="U110" i="1"/>
  <c r="BM110" i="1" s="1"/>
  <c r="T110" i="1"/>
  <c r="S110" i="1"/>
  <c r="J110" i="1"/>
  <c r="I110" i="1"/>
  <c r="H110" i="1"/>
  <c r="G110" i="1"/>
  <c r="BL109" i="1"/>
  <c r="BK109" i="1"/>
  <c r="V109" i="1"/>
  <c r="BN109" i="1" s="1"/>
  <c r="U109" i="1"/>
  <c r="BM109" i="1" s="1"/>
  <c r="T109" i="1"/>
  <c r="S109" i="1"/>
  <c r="J109" i="1"/>
  <c r="I109" i="1"/>
  <c r="H109" i="1"/>
  <c r="G109" i="1"/>
  <c r="BL108" i="1"/>
  <c r="BK108" i="1"/>
  <c r="V108" i="1"/>
  <c r="BN108" i="1" s="1"/>
  <c r="U108" i="1"/>
  <c r="BM108" i="1" s="1"/>
  <c r="T108" i="1"/>
  <c r="S108" i="1"/>
  <c r="J108" i="1"/>
  <c r="I108" i="1"/>
  <c r="H108" i="1"/>
  <c r="G108" i="1"/>
  <c r="BL107" i="1"/>
  <c r="BK107" i="1"/>
  <c r="V107" i="1"/>
  <c r="BN107" i="1" s="1"/>
  <c r="U107" i="1"/>
  <c r="BM107" i="1" s="1"/>
  <c r="T107" i="1"/>
  <c r="S107" i="1"/>
  <c r="J107" i="1"/>
  <c r="I107" i="1"/>
  <c r="H107" i="1"/>
  <c r="G107" i="1"/>
  <c r="BL106" i="1"/>
  <c r="BK106" i="1"/>
  <c r="V106" i="1"/>
  <c r="BN106" i="1" s="1"/>
  <c r="U106" i="1"/>
  <c r="BM106" i="1" s="1"/>
  <c r="T106" i="1"/>
  <c r="S106" i="1"/>
  <c r="J106" i="1"/>
  <c r="I106" i="1"/>
  <c r="H106" i="1"/>
  <c r="G106" i="1"/>
  <c r="AP105" i="1"/>
  <c r="T105" i="1" s="1"/>
  <c r="S105" i="1"/>
  <c r="J105" i="1"/>
  <c r="I105" i="1"/>
  <c r="H105" i="1"/>
  <c r="G105" i="1"/>
  <c r="BL104" i="1"/>
  <c r="BK104" i="1"/>
  <c r="BM104" i="1" s="1"/>
  <c r="Z104" i="1"/>
  <c r="V104" i="1"/>
  <c r="BN104" i="1" s="1"/>
  <c r="U104" i="1"/>
  <c r="T104" i="1"/>
  <c r="S104" i="1"/>
  <c r="J104" i="1"/>
  <c r="I104" i="1"/>
  <c r="H104" i="1"/>
  <c r="G104" i="1"/>
  <c r="BL103" i="1"/>
  <c r="BN103" i="1" s="1"/>
  <c r="BK103" i="1"/>
  <c r="AP103" i="1"/>
  <c r="AP707" i="1" s="1"/>
  <c r="AP709" i="1" s="1"/>
  <c r="V103" i="1"/>
  <c r="U103" i="1"/>
  <c r="BM103" i="1" s="1"/>
  <c r="S103" i="1"/>
  <c r="J103" i="1"/>
  <c r="I103" i="1"/>
  <c r="H103" i="1"/>
  <c r="G103" i="1"/>
  <c r="BL102" i="1"/>
  <c r="BK102" i="1"/>
  <c r="V102" i="1"/>
  <c r="BN102" i="1" s="1"/>
  <c r="U102" i="1"/>
  <c r="BM102" i="1" s="1"/>
  <c r="T102" i="1"/>
  <c r="S102" i="1"/>
  <c r="J102" i="1"/>
  <c r="I102" i="1"/>
  <c r="H102" i="1"/>
  <c r="G102" i="1"/>
  <c r="T101" i="1"/>
  <c r="S101" i="1"/>
  <c r="J101" i="1"/>
  <c r="I101" i="1"/>
  <c r="H101" i="1"/>
  <c r="G101" i="1"/>
  <c r="BL100" i="1"/>
  <c r="BK100" i="1"/>
  <c r="V100" i="1"/>
  <c r="BN100" i="1" s="1"/>
  <c r="U100" i="1"/>
  <c r="BM100" i="1" s="1"/>
  <c r="T100" i="1"/>
  <c r="S100" i="1"/>
  <c r="J100" i="1"/>
  <c r="I100" i="1"/>
  <c r="H100" i="1"/>
  <c r="G100" i="1"/>
  <c r="BL99" i="1"/>
  <c r="BK99" i="1"/>
  <c r="V99" i="1"/>
  <c r="BN99" i="1" s="1"/>
  <c r="U99" i="1"/>
  <c r="BM99" i="1" s="1"/>
  <c r="T99" i="1"/>
  <c r="S99" i="1"/>
  <c r="J99" i="1"/>
  <c r="I99" i="1"/>
  <c r="H99" i="1"/>
  <c r="G99" i="1"/>
  <c r="BL98" i="1"/>
  <c r="BK98" i="1"/>
  <c r="V98" i="1"/>
  <c r="BN98" i="1" s="1"/>
  <c r="U98" i="1"/>
  <c r="BM98" i="1" s="1"/>
  <c r="T98" i="1"/>
  <c r="S98" i="1"/>
  <c r="J98" i="1"/>
  <c r="I98" i="1"/>
  <c r="H98" i="1"/>
  <c r="G98" i="1"/>
  <c r="BL97" i="1"/>
  <c r="BK97" i="1"/>
  <c r="V97" i="1"/>
  <c r="BN97" i="1" s="1"/>
  <c r="U97" i="1"/>
  <c r="BM97" i="1" s="1"/>
  <c r="T97" i="1"/>
  <c r="S97" i="1"/>
  <c r="J97" i="1"/>
  <c r="I97" i="1"/>
  <c r="H97" i="1"/>
  <c r="G97" i="1"/>
  <c r="BL96" i="1"/>
  <c r="BK96" i="1"/>
  <c r="V96" i="1"/>
  <c r="BN96" i="1" s="1"/>
  <c r="U96" i="1"/>
  <c r="BM96" i="1" s="1"/>
  <c r="T96" i="1"/>
  <c r="S96" i="1"/>
  <c r="J96" i="1"/>
  <c r="I96" i="1"/>
  <c r="H96" i="1"/>
  <c r="G96" i="1"/>
  <c r="BL95" i="1"/>
  <c r="BK95" i="1"/>
  <c r="V95" i="1"/>
  <c r="BN95" i="1" s="1"/>
  <c r="U95" i="1"/>
  <c r="BM95" i="1" s="1"/>
  <c r="T95" i="1"/>
  <c r="S95" i="1"/>
  <c r="J95" i="1"/>
  <c r="I95" i="1"/>
  <c r="H95" i="1"/>
  <c r="G95" i="1"/>
  <c r="BL94" i="1"/>
  <c r="BK94" i="1"/>
  <c r="V94" i="1"/>
  <c r="BN94" i="1" s="1"/>
  <c r="U94" i="1"/>
  <c r="BM94" i="1" s="1"/>
  <c r="T94" i="1"/>
  <c r="S94" i="1"/>
  <c r="J94" i="1"/>
  <c r="I94" i="1"/>
  <c r="H94" i="1"/>
  <c r="G94" i="1"/>
  <c r="BL93" i="1"/>
  <c r="BK93" i="1"/>
  <c r="V93" i="1"/>
  <c r="BN93" i="1" s="1"/>
  <c r="U93" i="1"/>
  <c r="BM93" i="1" s="1"/>
  <c r="T93" i="1"/>
  <c r="S93" i="1"/>
  <c r="J93" i="1"/>
  <c r="I93" i="1"/>
  <c r="H93" i="1"/>
  <c r="G93" i="1"/>
  <c r="BL92" i="1"/>
  <c r="BK92" i="1"/>
  <c r="V92" i="1"/>
  <c r="BN92" i="1" s="1"/>
  <c r="U92" i="1"/>
  <c r="BM92" i="1" s="1"/>
  <c r="T92" i="1"/>
  <c r="S92" i="1"/>
  <c r="J92" i="1"/>
  <c r="I92" i="1"/>
  <c r="H92" i="1"/>
  <c r="G92" i="1"/>
  <c r="BL91" i="1"/>
  <c r="BK91" i="1"/>
  <c r="V91" i="1"/>
  <c r="BN91" i="1" s="1"/>
  <c r="U91" i="1"/>
  <c r="BM91" i="1" s="1"/>
  <c r="T91" i="1"/>
  <c r="S91" i="1"/>
  <c r="J91" i="1"/>
  <c r="I91" i="1"/>
  <c r="H91" i="1"/>
  <c r="G91" i="1"/>
  <c r="BL90" i="1"/>
  <c r="BK90" i="1"/>
  <c r="V90" i="1"/>
  <c r="BN90" i="1" s="1"/>
  <c r="U90" i="1"/>
  <c r="BM90" i="1" s="1"/>
  <c r="T90" i="1"/>
  <c r="S90" i="1"/>
  <c r="J90" i="1"/>
  <c r="I90" i="1"/>
  <c r="H90" i="1"/>
  <c r="G90" i="1"/>
  <c r="H89" i="1"/>
  <c r="G89" i="1"/>
  <c r="V88" i="1"/>
  <c r="U88" i="1"/>
  <c r="T88" i="1"/>
  <c r="S88" i="1"/>
  <c r="J88" i="1"/>
  <c r="I88" i="1"/>
  <c r="H88" i="1"/>
  <c r="G88" i="1"/>
  <c r="V87" i="1"/>
  <c r="U87" i="1"/>
  <c r="T87" i="1"/>
  <c r="S87" i="1"/>
  <c r="J87" i="1"/>
  <c r="I87" i="1"/>
  <c r="H87" i="1"/>
  <c r="G87" i="1"/>
  <c r="BL86" i="1"/>
  <c r="BK86" i="1"/>
  <c r="V86" i="1"/>
  <c r="BN86" i="1" s="1"/>
  <c r="U86" i="1"/>
  <c r="BM86" i="1" s="1"/>
  <c r="T86" i="1"/>
  <c r="S86" i="1"/>
  <c r="J86" i="1"/>
  <c r="I86" i="1"/>
  <c r="H86" i="1"/>
  <c r="G86" i="1"/>
  <c r="BL85" i="1"/>
  <c r="BK85" i="1"/>
  <c r="V85" i="1"/>
  <c r="BN85" i="1" s="1"/>
  <c r="U85" i="1"/>
  <c r="T85" i="1"/>
  <c r="S85" i="1"/>
  <c r="J85" i="1"/>
  <c r="I85" i="1"/>
  <c r="H85" i="1"/>
  <c r="G85" i="1"/>
  <c r="BL84" i="1"/>
  <c r="BK84" i="1"/>
  <c r="V84" i="1"/>
  <c r="BN84" i="1" s="1"/>
  <c r="U84" i="1"/>
  <c r="BM84" i="1" s="1"/>
  <c r="T84" i="1"/>
  <c r="S84" i="1"/>
  <c r="J84" i="1"/>
  <c r="I84" i="1"/>
  <c r="H84" i="1"/>
  <c r="G84" i="1"/>
  <c r="BL83" i="1"/>
  <c r="BK83" i="1"/>
  <c r="V83" i="1"/>
  <c r="BN83" i="1" s="1"/>
  <c r="U83" i="1"/>
  <c r="BM83" i="1" s="1"/>
  <c r="T83" i="1"/>
  <c r="S83" i="1"/>
  <c r="J83" i="1"/>
  <c r="I83" i="1"/>
  <c r="H83" i="1"/>
  <c r="G83" i="1"/>
  <c r="BL82" i="1"/>
  <c r="BK82" i="1"/>
  <c r="V82" i="1"/>
  <c r="BN82" i="1" s="1"/>
  <c r="U82" i="1"/>
  <c r="BM82" i="1" s="1"/>
  <c r="T82" i="1"/>
  <c r="S82" i="1"/>
  <c r="J82" i="1"/>
  <c r="I82" i="1"/>
  <c r="H82" i="1"/>
  <c r="G82" i="1"/>
  <c r="BL81" i="1"/>
  <c r="BK81" i="1"/>
  <c r="V81" i="1"/>
  <c r="BN81" i="1" s="1"/>
  <c r="U81" i="1"/>
  <c r="BM81" i="1" s="1"/>
  <c r="T81" i="1"/>
  <c r="S81" i="1"/>
  <c r="J81" i="1"/>
  <c r="I81" i="1"/>
  <c r="H81" i="1"/>
  <c r="G81" i="1"/>
  <c r="BL80" i="1"/>
  <c r="BK80" i="1"/>
  <c r="V80" i="1"/>
  <c r="BN80" i="1" s="1"/>
  <c r="U80" i="1"/>
  <c r="BM80" i="1" s="1"/>
  <c r="T80" i="1"/>
  <c r="S80" i="1"/>
  <c r="J80" i="1"/>
  <c r="I80" i="1"/>
  <c r="H80" i="1"/>
  <c r="G80" i="1"/>
  <c r="BL79" i="1"/>
  <c r="BK79" i="1"/>
  <c r="V79" i="1"/>
  <c r="BN79" i="1" s="1"/>
  <c r="U79" i="1"/>
  <c r="BM79" i="1" s="1"/>
  <c r="T79" i="1"/>
  <c r="S79" i="1"/>
  <c r="J79" i="1"/>
  <c r="I79" i="1"/>
  <c r="H79" i="1"/>
  <c r="G79" i="1"/>
  <c r="BL78" i="1"/>
  <c r="BK78" i="1"/>
  <c r="BM78" i="1" s="1"/>
  <c r="Z78" i="1"/>
  <c r="Z707" i="1" s="1"/>
  <c r="Z709" i="1" s="1"/>
  <c r="V78" i="1"/>
  <c r="BN78" i="1" s="1"/>
  <c r="U78" i="1"/>
  <c r="T78" i="1"/>
  <c r="S78" i="1"/>
  <c r="J78" i="1"/>
  <c r="I78" i="1"/>
  <c r="H78" i="1"/>
  <c r="G78" i="1"/>
  <c r="BN77" i="1"/>
  <c r="BL77" i="1"/>
  <c r="BK77" i="1"/>
  <c r="V77" i="1"/>
  <c r="U77" i="1"/>
  <c r="BM77" i="1" s="1"/>
  <c r="T77" i="1"/>
  <c r="S77" i="1"/>
  <c r="J77" i="1"/>
  <c r="I77" i="1"/>
  <c r="H77" i="1"/>
  <c r="G77" i="1"/>
  <c r="BL76" i="1"/>
  <c r="BK76" i="1"/>
  <c r="V76" i="1"/>
  <c r="BN76" i="1" s="1"/>
  <c r="U76" i="1"/>
  <c r="BM76" i="1" s="1"/>
  <c r="T76" i="1"/>
  <c r="S76" i="1"/>
  <c r="J76" i="1"/>
  <c r="I76" i="1"/>
  <c r="H76" i="1"/>
  <c r="G76" i="1"/>
  <c r="BN75" i="1"/>
  <c r="BL75" i="1"/>
  <c r="BK75" i="1"/>
  <c r="V75" i="1"/>
  <c r="U75" i="1"/>
  <c r="T75" i="1"/>
  <c r="S75" i="1"/>
  <c r="J75" i="1"/>
  <c r="I75" i="1"/>
  <c r="H75" i="1"/>
  <c r="G75" i="1"/>
  <c r="BL74" i="1"/>
  <c r="BN74" i="1" s="1"/>
  <c r="BK74" i="1"/>
  <c r="AE74" i="1"/>
  <c r="AE707" i="1" s="1"/>
  <c r="AE709" i="1" s="1"/>
  <c r="V74" i="1"/>
  <c r="U74" i="1"/>
  <c r="BM74" i="1" s="1"/>
  <c r="T74" i="1"/>
  <c r="S74" i="1"/>
  <c r="J74" i="1"/>
  <c r="I74" i="1"/>
  <c r="H74" i="1"/>
  <c r="G74" i="1"/>
  <c r="BL73" i="1"/>
  <c r="BK73" i="1"/>
  <c r="V73" i="1"/>
  <c r="BN73" i="1" s="1"/>
  <c r="U73" i="1"/>
  <c r="BM73" i="1" s="1"/>
  <c r="T73" i="1"/>
  <c r="S73" i="1"/>
  <c r="J73" i="1"/>
  <c r="I73" i="1"/>
  <c r="H73" i="1"/>
  <c r="G73" i="1"/>
  <c r="BL72" i="1"/>
  <c r="BK72" i="1"/>
  <c r="V72" i="1"/>
  <c r="BN72" i="1" s="1"/>
  <c r="U72" i="1"/>
  <c r="BM72" i="1" s="1"/>
  <c r="T72" i="1"/>
  <c r="S72" i="1"/>
  <c r="J72" i="1"/>
  <c r="I72" i="1"/>
  <c r="H72" i="1"/>
  <c r="G72" i="1"/>
  <c r="BL71" i="1"/>
  <c r="BK71" i="1"/>
  <c r="V71" i="1"/>
  <c r="U71" i="1"/>
  <c r="BM71" i="1" s="1"/>
  <c r="T71" i="1"/>
  <c r="S71" i="1"/>
  <c r="J71" i="1"/>
  <c r="I71" i="1"/>
  <c r="H71" i="1"/>
  <c r="G71" i="1"/>
  <c r="BL70" i="1"/>
  <c r="BK70" i="1"/>
  <c r="V70" i="1"/>
  <c r="U70" i="1"/>
  <c r="BM70" i="1" s="1"/>
  <c r="T70" i="1"/>
  <c r="S70" i="1"/>
  <c r="J70" i="1"/>
  <c r="I70" i="1"/>
  <c r="H70" i="1"/>
  <c r="G70" i="1"/>
  <c r="BL69" i="1"/>
  <c r="BK69" i="1"/>
  <c r="V69" i="1"/>
  <c r="BN69" i="1" s="1"/>
  <c r="U69" i="1"/>
  <c r="BM69" i="1" s="1"/>
  <c r="S69" i="1"/>
  <c r="J69" i="1"/>
  <c r="I69" i="1"/>
  <c r="H69" i="1"/>
  <c r="G69" i="1"/>
  <c r="BL68" i="1"/>
  <c r="BK68" i="1"/>
  <c r="V68" i="1"/>
  <c r="BN68" i="1" s="1"/>
  <c r="U68" i="1"/>
  <c r="BM68" i="1" s="1"/>
  <c r="T68" i="1"/>
  <c r="S68" i="1"/>
  <c r="J68" i="1"/>
  <c r="I68" i="1"/>
  <c r="H68" i="1"/>
  <c r="G68" i="1"/>
  <c r="BN67" i="1"/>
  <c r="BL67" i="1"/>
  <c r="BK67" i="1"/>
  <c r="V67" i="1"/>
  <c r="U67" i="1"/>
  <c r="T67" i="1"/>
  <c r="S67" i="1"/>
  <c r="J67" i="1"/>
  <c r="I67" i="1"/>
  <c r="H67" i="1"/>
  <c r="G67" i="1"/>
  <c r="BL66" i="1"/>
  <c r="BK66" i="1"/>
  <c r="V66" i="1"/>
  <c r="BN66" i="1" s="1"/>
  <c r="U66" i="1"/>
  <c r="BM66" i="1" s="1"/>
  <c r="T66" i="1"/>
  <c r="S66" i="1"/>
  <c r="J66" i="1"/>
  <c r="I66" i="1"/>
  <c r="H66" i="1"/>
  <c r="G66" i="1"/>
  <c r="BL65" i="1"/>
  <c r="BK65" i="1"/>
  <c r="V65" i="1"/>
  <c r="BN65" i="1" s="1"/>
  <c r="U65" i="1"/>
  <c r="BM65" i="1" s="1"/>
  <c r="T65" i="1"/>
  <c r="S65" i="1"/>
  <c r="J65" i="1"/>
  <c r="I65" i="1"/>
  <c r="H65" i="1"/>
  <c r="G65" i="1"/>
  <c r="BL64" i="1"/>
  <c r="BK64" i="1"/>
  <c r="V64" i="1"/>
  <c r="BN64" i="1" s="1"/>
  <c r="U64" i="1"/>
  <c r="BM64" i="1" s="1"/>
  <c r="T64" i="1"/>
  <c r="S64" i="1"/>
  <c r="J64" i="1"/>
  <c r="I64" i="1"/>
  <c r="H64" i="1"/>
  <c r="G64" i="1"/>
  <c r="BL63" i="1"/>
  <c r="BK63" i="1"/>
  <c r="V63" i="1"/>
  <c r="BN63" i="1" s="1"/>
  <c r="U63" i="1"/>
  <c r="BM63" i="1" s="1"/>
  <c r="T63" i="1"/>
  <c r="S63" i="1"/>
  <c r="J63" i="1"/>
  <c r="I63" i="1"/>
  <c r="H63" i="1"/>
  <c r="G63" i="1"/>
  <c r="BL62" i="1"/>
  <c r="BK62" i="1"/>
  <c r="V62" i="1"/>
  <c r="BN62" i="1" s="1"/>
  <c r="U62" i="1"/>
  <c r="BM62" i="1" s="1"/>
  <c r="T62" i="1"/>
  <c r="S62" i="1"/>
  <c r="J62" i="1"/>
  <c r="I62" i="1"/>
  <c r="H62" i="1"/>
  <c r="G62" i="1"/>
  <c r="BL61" i="1"/>
  <c r="BK61" i="1"/>
  <c r="V61" i="1"/>
  <c r="BN61" i="1" s="1"/>
  <c r="U61" i="1"/>
  <c r="BM61" i="1" s="1"/>
  <c r="T61" i="1"/>
  <c r="S61" i="1"/>
  <c r="J61" i="1"/>
  <c r="I61" i="1"/>
  <c r="H61" i="1"/>
  <c r="G61" i="1"/>
  <c r="BL60" i="1"/>
  <c r="BK60" i="1"/>
  <c r="V60" i="1"/>
  <c r="BN60" i="1" s="1"/>
  <c r="U60" i="1"/>
  <c r="BM60" i="1" s="1"/>
  <c r="T60" i="1"/>
  <c r="S60" i="1"/>
  <c r="J60" i="1"/>
  <c r="I60" i="1"/>
  <c r="H60" i="1"/>
  <c r="G60" i="1"/>
  <c r="BL59" i="1"/>
  <c r="BK59" i="1"/>
  <c r="V59" i="1"/>
  <c r="BN59" i="1" s="1"/>
  <c r="U59" i="1"/>
  <c r="BM59" i="1" s="1"/>
  <c r="T59" i="1"/>
  <c r="S59" i="1"/>
  <c r="J59" i="1"/>
  <c r="I59" i="1"/>
  <c r="H59" i="1"/>
  <c r="G59" i="1"/>
  <c r="BL58" i="1"/>
  <c r="BK58" i="1"/>
  <c r="V58" i="1"/>
  <c r="BN58" i="1" s="1"/>
  <c r="U58" i="1"/>
  <c r="BM58" i="1" s="1"/>
  <c r="T58" i="1"/>
  <c r="S58" i="1"/>
  <c r="J58" i="1"/>
  <c r="I58" i="1"/>
  <c r="H58" i="1"/>
  <c r="G58" i="1"/>
  <c r="BL57" i="1"/>
  <c r="BK57" i="1"/>
  <c r="V57" i="1"/>
  <c r="BN57" i="1" s="1"/>
  <c r="U57" i="1"/>
  <c r="BM57" i="1" s="1"/>
  <c r="T57" i="1"/>
  <c r="S57" i="1"/>
  <c r="J57" i="1"/>
  <c r="I57" i="1"/>
  <c r="H57" i="1"/>
  <c r="G57" i="1"/>
  <c r="BL56" i="1"/>
  <c r="BK56" i="1"/>
  <c r="V56" i="1"/>
  <c r="BN56" i="1" s="1"/>
  <c r="U56" i="1"/>
  <c r="BM56" i="1" s="1"/>
  <c r="T56" i="1"/>
  <c r="S56" i="1"/>
  <c r="J56" i="1"/>
  <c r="I56" i="1"/>
  <c r="H56" i="1"/>
  <c r="G56" i="1"/>
  <c r="BL55" i="1"/>
  <c r="BK55" i="1"/>
  <c r="V55" i="1"/>
  <c r="BN55" i="1" s="1"/>
  <c r="U55" i="1"/>
  <c r="BM55" i="1" s="1"/>
  <c r="T55" i="1"/>
  <c r="S55" i="1"/>
  <c r="J55" i="1"/>
  <c r="I55" i="1"/>
  <c r="H55" i="1"/>
  <c r="G55" i="1"/>
  <c r="BL54" i="1"/>
  <c r="BK54" i="1"/>
  <c r="V54" i="1"/>
  <c r="BN54" i="1" s="1"/>
  <c r="U54" i="1"/>
  <c r="BM54" i="1" s="1"/>
  <c r="T54" i="1"/>
  <c r="S54" i="1"/>
  <c r="J54" i="1"/>
  <c r="I54" i="1"/>
  <c r="H54" i="1"/>
  <c r="G54" i="1"/>
  <c r="H53" i="1"/>
  <c r="G53" i="1"/>
  <c r="BL52" i="1"/>
  <c r="BK52" i="1"/>
  <c r="V52" i="1"/>
  <c r="BN52" i="1" s="1"/>
  <c r="U52" i="1"/>
  <c r="BM52" i="1" s="1"/>
  <c r="T52" i="1"/>
  <c r="S52" i="1"/>
  <c r="J52" i="1"/>
  <c r="I52" i="1"/>
  <c r="H52" i="1"/>
  <c r="G52" i="1"/>
  <c r="BL51" i="1"/>
  <c r="BK51" i="1"/>
  <c r="V51" i="1"/>
  <c r="BN51" i="1" s="1"/>
  <c r="U51" i="1"/>
  <c r="BM51" i="1" s="1"/>
  <c r="T51" i="1"/>
  <c r="S51" i="1"/>
  <c r="J51" i="1"/>
  <c r="I51" i="1"/>
  <c r="H51" i="1"/>
  <c r="G51" i="1"/>
  <c r="BL50" i="1"/>
  <c r="BK50" i="1"/>
  <c r="V50" i="1"/>
  <c r="BN50" i="1" s="1"/>
  <c r="U50" i="1"/>
  <c r="BM50" i="1" s="1"/>
  <c r="T50" i="1"/>
  <c r="S50" i="1"/>
  <c r="J50" i="1"/>
  <c r="I50" i="1"/>
  <c r="H50" i="1"/>
  <c r="G50" i="1"/>
  <c r="BL49" i="1"/>
  <c r="BK49" i="1"/>
  <c r="V49" i="1"/>
  <c r="BN49" i="1" s="1"/>
  <c r="U49" i="1"/>
  <c r="BM49" i="1" s="1"/>
  <c r="T49" i="1"/>
  <c r="S49" i="1"/>
  <c r="J49" i="1"/>
  <c r="I49" i="1"/>
  <c r="H49" i="1"/>
  <c r="G49" i="1"/>
  <c r="BL48" i="1"/>
  <c r="BK48" i="1"/>
  <c r="BF48" i="1"/>
  <c r="BE48" i="1"/>
  <c r="V48" i="1"/>
  <c r="BN48" i="1" s="1"/>
  <c r="U48" i="1"/>
  <c r="BM48" i="1" s="1"/>
  <c r="T48" i="1"/>
  <c r="S48" i="1"/>
  <c r="J48" i="1"/>
  <c r="I48" i="1"/>
  <c r="H48" i="1"/>
  <c r="G48" i="1"/>
  <c r="T47" i="1"/>
  <c r="S47" i="1"/>
  <c r="J47" i="1"/>
  <c r="I47" i="1"/>
  <c r="H47" i="1"/>
  <c r="G47" i="1"/>
  <c r="BL46" i="1"/>
  <c r="BK46" i="1"/>
  <c r="BH46" i="1"/>
  <c r="BJ46" i="1" s="1"/>
  <c r="BG46" i="1"/>
  <c r="BI46" i="1" s="1"/>
  <c r="V46" i="1"/>
  <c r="BN46" i="1" s="1"/>
  <c r="U46" i="1"/>
  <c r="BM46" i="1" s="1"/>
  <c r="T46" i="1"/>
  <c r="S46" i="1"/>
  <c r="J46" i="1"/>
  <c r="I46" i="1"/>
  <c r="H46" i="1"/>
  <c r="G46" i="1"/>
  <c r="BL45" i="1"/>
  <c r="BK45" i="1"/>
  <c r="BH45" i="1"/>
  <c r="BJ45" i="1" s="1"/>
  <c r="BG45" i="1"/>
  <c r="BI45" i="1" s="1"/>
  <c r="V45" i="1"/>
  <c r="BN45" i="1" s="1"/>
  <c r="U45" i="1"/>
  <c r="BM45" i="1" s="1"/>
  <c r="T45" i="1"/>
  <c r="S45" i="1"/>
  <c r="J45" i="1"/>
  <c r="I45" i="1"/>
  <c r="H45" i="1"/>
  <c r="G45" i="1"/>
  <c r="BL44" i="1"/>
  <c r="BK44" i="1"/>
  <c r="BJ44" i="1"/>
  <c r="BG44" i="1"/>
  <c r="BI44" i="1" s="1"/>
  <c r="V44" i="1"/>
  <c r="BN44" i="1" s="1"/>
  <c r="U44" i="1"/>
  <c r="BM44" i="1" s="1"/>
  <c r="T44" i="1"/>
  <c r="S44" i="1"/>
  <c r="J44" i="1"/>
  <c r="I44" i="1"/>
  <c r="H44" i="1"/>
  <c r="G44" i="1"/>
  <c r="BL43" i="1"/>
  <c r="BK43" i="1"/>
  <c r="BJ43" i="1"/>
  <c r="BH43" i="1"/>
  <c r="BG43" i="1"/>
  <c r="BI43" i="1" s="1"/>
  <c r="V43" i="1"/>
  <c r="BN43" i="1" s="1"/>
  <c r="U43" i="1"/>
  <c r="BM43" i="1" s="1"/>
  <c r="T43" i="1"/>
  <c r="S43" i="1"/>
  <c r="J43" i="1"/>
  <c r="I43" i="1"/>
  <c r="H43" i="1"/>
  <c r="G43" i="1"/>
  <c r="BL42" i="1"/>
  <c r="BK42" i="1"/>
  <c r="BJ42" i="1"/>
  <c r="BH42" i="1"/>
  <c r="BG42" i="1"/>
  <c r="BI42" i="1" s="1"/>
  <c r="V42" i="1"/>
  <c r="BN42" i="1" s="1"/>
  <c r="U42" i="1"/>
  <c r="BM42" i="1" s="1"/>
  <c r="T42" i="1"/>
  <c r="S42" i="1"/>
  <c r="J42" i="1"/>
  <c r="I42" i="1"/>
  <c r="H42" i="1"/>
  <c r="G42" i="1"/>
  <c r="BL41" i="1"/>
  <c r="BK41" i="1"/>
  <c r="BH41" i="1"/>
  <c r="BJ41" i="1" s="1"/>
  <c r="BG41" i="1"/>
  <c r="BI41" i="1" s="1"/>
  <c r="V41" i="1"/>
  <c r="BN41" i="1" s="1"/>
  <c r="U41" i="1"/>
  <c r="BM41" i="1" s="1"/>
  <c r="T41" i="1"/>
  <c r="S41" i="1"/>
  <c r="J41" i="1"/>
  <c r="I41" i="1"/>
  <c r="H41" i="1"/>
  <c r="G41" i="1"/>
  <c r="BL40" i="1"/>
  <c r="BK40" i="1"/>
  <c r="BH40" i="1"/>
  <c r="BJ40" i="1" s="1"/>
  <c r="BG40" i="1"/>
  <c r="BI40" i="1" s="1"/>
  <c r="V40" i="1"/>
  <c r="BN40" i="1" s="1"/>
  <c r="U40" i="1"/>
  <c r="BM40" i="1" s="1"/>
  <c r="T40" i="1"/>
  <c r="S40" i="1"/>
  <c r="J40" i="1"/>
  <c r="I40" i="1"/>
  <c r="H40" i="1"/>
  <c r="G40" i="1"/>
  <c r="BL39" i="1"/>
  <c r="BK39" i="1"/>
  <c r="BH39" i="1"/>
  <c r="BJ39" i="1" s="1"/>
  <c r="BG39" i="1"/>
  <c r="BI39" i="1" s="1"/>
  <c r="V39" i="1"/>
  <c r="BN39" i="1" s="1"/>
  <c r="U39" i="1"/>
  <c r="BM39" i="1" s="1"/>
  <c r="T39" i="1"/>
  <c r="S39" i="1"/>
  <c r="J39" i="1"/>
  <c r="I39" i="1"/>
  <c r="H39" i="1"/>
  <c r="G39" i="1"/>
  <c r="J38" i="1"/>
  <c r="I38" i="1"/>
  <c r="H38" i="1"/>
  <c r="G38" i="1"/>
  <c r="BL37" i="1"/>
  <c r="BK37" i="1"/>
  <c r="BH37" i="1"/>
  <c r="BJ37" i="1" s="1"/>
  <c r="BG37" i="1"/>
  <c r="BI37" i="1" s="1"/>
  <c r="V37" i="1"/>
  <c r="BN37" i="1" s="1"/>
  <c r="U37" i="1"/>
  <c r="BM37" i="1" s="1"/>
  <c r="T37" i="1"/>
  <c r="S37" i="1"/>
  <c r="J37" i="1"/>
  <c r="I37" i="1"/>
  <c r="H37" i="1"/>
  <c r="G37" i="1"/>
  <c r="BL36" i="1"/>
  <c r="BK36" i="1"/>
  <c r="BH36" i="1"/>
  <c r="BJ36" i="1" s="1"/>
  <c r="BG36" i="1"/>
  <c r="BI36" i="1" s="1"/>
  <c r="V36" i="1"/>
  <c r="BN36" i="1" s="1"/>
  <c r="U36" i="1"/>
  <c r="BM36" i="1" s="1"/>
  <c r="T36" i="1"/>
  <c r="S36" i="1"/>
  <c r="J36" i="1"/>
  <c r="I36" i="1"/>
  <c r="H36" i="1"/>
  <c r="G36" i="1"/>
  <c r="BL35" i="1"/>
  <c r="BK35" i="1"/>
  <c r="BH35" i="1"/>
  <c r="BJ35" i="1" s="1"/>
  <c r="BG35" i="1"/>
  <c r="BI35" i="1" s="1"/>
  <c r="V35" i="1"/>
  <c r="BN35" i="1" s="1"/>
  <c r="U35" i="1"/>
  <c r="BM35" i="1" s="1"/>
  <c r="T35" i="1"/>
  <c r="S35" i="1"/>
  <c r="J35" i="1"/>
  <c r="I35" i="1"/>
  <c r="H35" i="1"/>
  <c r="G35" i="1"/>
  <c r="BL34" i="1"/>
  <c r="BK34" i="1"/>
  <c r="BH34" i="1"/>
  <c r="BJ34" i="1" s="1"/>
  <c r="BG34" i="1"/>
  <c r="BI34" i="1" s="1"/>
  <c r="V34" i="1"/>
  <c r="BN34" i="1" s="1"/>
  <c r="U34" i="1"/>
  <c r="BM34" i="1" s="1"/>
  <c r="T34" i="1"/>
  <c r="S34" i="1"/>
  <c r="J34" i="1"/>
  <c r="I34" i="1"/>
  <c r="H34" i="1"/>
  <c r="G34" i="1"/>
  <c r="BL33" i="1"/>
  <c r="BK33" i="1"/>
  <c r="BH33" i="1"/>
  <c r="BH48" i="1" s="1"/>
  <c r="BG33" i="1"/>
  <c r="BI33" i="1" s="1"/>
  <c r="V33" i="1"/>
  <c r="BN33" i="1" s="1"/>
  <c r="U33" i="1"/>
  <c r="BM33" i="1" s="1"/>
  <c r="T33" i="1"/>
  <c r="S33" i="1"/>
  <c r="J33" i="1"/>
  <c r="I33" i="1"/>
  <c r="H33" i="1"/>
  <c r="G33" i="1"/>
  <c r="BL32" i="1"/>
  <c r="BK32" i="1"/>
  <c r="V32" i="1"/>
  <c r="BN32" i="1" s="1"/>
  <c r="U32" i="1"/>
  <c r="BM32" i="1" s="1"/>
  <c r="T32" i="1"/>
  <c r="S32" i="1"/>
  <c r="J32" i="1"/>
  <c r="I32" i="1"/>
  <c r="H32" i="1"/>
  <c r="G32" i="1"/>
  <c r="BL31" i="1"/>
  <c r="BK31" i="1"/>
  <c r="V31" i="1"/>
  <c r="BN31" i="1" s="1"/>
  <c r="U31" i="1"/>
  <c r="BM31" i="1" s="1"/>
  <c r="T31" i="1"/>
  <c r="S31" i="1"/>
  <c r="J31" i="1"/>
  <c r="I31" i="1"/>
  <c r="H31" i="1"/>
  <c r="G31" i="1"/>
  <c r="BL30" i="1"/>
  <c r="BK30" i="1"/>
  <c r="V30" i="1"/>
  <c r="BN30" i="1" s="1"/>
  <c r="U30" i="1"/>
  <c r="BM30" i="1" s="1"/>
  <c r="T30" i="1"/>
  <c r="S30" i="1"/>
  <c r="J30" i="1"/>
  <c r="I30" i="1"/>
  <c r="H30" i="1"/>
  <c r="G30" i="1"/>
  <c r="BL29" i="1"/>
  <c r="BK29" i="1"/>
  <c r="V29" i="1"/>
  <c r="BN29" i="1" s="1"/>
  <c r="U29" i="1"/>
  <c r="BM29" i="1" s="1"/>
  <c r="T29" i="1"/>
  <c r="S29" i="1"/>
  <c r="J29" i="1"/>
  <c r="I29" i="1"/>
  <c r="H29" i="1"/>
  <c r="G29" i="1"/>
  <c r="BL28" i="1"/>
  <c r="BK28" i="1"/>
  <c r="V28" i="1"/>
  <c r="BN28" i="1" s="1"/>
  <c r="U28" i="1"/>
  <c r="BM28" i="1" s="1"/>
  <c r="T28" i="1"/>
  <c r="S28" i="1"/>
  <c r="J28" i="1"/>
  <c r="I28" i="1"/>
  <c r="H28" i="1"/>
  <c r="G28" i="1"/>
  <c r="BL27" i="1"/>
  <c r="BK27" i="1"/>
  <c r="V27" i="1"/>
  <c r="BN27" i="1" s="1"/>
  <c r="U27" i="1"/>
  <c r="BM27" i="1" s="1"/>
  <c r="T27" i="1"/>
  <c r="S27" i="1"/>
  <c r="J27" i="1"/>
  <c r="I27" i="1"/>
  <c r="H27" i="1"/>
  <c r="G27" i="1"/>
  <c r="BN26" i="1"/>
  <c r="BM26" i="1"/>
  <c r="BL26" i="1"/>
  <c r="BK26" i="1"/>
  <c r="BF26" i="1"/>
  <c r="BF28" i="1" s="1"/>
  <c r="BE26" i="1"/>
  <c r="V26" i="1"/>
  <c r="U26" i="1"/>
  <c r="T26" i="1"/>
  <c r="S26" i="1"/>
  <c r="J26" i="1"/>
  <c r="I26" i="1"/>
  <c r="H26" i="1"/>
  <c r="G26" i="1"/>
  <c r="BL25" i="1"/>
  <c r="BK25" i="1"/>
  <c r="BH25" i="1"/>
  <c r="BJ25" i="1" s="1"/>
  <c r="BG25" i="1"/>
  <c r="BI25" i="1" s="1"/>
  <c r="V25" i="1"/>
  <c r="BN25" i="1" s="1"/>
  <c r="U25" i="1"/>
  <c r="BM25" i="1" s="1"/>
  <c r="T25" i="1"/>
  <c r="S25" i="1"/>
  <c r="J25" i="1"/>
  <c r="I25" i="1"/>
  <c r="H25" i="1"/>
  <c r="G25" i="1"/>
  <c r="BL24" i="1"/>
  <c r="BK24" i="1"/>
  <c r="BH24" i="1"/>
  <c r="BJ24" i="1" s="1"/>
  <c r="BG24" i="1"/>
  <c r="BI24" i="1" s="1"/>
  <c r="V24" i="1"/>
  <c r="BN24" i="1" s="1"/>
  <c r="U24" i="1"/>
  <c r="BM24" i="1" s="1"/>
  <c r="T24" i="1"/>
  <c r="S24" i="1"/>
  <c r="J24" i="1"/>
  <c r="I24" i="1"/>
  <c r="H24" i="1"/>
  <c r="G24" i="1"/>
  <c r="BL23" i="1"/>
  <c r="BK23" i="1"/>
  <c r="BH23" i="1"/>
  <c r="BJ23" i="1" s="1"/>
  <c r="BG23" i="1"/>
  <c r="BI23" i="1" s="1"/>
  <c r="V23" i="1"/>
  <c r="BN23" i="1" s="1"/>
  <c r="U23" i="1"/>
  <c r="BM23" i="1" s="1"/>
  <c r="T23" i="1"/>
  <c r="S23" i="1"/>
  <c r="J23" i="1"/>
  <c r="I23" i="1"/>
  <c r="H23" i="1"/>
  <c r="G23" i="1"/>
  <c r="BL22" i="1"/>
  <c r="BK22" i="1"/>
  <c r="BH22" i="1"/>
  <c r="BJ22" i="1" s="1"/>
  <c r="BG22" i="1"/>
  <c r="BI22" i="1" s="1"/>
  <c r="V22" i="1"/>
  <c r="BN22" i="1" s="1"/>
  <c r="U22" i="1"/>
  <c r="BM22" i="1" s="1"/>
  <c r="T22" i="1"/>
  <c r="S22" i="1"/>
  <c r="J22" i="1"/>
  <c r="I22" i="1"/>
  <c r="H22" i="1"/>
  <c r="G22" i="1"/>
  <c r="BL21" i="1"/>
  <c r="BK21" i="1"/>
  <c r="BH21" i="1"/>
  <c r="BJ21" i="1" s="1"/>
  <c r="BG21" i="1"/>
  <c r="BI21" i="1" s="1"/>
  <c r="V21" i="1"/>
  <c r="BN21" i="1" s="1"/>
  <c r="U21" i="1"/>
  <c r="BM21" i="1" s="1"/>
  <c r="T21" i="1"/>
  <c r="S21" i="1"/>
  <c r="J21" i="1"/>
  <c r="I21" i="1"/>
  <c r="H21" i="1"/>
  <c r="G21" i="1"/>
  <c r="BL20" i="1"/>
  <c r="BK20" i="1"/>
  <c r="BH20" i="1"/>
  <c r="BJ20" i="1" s="1"/>
  <c r="BG20" i="1"/>
  <c r="BI20" i="1" s="1"/>
  <c r="V20" i="1"/>
  <c r="BN20" i="1" s="1"/>
  <c r="U20" i="1"/>
  <c r="BM20" i="1" s="1"/>
  <c r="T20" i="1"/>
  <c r="S20" i="1"/>
  <c r="J20" i="1"/>
  <c r="I20" i="1"/>
  <c r="H20" i="1"/>
  <c r="G20" i="1"/>
  <c r="BL19" i="1"/>
  <c r="BK19" i="1"/>
  <c r="BH19" i="1"/>
  <c r="BJ19" i="1" s="1"/>
  <c r="BG19" i="1"/>
  <c r="BI19" i="1" s="1"/>
  <c r="V19" i="1"/>
  <c r="BN19" i="1" s="1"/>
  <c r="U19" i="1"/>
  <c r="BM19" i="1" s="1"/>
  <c r="T19" i="1"/>
  <c r="S19" i="1"/>
  <c r="J19" i="1"/>
  <c r="I19" i="1"/>
  <c r="H19" i="1"/>
  <c r="G19" i="1"/>
  <c r="BL18" i="1"/>
  <c r="BK18" i="1"/>
  <c r="BH18" i="1"/>
  <c r="BJ18" i="1" s="1"/>
  <c r="BG18" i="1"/>
  <c r="BI18" i="1" s="1"/>
  <c r="V18" i="1"/>
  <c r="BN18" i="1" s="1"/>
  <c r="U18" i="1"/>
  <c r="BM18" i="1" s="1"/>
  <c r="T18" i="1"/>
  <c r="S18" i="1"/>
  <c r="S8" i="1" s="1"/>
  <c r="J18" i="1"/>
  <c r="I18" i="1"/>
  <c r="H18" i="1"/>
  <c r="G18" i="1"/>
  <c r="G8" i="1" s="1"/>
  <c r="BL17" i="1"/>
  <c r="BN17" i="1" s="1"/>
  <c r="BK17" i="1"/>
  <c r="BH17" i="1"/>
  <c r="BG17" i="1"/>
  <c r="BI17" i="1" s="1"/>
  <c r="BI26" i="1" s="1"/>
  <c r="BF17" i="1"/>
  <c r="BJ17" i="1" s="1"/>
  <c r="V17" i="1"/>
  <c r="U17" i="1"/>
  <c r="BM17" i="1" s="1"/>
  <c r="T17" i="1"/>
  <c r="S17" i="1"/>
  <c r="J17" i="1"/>
  <c r="I17" i="1"/>
  <c r="H17" i="1"/>
  <c r="G17" i="1"/>
  <c r="BL16" i="1"/>
  <c r="BK16" i="1"/>
  <c r="BI16" i="1"/>
  <c r="BH16" i="1"/>
  <c r="BJ16" i="1" s="1"/>
  <c r="BG16" i="1"/>
  <c r="V16" i="1"/>
  <c r="BN16" i="1" s="1"/>
  <c r="U16" i="1"/>
  <c r="BM16" i="1" s="1"/>
  <c r="T16" i="1"/>
  <c r="S16" i="1"/>
  <c r="J16" i="1"/>
  <c r="I16" i="1"/>
  <c r="H16" i="1"/>
  <c r="G16" i="1"/>
  <c r="BL15" i="1"/>
  <c r="BK15" i="1"/>
  <c r="BI15" i="1"/>
  <c r="BH15" i="1"/>
  <c r="BJ15" i="1" s="1"/>
  <c r="BG15" i="1"/>
  <c r="V15" i="1"/>
  <c r="BN15" i="1" s="1"/>
  <c r="U15" i="1"/>
  <c r="BM15" i="1" s="1"/>
  <c r="T15" i="1"/>
  <c r="S15" i="1"/>
  <c r="J15" i="1"/>
  <c r="I15" i="1"/>
  <c r="H15" i="1"/>
  <c r="G15" i="1"/>
  <c r="BL14" i="1"/>
  <c r="BK14" i="1"/>
  <c r="BI14" i="1"/>
  <c r="BH14" i="1"/>
  <c r="BJ14" i="1" s="1"/>
  <c r="BG14" i="1"/>
  <c r="V14" i="1"/>
  <c r="BN14" i="1" s="1"/>
  <c r="U14" i="1"/>
  <c r="BM14" i="1" s="1"/>
  <c r="T14" i="1"/>
  <c r="S14" i="1"/>
  <c r="J14" i="1"/>
  <c r="I14" i="1"/>
  <c r="H14" i="1"/>
  <c r="G14" i="1"/>
  <c r="BL13" i="1"/>
  <c r="BK13" i="1"/>
  <c r="BI13" i="1"/>
  <c r="BH13" i="1"/>
  <c r="BJ13" i="1" s="1"/>
  <c r="BG13" i="1"/>
  <c r="BG26" i="1" s="1"/>
  <c r="BG28" i="1" s="1"/>
  <c r="V13" i="1"/>
  <c r="BN13" i="1" s="1"/>
  <c r="U13" i="1"/>
  <c r="BM13" i="1" s="1"/>
  <c r="T13" i="1"/>
  <c r="S13" i="1"/>
  <c r="J13" i="1"/>
  <c r="I13" i="1"/>
  <c r="H13" i="1"/>
  <c r="G13" i="1"/>
  <c r="BL12" i="1"/>
  <c r="BK12" i="1"/>
  <c r="V12" i="1"/>
  <c r="U12" i="1"/>
  <c r="U8" i="1" s="1"/>
  <c r="T12" i="1"/>
  <c r="S12" i="1"/>
  <c r="J12" i="1"/>
  <c r="I12" i="1"/>
  <c r="H12" i="1"/>
  <c r="H707" i="1" s="1"/>
  <c r="H709" i="1" s="1"/>
  <c r="G12" i="1"/>
  <c r="AZ8" i="1"/>
  <c r="AY8" i="1"/>
  <c r="AV8" i="1"/>
  <c r="AU8" i="1"/>
  <c r="AT8" i="1"/>
  <c r="AS8" i="1"/>
  <c r="AE8" i="1"/>
  <c r="AD8" i="1"/>
  <c r="AC8" i="1"/>
  <c r="AB8" i="1"/>
  <c r="Z8" i="1"/>
  <c r="Y8" i="1"/>
  <c r="X8" i="1"/>
  <c r="W8" i="1"/>
  <c r="V8" i="1"/>
  <c r="J6" i="1"/>
  <c r="H6" i="1"/>
  <c r="G6" i="1"/>
  <c r="D3" i="1"/>
  <c r="M2" i="1"/>
  <c r="D2" i="1"/>
  <c r="BI48" i="1" l="1"/>
  <c r="BI27" i="1"/>
  <c r="BJ26" i="1"/>
  <c r="I707" i="1"/>
  <c r="I709" i="1" s="1"/>
  <c r="I8" i="1"/>
  <c r="G707" i="1"/>
  <c r="G709" i="1" s="1"/>
  <c r="S707" i="1"/>
  <c r="S709" i="1" s="1"/>
  <c r="BH26" i="1"/>
  <c r="BH28" i="1" s="1"/>
  <c r="BJ33" i="1"/>
  <c r="BJ48" i="1" s="1"/>
  <c r="BG48" i="1"/>
  <c r="BN70" i="1"/>
  <c r="BE28" i="1"/>
  <c r="BM85" i="1"/>
  <c r="U707" i="1"/>
  <c r="U709" i="1" s="1"/>
  <c r="BM12" i="1"/>
  <c r="H8" i="1"/>
  <c r="T8" i="1"/>
  <c r="V707" i="1"/>
  <c r="V709" i="1" s="1"/>
  <c r="BN12" i="1"/>
  <c r="BM67" i="1"/>
  <c r="BN71" i="1"/>
  <c r="BM75" i="1"/>
  <c r="BM222" i="1"/>
  <c r="BM224" i="1"/>
  <c r="BM226" i="1"/>
  <c r="BM228" i="1"/>
  <c r="BM230" i="1"/>
  <c r="BM232" i="1"/>
  <c r="BM234" i="1"/>
  <c r="BM236" i="1"/>
  <c r="BM249" i="1"/>
  <c r="BM251" i="1"/>
  <c r="BM253" i="1"/>
  <c r="BM255" i="1"/>
  <c r="BM257" i="1"/>
  <c r="AL707" i="1"/>
  <c r="AL709" i="1" s="1"/>
  <c r="J238" i="1"/>
  <c r="J8" i="1" s="1"/>
  <c r="T103" i="1"/>
  <c r="T707" i="1" s="1"/>
  <c r="T709" i="1" s="1"/>
  <c r="BM540" i="1"/>
  <c r="BM565" i="1"/>
  <c r="BN579" i="1"/>
  <c r="AO707" i="1"/>
  <c r="AO709" i="1" s="1"/>
  <c r="BM433" i="1"/>
  <c r="BM437" i="1"/>
  <c r="BM441" i="1"/>
  <c r="BM445" i="1"/>
  <c r="BM449" i="1"/>
  <c r="BM453" i="1"/>
  <c r="BM457" i="1"/>
  <c r="BM462" i="1"/>
  <c r="BN538" i="1"/>
  <c r="BN570" i="1"/>
  <c r="AK709" i="1"/>
  <c r="BM432" i="1"/>
  <c r="BM436" i="1"/>
  <c r="BM440" i="1"/>
  <c r="BM444" i="1"/>
  <c r="BM448" i="1"/>
  <c r="BM452" i="1"/>
  <c r="BM456" i="1"/>
  <c r="BM460" i="1"/>
  <c r="BM542" i="1"/>
  <c r="BM544" i="1"/>
  <c r="BM546" i="1"/>
  <c r="BM548" i="1"/>
  <c r="BN550" i="1"/>
  <c r="BN552" i="1"/>
  <c r="BN554" i="1"/>
  <c r="BN556" i="1"/>
  <c r="BN558" i="1"/>
  <c r="BN572" i="1"/>
  <c r="BN574" i="1"/>
  <c r="BN576" i="1"/>
  <c r="BM582" i="1"/>
  <c r="BN583" i="1"/>
  <c r="BN585" i="1"/>
  <c r="BN587" i="1"/>
  <c r="BM595" i="1"/>
  <c r="BM597" i="1"/>
  <c r="BM599" i="1"/>
  <c r="BM615" i="1"/>
  <c r="BN626" i="1"/>
  <c r="BN630" i="1"/>
  <c r="BM649" i="1"/>
  <c r="BN582" i="1"/>
  <c r="BM584" i="1"/>
  <c r="BM586" i="1"/>
  <c r="BM588" i="1"/>
  <c r="BN595" i="1"/>
  <c r="BN597" i="1"/>
  <c r="BN599" i="1"/>
  <c r="BM603" i="1"/>
  <c r="BM620" i="1"/>
  <c r="BM636" i="1"/>
  <c r="BM653" i="1"/>
  <c r="BN601" i="1"/>
  <c r="BN605" i="1"/>
  <c r="BN609" i="1"/>
  <c r="BN613" i="1"/>
  <c r="BN617" i="1"/>
  <c r="BM626" i="1"/>
  <c r="BN634" i="1"/>
  <c r="BN638" i="1"/>
  <c r="BN642" i="1"/>
  <c r="BN647" i="1"/>
  <c r="BN651" i="1"/>
  <c r="BN655" i="1"/>
  <c r="BN659" i="1"/>
  <c r="BM661" i="1"/>
  <c r="BM663" i="1"/>
  <c r="BM665" i="1"/>
  <c r="BM691" i="1"/>
  <c r="BM698" i="1"/>
  <c r="BN699" i="1"/>
  <c r="BN701" i="1"/>
  <c r="BN703" i="1"/>
  <c r="BN705" i="1"/>
  <c r="BN600" i="1"/>
  <c r="BN604" i="1"/>
  <c r="BN608" i="1"/>
  <c r="BN612" i="1"/>
  <c r="BN616" i="1"/>
  <c r="BN621" i="1"/>
  <c r="BM625" i="1"/>
  <c r="BN633" i="1"/>
  <c r="BN637" i="1"/>
  <c r="BN641" i="1"/>
  <c r="BN646" i="1"/>
  <c r="BN650" i="1"/>
  <c r="BN654" i="1"/>
  <c r="BN658" i="1"/>
  <c r="BN661" i="1"/>
  <c r="BN663" i="1"/>
  <c r="BN665" i="1"/>
  <c r="BM690" i="1"/>
  <c r="BM700" i="1"/>
  <c r="BM702" i="1"/>
  <c r="BM704" i="1"/>
  <c r="AL711" i="1" l="1"/>
  <c r="J707" i="1"/>
  <c r="J709" i="1" s="1"/>
  <c r="BJ27" i="1"/>
</calcChain>
</file>

<file path=xl/sharedStrings.xml><?xml version="1.0" encoding="utf-8"?>
<sst xmlns="http://schemas.openxmlformats.org/spreadsheetml/2006/main" count="3368" uniqueCount="936">
  <si>
    <t>TN</t>
  </si>
  <si>
    <t>AP</t>
  </si>
  <si>
    <t>TRIAL BALANCE FOR THE PERIOD</t>
  </si>
  <si>
    <t>DIFFERENCE</t>
  </si>
  <si>
    <t>TRIAL BALANCE CONTROL FOR TN</t>
  </si>
  <si>
    <t>CC</t>
  </si>
  <si>
    <t>PARTICULARS</t>
  </si>
  <si>
    <t>1-Apr-2023 to 29-Feb-2024</t>
  </si>
  <si>
    <t>1-Apr-2022 to 31-Mar-2023</t>
  </si>
  <si>
    <t>1-Apr-2021 to 31-Mar-2022</t>
  </si>
  <si>
    <t>1-Apr-2020 to 31-Mar-2021</t>
  </si>
  <si>
    <t>1-Apr-2019 to 31-Mar-2020</t>
  </si>
  <si>
    <t>1-Apr-2018 to 31-Mar-2019</t>
  </si>
  <si>
    <t>1-Apr-2017 to 31-Mar-2018</t>
  </si>
  <si>
    <t>1-Apr-2016 to 31-Mar-2017</t>
  </si>
  <si>
    <t>1-Apr-2015 to 31-Mar-2016</t>
  </si>
  <si>
    <t>DEBIT</t>
  </si>
  <si>
    <t>CREDIT</t>
  </si>
  <si>
    <t>AS PER BOOKS</t>
  </si>
  <si>
    <t>AS PER TB</t>
  </si>
  <si>
    <t>C</t>
  </si>
  <si>
    <t>BS</t>
  </si>
  <si>
    <t>CAPITAL ACCOUNT</t>
  </si>
  <si>
    <t>RESERVES &amp; SURPLUS</t>
  </si>
  <si>
    <t>c</t>
  </si>
  <si>
    <t>PROFIT &amp; LOSS A/C-G</t>
  </si>
  <si>
    <t>LL</t>
  </si>
  <si>
    <t>LOANS (LIABILITY)</t>
  </si>
  <si>
    <t>Deferred Tax Opening 02-03</t>
  </si>
  <si>
    <t>CL</t>
  </si>
  <si>
    <t>CURRENT LIABILITIES</t>
  </si>
  <si>
    <t>Depreciation Adj Reserve</t>
  </si>
  <si>
    <t>FA</t>
  </si>
  <si>
    <t>FIXED ASSETS</t>
  </si>
  <si>
    <t>Profit &amp; Loss 1998-99</t>
  </si>
  <si>
    <t>CA</t>
  </si>
  <si>
    <t>CURRENT ASSETS</t>
  </si>
  <si>
    <t>Profit &amp; Loss 1999-2000</t>
  </si>
  <si>
    <t>S</t>
  </si>
  <si>
    <t>SALES ACCOUNT</t>
  </si>
  <si>
    <t>Profit &amp; Loss 2000-2001</t>
  </si>
  <si>
    <t>P</t>
  </si>
  <si>
    <t>PURCHASE ACCOUNT</t>
  </si>
  <si>
    <t>Profit &amp; Loss 2001-02</t>
  </si>
  <si>
    <t>DI</t>
  </si>
  <si>
    <t>DIRECT INCOME</t>
  </si>
  <si>
    <t>Profit &amp; Loss A/c 2002-03</t>
  </si>
  <si>
    <t>II</t>
  </si>
  <si>
    <t>INDIRECT INCOME</t>
  </si>
  <si>
    <t>Profit &amp; Loss A/c 2003-04</t>
  </si>
  <si>
    <t>IE</t>
  </si>
  <si>
    <t>INDIRECT EXPENSES</t>
  </si>
  <si>
    <t>Profit &amp; Loss A/c 2004-05</t>
  </si>
  <si>
    <t>APTIVE SERVICES US, LLC</t>
  </si>
  <si>
    <t>DT</t>
  </si>
  <si>
    <t>DEFERRED TAX ASSET / LIABILITY</t>
  </si>
  <si>
    <t>Profit &amp; Loss A/c 2005-06</t>
  </si>
  <si>
    <t>DOO NAM VINA CO., LTD.,</t>
  </si>
  <si>
    <t>DE</t>
  </si>
  <si>
    <t>DIRECT EXPENSES</t>
  </si>
  <si>
    <t>Profit &amp; Loss A/c 2006-07</t>
  </si>
  <si>
    <t>Infac Corportion</t>
  </si>
  <si>
    <t>PL</t>
  </si>
  <si>
    <t>Profit &amp; Loss A/c</t>
  </si>
  <si>
    <t>Profit &amp; Loss A/c 2007-08</t>
  </si>
  <si>
    <t>Infac Elecs Co. Ltd.,</t>
  </si>
  <si>
    <t>TOTAL</t>
  </si>
  <si>
    <t>Profit &amp; Loss A/c 2008-09</t>
  </si>
  <si>
    <t>Infac EPM Co Ltd</t>
  </si>
  <si>
    <t>Profit &amp; Loss A/c 2009-10</t>
  </si>
  <si>
    <t>Infac Horn Systems Co., Ltd.,</t>
  </si>
  <si>
    <t>Profit &amp; Loss A/c 2010-11</t>
  </si>
  <si>
    <t>INFAC NORTH AMERICA CRS</t>
  </si>
  <si>
    <t>TRIAL BALANCE CONTROL FOR AP</t>
  </si>
  <si>
    <t>Profit &amp; Loss A/c 2011-12</t>
  </si>
  <si>
    <t>Infac Vina Co., Ltd.,</t>
  </si>
  <si>
    <t>Profit &amp; Loss A/c 2012-13</t>
  </si>
  <si>
    <t>JIANGSU INFAC AUTO PARTS CO., LTD.,</t>
  </si>
  <si>
    <t>Profit &amp; Loss A/c 2013-14</t>
  </si>
  <si>
    <t>TAE CHANG VINA CO LTD</t>
  </si>
  <si>
    <t>Profit &amp; Loss A/c 2014-15</t>
  </si>
  <si>
    <t>TIANJIN CHANGYUAN ELECTRONIC MATERIAL CO., LTD.,</t>
  </si>
  <si>
    <t>Profit &amp; Loss A/c 2015-16</t>
  </si>
  <si>
    <t>TYCO ELECTRONICS MIDDLE EAST FZEE,</t>
  </si>
  <si>
    <t>Profit &amp; Loss A/c 2016-17</t>
  </si>
  <si>
    <t>Profit &amp; Loss A/c 2017-18</t>
  </si>
  <si>
    <t>Profit &amp; Loss A/c 2018-19</t>
  </si>
  <si>
    <t>Dividend A/c. (2023-2024)</t>
  </si>
  <si>
    <t>Share Premium Account</t>
  </si>
  <si>
    <t>Woojin Plaimm Co., Ltd.,</t>
  </si>
  <si>
    <t>SHARE HOLDERS FUND</t>
  </si>
  <si>
    <t>SUNDRY CREDITORS- INTERSTATE</t>
  </si>
  <si>
    <t>EQUITY SHARE CAPITAL-G</t>
  </si>
  <si>
    <t>SUNDRY CREDITORS-CAPITAL GOODS( OUTSTATION)</t>
  </si>
  <si>
    <t>Equity Share Capital</t>
  </si>
  <si>
    <t>SUNDRY CREDITORS- PURCHASE(OUTSTATION)</t>
  </si>
  <si>
    <t>SHARE APPLICATION MONEY</t>
  </si>
  <si>
    <t>Anand Engineers Pvt. Ltd.</t>
  </si>
  <si>
    <t>Bansal Wire Industries Limited</t>
  </si>
  <si>
    <t>ECB Loan</t>
  </si>
  <si>
    <t>Kluber Lubrication India Private Ltd</t>
  </si>
  <si>
    <t>Shinhan Bank Buyers Credit 3 Million USD</t>
  </si>
  <si>
    <t>Koinone Polytech India Private Limited</t>
  </si>
  <si>
    <t>Citi Bank FCY 4 Million USD</t>
  </si>
  <si>
    <t>Shinhan Buyers Credit 2 Million USD</t>
  </si>
  <si>
    <t>Microsign Products</t>
  </si>
  <si>
    <t>Citi Bank FCY 2 Million USD</t>
  </si>
  <si>
    <t>Schlemmer Technology India Pvt Ltd</t>
  </si>
  <si>
    <t>KEB Hana Bank BC 3 Million Usd</t>
  </si>
  <si>
    <t>Shreeji Wire Industries ( Bangalore)</t>
  </si>
  <si>
    <t>KEB Hana Bank BC 4 Million USD</t>
  </si>
  <si>
    <t>Shreeji Wire Industries - Mumbai</t>
  </si>
  <si>
    <t>KEB Hana Bank BC USD 2 Million</t>
  </si>
  <si>
    <t>Siechem Technologies Pvt Ltd</t>
  </si>
  <si>
    <t>KEB Hana Bank PCFC Loan 1.5 Million</t>
  </si>
  <si>
    <t>S.V.R.Auto Pvt. Ltd. (Rajasthan)</t>
  </si>
  <si>
    <t>OUTSTANDING EXPENSES</t>
  </si>
  <si>
    <t>Telecom Wires &amp; Cables</t>
  </si>
  <si>
    <t>Audit Fees Payable</t>
  </si>
  <si>
    <t>Ash &amp; Alain India Pvt. Ltd</t>
  </si>
  <si>
    <t>Books&amp; Periodicals Payable</t>
  </si>
  <si>
    <t>Rajlaxmi Metals Supplys</t>
  </si>
  <si>
    <t>C&amp;F Charges Payable</t>
  </si>
  <si>
    <t>Rita Pad Printing Systems Ltd.,</t>
  </si>
  <si>
    <t>Conveyance Payable</t>
  </si>
  <si>
    <t>SUNDRY CREDITORS- LOCAL</t>
  </si>
  <si>
    <t>Contribution</t>
  </si>
  <si>
    <t>SUNDRY CREDITORS - CAPITAL GOODS(LOCAL)</t>
  </si>
  <si>
    <t>Director Remuneration Payable</t>
  </si>
  <si>
    <t>Durga Engineers (Tools)</t>
  </si>
  <si>
    <t>Electricity Charges Payable</t>
  </si>
  <si>
    <t>Naraiuran Controls India Pvt Ltd</t>
  </si>
  <si>
    <t>CSR Payable</t>
  </si>
  <si>
    <t>A</t>
  </si>
  <si>
    <t>Educational Expenses Payable</t>
  </si>
  <si>
    <t>Sai Paradise Machine Tools</t>
  </si>
  <si>
    <t>Excise Duty Payable Finished Goods</t>
  </si>
  <si>
    <t>Southern Scientific Lab Instruments</t>
  </si>
  <si>
    <t>Expenses Payable</t>
  </si>
  <si>
    <t>SUNDRY CREDITORS - EXPENSE(LOCAL)</t>
  </si>
  <si>
    <t>Godown Rent Payable</t>
  </si>
  <si>
    <t>2N - Logistics Service</t>
  </si>
  <si>
    <t>Interest on FCY Payable</t>
  </si>
  <si>
    <t>ACE Associaates</t>
  </si>
  <si>
    <t>Interest on MSME Overdues Payable</t>
  </si>
  <si>
    <t>Labour Welfare Payable</t>
  </si>
  <si>
    <t>Aditi Cabs</t>
  </si>
  <si>
    <t>Interest on Buyer Credit Payable</t>
  </si>
  <si>
    <t>Adsonic</t>
  </si>
  <si>
    <t>Interest on ECB Loan Payable</t>
  </si>
  <si>
    <t>Aiswariya Agencies</t>
  </si>
  <si>
    <t>Leave Encashment Payable Staff</t>
  </si>
  <si>
    <t>Alpha Safe Cartons</t>
  </si>
  <si>
    <t>Leave Encashment Payable Workers</t>
  </si>
  <si>
    <t>Alwin Bearing Marketing</t>
  </si>
  <si>
    <t>LTA Payable</t>
  </si>
  <si>
    <t>ARV Travels</t>
  </si>
  <si>
    <t>Management Service Agreement Fee Payable</t>
  </si>
  <si>
    <t>Ashveera Pneumatic Services</t>
  </si>
  <si>
    <t>Mobile Phone Charges Payable</t>
  </si>
  <si>
    <t>Atlas Tools Suppliers</t>
  </si>
  <si>
    <t>Professional Charges Payable</t>
  </si>
  <si>
    <t>Axpress Logistics India Pvt Ltd</t>
  </si>
  <si>
    <t>Rent Apts Payable</t>
  </si>
  <si>
    <t>Balaji Electrical Works</t>
  </si>
  <si>
    <t>Royalty Payable</t>
  </si>
  <si>
    <t>Best Engineering Works</t>
  </si>
  <si>
    <t>Salary Payable</t>
  </si>
  <si>
    <t>Bhawani Electronics and Electricals</t>
  </si>
  <si>
    <t>Staff Welfare Payable</t>
  </si>
  <si>
    <t>Brilliant ID Systems</t>
  </si>
  <si>
    <t>Sukumar &amp; Associates</t>
  </si>
  <si>
    <t>BS Travels</t>
  </si>
  <si>
    <t>Technical Disclosure Fees Pyable</t>
  </si>
  <si>
    <t>CHEM AQUA SOLUTIONS</t>
  </si>
  <si>
    <t>Telephone Exps Payable</t>
  </si>
  <si>
    <t>Classic Enterprises</t>
  </si>
  <si>
    <t>Wages Payable</t>
  </si>
  <si>
    <t>Concords Enterprises</t>
  </si>
  <si>
    <t>Gratuity Planned Asset</t>
  </si>
  <si>
    <t>Gratuity Obligation</t>
  </si>
  <si>
    <t>Guarantee Fee Payable</t>
  </si>
  <si>
    <t>Bonus Payable</t>
  </si>
  <si>
    <t>Cool Home</t>
  </si>
  <si>
    <t>STATUTORY LIABILITIES</t>
  </si>
  <si>
    <t>Cosmopolitan Club</t>
  </si>
  <si>
    <t>ESIC PAYABLE</t>
  </si>
  <si>
    <t>Crossways Vertical Solutions Private Limited</t>
  </si>
  <si>
    <t>ESIC-Employees Contn.</t>
  </si>
  <si>
    <t>Dawoodi Tools Centre</t>
  </si>
  <si>
    <t>ESIC Employers Contn Payable</t>
  </si>
  <si>
    <t>Deok Su Tours &amp; Travels</t>
  </si>
  <si>
    <t>P F PAYABLE</t>
  </si>
  <si>
    <t>E.K.J.Kumar</t>
  </si>
  <si>
    <t>EPF Admn   Charges Payable</t>
  </si>
  <si>
    <t>Elektronik Lab India Pvt. Ltd.,</t>
  </si>
  <si>
    <t>E P F -Employees Contn</t>
  </si>
  <si>
    <t>E.Manoj Kumar</t>
  </si>
  <si>
    <t>EPF Employers Contn Payable</t>
  </si>
  <si>
    <t>EMVEE AGENCIES</t>
  </si>
  <si>
    <t>TCS PAYABLE</t>
  </si>
  <si>
    <t>TCS Payable (6CE)</t>
  </si>
  <si>
    <t>ESEAL  STORE</t>
  </si>
  <si>
    <t>T C S Payable (6CE)</t>
  </si>
  <si>
    <t>TCS Payable Sales @ 0.075%</t>
  </si>
  <si>
    <t>Evergreen Entire Packaging</t>
  </si>
  <si>
    <t>TCS Payable Sales @ 0.10%</t>
  </si>
  <si>
    <t>TDS PAYABLE</t>
  </si>
  <si>
    <t>Excellent Pack Industries</t>
  </si>
  <si>
    <t>TDS Payable Contract (94-C)</t>
  </si>
  <si>
    <t>Excelsior Plastics</t>
  </si>
  <si>
    <t>TDS Payable Professional Fees(94-J)</t>
  </si>
  <si>
    <t>Gajanan Hospitals Pvt Ltd</t>
  </si>
  <si>
    <t>TDS on Purchase of Goods - 94 Q</t>
  </si>
  <si>
    <t>TDS Payable Rent (94-I)</t>
  </si>
  <si>
    <t>Garudadri Agencies</t>
  </si>
  <si>
    <t>TDS Payable Salaries (92-B)</t>
  </si>
  <si>
    <t>G J Automation</t>
  </si>
  <si>
    <t>TDS Payable Non-Resident (195)</t>
  </si>
  <si>
    <t>GO GU RYEO HOTELS PVT LTD</t>
  </si>
  <si>
    <t>Tds-Royalty/Tech Fee (195)</t>
  </si>
  <si>
    <t>Grand Ark Logistics Pvt. Ltd</t>
  </si>
  <si>
    <t>TDS- Payable Interest (195)</t>
  </si>
  <si>
    <t>GV Tech Engineering</t>
  </si>
  <si>
    <t>TDS- Payable on Gurantee Fee (195)</t>
  </si>
  <si>
    <t>TDS-Payable on Guarantee Fee</t>
  </si>
  <si>
    <t>Tds Brokerage &amp; Commission (94H)</t>
  </si>
  <si>
    <t>Hani Engineering Pvt. Ltd.,</t>
  </si>
  <si>
    <t>Professional Tax Payable A/c</t>
  </si>
  <si>
    <t>Helios LED Lightronics Pvt Ltd</t>
  </si>
  <si>
    <t>DUTIES AND TAXES</t>
  </si>
  <si>
    <t>Hellmann Worldwide Logistics India Pvt. Ltd</t>
  </si>
  <si>
    <t>CST</t>
  </si>
  <si>
    <t>HI Tech Tools Sales &amp; Service</t>
  </si>
  <si>
    <t>CST Payable 2%</t>
  </si>
  <si>
    <t>HR Batteries</t>
  </si>
  <si>
    <t>EXCISE DUTY PAYABLE</t>
  </si>
  <si>
    <t>INTECH SYSTEMS CHENNAI PVT LTD</t>
  </si>
  <si>
    <t>Excise Duty Payable - 12.5%</t>
  </si>
  <si>
    <t>Jago Industrial Products</t>
  </si>
  <si>
    <t>Input Vat @ 5 %</t>
  </si>
  <si>
    <t>JK Tools</t>
  </si>
  <si>
    <t>Amortization</t>
  </si>
  <si>
    <t>JN MACHINERIES PRIVATE LIMITED</t>
  </si>
  <si>
    <t>INPUT VAT</t>
  </si>
  <si>
    <t>Joseph Techcepts</t>
  </si>
  <si>
    <t>Input Vat Paid on Capital Goods @ 5%</t>
  </si>
  <si>
    <t>Kuri Hotels Pvt. Ltd.,</t>
  </si>
  <si>
    <t>Krish Cess Payable</t>
  </si>
  <si>
    <t>Maax Lubritech</t>
  </si>
  <si>
    <t>RBI Cess Payable</t>
  </si>
  <si>
    <t>MAEON LABORATORIES</t>
  </si>
  <si>
    <t>Service Tax Payable</t>
  </si>
  <si>
    <t>Mcvan Industrial Corporation</t>
  </si>
  <si>
    <t>Swatch Bharat Cess Payable</t>
  </si>
  <si>
    <t>MECHCI CADD ENGINEERING PVT LTD</t>
  </si>
  <si>
    <t>VAT Adjustment A/c</t>
  </si>
  <si>
    <t>Mitul Catering Service</t>
  </si>
  <si>
    <t>VAT Payable A/c</t>
  </si>
  <si>
    <t>Modern Electricals</t>
  </si>
  <si>
    <t>GST</t>
  </si>
  <si>
    <t>Movemax System Logistics Pvt Ltd</t>
  </si>
  <si>
    <t>CGST</t>
  </si>
  <si>
    <t>Naveen Electricals</t>
  </si>
  <si>
    <t>Input CGST  14%</t>
  </si>
  <si>
    <t>N.Davidraja</t>
  </si>
  <si>
    <t>Input CGST - 2.5%</t>
  </si>
  <si>
    <t>NK Multiplast</t>
  </si>
  <si>
    <t>Input CGST 6 %</t>
  </si>
  <si>
    <t>N.R.T. Transport</t>
  </si>
  <si>
    <t>Input CGST - 9%</t>
  </si>
  <si>
    <t>Om Enterprises</t>
  </si>
  <si>
    <t>Input CGST Others - 14 %</t>
  </si>
  <si>
    <t>Om Logistics Limited</t>
  </si>
  <si>
    <t>Input CGST Others - 2.5%</t>
  </si>
  <si>
    <t>Pandian Agencies</t>
  </si>
  <si>
    <t>Input CGST Others 6%</t>
  </si>
  <si>
    <t>Perfect Enviro Services</t>
  </si>
  <si>
    <t>Input CGST Others - 9 %</t>
  </si>
  <si>
    <t>Premier Printer Ribbon &amp; Consumables</t>
  </si>
  <si>
    <t>Availed in FY 23-24</t>
  </si>
  <si>
    <t>CGST INPUT CONTROL A/C</t>
  </si>
  <si>
    <t>SGST INPUT CONTROL A/C</t>
  </si>
  <si>
    <t>IGST INPUT CONTROL A/C</t>
  </si>
  <si>
    <t>INPUT CGST REJECTION-14%</t>
  </si>
  <si>
    <t>Priya Cabs</t>
  </si>
  <si>
    <t>INPUT CGST REJECTION - 9%</t>
  </si>
  <si>
    <t>PRL Turning Works</t>
  </si>
  <si>
    <t>INPUT CGST SALES REJECTION - 14%</t>
  </si>
  <si>
    <t>Protocol Labels India Pvt. Ltd.,</t>
  </si>
  <si>
    <t>INPUT CGST SALES REJECTION - 9%</t>
  </si>
  <si>
    <t>Pushpa Industries</t>
  </si>
  <si>
    <t>Output - IGST - 18%</t>
  </si>
  <si>
    <t>Output - IGST - 28%</t>
  </si>
  <si>
    <t>Output - CGST - 14%</t>
  </si>
  <si>
    <t>QUDECS INDIA ENGINEERING SERVICE PVT. LTD.,</t>
  </si>
  <si>
    <t>Output CGST 2.5%</t>
  </si>
  <si>
    <t>CGST Output Control</t>
  </si>
  <si>
    <t>CGST OUTPUT CONTROL A/C</t>
  </si>
  <si>
    <t>IGST Output Control</t>
  </si>
  <si>
    <t>SGST Output Control</t>
  </si>
  <si>
    <t>SGST OUTPUT CONTROL A/C</t>
  </si>
  <si>
    <t>Output - CGST - 9 %</t>
  </si>
  <si>
    <t>Raj Trading Co</t>
  </si>
  <si>
    <t>Output CGST Rejection - 14%</t>
  </si>
  <si>
    <t>Output CGST Rejection - 9 %</t>
  </si>
  <si>
    <t>Ramraj Enterprises</t>
  </si>
  <si>
    <t>Output IGST Rejection - 28 %</t>
  </si>
  <si>
    <t>GST Payable TN</t>
  </si>
  <si>
    <t>RG Industries</t>
  </si>
  <si>
    <t>Eligible CGST Payable 9 %</t>
  </si>
  <si>
    <t>Royal Labels</t>
  </si>
  <si>
    <t>Eligible IGST 18% Payable</t>
  </si>
  <si>
    <t>Sakthi Printers</t>
  </si>
  <si>
    <t>Eligible IGST 5% Payable</t>
  </si>
  <si>
    <t>Sakthivel Travels &amp; Transport</t>
  </si>
  <si>
    <t>Eligible SGST Payable 9 %</t>
  </si>
  <si>
    <t>Sathya Enterprises</t>
  </si>
  <si>
    <t>GST PAYABLE</t>
  </si>
  <si>
    <t>SEED FOR SAFETY</t>
  </si>
  <si>
    <t>CGST Excess Availed Payable</t>
  </si>
  <si>
    <t>SGST Excess Availed Payable</t>
  </si>
  <si>
    <t>Eligible Cgst Payable 2.5%</t>
  </si>
  <si>
    <t>Eligible Sgst Payable 2.5%</t>
  </si>
  <si>
    <t>RCM Ineligible CGST Payable</t>
  </si>
  <si>
    <t>Shree Mookambika Industrial Liners &amp; Engineers</t>
  </si>
  <si>
    <t>RCM Ineligible SGST Payable</t>
  </si>
  <si>
    <t>Sibas Ultrasonics Private Limited</t>
  </si>
  <si>
    <t>CGST Input As Per E-Ledger</t>
  </si>
  <si>
    <t>SGST Input As Per E-Ledger</t>
  </si>
  <si>
    <t>IGST</t>
  </si>
  <si>
    <t>Sky Tech</t>
  </si>
  <si>
    <t>Input IGST 12%</t>
  </si>
  <si>
    <t>Input IGST - 18%</t>
  </si>
  <si>
    <t>Southern Bearings &amp; General Suppliers</t>
  </si>
  <si>
    <t>Input IGST - 18% ( Import )</t>
  </si>
  <si>
    <t>Input IGST - 28%</t>
  </si>
  <si>
    <t>Sree Karuviyiyal</t>
  </si>
  <si>
    <t>Input IGST 5%</t>
  </si>
  <si>
    <t>Sree Travels</t>
  </si>
  <si>
    <t>Input IGST Eligible 5%</t>
  </si>
  <si>
    <t>Input IGST Eligible 18%-G</t>
  </si>
  <si>
    <t>Sri Krishna Security Services</t>
  </si>
  <si>
    <t>INPUT IGST REJECTION -18 %-G</t>
  </si>
  <si>
    <t>SRI LAKSHMI INDUSTRIES (Exp)</t>
  </si>
  <si>
    <t>INPUT IGST SALES REJECTION -18%</t>
  </si>
  <si>
    <t>INPUT IGST SALES REJECTION - 28%</t>
  </si>
  <si>
    <t>Sri Venkateshwara Transport</t>
  </si>
  <si>
    <t>SGST</t>
  </si>
  <si>
    <t>S.T.VEE Electricals</t>
  </si>
  <si>
    <t>Input SGST - 14%-G</t>
  </si>
  <si>
    <t>Sun Industries</t>
  </si>
  <si>
    <t>Input SGST - 2.5%-G</t>
  </si>
  <si>
    <t>Sun Shine Air Systems</t>
  </si>
  <si>
    <t>Input SGST 6 %-G</t>
  </si>
  <si>
    <t>S.V. Belting</t>
  </si>
  <si>
    <t>Input SGST 9 %-G</t>
  </si>
  <si>
    <t>Symtec</t>
  </si>
  <si>
    <t>Input SGST  Others - 14 %-G</t>
  </si>
  <si>
    <t>Taewoong Logistics Pvt. Ltd.</t>
  </si>
  <si>
    <t>Input SGST Others - 2.5%-G</t>
  </si>
  <si>
    <t>Tapco Pneumatics Pvt. Ltd.,</t>
  </si>
  <si>
    <t>Input SGST Others 6%-G</t>
  </si>
  <si>
    <t>The Professional Couriers</t>
  </si>
  <si>
    <t>Input SGST Others - 9 %-G</t>
  </si>
  <si>
    <t>Tii Techno Testing Services Pvt Ltd</t>
  </si>
  <si>
    <t>INPUT SGST REJECTION-14%-G</t>
  </si>
  <si>
    <t>TUV South Asia Pvt Ltd</t>
  </si>
  <si>
    <t>INPUT SGST REJECTION - 9%-G</t>
  </si>
  <si>
    <t>Udayam Travels</t>
  </si>
  <si>
    <t>INPUT SGST SALES REJECTION - 14%-G</t>
  </si>
  <si>
    <t>VIJAYALAKSHMI CABS</t>
  </si>
  <si>
    <t>INPUT SGST SALES REJECTION - 9%-G</t>
  </si>
  <si>
    <t>VSN Advisors</t>
  </si>
  <si>
    <t>Output - SGST - 14 %</t>
  </si>
  <si>
    <t>SUNDRY CREDITORS - JOB WORK(LOCAL)</t>
  </si>
  <si>
    <t>Output - SGST - 9 %</t>
  </si>
  <si>
    <t>Aro-Sak Plastics &amp; Assemblies Pvt Ltd</t>
  </si>
  <si>
    <t>Output SGST Rejection - 9 %-G</t>
  </si>
  <si>
    <t>R A Metal Finishers Private Limited</t>
  </si>
  <si>
    <t>Input CGST Eligible - 9 %</t>
  </si>
  <si>
    <t>Input SGST Eligible - 9 %</t>
  </si>
  <si>
    <t>Input CGST Eligible - 2.5 %</t>
  </si>
  <si>
    <t>K.A.Industrial Components Company</t>
  </si>
  <si>
    <t>Input SGST Eligible - 2.5 %</t>
  </si>
  <si>
    <t>Keerthi Industries</t>
  </si>
  <si>
    <t>Output IGST Rejection - 18%</t>
  </si>
  <si>
    <t>Sai Enterprises (Labour)</t>
  </si>
  <si>
    <t>Input IGST Eligible 18%</t>
  </si>
  <si>
    <t>Sri Vinayaga Automotives</t>
  </si>
  <si>
    <t>INPUT IGST REJECTION -18 %</t>
  </si>
  <si>
    <t>S R V Metal Finishers</t>
  </si>
  <si>
    <t>Input SGST - 2.5%</t>
  </si>
  <si>
    <t>Stantek Auto Systems</t>
  </si>
  <si>
    <t>INPUT SGST REJECTION-14%</t>
  </si>
  <si>
    <t>SUNDRY CREDITORS - PURCHASE(LOCAL)</t>
  </si>
  <si>
    <t>INPUT SGST REJECTION - 9%</t>
  </si>
  <si>
    <t>Acme Safetywears Limited.</t>
  </si>
  <si>
    <t>Input SGST - 14%</t>
  </si>
  <si>
    <t>Aerrow Electricals Pvt Ltd</t>
  </si>
  <si>
    <t>Input SGST 6 %</t>
  </si>
  <si>
    <t>AR Office Supplies</t>
  </si>
  <si>
    <t>Input SGST 9 %</t>
  </si>
  <si>
    <t>Dasheng India Pvt Ltd</t>
  </si>
  <si>
    <t>Input SGST  Others - 14 %</t>
  </si>
  <si>
    <t>Dong-A India Automotive Pvt Ltd</t>
  </si>
  <si>
    <t>Input SGST Others - 2.5%</t>
  </si>
  <si>
    <t>DS Connectors and Cables India Pvt Ltd</t>
  </si>
  <si>
    <t>Input SGST Others 6%</t>
  </si>
  <si>
    <t>Durga Engineers (Crs)</t>
  </si>
  <si>
    <t>Input SGST Others - 9 %</t>
  </si>
  <si>
    <t>Eco Advanced Poly Tech India Pvt Ltd</t>
  </si>
  <si>
    <t>CGST Cash Balance</t>
  </si>
  <si>
    <t>SGST Cash Balance</t>
  </si>
  <si>
    <t>CGST To Be Availed</t>
  </si>
  <si>
    <t>SGST To Be Availed</t>
  </si>
  <si>
    <t>IGST To Be Availed</t>
  </si>
  <si>
    <t>INPUT SGST SALES REJECTION - 14%</t>
  </si>
  <si>
    <t>Electromech Engineers</t>
  </si>
  <si>
    <t>INPUT SGST SALES REJECTION - 9%</t>
  </si>
  <si>
    <t>Essay Pressings</t>
  </si>
  <si>
    <t>Output SGST 2.5%</t>
  </si>
  <si>
    <t>Everest Industrial Polymers</t>
  </si>
  <si>
    <t>Output SGST 14%</t>
  </si>
  <si>
    <t>Growth Enterprises</t>
  </si>
  <si>
    <t>Output SGST 9%</t>
  </si>
  <si>
    <t>G.V.Industries</t>
  </si>
  <si>
    <t>Output SGST Rejection - 14 %</t>
  </si>
  <si>
    <t>Hinata Polymers</t>
  </si>
  <si>
    <t>INPUT CGST REJECTION - 6 %</t>
  </si>
  <si>
    <t xml:space="preserve">Hyeongshin Automotive Industry_x000D_
</t>
  </si>
  <si>
    <t>INPUT SGST REJECTION - 6 %</t>
  </si>
  <si>
    <t>Jangone Foam Products India Pvt Ltd</t>
  </si>
  <si>
    <t>Output SGST Rejection - 9 %</t>
  </si>
  <si>
    <t>Jaya Springs</t>
  </si>
  <si>
    <t>INPUT CGST Shortage Reversal-14%</t>
  </si>
  <si>
    <t>INPUT CGST Shortage Reversal - 6 %</t>
  </si>
  <si>
    <t>INPUT CGST Shortage Reversal - 9%</t>
  </si>
  <si>
    <t>INPUT IGST Shortage Reversal -18 %</t>
  </si>
  <si>
    <t>INPUT SGST Shortage Reversal-14%</t>
  </si>
  <si>
    <t>INPUT SGST Shortage Reversal - 6 %</t>
  </si>
  <si>
    <t>INPUT SGST Shortage Reversal - 9%</t>
  </si>
  <si>
    <t>SUNDRY CREDITORS</t>
  </si>
  <si>
    <t>Kriya Polytech Cr</t>
  </si>
  <si>
    <t>SUNDRY CREDITORS- INTERNATIONAL</t>
  </si>
  <si>
    <t>Minami Metals Pvt Ltd (Crs)</t>
  </si>
  <si>
    <t>Murugan Industries Crs</t>
  </si>
  <si>
    <t>Nassa Polymers Crs</t>
  </si>
  <si>
    <t>Nifco South India Manufacturing Pvt Ltd</t>
  </si>
  <si>
    <t>Chicago Pneumatic Sales</t>
  </si>
  <si>
    <t>PIP Polymers Pvt Ltd</t>
  </si>
  <si>
    <t>Plastronics ( India)</t>
  </si>
  <si>
    <t>Glovis India Anantapur Pvt Ltd</t>
  </si>
  <si>
    <t>Siva Travels</t>
  </si>
  <si>
    <t>GUMGANG EXIM &amp; HOSPITALITIES PVT LTD</t>
  </si>
  <si>
    <t>Precision Spring Products</t>
  </si>
  <si>
    <t>Pushkar Insulation &amp; Packaging Pvt Ltd</t>
  </si>
  <si>
    <t>Raghavendra Chemicals</t>
  </si>
  <si>
    <t>Ramsays Corporation Pvt. Ltd.,</t>
  </si>
  <si>
    <t>Saratha Stamping Solution Private Limited</t>
  </si>
  <si>
    <t>Precision Bearing House</t>
  </si>
  <si>
    <t>Scientific Rubber Enterprises</t>
  </si>
  <si>
    <t>Shri Balaji Fastener Tools</t>
  </si>
  <si>
    <t>CAPITAL WORK IN PROGRESS</t>
  </si>
  <si>
    <t>Silicons India</t>
  </si>
  <si>
    <t>Plant &amp;Machinery WIP</t>
  </si>
  <si>
    <t>Factory Builiding (WIP)</t>
  </si>
  <si>
    <t>Sincerity Innovation Technology India Private Ltd</t>
  </si>
  <si>
    <t>SL Lumax Limited ( Crs)</t>
  </si>
  <si>
    <t>ERP WIP</t>
  </si>
  <si>
    <t>Sri Balaji Engineering Works</t>
  </si>
  <si>
    <t>OFFICE EQUIPMENTS</t>
  </si>
  <si>
    <t>Sri Hari Industries(Crs)</t>
  </si>
  <si>
    <t>PLANT &amp; MACHINERY</t>
  </si>
  <si>
    <t>Sri Lakshmi Industries Crs</t>
  </si>
  <si>
    <t>PROVISION FOR DEPRECIATION</t>
  </si>
  <si>
    <t>Sri NCK Industries</t>
  </si>
  <si>
    <t>VEHICLE</t>
  </si>
  <si>
    <t>Sri Ram Rubber Products</t>
  </si>
  <si>
    <t>COMPUTER &amp; ACCESSORIES</t>
  </si>
  <si>
    <t>Sri Vinayagaa Components</t>
  </si>
  <si>
    <t>ELECTRICAL FITTINGS</t>
  </si>
  <si>
    <t>Stanson Rubber Products</t>
  </si>
  <si>
    <t>FURNITURE &amp; FIXTURES</t>
  </si>
  <si>
    <t>Sujo Plast Crs</t>
  </si>
  <si>
    <t>LAND &amp; BUILDINGS</t>
  </si>
  <si>
    <t>Sun Rubber Works</t>
  </si>
  <si>
    <t>TOOLS &amp; EQUIPMENTS</t>
  </si>
  <si>
    <t>Super Micron Engineering Crs</t>
  </si>
  <si>
    <t>Mold for Sales - Asset</t>
  </si>
  <si>
    <t>UPS Jetair Express Pvt Ltd</t>
  </si>
  <si>
    <t>INCOME TAX ASSET</t>
  </si>
  <si>
    <t>Veenus Fine Chemicals</t>
  </si>
  <si>
    <t>INCOME TAX ASSET 05-06</t>
  </si>
  <si>
    <t>Vibgyor Automotive Pvt. Ltd.</t>
  </si>
  <si>
    <t>Advance Tax 05-06</t>
  </si>
  <si>
    <t>Wizard Tube Engineered Components Pvt Ltd</t>
  </si>
  <si>
    <t>INCOME TAX ASSET 06-07</t>
  </si>
  <si>
    <t>Yohasan Engineering</t>
  </si>
  <si>
    <t>TDS Receivable 06-07</t>
  </si>
  <si>
    <t>INCOME TAX ASSET 07-08</t>
  </si>
  <si>
    <t>Income Tax 07-08</t>
  </si>
  <si>
    <t>INCOME TAX ASSET 09-10</t>
  </si>
  <si>
    <t>Income Tax 09-10</t>
  </si>
  <si>
    <t>Provision for Tax 2009-10</t>
  </si>
  <si>
    <t>TCS Receivable 09-10</t>
  </si>
  <si>
    <t>TDS Receivable 09-10</t>
  </si>
  <si>
    <t>Income Tax Refund Receivables 2009-10</t>
  </si>
  <si>
    <t>INCOME TAX ASSET 10-11</t>
  </si>
  <si>
    <t>Income Tax 10-11</t>
  </si>
  <si>
    <t>Provision for Tax 2010-11</t>
  </si>
  <si>
    <t>Income Tax Refund Receivables 2010-11</t>
  </si>
  <si>
    <t>TDS Receivable 10-11</t>
  </si>
  <si>
    <t>INCOME TAX ASSET 11-12</t>
  </si>
  <si>
    <t>Income Tax 11-12</t>
  </si>
  <si>
    <t>Mat Credit 11-12</t>
  </si>
  <si>
    <t>Provision for Tax 2011.12</t>
  </si>
  <si>
    <t>Income Tax Refund Refund Adjustment  13-14 Against 11-12</t>
  </si>
  <si>
    <t>TDS Receivable 11-12</t>
  </si>
  <si>
    <t>INCOME TAX ASSET 12-13</t>
  </si>
  <si>
    <t>Income Tax 12-13</t>
  </si>
  <si>
    <t>Tds Receivable 12-13</t>
  </si>
  <si>
    <t>INCOME TAX ASSET 13-14</t>
  </si>
  <si>
    <t>Income Tax 13-14</t>
  </si>
  <si>
    <t>Tds Receivable 13-14</t>
  </si>
  <si>
    <t>Income Tax Refund Receivables 13-14</t>
  </si>
  <si>
    <t>INCOME TAX ASSET 14-15</t>
  </si>
  <si>
    <t>Tds Receivable 14-15</t>
  </si>
  <si>
    <t>INCOME TAX ASSET 15-16</t>
  </si>
  <si>
    <t>Tds Receivable 15-16</t>
  </si>
  <si>
    <t>INCOME TAX ASSET 16-17</t>
  </si>
  <si>
    <t>Tds Receivable 16-17</t>
  </si>
  <si>
    <t>INCOME TAX ASSET 17-18</t>
  </si>
  <si>
    <t>Advance Tax 17-18</t>
  </si>
  <si>
    <t>Mat Credit Entitlement FY 17-18</t>
  </si>
  <si>
    <t>Provision for Income FY 17-18</t>
  </si>
  <si>
    <t>Tds Receivable 17-18</t>
  </si>
  <si>
    <t>Tds Receivable 18-19</t>
  </si>
  <si>
    <t>Income Tax 2019-20</t>
  </si>
  <si>
    <t>TDS Receivable 19-20</t>
  </si>
  <si>
    <t>Mat credit asset fy 2019-20</t>
  </si>
  <si>
    <t>Provision of Income Tax Fy 2019-20</t>
  </si>
  <si>
    <t>Income Tax 2020-2021</t>
  </si>
  <si>
    <t>Mat Credit Asset 2020-21</t>
  </si>
  <si>
    <t>Provision of Income Tax 2020-21</t>
  </si>
  <si>
    <t>Tds Receivable 20-21</t>
  </si>
  <si>
    <t>Tds Paid Recoverable</t>
  </si>
  <si>
    <t>Tds-Excess Paid</t>
  </si>
  <si>
    <t>TCS Receivable Purchase @ 0.075%</t>
  </si>
  <si>
    <t>Income Tax Asset 21-22</t>
  </si>
  <si>
    <t>Advance Tax 21-22</t>
  </si>
  <si>
    <t>Tds Receivable 21-22</t>
  </si>
  <si>
    <t>TCS Receivable Purchase @ 0.10%</t>
  </si>
  <si>
    <t>Advance Tax 22-23</t>
  </si>
  <si>
    <t>MAT Credit Asset FY 2022-23</t>
  </si>
  <si>
    <t>Incometax Provision for FY 2022-23</t>
  </si>
  <si>
    <t>TDS Receivable 22-23</t>
  </si>
  <si>
    <t>Advance Tax 23-24</t>
  </si>
  <si>
    <t>Income Tax Provision for FY 2023-2024</t>
  </si>
  <si>
    <t>TDS Receivable 23-24</t>
  </si>
  <si>
    <t>LOANS, ADVANCES &amp; DEPOSITS</t>
  </si>
  <si>
    <t>ADVANCES</t>
  </si>
  <si>
    <t>STAFF ADVANCE</t>
  </si>
  <si>
    <t>Advance Directors</t>
  </si>
  <si>
    <t>School Education Deposit (AD)</t>
  </si>
  <si>
    <t>Prepaid Expenses</t>
  </si>
  <si>
    <t>DEPOSITS</t>
  </si>
  <si>
    <t>MODVAT ACCOUNT</t>
  </si>
  <si>
    <t>CENVAT OTHERS</t>
  </si>
  <si>
    <t>CEPA Duty Refund</t>
  </si>
  <si>
    <t>Service Tax - Refundable Receipt</t>
  </si>
  <si>
    <t>Rebate Claim -Excise</t>
  </si>
  <si>
    <t>Rule 5 Refund</t>
  </si>
  <si>
    <t>EXCISE CONTROL A/C</t>
  </si>
  <si>
    <t>Cenvat Control AD A/C</t>
  </si>
  <si>
    <t>Cenvat Control ED A/C RG23A</t>
  </si>
  <si>
    <t>Cenvat Control ED A/C RG23C</t>
  </si>
  <si>
    <t>Cenvat Control ED CESS A/C</t>
  </si>
  <si>
    <t>Cenvat Control ED CESS A/C RG 23A</t>
  </si>
  <si>
    <t>Cenvat Control ED CESS A/C RG 23 C</t>
  </si>
  <si>
    <t>Cenvat Control ED SHC CESS A/C</t>
  </si>
  <si>
    <t>Cenvat Control ED SHC CESS A/C RG23A</t>
  </si>
  <si>
    <t>Cenvat Control ED SHC CESS A/C RG23C</t>
  </si>
  <si>
    <t>Cenvat Control ST A/C</t>
  </si>
  <si>
    <t>Cenvat Control ST CESS A/C</t>
  </si>
  <si>
    <t>Cenvat Control ST SHC CESS A/C</t>
  </si>
  <si>
    <t>PLA A/C</t>
  </si>
  <si>
    <t>Interest PLA</t>
  </si>
  <si>
    <t>Modvat - PLA</t>
  </si>
  <si>
    <t>RG 23 A</t>
  </si>
  <si>
    <t>Modvat RG 23A 12.5%</t>
  </si>
  <si>
    <t>RG 23A &amp; ST Availed in 2016-17</t>
  </si>
  <si>
    <t>Cenvat Credit RG 23 A Unavailed in Return</t>
  </si>
  <si>
    <t>Modvat RG 23 A Credit Wrongly Taken in Return</t>
  </si>
  <si>
    <t>Service Tax Credit Unavailed Return</t>
  </si>
  <si>
    <t>RG 23 C</t>
  </si>
  <si>
    <t>Modvat Addl Duty RG 23C 4%- 2017-18</t>
  </si>
  <si>
    <t>Modvat RG  23 C 2016-17</t>
  </si>
  <si>
    <t>Modvat RG  23 C 2017-18</t>
  </si>
  <si>
    <t>SERVICE TAX INPUT</t>
  </si>
  <si>
    <t>Service Tax RG 23A</t>
  </si>
  <si>
    <t>Interest Bearing Deposit</t>
  </si>
  <si>
    <t>Electricity Caution Deposit</t>
  </si>
  <si>
    <t>Interest Receivable on EB Deposit</t>
  </si>
  <si>
    <t>Electricity MCD</t>
  </si>
  <si>
    <t>NSC Deposit</t>
  </si>
  <si>
    <t>UTI Bank A/c Gratuity Assurance Scheme</t>
  </si>
  <si>
    <t>Hdfc Bank Fixed Deposit</t>
  </si>
  <si>
    <t>KEB Hana Bank Fixed Deposit</t>
  </si>
  <si>
    <t>Non Interest Bearing Deposit</t>
  </si>
  <si>
    <t>Reliance Jio infocomm Ltd</t>
  </si>
  <si>
    <t>BSNL - ISDN Connection Dposit</t>
  </si>
  <si>
    <t>Caltex - Cylinder Deposit</t>
  </si>
  <si>
    <t>Certificate of Origin Deposit</t>
  </si>
  <si>
    <t>Cylinder Deposit - (Sigma Oxygen Licensee)</t>
  </si>
  <si>
    <t>EDD</t>
  </si>
  <si>
    <t>Gas Deposit - Bharat Petroleum Corporation Ltd</t>
  </si>
  <si>
    <t>Reliance Jio Infocomm Ltd.,</t>
  </si>
  <si>
    <t>Rent Deposit  (Ananthapur)</t>
  </si>
  <si>
    <t>Rent Deposit - Veeranan (MD)</t>
  </si>
  <si>
    <t>Rent Deposit HIRCO 1402 - Bhavna Chandhok (AD)</t>
  </si>
  <si>
    <t>Rent Deposit (HIRCO 801) Hampton Guest House</t>
  </si>
  <si>
    <t>Tamilnadu Waste Management Ltd - Dopsits</t>
  </si>
  <si>
    <t>Gas Deposit (Guest House)</t>
  </si>
  <si>
    <t>HPCL  - Cylinder Deposit</t>
  </si>
  <si>
    <t>Rent Deposit (BAE)</t>
  </si>
  <si>
    <t>Mobile Phone Deposit - MD (Aircel)</t>
  </si>
  <si>
    <t>Remt Deposit ED Hwang</t>
  </si>
  <si>
    <t>Rent Deposit HIRCO 903 (Deepak Desai)</t>
  </si>
  <si>
    <t>Rent Deposit (Carica Foods Pvt. Ltd)</t>
  </si>
  <si>
    <t>Rent Deposit - GM</t>
  </si>
  <si>
    <t>Rent Deposit GM (New)</t>
  </si>
  <si>
    <t>Rent Deposit (Kanthmadam Venkatachalam) Soundar</t>
  </si>
  <si>
    <t>Rent Deposit ED (Manohar Rao)</t>
  </si>
  <si>
    <t>Rent Deposit - ED (Shikha Barlow Hattar)</t>
  </si>
  <si>
    <t>Rent Deposit (MD) Kimsungkil</t>
  </si>
  <si>
    <t>Rent Deposit - Trainees Padappai</t>
  </si>
  <si>
    <t>Security Deposit for Broad Band</t>
  </si>
  <si>
    <t>Spic Jothi Gas Deposit</t>
  </si>
  <si>
    <t>Tamilnadu Waste Management Ltd - Deposits</t>
  </si>
  <si>
    <t>Telephone Deposit</t>
  </si>
  <si>
    <t>OTHER CURRENT ASSETS</t>
  </si>
  <si>
    <t>Interest Receivable on Term/Fixed Deposit</t>
  </si>
  <si>
    <t>Opening Stock</t>
  </si>
  <si>
    <t>Stock in Hand</t>
  </si>
  <si>
    <t>SUNDRY DEBTORS</t>
  </si>
  <si>
    <t>Branch</t>
  </si>
  <si>
    <t>Infac India Pvt Ltd ( AP )</t>
  </si>
  <si>
    <t>Infac India pVt lTd</t>
  </si>
  <si>
    <t>CASH IN HAND</t>
  </si>
  <si>
    <t>CASH IN HAND-G</t>
  </si>
  <si>
    <t>Cash in Hand</t>
  </si>
  <si>
    <t>BANK ACCOUNTS</t>
  </si>
  <si>
    <t>AXIS Bank A/c No.428010200006033</t>
  </si>
  <si>
    <t>Bank of Baroda A/c - 38630200000052</t>
  </si>
  <si>
    <t>Citi Bank A/c No - 0344380007</t>
  </si>
  <si>
    <t>HDFC BANK A/c - 50200005001073</t>
  </si>
  <si>
    <t>KEB Hana Bank 8201000667</t>
  </si>
  <si>
    <t>Citi Bank A/c No - 0344380023</t>
  </si>
  <si>
    <t>KEB HANA BANK EURO A/C NO 8209000067</t>
  </si>
  <si>
    <t>Shinhan Bank INR 759000002516</t>
  </si>
  <si>
    <t>KEB USD Account 8207000245</t>
  </si>
  <si>
    <t>Shinhan Euro 759400000136</t>
  </si>
  <si>
    <t>Shinhan EEFC  USD A/c.No.701-000-011193</t>
  </si>
  <si>
    <t>State Bank of India - 10565622731</t>
  </si>
  <si>
    <t>Custom Duty</t>
  </si>
  <si>
    <t>Customs Duty</t>
  </si>
  <si>
    <t>Customs Duty (Thru Licence)</t>
  </si>
  <si>
    <t>Goods in Transit</t>
  </si>
  <si>
    <t>pl</t>
  </si>
  <si>
    <t>NET SALES A/c</t>
  </si>
  <si>
    <t>EXPORT SALES</t>
  </si>
  <si>
    <t>Export Sales- China</t>
  </si>
  <si>
    <t>Export Sales - CZECH REPUBLIC</t>
  </si>
  <si>
    <t>Export Sales - Korea</t>
  </si>
  <si>
    <t>Export Sales - Slovakia</t>
  </si>
  <si>
    <t>Export Sales - Mexico</t>
  </si>
  <si>
    <t>EXPORT SALES INDONESIA</t>
  </si>
  <si>
    <t>Export Sales Vietnam</t>
  </si>
  <si>
    <t>EXPORT SALES - NORTH AMERICA</t>
  </si>
  <si>
    <t>Export Sales- Turkey</t>
  </si>
  <si>
    <t>INTERSTATE SALES</t>
  </si>
  <si>
    <t>Sales Interstate ( AP )</t>
  </si>
  <si>
    <t>Sales Interstate GST</t>
  </si>
  <si>
    <t>LOCAL SALES</t>
  </si>
  <si>
    <t>Sales- CT -2</t>
  </si>
  <si>
    <t>Sales @ 14.5%</t>
  </si>
  <si>
    <t>Sales @ 5%</t>
  </si>
  <si>
    <t>Price Reduction</t>
  </si>
  <si>
    <t>Local GST</t>
  </si>
  <si>
    <t>MOLD SALES</t>
  </si>
  <si>
    <t>Sales Local GST</t>
  </si>
  <si>
    <t>Supplementary Sales Interstate</t>
  </si>
  <si>
    <t>Supplementary Sales Local</t>
  </si>
  <si>
    <t>Scrap sales</t>
  </si>
  <si>
    <t>MOLD SALES INTERSTATE</t>
  </si>
  <si>
    <t>MOLD SALES LOCAL.</t>
  </si>
  <si>
    <t>MOLD SALES LOCAL</t>
  </si>
  <si>
    <t>Prior Period Income</t>
  </si>
  <si>
    <t>PURCHASE - IMPORT</t>
  </si>
  <si>
    <t>PURCHASE - IMPORT-G</t>
  </si>
  <si>
    <t>Purchase - Import</t>
  </si>
  <si>
    <t>Goods in Transit Purchase</t>
  </si>
  <si>
    <t>Purchase Import -Samples</t>
  </si>
  <si>
    <t>PURCHASE- INTERSTATE</t>
  </si>
  <si>
    <t>Cash Discount Availed</t>
  </si>
  <si>
    <t>CST-2% on Purchase</t>
  </si>
  <si>
    <t>Purchase Interstate</t>
  </si>
  <si>
    <t>PURCHASE - LOCAL</t>
  </si>
  <si>
    <t>PURCHASE - OTHERS</t>
  </si>
  <si>
    <t>Freight Charges</t>
  </si>
  <si>
    <t>ITC Not Eligible - 5 % &amp; 14.5%</t>
  </si>
  <si>
    <t>Labour Charges</t>
  </si>
  <si>
    <t>Purchase Others</t>
  </si>
  <si>
    <t>Samples Purchase</t>
  </si>
  <si>
    <t>Purchase @ 4 %</t>
  </si>
  <si>
    <t>Discount &amp; Rebate (Income)</t>
  </si>
  <si>
    <t>Purchase @ 14.5%</t>
  </si>
  <si>
    <t>Purchase @ 5%</t>
  </si>
  <si>
    <t>Purchase Local GST</t>
  </si>
  <si>
    <t>Purcahse Interstate GST</t>
  </si>
  <si>
    <t>Purchase Debit</t>
  </si>
  <si>
    <t>Purchase Interstate GST</t>
  </si>
  <si>
    <t>Discount - From Licence Purchased</t>
  </si>
  <si>
    <t>OTHER INCOME</t>
  </si>
  <si>
    <t>Export Incentive 2%DBK</t>
  </si>
  <si>
    <t>Interest on Deposit Under Gratuity Scheme</t>
  </si>
  <si>
    <t>MEIS Incentive</t>
  </si>
  <si>
    <t>MEIS Incentive From Glovis</t>
  </si>
  <si>
    <t>Deferrd Tax Income/(Expn)</t>
  </si>
  <si>
    <t>Recovered From Bad Debt</t>
  </si>
  <si>
    <t>Insurance Claim Recieved</t>
  </si>
  <si>
    <t>Creditors Wirtten Off</t>
  </si>
  <si>
    <t>Interest on EB Deposit</t>
  </si>
  <si>
    <t>Interest on Fixed Deposit</t>
  </si>
  <si>
    <t>Profit on Sale of Assets</t>
  </si>
  <si>
    <t>Vendor Claim (Q.C)</t>
  </si>
  <si>
    <t>Miscelleneous Income</t>
  </si>
  <si>
    <t>Interest on Income Tax Refund</t>
  </si>
  <si>
    <t>Written Off</t>
  </si>
  <si>
    <t>ADMINISTRATION EXPENSES</t>
  </si>
  <si>
    <t>ADVT &amp; BUSINESS PROMOTION</t>
  </si>
  <si>
    <t>Business Promotion</t>
  </si>
  <si>
    <t>COMMUNICATION EXPENSES</t>
  </si>
  <si>
    <t>E-Mail Charges</t>
  </si>
  <si>
    <t>Mobile Phone Charges</t>
  </si>
  <si>
    <t>Postage &amp; Courier Charges</t>
  </si>
  <si>
    <t>Telephone Charges</t>
  </si>
  <si>
    <t>INTEREST AND FINANCE CHARGES</t>
  </si>
  <si>
    <t>Bank Charges</t>
  </si>
  <si>
    <t>Bank Charges - GST</t>
  </si>
  <si>
    <t>Bank Charges (Inward Remittance)</t>
  </si>
  <si>
    <t>Bank Charges (Outward Remittance)</t>
  </si>
  <si>
    <t>Interest on WCDL Loan (KEB Hana)</t>
  </si>
  <si>
    <t>Interest on Buyers Credit</t>
  </si>
  <si>
    <t>Interest on ECB Loan</t>
  </si>
  <si>
    <t>Interest on FCY</t>
  </si>
  <si>
    <t>Interest on GST</t>
  </si>
  <si>
    <t>Interest on PCFC Loan</t>
  </si>
  <si>
    <t>Interest on ESI</t>
  </si>
  <si>
    <t>Interest on Excise Duty</t>
  </si>
  <si>
    <t>Interest on Service Tax</t>
  </si>
  <si>
    <t>Interest on Income Tax</t>
  </si>
  <si>
    <t>Interest to MSME Crs</t>
  </si>
  <si>
    <t>Interest on  EB</t>
  </si>
  <si>
    <t>Interest on TDS</t>
  </si>
  <si>
    <t>OTHER ADMINISTRATION EXPENSES</t>
  </si>
  <si>
    <t>Price Difference Short Supply (Prior Period)</t>
  </si>
  <si>
    <t>Advance Paid Written Off</t>
  </si>
  <si>
    <t>Audit Fees</t>
  </si>
  <si>
    <t>Books and Periodicals</t>
  </si>
  <si>
    <t>Consultancy Charges</t>
  </si>
  <si>
    <t>Cenvat Credit Written Off</t>
  </si>
  <si>
    <t>Donation</t>
  </si>
  <si>
    <t>Discount &amp; Rebates</t>
  </si>
  <si>
    <t>Commission &amp; Brokerage</t>
  </si>
  <si>
    <t>E.D on Finished Goods</t>
  </si>
  <si>
    <t>Electricity Charges - TNEB</t>
  </si>
  <si>
    <t>Electricity Charges - Wind Power</t>
  </si>
  <si>
    <t>Electricity Charges Others</t>
  </si>
  <si>
    <t>Exgratia Others</t>
  </si>
  <si>
    <t>Insurance</t>
  </si>
  <si>
    <t>Krishi Kalyan Cess (KKC)</t>
  </si>
  <si>
    <t>Labour Welfare Fund</t>
  </si>
  <si>
    <t>Membership and Subscription</t>
  </si>
  <si>
    <t>Miscelleneous Exps</t>
  </si>
  <si>
    <t>Pooja Expenses</t>
  </si>
  <si>
    <t>Office Expenses</t>
  </si>
  <si>
    <t>Printing &amp; Stationery</t>
  </si>
  <si>
    <t>Professional Charges</t>
  </si>
  <si>
    <t>Professional Tax Account</t>
  </si>
  <si>
    <t>Rates &amp; Taxes</t>
  </si>
  <si>
    <t>R B I Cess</t>
  </si>
  <si>
    <t>Rounding Off</t>
  </si>
  <si>
    <t>Advance Writtenoff</t>
  </si>
  <si>
    <t>R.O.Difference</t>
  </si>
  <si>
    <t>Security Charges</t>
  </si>
  <si>
    <t>Swatch Bharat Cess</t>
  </si>
  <si>
    <t>Training &amp; Seminar Fees</t>
  </si>
  <si>
    <t>RENT</t>
  </si>
  <si>
    <t>Rent Apartments</t>
  </si>
  <si>
    <t>Rent Trainees</t>
  </si>
  <si>
    <t>REPAIRS &amp; MAINTENANCE</t>
  </si>
  <si>
    <t>Computer Maintenance</t>
  </si>
  <si>
    <t>Maintenance Apts</t>
  </si>
  <si>
    <t>Repairs and Maintenance</t>
  </si>
  <si>
    <t>SALARIES AND BONUS</t>
  </si>
  <si>
    <t>Bonus for Staff</t>
  </si>
  <si>
    <t>Bonus -Directors</t>
  </si>
  <si>
    <t>Director Remuneration</t>
  </si>
  <si>
    <t>Directors Welfare</t>
  </si>
  <si>
    <t>Educational Allowance-Directors</t>
  </si>
  <si>
    <t>E P F -Administration Charges</t>
  </si>
  <si>
    <t>E P F Employers Contn</t>
  </si>
  <si>
    <t>ESIC -Employers Contn</t>
  </si>
  <si>
    <t>Exgratia</t>
  </si>
  <si>
    <t>Gratuity</t>
  </si>
  <si>
    <t>Gratuity Fund Account</t>
  </si>
  <si>
    <t>Koreans Staff Welfare</t>
  </si>
  <si>
    <t>Leave Encashment-Staff</t>
  </si>
  <si>
    <t>LTA</t>
  </si>
  <si>
    <t>Referral Incentive</t>
  </si>
  <si>
    <t>Recruitment Charges</t>
  </si>
  <si>
    <t>Salaries</t>
  </si>
  <si>
    <t>Staff Salary -Koreans</t>
  </si>
  <si>
    <t>STAFF WELFARE</t>
  </si>
  <si>
    <t>STAFF WELFARE-G</t>
  </si>
  <si>
    <t>Canteen Exps</t>
  </si>
  <si>
    <t>Educational Allowance Staff &amp; Workers</t>
  </si>
  <si>
    <t>Entertainment Exps</t>
  </si>
  <si>
    <t>Medical Expenses</t>
  </si>
  <si>
    <t>Staff Welfare</t>
  </si>
  <si>
    <t>Staff Welfare Covid19</t>
  </si>
  <si>
    <t>TRAVELING AND CONVEYANCE</t>
  </si>
  <si>
    <t>Conveyance Others</t>
  </si>
  <si>
    <t>Conveyance Staff Bus &amp; Van</t>
  </si>
  <si>
    <t>Foreign Travelling Exps</t>
  </si>
  <si>
    <t>Travelling Expenses</t>
  </si>
  <si>
    <t>VEHICLE MAINTENANCE</t>
  </si>
  <si>
    <t>Car Rental Charges</t>
  </si>
  <si>
    <t>Motor Car Maintenance</t>
  </si>
  <si>
    <t>Prior Period Expenses</t>
  </si>
  <si>
    <t>RESEARCH &amp; DEVELOPMENT</t>
  </si>
  <si>
    <t>Sample Purchase ( R&amp;D)</t>
  </si>
  <si>
    <t>SELLING &amp; DISTRIBUTION EXPENSES</t>
  </si>
  <si>
    <t>Repair &amp; Rework Charges</t>
  </si>
  <si>
    <t>Advertisement Charges</t>
  </si>
  <si>
    <t>Q.C Claim</t>
  </si>
  <si>
    <t>Warranty Claim</t>
  </si>
  <si>
    <t>DEPRECIATION</t>
  </si>
  <si>
    <t>DEPRECIATION-G</t>
  </si>
  <si>
    <t>Depreciation</t>
  </si>
  <si>
    <t>EXCHANGE FLUCTUATION</t>
  </si>
  <si>
    <t>Exchange Fluctuation Gain / Loss ( Rm )</t>
  </si>
  <si>
    <t>Exchange Fluctuation on Cap Goods</t>
  </si>
  <si>
    <t>P&amp;L Appropriation</t>
  </si>
  <si>
    <t>Income Tax Expenses</t>
  </si>
  <si>
    <t>Previous Years Income Tax Expenses</t>
  </si>
  <si>
    <t>Mat Credit Income</t>
  </si>
  <si>
    <t>Free Samples</t>
  </si>
  <si>
    <t>Shortages, Line Rej &amp; Line Stop</t>
  </si>
  <si>
    <t>Discount  (Receipt-Shortage)</t>
  </si>
  <si>
    <t>KDQR Claim</t>
  </si>
  <si>
    <t>Bad Debt</t>
  </si>
  <si>
    <t>Income for Appropriation A/c</t>
  </si>
  <si>
    <t>Loss on Sale of  Assets</t>
  </si>
  <si>
    <t>CSR Expenditure</t>
  </si>
  <si>
    <t>AIR FREIGHT</t>
  </si>
  <si>
    <t>EXPORT FREIGHT - AIR</t>
  </si>
  <si>
    <t>Export Air Freight Korea</t>
  </si>
  <si>
    <t>Export Air Freight - North America</t>
  </si>
  <si>
    <t>Export Air Freight czech republic</t>
  </si>
  <si>
    <t>Export Air Freight Slovakia</t>
  </si>
  <si>
    <t>EXPORT AIR FREIGHT - INDONESIA</t>
  </si>
  <si>
    <t>EXPORT AIR FRIEGHT VIETNAM</t>
  </si>
  <si>
    <t>Export Air Freight - Turkey</t>
  </si>
  <si>
    <t>FACTORY EXPENSES</t>
  </si>
  <si>
    <t>TRANSPORTATION</t>
  </si>
  <si>
    <t>Fork Lifiting Charges</t>
  </si>
  <si>
    <t>Transportation - Diesel</t>
  </si>
  <si>
    <t>Transportation Charges</t>
  </si>
  <si>
    <t>Transportation - Hire</t>
  </si>
  <si>
    <t>Transportation - Loading</t>
  </si>
  <si>
    <t>Transportation - Others</t>
  </si>
  <si>
    <t>Transportation - Others (Prodn)</t>
  </si>
  <si>
    <t>Transport Charges</t>
  </si>
  <si>
    <t>Calibration Charges</t>
  </si>
  <si>
    <t>Consumable Prod ( Purchase )</t>
  </si>
  <si>
    <t>Consumable Production</t>
  </si>
  <si>
    <t>Diesel Genset</t>
  </si>
  <si>
    <t>Electricity Charges</t>
  </si>
  <si>
    <t>Gauge</t>
  </si>
  <si>
    <t>Godown Rent</t>
  </si>
  <si>
    <t>Handling Charges</t>
  </si>
  <si>
    <t>Machinery Maintenance</t>
  </si>
  <si>
    <t>Machinery Maintenance - GST</t>
  </si>
  <si>
    <t>Machinery Maintenance - GST 12%</t>
  </si>
  <si>
    <t>Machinery Maintenance - GST 18%</t>
  </si>
  <si>
    <t>Machinery Maintenance  - GST 5%</t>
  </si>
  <si>
    <t>Maintenance Factory</t>
  </si>
  <si>
    <t>Packing Materials</t>
  </si>
  <si>
    <t>Plastic Crates</t>
  </si>
  <si>
    <t>Testing Charges</t>
  </si>
  <si>
    <t>SEA FREIGHT</t>
  </si>
  <si>
    <t>EXPORT FREIGHT- SEA</t>
  </si>
  <si>
    <t>EXPORT SEA FREIGHT - INDONESIA</t>
  </si>
  <si>
    <t>Export Sea Freight - China</t>
  </si>
  <si>
    <t>Export Sea Freight - Korea</t>
  </si>
  <si>
    <t>Export Sea Freight Slovakia</t>
  </si>
  <si>
    <t>EXPORT SEA FREIGHT - VIETNAM</t>
  </si>
  <si>
    <t>Export Sea Freight - Mexico</t>
  </si>
  <si>
    <t>Export Sea Freight - North America</t>
  </si>
  <si>
    <t>Export Sea Freight - Turkey</t>
  </si>
  <si>
    <t>WAGES</t>
  </si>
  <si>
    <t>WAGES-G</t>
  </si>
  <si>
    <t>Bonus for Workers</t>
  </si>
  <si>
    <t>Contract Labour</t>
  </si>
  <si>
    <t>CSR Expenditure (NAPS)</t>
  </si>
  <si>
    <t>Exgratia - CL</t>
  </si>
  <si>
    <t>Trainee Stipend ( NAPS )</t>
  </si>
  <si>
    <t>Exgratia - Trainees</t>
  </si>
  <si>
    <t>Leave Encashment-Workers</t>
  </si>
  <si>
    <t>Trainee Stiphend</t>
  </si>
  <si>
    <t>Wages</t>
  </si>
  <si>
    <t>Wages - Production Incentive</t>
  </si>
  <si>
    <t>Royalty Account</t>
  </si>
  <si>
    <t>Guarantee Fee</t>
  </si>
  <si>
    <t>Technical Disclosure Fees</t>
  </si>
  <si>
    <t>Add Amortisation Charges</t>
  </si>
  <si>
    <t>Less Amortisation Charges</t>
  </si>
  <si>
    <t>Deferred Tax Asset</t>
  </si>
  <si>
    <t>Deferred Tax Liability</t>
  </si>
  <si>
    <t>Difference in opening balances</t>
  </si>
  <si>
    <t>Total</t>
  </si>
  <si>
    <t>As per books</t>
  </si>
  <si>
    <t>Difference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</si>
</sst>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_(* #,##0.00_);_(* \(#,##0.00\);_(* &quot;-&quot;??_);_(@_)"/>
    <numFmt numFmtId="165" formatCode="_(* #,##0.0_);_(* \(#,##0.0\);_(* &quot;-&quot;??_);_(@_)"/>
    <numFmt numFmtId="166" formatCode="_(* #,##0_);_(* \(#,##0\);_(* &quot;-&quot;??_);_(@_)"/>
    <numFmt numFmtId="167" formatCode="_ * #,##0_ ;_ * \-#,##0_ ;_ * &quot;-&quot;??_ ;_ @_ "/>
  </numFmts>
  <fonts count="14" x14ac:knownFonts="1">
    <font>
      <sz val="11"/>
      <color theme="1"/>
      <name val="Calibri"/>
      <family val="2"/>
      <scheme val="minor"/>
    </font>
    <font>
      <sz val="11"/>
      <color theme="1"/>
      <name val="Calibri"/>
      <family val="2"/>
      <scheme val="minor"/>
    </font>
    <font>
      <sz val="10"/>
      <name val="Arial"/>
      <family val="2"/>
    </font>
    <font>
      <sz val="10"/>
      <color theme="1"/>
      <name val="Verdana"/>
      <family val="2"/>
    </font>
    <font>
      <sz val="10"/>
      <color theme="0"/>
      <name val="Verdana"/>
      <family val="2"/>
    </font>
    <font>
      <b/>
      <sz val="10"/>
      <color theme="1"/>
      <name val="Verdana"/>
      <family val="2"/>
    </font>
    <font>
      <b/>
      <sz val="10"/>
      <color theme="0"/>
      <name val="Verdana"/>
      <family val="2"/>
    </font>
    <font>
      <b/>
      <u/>
      <sz val="10"/>
      <color theme="0"/>
      <name val="Verdana"/>
      <family val="2"/>
    </font>
    <font>
      <b/>
      <u/>
      <sz val="10"/>
      <color theme="1"/>
      <name val="Verdana"/>
      <family val="2"/>
    </font>
    <font>
      <sz val="10"/>
      <color rgb="FFFF0000"/>
      <name val="Verdana"/>
      <family val="2"/>
    </font>
    <font>
      <b/>
      <sz val="10"/>
      <color indexed="8"/>
      <name val="Verdana"/>
      <family val="2"/>
    </font>
    <font>
      <sz val="10"/>
      <name val="Verdana"/>
      <family val="2"/>
    </font>
    <font>
      <b/>
      <sz val="10"/>
      <color rgb="FF7030A0"/>
      <name val="Verdana"/>
      <family val="2"/>
    </font>
    <font>
      <b/>
      <sz val="10"/>
      <name val="Verdana"/>
      <family val="2"/>
    </font>
  </fonts>
  <fills count="6">
    <fill>
      <patternFill patternType="none"/>
    </fill>
    <fill>
      <patternFill patternType="gray125"/>
    </fill>
    <fill>
      <patternFill patternType="solid">
        <fgColor theme="1"/>
        <bgColor indexed="64"/>
      </patternFill>
    </fill>
    <fill>
      <patternFill patternType="solid">
        <fgColor rgb="FF002060"/>
        <bgColor indexed="64"/>
      </patternFill>
    </fill>
    <fill>
      <patternFill patternType="solid">
        <fgColor rgb="FFFFC000"/>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auto="1"/>
      </left>
      <right style="medium">
        <color auto="1"/>
      </right>
      <top style="thin">
        <color auto="1"/>
      </top>
      <bottom style="thin">
        <color auto="1"/>
      </bottom>
      <diagonal/>
    </border>
    <border>
      <left style="medium">
        <color indexed="64"/>
      </left>
      <right style="medium">
        <color indexed="64"/>
      </right>
      <top style="thin">
        <color indexed="64"/>
      </top>
      <bottom/>
      <diagonal/>
    </border>
  </borders>
  <cellStyleXfs count="4">
    <xf numFmtId="0" fontId="0" fillId="0" borderId="0"/>
    <xf numFmtId="164" fontId="2" fillId="0" borderId="0" applyFont="0" applyFill="0" applyBorder="0" applyAlignment="0" applyProtection="0"/>
    <xf numFmtId="0" fontId="2" fillId="0" borderId="0"/>
    <xf numFmtId="0" fontId="1" fillId="0" borderId="0"/>
  </cellStyleXfs>
  <cellXfs count="271">
    <xf numFmtId="0" fontId="0" fillId="0" borderId="0" xfId="0"/>
    <xf numFmtId="0" fontId="3" fillId="0" borderId="0" xfId="2" applyFont="1" applyFill="1"/>
    <xf numFmtId="0" fontId="3" fillId="0" borderId="0" xfId="2" applyFont="1" applyFill="1" applyAlignment="1">
      <alignment horizontal="center" vertical="center"/>
    </xf>
    <xf numFmtId="0" fontId="2" fillId="0" borderId="0" xfId="2"/>
    <xf numFmtId="0" fontId="4" fillId="0" borderId="0" xfId="2" applyFont="1" applyFill="1"/>
    <xf numFmtId="0" fontId="4" fillId="0" borderId="0" xfId="2" applyNumberFormat="1" applyFont="1" applyFill="1"/>
    <xf numFmtId="2" fontId="3" fillId="0" borderId="0" xfId="2" applyNumberFormat="1" applyFont="1" applyFill="1"/>
    <xf numFmtId="164" fontId="3" fillId="0" borderId="0" xfId="1" applyFont="1" applyFill="1" applyBorder="1"/>
    <xf numFmtId="164" fontId="4" fillId="0" borderId="0" xfId="1" applyFont="1" applyFill="1" applyBorder="1"/>
    <xf numFmtId="165" fontId="5" fillId="0" borderId="1" xfId="1" applyNumberFormat="1" applyFont="1" applyFill="1" applyBorder="1" applyAlignment="1">
      <alignment horizontal="center" vertical="top"/>
    </xf>
    <xf numFmtId="165" fontId="5" fillId="0" borderId="2" xfId="1" applyNumberFormat="1" applyFont="1" applyFill="1" applyBorder="1" applyAlignment="1">
      <alignment horizontal="center" vertical="top"/>
    </xf>
    <xf numFmtId="165" fontId="5" fillId="0" borderId="3" xfId="1" applyNumberFormat="1" applyFont="1" applyFill="1" applyBorder="1" applyAlignment="1">
      <alignment horizontal="center" vertical="top"/>
    </xf>
    <xf numFmtId="165" fontId="6" fillId="0" borderId="0" xfId="1" applyNumberFormat="1" applyFont="1" applyFill="1" applyBorder="1" applyAlignment="1">
      <alignment vertical="top"/>
    </xf>
    <xf numFmtId="0" fontId="6" fillId="0" borderId="0" xfId="1" applyNumberFormat="1" applyFont="1" applyFill="1" applyBorder="1" applyAlignment="1">
      <alignment vertical="top"/>
    </xf>
    <xf numFmtId="165" fontId="5" fillId="0" borderId="2" xfId="1" applyNumberFormat="1" applyFont="1" applyFill="1" applyBorder="1" applyAlignment="1">
      <alignment vertical="top"/>
    </xf>
    <xf numFmtId="165" fontId="5" fillId="0" borderId="3" xfId="1" applyNumberFormat="1" applyFont="1" applyFill="1" applyBorder="1" applyAlignment="1">
      <alignment vertical="top"/>
    </xf>
    <xf numFmtId="165" fontId="5" fillId="0" borderId="0" xfId="1" applyNumberFormat="1" applyFont="1" applyFill="1" applyBorder="1" applyAlignment="1">
      <alignment vertical="top"/>
    </xf>
    <xf numFmtId="164" fontId="6" fillId="0" borderId="0" xfId="1" applyFont="1" applyFill="1" applyBorder="1" applyAlignment="1">
      <alignment vertical="top"/>
    </xf>
    <xf numFmtId="165" fontId="6" fillId="0" borderId="2" xfId="1" applyNumberFormat="1" applyFont="1" applyFill="1" applyBorder="1" applyAlignment="1">
      <alignment vertical="top"/>
    </xf>
    <xf numFmtId="165" fontId="6" fillId="0" borderId="3" xfId="1" applyNumberFormat="1" applyFont="1" applyFill="1" applyBorder="1" applyAlignment="1">
      <alignment vertical="top"/>
    </xf>
    <xf numFmtId="165" fontId="3" fillId="0" borderId="4" xfId="1" applyNumberFormat="1" applyFont="1" applyFill="1" applyBorder="1" applyAlignment="1">
      <alignment horizontal="center" vertical="top"/>
    </xf>
    <xf numFmtId="165" fontId="3" fillId="0" borderId="5" xfId="1" applyNumberFormat="1" applyFont="1" applyFill="1" applyBorder="1" applyAlignment="1">
      <alignment horizontal="center" vertical="top"/>
    </xf>
    <xf numFmtId="165" fontId="3" fillId="0" borderId="6" xfId="1" applyNumberFormat="1" applyFont="1" applyFill="1" applyBorder="1" applyAlignment="1">
      <alignment horizontal="center" vertical="top"/>
    </xf>
    <xf numFmtId="0" fontId="4" fillId="0" borderId="0" xfId="2" applyFont="1" applyFill="1" applyBorder="1"/>
    <xf numFmtId="0" fontId="4" fillId="0" borderId="0" xfId="2" applyNumberFormat="1" applyFont="1" applyFill="1" applyBorder="1"/>
    <xf numFmtId="165" fontId="3" fillId="0" borderId="5" xfId="1" applyNumberFormat="1" applyFont="1" applyFill="1" applyBorder="1" applyAlignment="1">
      <alignment vertical="top"/>
    </xf>
    <xf numFmtId="165" fontId="3" fillId="0" borderId="6" xfId="1" applyNumberFormat="1" applyFont="1" applyFill="1" applyBorder="1" applyAlignment="1">
      <alignment vertical="top"/>
    </xf>
    <xf numFmtId="165" fontId="3" fillId="0" borderId="0" xfId="1" applyNumberFormat="1" applyFont="1" applyFill="1" applyBorder="1" applyAlignment="1">
      <alignment vertical="top"/>
    </xf>
    <xf numFmtId="2" fontId="7" fillId="0" borderId="0" xfId="2" applyNumberFormat="1" applyFont="1" applyFill="1" applyBorder="1" applyAlignment="1">
      <alignment horizontal="center" vertical="top"/>
    </xf>
    <xf numFmtId="2" fontId="7" fillId="0" borderId="5" xfId="2" applyNumberFormat="1" applyFont="1" applyFill="1" applyBorder="1" applyAlignment="1">
      <alignment horizontal="center" vertical="top"/>
    </xf>
    <xf numFmtId="2" fontId="7" fillId="0" borderId="5" xfId="2" applyNumberFormat="1" applyFont="1" applyFill="1" applyBorder="1" applyAlignment="1">
      <alignment vertical="top"/>
    </xf>
    <xf numFmtId="165" fontId="4" fillId="0" borderId="0" xfId="1" applyNumberFormat="1" applyFont="1" applyFill="1" applyBorder="1" applyAlignment="1">
      <alignment vertical="top"/>
    </xf>
    <xf numFmtId="165" fontId="4" fillId="0" borderId="5" xfId="1" applyNumberFormat="1" applyFont="1" applyFill="1" applyBorder="1" applyAlignment="1">
      <alignment vertical="top"/>
    </xf>
    <xf numFmtId="165" fontId="4" fillId="0" borderId="6" xfId="1" applyNumberFormat="1" applyFont="1" applyFill="1" applyBorder="1" applyAlignment="1">
      <alignment vertical="top"/>
    </xf>
    <xf numFmtId="166" fontId="3" fillId="0" borderId="0" xfId="1" applyNumberFormat="1" applyFont="1" applyFill="1" applyBorder="1" applyAlignment="1">
      <alignment horizontal="center" vertical="center"/>
    </xf>
    <xf numFmtId="166" fontId="3" fillId="0" borderId="0" xfId="1" applyNumberFormat="1" applyFont="1" applyFill="1" applyBorder="1" applyAlignment="1">
      <alignment horizontal="center" vertical="top"/>
    </xf>
    <xf numFmtId="166" fontId="4" fillId="0" borderId="0" xfId="1" applyNumberFormat="1" applyFont="1" applyFill="1" applyBorder="1" applyAlignment="1">
      <alignment horizontal="center" vertical="top"/>
    </xf>
    <xf numFmtId="0" fontId="4" fillId="0" borderId="0" xfId="1" applyNumberFormat="1" applyFont="1" applyFill="1" applyBorder="1" applyAlignment="1">
      <alignment horizontal="center" vertical="top"/>
    </xf>
    <xf numFmtId="2" fontId="3" fillId="0" borderId="0" xfId="1" applyNumberFormat="1" applyFont="1" applyFill="1" applyBorder="1" applyAlignment="1">
      <alignment horizontal="center" vertical="top"/>
    </xf>
    <xf numFmtId="164" fontId="3" fillId="0" borderId="0" xfId="1" applyFont="1" applyFill="1" applyBorder="1" applyAlignment="1">
      <alignment horizontal="center" vertical="top"/>
    </xf>
    <xf numFmtId="49" fontId="8" fillId="0" borderId="0" xfId="2" applyNumberFormat="1" applyFont="1" applyFill="1" applyAlignment="1">
      <alignment horizontal="left" vertical="center"/>
    </xf>
    <xf numFmtId="49" fontId="8" fillId="0" borderId="0" xfId="2" applyNumberFormat="1" applyFont="1" applyFill="1" applyAlignment="1">
      <alignment horizontal="left" vertical="top"/>
    </xf>
    <xf numFmtId="0" fontId="8" fillId="0" borderId="0" xfId="2" applyNumberFormat="1" applyFont="1" applyFill="1" applyAlignment="1">
      <alignment horizontal="left" vertical="top"/>
    </xf>
    <xf numFmtId="49" fontId="7" fillId="0" borderId="0" xfId="2" applyNumberFormat="1" applyFont="1" applyFill="1" applyAlignment="1">
      <alignment horizontal="left" vertical="top"/>
    </xf>
    <xf numFmtId="0" fontId="7" fillId="0" borderId="0" xfId="2" applyNumberFormat="1" applyFont="1" applyFill="1" applyAlignment="1">
      <alignment horizontal="left" vertical="top"/>
    </xf>
    <xf numFmtId="0" fontId="8" fillId="0" borderId="0" xfId="2" applyFont="1" applyFill="1" applyAlignment="1">
      <alignment horizontal="left" vertical="top"/>
    </xf>
    <xf numFmtId="49" fontId="8" fillId="0" borderId="0" xfId="1" applyNumberFormat="1" applyFont="1" applyFill="1" applyBorder="1" applyAlignment="1">
      <alignment horizontal="left" vertical="top"/>
    </xf>
    <xf numFmtId="164" fontId="8" fillId="0" borderId="0" xfId="1" applyFont="1" applyFill="1" applyBorder="1" applyAlignment="1">
      <alignment horizontal="left" vertical="top"/>
    </xf>
    <xf numFmtId="2" fontId="8" fillId="0" borderId="0" xfId="2" applyNumberFormat="1" applyFont="1" applyFill="1" applyAlignment="1">
      <alignment horizontal="left" vertical="top"/>
    </xf>
    <xf numFmtId="164" fontId="5" fillId="0" borderId="0" xfId="1" applyFont="1" applyFill="1" applyBorder="1" applyAlignment="1">
      <alignment horizontal="left" vertical="top"/>
    </xf>
    <xf numFmtId="49" fontId="5" fillId="0" borderId="0" xfId="2" applyNumberFormat="1" applyFont="1" applyFill="1" applyAlignment="1">
      <alignment horizontal="center" vertical="top"/>
    </xf>
    <xf numFmtId="49" fontId="6" fillId="0" borderId="0" xfId="2" applyNumberFormat="1" applyFont="1" applyFill="1" applyAlignment="1">
      <alignment horizontal="center" vertical="top"/>
    </xf>
    <xf numFmtId="49" fontId="5" fillId="0" borderId="0" xfId="2" applyNumberFormat="1" applyFont="1" applyFill="1" applyAlignment="1">
      <alignment horizontal="center" vertical="center"/>
    </xf>
    <xf numFmtId="166" fontId="5" fillId="0" borderId="0" xfId="2" applyNumberFormat="1" applyFont="1" applyFill="1" applyAlignment="1">
      <alignment horizontal="center" vertical="top"/>
    </xf>
    <xf numFmtId="164" fontId="5" fillId="0" borderId="7" xfId="1" applyFont="1" applyFill="1" applyBorder="1" applyAlignment="1">
      <alignment horizontal="center" vertical="top"/>
    </xf>
    <xf numFmtId="166" fontId="6" fillId="0" borderId="0" xfId="2" applyNumberFormat="1" applyFont="1" applyFill="1" applyAlignment="1">
      <alignment horizontal="center" vertical="top"/>
    </xf>
    <xf numFmtId="0" fontId="6" fillId="0" borderId="5" xfId="2" applyNumberFormat="1" applyFont="1" applyFill="1" applyBorder="1" applyAlignment="1">
      <alignment horizontal="center" vertical="top"/>
    </xf>
    <xf numFmtId="166" fontId="6" fillId="0" borderId="5" xfId="2" applyNumberFormat="1" applyFont="1" applyFill="1" applyBorder="1" applyAlignment="1">
      <alignment horizontal="center" vertical="top"/>
    </xf>
    <xf numFmtId="164" fontId="5" fillId="0" borderId="8" xfId="1" applyFont="1" applyFill="1" applyBorder="1" applyAlignment="1">
      <alignment horizontal="center" vertical="top"/>
    </xf>
    <xf numFmtId="164" fontId="5" fillId="0" borderId="9" xfId="1" applyFont="1" applyFill="1" applyBorder="1" applyAlignment="1">
      <alignment horizontal="center" vertical="top"/>
    </xf>
    <xf numFmtId="164" fontId="5" fillId="0" borderId="10" xfId="1" applyFont="1" applyFill="1" applyBorder="1" applyAlignment="1">
      <alignment horizontal="center" vertical="top"/>
    </xf>
    <xf numFmtId="164" fontId="6" fillId="0" borderId="8" xfId="1" applyFont="1" applyFill="1" applyBorder="1" applyAlignment="1">
      <alignment horizontal="center" vertical="top"/>
    </xf>
    <xf numFmtId="164" fontId="6" fillId="0" borderId="7" xfId="1" applyFont="1" applyFill="1" applyBorder="1" applyAlignment="1">
      <alignment horizontal="center" vertical="top"/>
    </xf>
    <xf numFmtId="164" fontId="6" fillId="0" borderId="10" xfId="1" applyFont="1" applyFill="1" applyBorder="1" applyAlignment="1">
      <alignment horizontal="center" vertical="top"/>
    </xf>
    <xf numFmtId="0" fontId="7" fillId="0" borderId="0" xfId="2" applyFont="1" applyFill="1"/>
    <xf numFmtId="0" fontId="5" fillId="0" borderId="7" xfId="2" applyFont="1" applyFill="1" applyBorder="1"/>
    <xf numFmtId="0" fontId="5" fillId="0" borderId="0" xfId="2" applyFont="1" applyFill="1"/>
    <xf numFmtId="49" fontId="5" fillId="0" borderId="8" xfId="2" applyNumberFormat="1" applyFont="1" applyFill="1" applyBorder="1" applyAlignment="1">
      <alignment vertical="center"/>
    </xf>
    <xf numFmtId="49" fontId="5" fillId="0" borderId="8" xfId="2" applyNumberFormat="1" applyFont="1" applyFill="1" applyBorder="1" applyAlignment="1">
      <alignment horizontal="center" vertical="center"/>
    </xf>
    <xf numFmtId="49" fontId="5" fillId="0" borderId="7" xfId="2" applyNumberFormat="1" applyFont="1" applyFill="1" applyBorder="1" applyAlignment="1">
      <alignment horizontal="center" vertical="center"/>
    </xf>
    <xf numFmtId="49" fontId="5" fillId="0" borderId="10" xfId="2" applyNumberFormat="1" applyFont="1" applyFill="1" applyBorder="1" applyAlignment="1">
      <alignment horizontal="center" vertical="center"/>
    </xf>
    <xf numFmtId="49" fontId="6" fillId="0" borderId="8" xfId="2" applyNumberFormat="1" applyFont="1" applyFill="1" applyBorder="1" applyAlignment="1">
      <alignment horizontal="center" vertical="center"/>
    </xf>
    <xf numFmtId="0" fontId="6" fillId="2" borderId="7" xfId="2" applyNumberFormat="1" applyFont="1" applyFill="1" applyBorder="1" applyAlignment="1">
      <alignment horizontal="center" vertical="center"/>
    </xf>
    <xf numFmtId="0" fontId="6" fillId="2" borderId="10" xfId="2" applyNumberFormat="1" applyFont="1" applyFill="1" applyBorder="1" applyAlignment="1">
      <alignment horizontal="center" vertical="center"/>
    </xf>
    <xf numFmtId="2" fontId="5" fillId="0" borderId="7" xfId="1" applyNumberFormat="1" applyFont="1" applyFill="1" applyBorder="1" applyAlignment="1">
      <alignment horizontal="center" vertical="top"/>
    </xf>
    <xf numFmtId="2" fontId="5" fillId="0" borderId="10" xfId="1" applyNumberFormat="1" applyFont="1" applyFill="1" applyBorder="1" applyAlignment="1">
      <alignment horizontal="center" vertical="top"/>
    </xf>
    <xf numFmtId="164" fontId="5" fillId="0" borderId="7" xfId="1" applyFont="1" applyFill="1" applyBorder="1" applyAlignment="1">
      <alignment horizontal="center" vertical="top"/>
    </xf>
    <xf numFmtId="164" fontId="5" fillId="0" borderId="10" xfId="1" applyFont="1" applyFill="1" applyBorder="1" applyAlignment="1">
      <alignment horizontal="center" vertical="top"/>
    </xf>
    <xf numFmtId="164" fontId="5" fillId="0" borderId="0" xfId="1" applyFont="1" applyFill="1" applyBorder="1" applyAlignment="1">
      <alignment horizontal="center" vertical="top"/>
    </xf>
    <xf numFmtId="164" fontId="5" fillId="0" borderId="7" xfId="1" applyFont="1" applyFill="1" applyBorder="1" applyAlignment="1">
      <alignment vertical="top"/>
    </xf>
    <xf numFmtId="164" fontId="5" fillId="0" borderId="10" xfId="1" applyFont="1" applyFill="1" applyBorder="1" applyAlignment="1">
      <alignment vertical="top"/>
    </xf>
    <xf numFmtId="49" fontId="5" fillId="0" borderId="7" xfId="2" applyNumberFormat="1" applyFont="1" applyFill="1" applyBorder="1" applyAlignment="1">
      <alignment vertical="top"/>
    </xf>
    <xf numFmtId="49" fontId="5" fillId="0" borderId="10" xfId="2" applyNumberFormat="1" applyFont="1" applyFill="1" applyBorder="1" applyAlignment="1">
      <alignment vertical="top"/>
    </xf>
    <xf numFmtId="49" fontId="6" fillId="2" borderId="7" xfId="2" applyNumberFormat="1" applyFont="1" applyFill="1" applyBorder="1" applyAlignment="1">
      <alignment horizontal="center" vertical="center"/>
    </xf>
    <xf numFmtId="49" fontId="6" fillId="2" borderId="10" xfId="2" applyNumberFormat="1" applyFont="1" applyFill="1" applyBorder="1" applyAlignment="1">
      <alignment horizontal="center" vertical="center"/>
    </xf>
    <xf numFmtId="49" fontId="6" fillId="0" borderId="7" xfId="2" applyNumberFormat="1" applyFont="1" applyFill="1" applyBorder="1" applyAlignment="1">
      <alignment horizontal="center" vertical="center"/>
    </xf>
    <xf numFmtId="49" fontId="6" fillId="0" borderId="10" xfId="2" applyNumberFormat="1" applyFont="1" applyFill="1" applyBorder="1" applyAlignment="1">
      <alignment horizontal="center" vertical="center"/>
    </xf>
    <xf numFmtId="2" fontId="6" fillId="0" borderId="7" xfId="1" applyNumberFormat="1" applyFont="1" applyFill="1" applyBorder="1" applyAlignment="1">
      <alignment vertical="top"/>
    </xf>
    <xf numFmtId="2" fontId="6" fillId="0" borderId="10" xfId="1" applyNumberFormat="1" applyFont="1" applyFill="1" applyBorder="1" applyAlignment="1">
      <alignment vertical="top"/>
    </xf>
    <xf numFmtId="0" fontId="6" fillId="0" borderId="0" xfId="2" applyFont="1" applyFill="1"/>
    <xf numFmtId="49" fontId="6" fillId="0" borderId="7" xfId="2" applyNumberFormat="1" applyFont="1" applyFill="1" applyBorder="1" applyAlignment="1">
      <alignment vertical="top"/>
    </xf>
    <xf numFmtId="49" fontId="6" fillId="0" borderId="10" xfId="2" applyNumberFormat="1" applyFont="1" applyFill="1" applyBorder="1" applyAlignment="1">
      <alignment vertical="top"/>
    </xf>
    <xf numFmtId="49" fontId="5" fillId="0" borderId="11" xfId="2" applyNumberFormat="1" applyFont="1" applyFill="1" applyBorder="1" applyAlignment="1">
      <alignment vertical="center"/>
    </xf>
    <xf numFmtId="49" fontId="5" fillId="0" borderId="11"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0" fontId="6" fillId="0" borderId="11" xfId="2" applyNumberFormat="1" applyFont="1" applyFill="1" applyBorder="1" applyAlignment="1">
      <alignment horizontal="center" vertical="center"/>
    </xf>
    <xf numFmtId="2" fontId="5" fillId="0" borderId="11" xfId="1" applyNumberFormat="1" applyFont="1" applyFill="1" applyBorder="1" applyAlignment="1">
      <alignment horizontal="center" vertical="top"/>
    </xf>
    <xf numFmtId="164" fontId="5" fillId="0" borderId="11" xfId="1" applyFont="1" applyFill="1" applyBorder="1" applyAlignment="1">
      <alignment horizontal="center" vertical="top"/>
    </xf>
    <xf numFmtId="2" fontId="6" fillId="0" borderId="11" xfId="1" applyNumberFormat="1" applyFont="1" applyFill="1" applyBorder="1" applyAlignment="1">
      <alignment horizontal="center" vertical="top"/>
    </xf>
    <xf numFmtId="164" fontId="6" fillId="0" borderId="11" xfId="1" applyFont="1" applyFill="1" applyBorder="1" applyAlignment="1">
      <alignment horizontal="center" vertical="top"/>
    </xf>
    <xf numFmtId="0" fontId="6" fillId="0" borderId="12" xfId="2" applyFont="1" applyFill="1" applyBorder="1" applyAlignment="1">
      <alignment vertical="center"/>
    </xf>
    <xf numFmtId="0" fontId="6" fillId="0" borderId="12" xfId="2" applyFont="1" applyFill="1" applyBorder="1"/>
    <xf numFmtId="49" fontId="5" fillId="0" borderId="13" xfId="2" applyNumberFormat="1" applyFont="1" applyFill="1" applyBorder="1" applyAlignment="1">
      <alignment horizontal="center" vertical="center"/>
    </xf>
    <xf numFmtId="49" fontId="6" fillId="0" borderId="13" xfId="2" applyNumberFormat="1" applyFont="1" applyFill="1" applyBorder="1" applyAlignment="1">
      <alignment horizontal="center" vertical="center"/>
    </xf>
    <xf numFmtId="0" fontId="6" fillId="0" borderId="13" xfId="2" applyNumberFormat="1" applyFont="1" applyFill="1" applyBorder="1" applyAlignment="1">
      <alignment horizontal="center" vertical="center"/>
    </xf>
    <xf numFmtId="2" fontId="5" fillId="0" borderId="13" xfId="1" applyNumberFormat="1" applyFont="1" applyFill="1" applyBorder="1" applyAlignment="1">
      <alignment horizontal="center" vertical="top"/>
    </xf>
    <xf numFmtId="164" fontId="5" fillId="0" borderId="13" xfId="1" applyFont="1" applyFill="1" applyBorder="1" applyAlignment="1">
      <alignment horizontal="center" vertical="top"/>
    </xf>
    <xf numFmtId="166" fontId="6" fillId="0" borderId="13" xfId="1" applyNumberFormat="1" applyFont="1" applyFill="1" applyBorder="1" applyAlignment="1">
      <alignment horizontal="center" vertical="center"/>
    </xf>
    <xf numFmtId="2" fontId="6" fillId="0" borderId="13" xfId="1" applyNumberFormat="1" applyFont="1" applyFill="1" applyBorder="1" applyAlignment="1">
      <alignment horizontal="center" vertical="top"/>
    </xf>
    <xf numFmtId="164" fontId="6" fillId="0" borderId="13" xfId="1" applyFont="1" applyFill="1" applyBorder="1" applyAlignment="1">
      <alignment horizontal="center" vertical="top"/>
    </xf>
    <xf numFmtId="0" fontId="6" fillId="0" borderId="13" xfId="2" applyFont="1" applyFill="1" applyBorder="1" applyAlignment="1">
      <alignment vertical="center"/>
    </xf>
    <xf numFmtId="0" fontId="6" fillId="0" borderId="12" xfId="2" applyFont="1" applyFill="1" applyBorder="1" applyAlignment="1">
      <alignment horizontal="center"/>
    </xf>
    <xf numFmtId="49" fontId="5" fillId="0" borderId="12" xfId="2" applyNumberFormat="1" applyFont="1" applyFill="1" applyBorder="1" applyAlignment="1">
      <alignment horizontal="center" vertical="center"/>
    </xf>
    <xf numFmtId="49" fontId="5" fillId="0" borderId="13" xfId="2" applyNumberFormat="1" applyFont="1" applyFill="1" applyBorder="1" applyAlignment="1">
      <alignment vertical="top"/>
    </xf>
    <xf numFmtId="166" fontId="3" fillId="0" borderId="13" xfId="1" applyNumberFormat="1" applyFont="1" applyFill="1" applyBorder="1" applyAlignment="1">
      <alignment vertical="top"/>
    </xf>
    <xf numFmtId="49" fontId="6" fillId="0" borderId="13" xfId="2" applyNumberFormat="1" applyFont="1" applyFill="1" applyBorder="1" applyAlignment="1">
      <alignment vertical="top"/>
    </xf>
    <xf numFmtId="0" fontId="6" fillId="3" borderId="13" xfId="2" applyNumberFormat="1" applyFont="1" applyFill="1" applyBorder="1" applyAlignment="1">
      <alignment vertical="top"/>
    </xf>
    <xf numFmtId="164" fontId="3" fillId="0" borderId="13" xfId="1" applyFont="1" applyFill="1" applyBorder="1" applyAlignment="1">
      <alignment vertical="top"/>
    </xf>
    <xf numFmtId="166" fontId="5" fillId="0" borderId="13" xfId="1" applyNumberFormat="1" applyFont="1" applyFill="1" applyBorder="1" applyAlignment="1">
      <alignment vertical="top"/>
    </xf>
    <xf numFmtId="164" fontId="5" fillId="0" borderId="13" xfId="1" applyFont="1" applyFill="1" applyBorder="1" applyAlignment="1">
      <alignment vertical="top"/>
    </xf>
    <xf numFmtId="164" fontId="5" fillId="0" borderId="9" xfId="1" applyFont="1" applyFill="1" applyBorder="1" applyAlignment="1">
      <alignment vertical="top"/>
    </xf>
    <xf numFmtId="164" fontId="5" fillId="0" borderId="13" xfId="1" applyFont="1" applyFill="1" applyBorder="1" applyAlignment="1">
      <alignment horizontal="right" vertical="top"/>
    </xf>
    <xf numFmtId="164" fontId="5" fillId="0" borderId="12" xfId="1" applyFont="1" applyFill="1" applyBorder="1" applyAlignment="1">
      <alignment horizontal="right" vertical="top"/>
    </xf>
    <xf numFmtId="166" fontId="6" fillId="0" borderId="13" xfId="1" applyNumberFormat="1" applyFont="1" applyFill="1" applyBorder="1" applyAlignment="1">
      <alignment vertical="top"/>
    </xf>
    <xf numFmtId="164" fontId="6" fillId="0" borderId="13" xfId="1" applyFont="1" applyFill="1" applyBorder="1" applyAlignment="1">
      <alignment vertical="top"/>
    </xf>
    <xf numFmtId="164" fontId="6" fillId="0" borderId="12" xfId="1" applyFont="1" applyFill="1" applyBorder="1" applyAlignment="1">
      <alignment horizontal="right" vertical="top"/>
    </xf>
    <xf numFmtId="0" fontId="6" fillId="0" borderId="11" xfId="2" applyFont="1" applyFill="1" applyBorder="1" applyAlignment="1">
      <alignment vertical="center"/>
    </xf>
    <xf numFmtId="0" fontId="6" fillId="0" borderId="8" xfId="2" applyFont="1" applyFill="1" applyBorder="1" applyAlignment="1">
      <alignment horizontal="center" vertical="center"/>
    </xf>
    <xf numFmtId="166" fontId="3" fillId="0" borderId="0" xfId="1" applyNumberFormat="1" applyFont="1" applyFill="1" applyBorder="1"/>
    <xf numFmtId="164" fontId="3" fillId="0" borderId="0" xfId="2" applyNumberFormat="1" applyFont="1" applyFill="1"/>
    <xf numFmtId="164" fontId="3" fillId="0" borderId="13" xfId="1" applyFont="1" applyFill="1" applyBorder="1" applyAlignment="1">
      <alignment horizontal="right" vertical="top"/>
    </xf>
    <xf numFmtId="164" fontId="4" fillId="0" borderId="13" xfId="1" applyFont="1" applyFill="1" applyBorder="1" applyAlignment="1">
      <alignment horizontal="right" vertical="top"/>
    </xf>
    <xf numFmtId="0" fontId="4" fillId="0" borderId="14" xfId="2" applyFont="1" applyFill="1" applyBorder="1"/>
    <xf numFmtId="166" fontId="4" fillId="0" borderId="14" xfId="1" applyNumberFormat="1" applyFont="1" applyFill="1" applyBorder="1"/>
    <xf numFmtId="164" fontId="4" fillId="0" borderId="14" xfId="1" applyFont="1" applyFill="1" applyBorder="1"/>
    <xf numFmtId="164" fontId="6" fillId="3" borderId="13" xfId="1" applyFont="1" applyFill="1" applyBorder="1" applyAlignment="1">
      <alignment vertical="top"/>
    </xf>
    <xf numFmtId="0" fontId="4" fillId="0" borderId="15" xfId="2" applyFont="1" applyFill="1" applyBorder="1"/>
    <xf numFmtId="166" fontId="4" fillId="0" borderId="15" xfId="1" applyNumberFormat="1" applyFont="1" applyFill="1" applyBorder="1"/>
    <xf numFmtId="164" fontId="4" fillId="0" borderId="15" xfId="1" applyFont="1" applyFill="1" applyBorder="1"/>
    <xf numFmtId="49" fontId="3" fillId="0" borderId="13" xfId="2" applyNumberFormat="1" applyFont="1" applyFill="1" applyBorder="1" applyAlignment="1">
      <alignment horizontal="center" vertical="center"/>
    </xf>
    <xf numFmtId="49" fontId="3" fillId="0" borderId="13" xfId="2" applyNumberFormat="1" applyFont="1" applyFill="1" applyBorder="1" applyAlignment="1">
      <alignment vertical="top"/>
    </xf>
    <xf numFmtId="49" fontId="4" fillId="0" borderId="13" xfId="2" applyNumberFormat="1" applyFont="1" applyFill="1" applyBorder="1" applyAlignment="1">
      <alignment vertical="top"/>
    </xf>
    <xf numFmtId="164" fontId="4" fillId="3" borderId="13" xfId="1" applyFont="1" applyFill="1" applyBorder="1" applyAlignment="1">
      <alignment vertical="top"/>
    </xf>
    <xf numFmtId="164" fontId="3" fillId="0" borderId="9" xfId="1" applyFont="1" applyFill="1" applyBorder="1" applyAlignment="1">
      <alignment vertical="top"/>
    </xf>
    <xf numFmtId="164" fontId="9" fillId="0" borderId="15" xfId="1" applyFont="1" applyFill="1" applyBorder="1"/>
    <xf numFmtId="0" fontId="4" fillId="0" borderId="16" xfId="2" applyFont="1" applyFill="1" applyBorder="1"/>
    <xf numFmtId="166" fontId="4" fillId="0" borderId="16" xfId="1" applyNumberFormat="1" applyFont="1" applyFill="1" applyBorder="1"/>
    <xf numFmtId="164" fontId="4" fillId="0" borderId="16" xfId="1" applyFont="1" applyFill="1" applyBorder="1"/>
    <xf numFmtId="0" fontId="6" fillId="0" borderId="8" xfId="2" applyFont="1" applyFill="1" applyBorder="1"/>
    <xf numFmtId="166" fontId="6" fillId="0" borderId="8" xfId="1" applyNumberFormat="1" applyFont="1" applyFill="1" applyBorder="1"/>
    <xf numFmtId="166" fontId="3" fillId="0" borderId="0" xfId="2" applyNumberFormat="1" applyFont="1" applyFill="1"/>
    <xf numFmtId="0" fontId="8" fillId="0" borderId="0" xfId="2" applyFont="1" applyFill="1"/>
    <xf numFmtId="0" fontId="6" fillId="0" borderId="12" xfId="2" applyFont="1" applyFill="1" applyBorder="1" applyAlignment="1">
      <alignment horizontal="center" vertical="center"/>
    </xf>
    <xf numFmtId="0" fontId="6" fillId="0" borderId="12" xfId="2" applyFont="1" applyFill="1" applyBorder="1" applyAlignment="1">
      <alignment horizontal="center"/>
    </xf>
    <xf numFmtId="0" fontId="6" fillId="0" borderId="11" xfId="2" applyFont="1" applyFill="1" applyBorder="1" applyAlignment="1">
      <alignment horizontal="center" vertical="center"/>
    </xf>
    <xf numFmtId="0" fontId="10" fillId="0" borderId="0" xfId="2" applyFont="1" applyFill="1"/>
    <xf numFmtId="49" fontId="3" fillId="4" borderId="13" xfId="2" applyNumberFormat="1" applyFont="1" applyFill="1" applyBorder="1" applyAlignment="1">
      <alignment vertical="top"/>
    </xf>
    <xf numFmtId="49" fontId="9" fillId="4" borderId="13" xfId="2" applyNumberFormat="1" applyFont="1" applyFill="1" applyBorder="1" applyAlignment="1">
      <alignment vertical="top"/>
    </xf>
    <xf numFmtId="164" fontId="6" fillId="0" borderId="13" xfId="1" applyFont="1" applyFill="1" applyBorder="1" applyAlignment="1">
      <alignment horizontal="right" vertical="top"/>
    </xf>
    <xf numFmtId="166" fontId="5" fillId="0" borderId="0" xfId="1" applyNumberFormat="1" applyFont="1" applyFill="1" applyBorder="1"/>
    <xf numFmtId="167" fontId="3" fillId="0" borderId="13" xfId="1" applyNumberFormat="1" applyFont="1" applyFill="1" applyBorder="1" applyAlignment="1">
      <alignment horizontal="right" vertical="top"/>
    </xf>
    <xf numFmtId="0" fontId="4" fillId="0" borderId="13" xfId="2" applyFont="1" applyFill="1" applyBorder="1"/>
    <xf numFmtId="166" fontId="4" fillId="0" borderId="13" xfId="1" applyNumberFormat="1" applyFont="1" applyFill="1" applyBorder="1"/>
    <xf numFmtId="164" fontId="3" fillId="0" borderId="13" xfId="1" applyFont="1" applyFill="1" applyBorder="1"/>
    <xf numFmtId="0" fontId="4" fillId="0" borderId="2" xfId="2" applyFont="1" applyFill="1" applyBorder="1"/>
    <xf numFmtId="166" fontId="4" fillId="0" borderId="2" xfId="1" applyNumberFormat="1" applyFont="1" applyFill="1" applyBorder="1"/>
    <xf numFmtId="166" fontId="4" fillId="0" borderId="0" xfId="1" applyNumberFormat="1" applyFont="1" applyFill="1" applyBorder="1"/>
    <xf numFmtId="2" fontId="4" fillId="0" borderId="13" xfId="2" applyNumberFormat="1" applyFont="1" applyFill="1" applyBorder="1" applyAlignment="1">
      <alignment vertical="top"/>
    </xf>
    <xf numFmtId="49" fontId="3" fillId="4" borderId="13" xfId="2" applyNumberFormat="1" applyFont="1" applyFill="1" applyBorder="1" applyAlignment="1">
      <alignment horizontal="center" vertical="center"/>
    </xf>
    <xf numFmtId="164" fontId="11" fillId="0" borderId="13" xfId="1" applyFont="1" applyFill="1" applyBorder="1"/>
    <xf numFmtId="164" fontId="11" fillId="0" borderId="13" xfId="1" applyFont="1" applyFill="1" applyBorder="1" applyAlignment="1">
      <alignment horizontal="right" vertical="top"/>
    </xf>
    <xf numFmtId="43" fontId="3" fillId="0" borderId="0" xfId="2" applyNumberFormat="1" applyFont="1" applyFill="1"/>
    <xf numFmtId="49" fontId="3" fillId="5" borderId="13" xfId="2" applyNumberFormat="1" applyFont="1" applyFill="1" applyBorder="1" applyAlignment="1">
      <alignment horizontal="center" vertical="center"/>
    </xf>
    <xf numFmtId="49" fontId="3" fillId="5" borderId="13" xfId="2" applyNumberFormat="1" applyFont="1" applyFill="1" applyBorder="1" applyAlignment="1">
      <alignment vertical="top"/>
    </xf>
    <xf numFmtId="0" fontId="3" fillId="5" borderId="0" xfId="2" applyFont="1" applyFill="1"/>
    <xf numFmtId="49" fontId="4" fillId="5" borderId="13" xfId="2" applyNumberFormat="1" applyFont="1" applyFill="1" applyBorder="1" applyAlignment="1">
      <alignment vertical="top"/>
    </xf>
    <xf numFmtId="164" fontId="3" fillId="5" borderId="13" xfId="1" applyFont="1" applyFill="1" applyBorder="1" applyAlignment="1">
      <alignment vertical="top"/>
    </xf>
    <xf numFmtId="166" fontId="3" fillId="5" borderId="13" xfId="1" applyNumberFormat="1" applyFont="1" applyFill="1" applyBorder="1" applyAlignment="1">
      <alignment vertical="top"/>
    </xf>
    <xf numFmtId="164" fontId="5" fillId="5" borderId="13" xfId="1" applyFont="1" applyFill="1" applyBorder="1" applyAlignment="1">
      <alignment vertical="top"/>
    </xf>
    <xf numFmtId="164" fontId="5" fillId="5" borderId="9" xfId="1" applyFont="1" applyFill="1" applyBorder="1" applyAlignment="1">
      <alignment vertical="top"/>
    </xf>
    <xf numFmtId="164" fontId="3" fillId="5" borderId="13" xfId="1" applyFont="1" applyFill="1" applyBorder="1"/>
    <xf numFmtId="164" fontId="3" fillId="5" borderId="13" xfId="1" applyFont="1" applyFill="1" applyBorder="1" applyAlignment="1">
      <alignment horizontal="right" vertical="top"/>
    </xf>
    <xf numFmtId="164" fontId="6" fillId="5" borderId="13" xfId="1" applyFont="1" applyFill="1" applyBorder="1" applyAlignment="1">
      <alignment vertical="top"/>
    </xf>
    <xf numFmtId="166" fontId="6" fillId="5" borderId="13" xfId="1" applyNumberFormat="1" applyFont="1" applyFill="1" applyBorder="1" applyAlignment="1">
      <alignment vertical="top"/>
    </xf>
    <xf numFmtId="0" fontId="4" fillId="5" borderId="0" xfId="2" applyFont="1" applyFill="1"/>
    <xf numFmtId="164" fontId="4" fillId="5" borderId="13" xfId="1" applyFont="1" applyFill="1" applyBorder="1" applyAlignment="1">
      <alignment horizontal="right" vertical="top"/>
    </xf>
    <xf numFmtId="166" fontId="3" fillId="5" borderId="0" xfId="1" applyNumberFormat="1" applyFont="1" applyFill="1" applyBorder="1"/>
    <xf numFmtId="164" fontId="3" fillId="5" borderId="0" xfId="2" applyNumberFormat="1" applyFont="1" applyFill="1"/>
    <xf numFmtId="49" fontId="9" fillId="0" borderId="13" xfId="2" applyNumberFormat="1" applyFont="1" applyFill="1" applyBorder="1" applyAlignment="1">
      <alignment vertical="top"/>
    </xf>
    <xf numFmtId="166" fontId="9" fillId="0" borderId="13" xfId="1" applyNumberFormat="1" applyFont="1" applyFill="1" applyBorder="1" applyAlignment="1">
      <alignment vertical="top"/>
    </xf>
    <xf numFmtId="164" fontId="9" fillId="0" borderId="13" xfId="1" applyFont="1" applyFill="1" applyBorder="1" applyAlignment="1">
      <alignment vertical="top"/>
    </xf>
    <xf numFmtId="164" fontId="9" fillId="0" borderId="13" xfId="1" applyFont="1" applyFill="1" applyBorder="1"/>
    <xf numFmtId="164" fontId="12" fillId="0" borderId="13" xfId="1" applyFont="1" applyFill="1" applyBorder="1" applyAlignment="1">
      <alignment vertical="top"/>
    </xf>
    <xf numFmtId="164" fontId="11" fillId="0" borderId="13" xfId="1" applyFont="1" applyFill="1" applyBorder="1" applyAlignment="1">
      <alignment horizontal="right" vertical="top" wrapText="1"/>
    </xf>
    <xf numFmtId="49" fontId="3" fillId="0" borderId="13" xfId="3" applyNumberFormat="1" applyFont="1" applyFill="1" applyBorder="1" applyAlignment="1">
      <alignment horizontal="center" vertical="center"/>
    </xf>
    <xf numFmtId="164" fontId="3" fillId="0" borderId="13" xfId="1" applyFont="1" applyFill="1" applyBorder="1" applyAlignment="1">
      <alignment horizontal="left" vertical="top"/>
    </xf>
    <xf numFmtId="164" fontId="3" fillId="0" borderId="9" xfId="1" applyFont="1" applyFill="1" applyBorder="1" applyAlignment="1">
      <alignment horizontal="left" vertical="top"/>
    </xf>
    <xf numFmtId="49" fontId="3" fillId="0" borderId="13" xfId="3" applyNumberFormat="1" applyFont="1" applyFill="1" applyBorder="1" applyAlignment="1">
      <alignment horizontal="left" vertical="top"/>
    </xf>
    <xf numFmtId="49" fontId="4" fillId="0" borderId="13" xfId="3" applyNumberFormat="1" applyFont="1" applyFill="1" applyBorder="1" applyAlignment="1">
      <alignment horizontal="left" vertical="top"/>
    </xf>
    <xf numFmtId="166" fontId="3" fillId="0" borderId="13" xfId="1" applyNumberFormat="1" applyFont="1" applyFill="1" applyBorder="1" applyAlignment="1">
      <alignment horizontal="left" vertical="top"/>
    </xf>
    <xf numFmtId="164" fontId="3" fillId="5" borderId="9" xfId="1" applyFont="1" applyFill="1" applyBorder="1" applyAlignment="1">
      <alignment vertical="top"/>
    </xf>
    <xf numFmtId="49" fontId="9" fillId="5" borderId="13" xfId="2" applyNumberFormat="1" applyFont="1" applyFill="1" applyBorder="1" applyAlignment="1">
      <alignment vertical="top"/>
    </xf>
    <xf numFmtId="49" fontId="5" fillId="5" borderId="13" xfId="2" applyNumberFormat="1" applyFont="1" applyFill="1" applyBorder="1" applyAlignment="1">
      <alignment horizontal="center" vertical="center"/>
    </xf>
    <xf numFmtId="49" fontId="11" fillId="0" borderId="13" xfId="2" applyNumberFormat="1" applyFont="1" applyFill="1" applyBorder="1" applyAlignment="1">
      <alignment vertical="top"/>
    </xf>
    <xf numFmtId="166" fontId="11" fillId="0" borderId="13" xfId="1" applyNumberFormat="1" applyFont="1" applyFill="1" applyBorder="1" applyAlignment="1">
      <alignment vertical="top"/>
    </xf>
    <xf numFmtId="0" fontId="3" fillId="0" borderId="13" xfId="2" applyFont="1" applyFill="1" applyBorder="1"/>
    <xf numFmtId="164" fontId="4" fillId="0" borderId="13" xfId="1" applyFont="1" applyFill="1" applyBorder="1"/>
    <xf numFmtId="164" fontId="5" fillId="0" borderId="13" xfId="1" applyFont="1" applyFill="1" applyBorder="1"/>
    <xf numFmtId="164" fontId="6" fillId="0" borderId="13" xfId="1" applyFont="1" applyFill="1" applyBorder="1"/>
    <xf numFmtId="0" fontId="9" fillId="0" borderId="0" xfId="2" applyFont="1" applyFill="1"/>
    <xf numFmtId="49" fontId="9" fillId="0" borderId="13" xfId="2" applyNumberFormat="1" applyFont="1" applyFill="1" applyBorder="1" applyAlignment="1">
      <alignment horizontal="center" vertical="center"/>
    </xf>
    <xf numFmtId="164" fontId="9" fillId="0" borderId="9" xfId="1" applyFont="1" applyFill="1" applyBorder="1" applyAlignment="1">
      <alignment vertical="top"/>
    </xf>
    <xf numFmtId="164" fontId="9" fillId="0" borderId="13" xfId="1" applyFont="1" applyFill="1" applyBorder="1" applyAlignment="1">
      <alignment horizontal="right" vertical="top"/>
    </xf>
    <xf numFmtId="166" fontId="9" fillId="0" borderId="0" xfId="1" applyNumberFormat="1" applyFont="1" applyFill="1" applyBorder="1"/>
    <xf numFmtId="167" fontId="4" fillId="0" borderId="13" xfId="1" applyNumberFormat="1" applyFont="1" applyFill="1" applyBorder="1" applyAlignment="1">
      <alignment horizontal="right" vertical="top"/>
    </xf>
    <xf numFmtId="49" fontId="5" fillId="4" borderId="13" xfId="2" applyNumberFormat="1" applyFont="1" applyFill="1" applyBorder="1" applyAlignment="1">
      <alignment horizontal="center" vertical="center"/>
    </xf>
    <xf numFmtId="167" fontId="3" fillId="5" borderId="13" xfId="1" applyNumberFormat="1" applyFont="1" applyFill="1" applyBorder="1" applyAlignment="1">
      <alignment horizontal="right" vertical="top"/>
    </xf>
    <xf numFmtId="164" fontId="4" fillId="5" borderId="13" xfId="1" applyFont="1" applyFill="1" applyBorder="1"/>
    <xf numFmtId="167" fontId="4" fillId="5" borderId="13" xfId="1" applyNumberFormat="1" applyFont="1" applyFill="1" applyBorder="1" applyAlignment="1">
      <alignment horizontal="right" vertical="top"/>
    </xf>
    <xf numFmtId="49" fontId="11" fillId="0" borderId="13" xfId="2" applyNumberFormat="1" applyFont="1" applyFill="1" applyBorder="1" applyAlignment="1">
      <alignment horizontal="center" vertical="center"/>
    </xf>
    <xf numFmtId="0" fontId="3" fillId="0" borderId="7" xfId="2" applyFont="1" applyFill="1" applyBorder="1"/>
    <xf numFmtId="49" fontId="3" fillId="0" borderId="13" xfId="2" applyNumberFormat="1" applyFont="1" applyFill="1" applyBorder="1" applyAlignment="1">
      <alignment vertical="center"/>
    </xf>
    <xf numFmtId="49" fontId="4" fillId="0" borderId="13" xfId="2" applyNumberFormat="1" applyFont="1" applyFill="1" applyBorder="1" applyAlignment="1">
      <alignment vertical="center"/>
    </xf>
    <xf numFmtId="166" fontId="3" fillId="0" borderId="13" xfId="1" applyNumberFormat="1" applyFont="1" applyFill="1" applyBorder="1" applyAlignment="1">
      <alignment vertical="center"/>
    </xf>
    <xf numFmtId="0" fontId="3" fillId="0" borderId="0" xfId="2" applyFont="1" applyFill="1" applyBorder="1"/>
    <xf numFmtId="49" fontId="3" fillId="4" borderId="13" xfId="2" applyNumberFormat="1" applyFont="1" applyFill="1" applyBorder="1" applyAlignment="1">
      <alignment vertical="center"/>
    </xf>
    <xf numFmtId="49" fontId="9" fillId="4" borderId="13" xfId="2" applyNumberFormat="1" applyFont="1" applyFill="1" applyBorder="1" applyAlignment="1">
      <alignment vertical="center"/>
    </xf>
    <xf numFmtId="164" fontId="11" fillId="0" borderId="13" xfId="1" applyFont="1" applyFill="1" applyBorder="1" applyAlignment="1">
      <alignment vertical="top"/>
    </xf>
    <xf numFmtId="164" fontId="13" fillId="0" borderId="13" xfId="1" applyFont="1" applyFill="1" applyBorder="1" applyAlignment="1">
      <alignment horizontal="right" vertical="top"/>
    </xf>
    <xf numFmtId="166" fontId="6" fillId="0" borderId="0" xfId="1" applyNumberFormat="1" applyFont="1" applyFill="1" applyBorder="1"/>
    <xf numFmtId="0" fontId="3" fillId="0" borderId="13" xfId="2" applyFont="1" applyFill="1" applyBorder="1" applyAlignment="1">
      <alignment horizontal="center" vertical="center"/>
    </xf>
    <xf numFmtId="166" fontId="3" fillId="0" borderId="13" xfId="1" applyNumberFormat="1" applyFont="1" applyFill="1" applyBorder="1" applyAlignment="1"/>
    <xf numFmtId="164" fontId="3" fillId="0" borderId="13" xfId="1" applyFont="1" applyFill="1" applyBorder="1" applyAlignment="1"/>
    <xf numFmtId="164" fontId="3" fillId="0" borderId="9" xfId="1" applyFont="1" applyFill="1" applyBorder="1" applyAlignment="1"/>
    <xf numFmtId="0" fontId="4" fillId="0" borderId="13" xfId="2" applyNumberFormat="1" applyFont="1" applyFill="1" applyBorder="1"/>
    <xf numFmtId="166" fontId="5" fillId="0" borderId="8" xfId="1" applyNumberFormat="1" applyFont="1" applyFill="1" applyBorder="1" applyAlignment="1">
      <alignment horizontal="center" vertical="center"/>
    </xf>
    <xf numFmtId="166" fontId="5" fillId="0" borderId="8" xfId="1" applyNumberFormat="1" applyFont="1" applyFill="1" applyBorder="1" applyAlignment="1">
      <alignment vertical="top"/>
    </xf>
    <xf numFmtId="166" fontId="6" fillId="0" borderId="8" xfId="1" applyNumberFormat="1" applyFont="1" applyFill="1" applyBorder="1" applyAlignment="1">
      <alignment vertical="top"/>
    </xf>
    <xf numFmtId="164" fontId="6" fillId="0" borderId="8" xfId="1" applyFont="1" applyFill="1" applyBorder="1" applyAlignment="1">
      <alignment vertical="top"/>
    </xf>
    <xf numFmtId="166" fontId="5" fillId="0" borderId="8" xfId="1" applyNumberFormat="1" applyFont="1" applyFill="1" applyBorder="1" applyAlignment="1">
      <alignment horizontal="right" vertical="top"/>
    </xf>
    <xf numFmtId="164" fontId="5" fillId="0" borderId="8" xfId="1" applyFont="1" applyFill="1" applyBorder="1" applyAlignment="1">
      <alignment horizontal="right" vertical="top"/>
    </xf>
    <xf numFmtId="166" fontId="5" fillId="0" borderId="9" xfId="1" applyNumberFormat="1" applyFont="1" applyFill="1" applyBorder="1" applyAlignment="1">
      <alignment horizontal="right" vertical="top"/>
    </xf>
    <xf numFmtId="164" fontId="6" fillId="0" borderId="8" xfId="1" applyFont="1" applyFill="1" applyBorder="1" applyAlignment="1">
      <alignment horizontal="right" vertical="top"/>
    </xf>
    <xf numFmtId="49" fontId="5" fillId="0" borderId="11" xfId="2" applyNumberFormat="1" applyFont="1" applyFill="1" applyBorder="1" applyAlignment="1">
      <alignment vertical="top"/>
    </xf>
    <xf numFmtId="166" fontId="5" fillId="0" borderId="11" xfId="1" applyNumberFormat="1" applyFont="1" applyFill="1" applyBorder="1" applyAlignment="1">
      <alignment vertical="top"/>
    </xf>
    <xf numFmtId="49" fontId="6" fillId="0" borderId="11" xfId="2" applyNumberFormat="1" applyFont="1" applyFill="1" applyBorder="1" applyAlignment="1">
      <alignment vertical="top"/>
    </xf>
    <xf numFmtId="164" fontId="6" fillId="0" borderId="11" xfId="1" applyFont="1" applyFill="1" applyBorder="1" applyAlignment="1">
      <alignment vertical="top"/>
    </xf>
    <xf numFmtId="164" fontId="5" fillId="0" borderId="11" xfId="1" applyFont="1" applyFill="1" applyBorder="1" applyAlignment="1">
      <alignment vertical="top"/>
    </xf>
    <xf numFmtId="166" fontId="5" fillId="0" borderId="9" xfId="1" applyNumberFormat="1" applyFont="1" applyFill="1" applyBorder="1" applyAlignment="1">
      <alignment vertical="top"/>
    </xf>
    <xf numFmtId="164" fontId="5" fillId="0" borderId="11" xfId="1" applyFont="1" applyFill="1" applyBorder="1"/>
    <xf numFmtId="166" fontId="6" fillId="0" borderId="11" xfId="1" applyNumberFormat="1" applyFont="1" applyFill="1" applyBorder="1" applyAlignment="1">
      <alignment vertical="top"/>
    </xf>
    <xf numFmtId="0" fontId="5" fillId="0" borderId="8" xfId="2" applyFont="1" applyFill="1" applyBorder="1" applyAlignment="1">
      <alignment horizontal="center" vertical="center"/>
    </xf>
    <xf numFmtId="0" fontId="5" fillId="0" borderId="8" xfId="2" applyFont="1" applyFill="1" applyBorder="1"/>
    <xf numFmtId="166" fontId="5" fillId="0" borderId="8" xfId="1" applyNumberFormat="1" applyFont="1" applyFill="1" applyBorder="1" applyAlignment="1"/>
    <xf numFmtId="43" fontId="6" fillId="0" borderId="8" xfId="2" applyNumberFormat="1" applyFont="1" applyFill="1" applyBorder="1"/>
    <xf numFmtId="164" fontId="5" fillId="0" borderId="8" xfId="1" applyFont="1" applyFill="1" applyBorder="1" applyAlignment="1"/>
    <xf numFmtId="164" fontId="3" fillId="0" borderId="8" xfId="1" applyFont="1" applyFill="1" applyBorder="1"/>
    <xf numFmtId="164" fontId="3" fillId="0" borderId="9" xfId="1" applyFont="1" applyFill="1" applyBorder="1"/>
    <xf numFmtId="164" fontId="5" fillId="0" borderId="8" xfId="1" applyFont="1" applyFill="1" applyBorder="1"/>
    <xf numFmtId="49" fontId="6" fillId="0" borderId="8" xfId="2" applyNumberFormat="1" applyFont="1" applyFill="1" applyBorder="1"/>
    <xf numFmtId="166" fontId="6" fillId="0" borderId="8" xfId="2" applyNumberFormat="1" applyFont="1" applyFill="1" applyBorder="1"/>
    <xf numFmtId="166" fontId="6" fillId="0" borderId="8" xfId="1" applyNumberFormat="1" applyFont="1" applyFill="1" applyBorder="1" applyAlignment="1"/>
    <xf numFmtId="164" fontId="6" fillId="0" borderId="8" xfId="1" applyFont="1" applyFill="1" applyBorder="1"/>
    <xf numFmtId="0" fontId="5" fillId="0" borderId="0" xfId="2" applyFont="1" applyFill="1" applyAlignment="1">
      <alignment horizontal="center" vertical="center"/>
    </xf>
    <xf numFmtId="0" fontId="6" fillId="0" borderId="0" xfId="2" applyNumberFormat="1" applyFont="1" applyFill="1"/>
    <xf numFmtId="2" fontId="5" fillId="0" borderId="0" xfId="2" applyNumberFormat="1" applyFont="1" applyFill="1"/>
    <xf numFmtId="164" fontId="5" fillId="0" borderId="0" xfId="1" applyFont="1" applyFill="1" applyBorder="1" applyAlignment="1"/>
    <xf numFmtId="164" fontId="5" fillId="0" borderId="0" xfId="1" applyFont="1" applyFill="1" applyBorder="1"/>
    <xf numFmtId="164" fontId="6" fillId="0" borderId="0" xfId="1" applyFont="1" applyFill="1" applyBorder="1"/>
    <xf numFmtId="166" fontId="4" fillId="0" borderId="0" xfId="2" applyNumberFormat="1" applyFont="1" applyFill="1"/>
    <xf numFmtId="164" fontId="4" fillId="0" borderId="0" xfId="2" applyNumberFormat="1" applyFont="1" applyFill="1"/>
  </cellXfs>
  <cellStyles count="4">
    <cellStyle name="Comma" xfId="1" builtinId="3"/>
    <cellStyle name="Normal" xfId="0" builtinId="0"/>
    <cellStyle name="Normal 10 2 2" xfId="2"/>
    <cellStyle name="Normal 225" xf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calcChain" Target="calcChain.xml"/><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Q4_ADVANCE%20TAX%20_FY%202023-24%20INFAC%20BSPL%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45224;&#47749;&#50864;\&#44208;&#49328;\ALEE_J_D\GYELSAN\GYEL95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45224;&#47749;&#50864;\&#44208;&#49328;\ABS\GYULSAN\9512\T9512\B03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UBHA/MIS/DIL/PLBSFMT_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c-finance-f2\Group-Share\TEMP\c.notes.data\Week%206%20Q3'03%20Checkbook.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kholling/Local%20Settings/Temporary%20Internet%20Files/OLKC/Forecast_Project%20Summary.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ata%20to%20Burn/New%20Projects/Darra/Business/Feasibility/Feasibility%209906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rb\rrb\Rrb\Maruti\MUL%20Matl%20cost%20with%20norms%20change\Maruti%20Material%20Cost%20Workings%20for%200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188.48.60\tax\TEMP\FU_print%20plugi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lduaar\Allot_Hasneeta\BNS\FY2001-02\Terry\TW_01-02-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meshbabu\rrb\MUL%20MATERIAL%20COST%20WORKING%20FOR%2099%20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DATA%202005-06/Tax%20Audit/TDS%20Returns%20Filed%20for%20Fy%202004-05/TDS%20Annual%20Return%20-%20Form%2026/Form26datafil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uditmain\D\Audit%20Main\Machine%20A\Packaging%20India\2002-03\Reporting\Final%20Accounts%2002-03\Accounts%2002-03%20sent%20by%20clien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V5/COSTING/Facdesp2001/Despatch%20-APR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E/O%205000%20-OFFICE%2011%20-%2012/O%205000%20-OFFICE%2011%20-%2012/accounts%20daily%20report-2014/A.Y.%2015-16%20AUDIT%20WORKINGS/23-apr-15/S&amp;A%20Sankar%2014-15-11.4.15/Users/Sealtech/Desktop/sales%20closing%20july%201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Clients%20Arjun/KONE/Stat%20Audit%20Dec%2005/Trial%20Balances%20and%20Financials/KONE%20-%20FINANCIALS%20-%20DEC%202005%20-Ver%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Rrb\rrb\Maruti~2%20in%20RRBs%20folder\MUL%20working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ogesh\c$\LOGESH\1Logesh\Interim%20Audit%20-%20Apr04%20Dec04\IPO-Final-03.02.05\Final%20IPO%20Files\Consolidation%20Related%20Work\Financials%20-%20Dec%2004%20-Final%20at%20V250105%202000%20Stub%20period.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Admin/Desktop/Book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50504;&#53468;&#54788;\&#44221;&#48708;&#50696;&#49328;\My%20Documents\01-&#44221;&#48708;&#50696;&#49328;\99&#45380;\99%20&#48320;&#46041;&#54728;&#50857;&#50696;&#49328;\9906\9808%20&#50689;&#50629;%20&#48176;&#5122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1/ADMINI~1/LOCALS~1/Temp/Temporary%20Directory%201%20for%20itr6_2008_09_R1e.zip/ITR5_G6_formula.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old%20bmani/MANI/PAY/My%20Documents/MANI/GRATUITYDE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taserver\Broking\TEMP\Hrevisedmodel\CADBURY.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CUME~1/ADMINI~1/LOCALS~1/Temp/Temporary%20Directory%201%20for%20itr6_2008_09_R1e.zip/integrateitr6/VersionI_CD_Z5_ADVANCED.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ost\c\POLAM\mfg_cost\2000-01\Mfg_cost_Polambakkam_2000_0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in-ut3iuej2eff\c\share%20data\Account%20Data\AUDIT%202012-13(KOmos-25-11-2013)\Final%202012-13%2025-11-2013\INVENTORY%20MAR-20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SUNIL/2013-14/STAT%20AUDIT%20Mar-14/terence/TPCL08/EURO.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Worksheet%20in%205610%20%20FIXED%20ASSET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N:\PRODUCT\&#51648;&#51216;&#54924;&#5103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E/5.%20WIP%20AY%202018-2019/1.%20TP/SL%20LUMAX/MAR-18/1(5)%20FINAL%20REPORTS/CHECKED%20BY%20MALI/Pen%20Drive%20Files/TAX%20AUDIT-2005-06/YWTI-IT-Return%20form-F.Yr-2005-0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9076343\c\&#44396;&#51312;&#51312;&#51221;\&#51204;&#44221;&#47144;0909\&#50577;&#49885;.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Admin/Desktop/sl%20lumax/IND%20AS%20116/1(2)%20SL%20LUMAX%20BSPL%20FY%2019-20%20Q1-FINAL.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cc1\E\MSOFFICE\HEXCEL\EXL_XLS\SALEPLAN\PL97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rulselvan\bus%20plan%20200\rajbak\Bud%202001\BUD\DIVBUD00BS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HOME\AOP\AOPSM\AOP98\GLA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VAIBHAV/wks/KOMET/ED148630/WKS/OKS/Bechem%20return%20FY99-20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nchefsr10\tax\Documents%20and%20Settings\vinodhnagarajan\Local%20Settings\Temporary%20Internet%20Files\OLK1F0\Adaptavant%20Financials%2031%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45224;&#47749;&#50864;\&#44208;&#49328;\My%20Documents\nam_data\&#44208;&#49328;\'00.&#50672;&#47568;&#44208;&#49328;\&#50896;&#44032;&#51088;&#473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S"/>
      <sheetName val="ICS ITEMS"/>
      <sheetName val="P&amp;L"/>
      <sheetName val="PL NOTES"/>
      <sheetName val="Sheet1"/>
      <sheetName val="PL SUB NOTES"/>
      <sheetName val="TB"/>
      <sheetName val="STOCK"/>
      <sheetName val="DEP IT"/>
      <sheetName val="DEP CA"/>
      <sheetName val="WDV"/>
      <sheetName val="UFL"/>
      <sheetName val="234B&amp;C"/>
    </sheetNames>
    <sheetDataSet>
      <sheetData sheetId="0"/>
      <sheetData sheetId="1"/>
      <sheetData sheetId="2">
        <row r="55">
          <cell r="I55">
            <v>0</v>
          </cell>
        </row>
      </sheetData>
      <sheetData sheetId="3"/>
      <sheetData sheetId="4"/>
      <sheetData sheetId="5"/>
      <sheetData sheetId="6"/>
      <sheetData sheetId="7"/>
      <sheetData sheetId="8"/>
      <sheetData sheetId="9"/>
      <sheetData sheetId="10"/>
      <sheetData sheetId="11">
        <row r="2">
          <cell r="B2" t="str">
            <v>INFAC INDIA PRIVATE LIMITED</v>
          </cell>
        </row>
        <row r="3">
          <cell r="B3" t="str">
            <v>113, Ellaiamman Koil Street, Keel Padappai, Padappai Village Kanchipuram District - 601301.</v>
          </cell>
        </row>
      </sheetData>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81과평가"/>
      <sheetName val="3084"/>
      <sheetName val="IS"/>
      <sheetName val="시설이용권명세서"/>
      <sheetName val="인근점포"/>
      <sheetName val="3월"/>
      <sheetName val="현금및현금등가물"/>
      <sheetName val="2PM9900"/>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설이용권명세서"/>
      <sheetName val="3월"/>
      <sheetName val="XREF"/>
      <sheetName val="제품별_수량"/>
      <sheetName val="3084"/>
      <sheetName val="96전기자재수불"/>
      <sheetName val="Sheet1"/>
      <sheetName val="상품입고집계"/>
      <sheetName val="감가상각비"/>
      <sheetName val="1.MDF1공장"/>
      <sheetName val="1_MDF1공장"/>
      <sheetName val="현금및현금등가물"/>
      <sheetName val="1_MDF1공장1"/>
      <sheetName val="PILOT품"/>
      <sheetName val="M96현황-동아"/>
      <sheetName val="간이연락"/>
      <sheetName val="금형품의서"/>
      <sheetName val="공통비"/>
      <sheetName val="1_MDF1공장2"/>
      <sheetName val="IDONG"/>
      <sheetName val="지표9603"/>
      <sheetName val="기본DATA"/>
      <sheetName val="#REF"/>
      <sheetName val="ST"/>
      <sheetName val="1-6(반품내역)"/>
      <sheetName val="Mainmap"/>
      <sheetName val="main_ma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grpg"/>
      <sheetName val="plbs"/>
      <sheetName val="advtxitdepr"/>
      <sheetName val="업무분장 "/>
      <sheetName val="공통"/>
      <sheetName val="UK allocation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M"/>
      <sheetName val="BLANKET"/>
      <sheetName val="GapFill"/>
      <sheetName val="PECVD"/>
      <sheetName val="LowK"/>
      <sheetName val="ELK"/>
      <sheetName val="HDP"/>
      <sheetName val="SACVD"/>
      <sheetName val="Disruptive "/>
      <sheetName val="Module"/>
      <sheetName val="ECURE"/>
      <sheetName val="Bus Mgmt"/>
      <sheetName val="TPS"/>
      <sheetName val="Support"/>
      <sheetName val="Ops"/>
      <sheetName val="HQ"/>
      <sheetName val="Graphs"/>
      <sheetName val="ON ORDER EX1"/>
      <sheetName val="ON ORDER SAP"/>
      <sheetName val="OPEN WIP"/>
      <sheetName val="Actual Input"/>
      <sheetName val="commit"/>
      <sheetName val="Module1"/>
      <sheetName val="Module2"/>
      <sheetName val="Module3"/>
      <sheetName val="Module4"/>
      <sheetName val="Module5"/>
      <sheetName val="Module6"/>
      <sheetName val="Module7"/>
      <sheetName val="Module8"/>
      <sheetName val="Rev &amp; GM by cust"/>
      <sheetName val="CRITERIA1"/>
      <sheetName val="Summary"/>
      <sheetName val="Dep"/>
      <sheetName val="Raw spens"/>
      <sheetName val="Input schedule"/>
      <sheetName val="Setup &amp; Nav"/>
      <sheetName val="DSM checkbook"/>
      <sheetName val="Sheet1"/>
      <sheetName val="PRICES"/>
      <sheetName val="Page 2"/>
      <sheetName val="BASE REAL"/>
      <sheetName val="CC List"/>
      <sheetName val="Pivot"/>
      <sheetName val="CMP"/>
      <sheetName val="SBU"/>
      <sheetName val="SBU-Hyperion"/>
      <sheetName val="Acct"/>
      <sheetName val="CB CC"/>
      <sheetName val="T-code"/>
      <sheetName val="Contact Info"/>
      <sheetName val="Deactivate CC"/>
      <sheetName val="Asset Class"/>
      <sheetName val="Inputs"/>
      <sheetName val="IncidentsEAP"/>
    </sheetNames>
    <sheetDataSet>
      <sheetData sheetId="0">
        <row r="2">
          <cell r="A2">
            <v>166</v>
          </cell>
        </row>
      </sheetData>
      <sheetData sheetId="1">
        <row r="1">
          <cell r="A1" t="str">
            <v>Total HDP On Order &amp; Charges to Date</v>
          </cell>
        </row>
      </sheetData>
      <sheetData sheetId="2">
        <row r="1">
          <cell r="A1" t="str">
            <v>Total ECURE On Order &amp; Charges to Date</v>
          </cell>
        </row>
      </sheetData>
      <sheetData sheetId="3" refreshError="1"/>
      <sheetData sheetId="4" refreshError="1"/>
      <sheetData sheetId="5" refreshError="1"/>
      <sheetData sheetId="6" refreshError="1"/>
      <sheetData sheetId="7">
        <row r="1">
          <cell r="A1" t="str">
            <v>Total HDP On Order &amp; Charges to Date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B3" t="str">
            <v>Commit</v>
          </cell>
        </row>
      </sheetData>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3">
          <cell r="B3" t="str">
            <v>203001</v>
          </cell>
        </row>
      </sheetData>
      <sheetData sheetId="43">
        <row r="3">
          <cell r="B3" t="str">
            <v>203001</v>
          </cell>
        </row>
      </sheetData>
      <sheetData sheetId="44">
        <row r="3">
          <cell r="B3" t="str">
            <v>203001</v>
          </cell>
        </row>
      </sheetData>
      <sheetData sheetId="45"/>
      <sheetData sheetId="46"/>
      <sheetData sheetId="47"/>
      <sheetData sheetId="48"/>
      <sheetData sheetId="49"/>
      <sheetData sheetId="50"/>
      <sheetData sheetId="51"/>
      <sheetData sheetId="52"/>
      <sheetData sheetId="53" refreshError="1"/>
      <sheetData sheetId="5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 Deal &amp; General"/>
      <sheetName val="Inputs - Income"/>
      <sheetName val="Inputs - Costs"/>
      <sheetName val="ROC Calc"/>
      <sheetName val="Cash Flow vs Profit"/>
      <sheetName val="Bank Account"/>
      <sheetName val="Project Cash Flow"/>
      <sheetName val="P&amp;L Summary"/>
      <sheetName val="Advantage Exp"/>
      <sheetName val="CF Expenses"/>
      <sheetName val="Cost Allocation"/>
      <sheetName val="IncidentsEAP"/>
      <sheetName val="Actual Input"/>
      <sheetName val="PECVD"/>
      <sheetName val="Bus Mgmt"/>
      <sheetName val="commit"/>
      <sheetName val="Disruptive "/>
      <sheetName val="ELK"/>
      <sheetName val="ECURE"/>
      <sheetName val="HDP"/>
      <sheetName val="HQ"/>
      <sheetName val="LowK"/>
      <sheetName val="Module"/>
      <sheetName val="Ops"/>
      <sheetName val="Support"/>
      <sheetName val="TP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sheetName val="Settlements"/>
      <sheetName val="Cost Allocation"/>
      <sheetName val="P&amp;L Summary"/>
      <sheetName val="CF Expenses"/>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n TMC"/>
      <sheetName val="Zen Servo"/>
      <sheetName val="Esteem TMC"/>
      <sheetName val="Esteem Servo"/>
      <sheetName val="Omni TMC"/>
      <sheetName val="800cc TMC"/>
      <sheetName val="800cc Banjo"/>
      <sheetName val="800cc Gasket"/>
      <sheetName val="Omni Ret Plate"/>
      <sheetName val="800CC_PCRV"/>
      <sheetName val="800cc Car"/>
      <sheetName val="800cc Rear"/>
      <sheetName val="Gypsy Rear"/>
      <sheetName val="Zen Rear"/>
      <sheetName val="Esteem Rear"/>
      <sheetName val="Omni Rear"/>
      <sheetName val="Omni Front"/>
      <sheetName val="YE2 Exp Caliper"/>
      <sheetName val="Zen Caliper"/>
      <sheetName val="800cc Caliper"/>
      <sheetName val="Gypsy Caliper"/>
      <sheetName val="Esteem Caliper"/>
      <sheetName val="800CC_FR_HOSE"/>
      <sheetName val="800CC_RR_HOSE"/>
      <sheetName val="Omni Front Hose"/>
      <sheetName val="Omni Rear Hose"/>
      <sheetName val="Gypsy Front Hose"/>
      <sheetName val="Gypsy Rear Hose"/>
      <sheetName val="Gypsy MC Hose"/>
      <sheetName val="Esteem Front Hose"/>
      <sheetName val="Esteem Rear Hose"/>
      <sheetName val="CY Top Sheet"/>
      <sheetName val="Zen Hose_6303"/>
      <sheetName val="Zen Hose6304"/>
      <sheetName val="Zen Hose 6217 "/>
      <sheetName val="Hose MC+CC for Mul"/>
      <sheetName val="FOREX"/>
      <sheetName val="IMPORTS_YE_2_TMC_SERVO"/>
      <sheetName val="ALTO IMPORTS 1 4 2000"/>
      <sheetName val="LSC 38 1 4 2000"/>
      <sheetName val="GYPSY  1 4 2000"/>
      <sheetName val="IMPORTS_PCRV_SEAL  1 4 2000"/>
      <sheetName val="ALU INGOT RATES"/>
      <sheetName val="EX Rates  Not used"/>
      <sheetName val="MUL Import Part Nos-Not used"/>
      <sheetName val="GENERAL"/>
      <sheetName val="consolidated"/>
      <sheetName val="Esteem TMCs"/>
      <sheetName val="Esteem Servos"/>
      <sheetName val="P&amp;L"/>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tratPlan"/>
      <sheetName val="CChannel Attract Input"/>
      <sheetName val="Push Diag on Premise"/>
      <sheetName val="Settings"/>
      <sheetName val="CY-OS-90-1"/>
      <sheetName val="Defined fields"/>
      <sheetName val="800CC_FR_HOSE"/>
      <sheetName val="Esteem Servo"/>
      <sheetName val="800CC_PC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Cover"/>
      <sheetName val="FORM_16"/>
      <sheetName val="entitlements"/>
      <sheetName val="#REF"/>
      <sheetName val="Push Diag on Premise"/>
      <sheetName val="CChannel Attract Input"/>
      <sheetName val="FStratPlan"/>
      <sheetName val="Actual Input"/>
      <sheetName val="PECVD"/>
      <sheetName val="Bus Mgmt"/>
      <sheetName val="commit"/>
      <sheetName val="Disruptive "/>
      <sheetName val="ELK"/>
      <sheetName val="ECURE"/>
      <sheetName val="HDP"/>
      <sheetName val="HQ"/>
      <sheetName val="LowK"/>
      <sheetName val="Module"/>
      <sheetName val="Ops"/>
      <sheetName val="Support"/>
      <sheetName val="TPS"/>
      <sheetName val=""/>
      <sheetName val="PART-1 COMPUTATION OF INCOME"/>
      <sheetName val="XREF"/>
      <sheetName val="CY-OS-90-1"/>
      <sheetName val="TW_01-02-Final"/>
      <sheetName val="Sheet2"/>
      <sheetName val="Citrix"/>
      <sheetName val="SC-E-02-03"/>
      <sheetName val="COA-IPCL"/>
      <sheetName val="TB-JUNE-2003-18.7.03"/>
      <sheetName val="WGE P&amp;E"/>
      <sheetName val="CF"/>
      <sheetName val="Overheads"/>
      <sheetName val="Directors"/>
      <sheetName val="Comp"/>
      <sheetName val="SUB SCHEDULES 99"/>
      <sheetName val="Main"/>
      <sheetName val="EXPENSES"/>
      <sheetName val="Revenue"/>
      <sheetName val="HOUSE_PROPERTY"/>
      <sheetName val="PARTB - TI - TTI"/>
      <sheetName val="PART A - GENERAL"/>
      <sheetName val="Annex - 8"/>
      <sheetName val="sum"/>
      <sheetName val="summery-FINAL"/>
      <sheetName val="BS01"/>
      <sheetName val="Schedules PL"/>
      <sheetName val="Schedules BS"/>
      <sheetName val="BS"/>
      <sheetName val="Page 2"/>
      <sheetName val="Print Menu"/>
      <sheetName val="Forecast-Input"/>
      <sheetName val="Valuation"/>
      <sheetName val="wwww"/>
      <sheetName val="Assume"/>
      <sheetName val="Capital"/>
      <sheetName val="Validation"/>
      <sheetName val="Push_Diag_on_Premise"/>
      <sheetName val="CChannel_Attract_Input"/>
      <sheetName val="Actual_Input"/>
      <sheetName val="Bus_Mgmt"/>
      <sheetName val="Disruptive_"/>
      <sheetName val="E.1_Sundry Debtor Lead"/>
      <sheetName val="DSCR"/>
      <sheetName val="IDC_Phase_I"/>
      <sheetName val="800CC_FR_HOSE"/>
      <sheetName val="800CC_PCRV"/>
      <sheetName val="HOSE_COST 00-01"/>
      <sheetName val="GE6CRITERIA"/>
    </sheetNames>
    <sheetDataSet>
      <sheetData sheetId="0" refreshError="1"/>
      <sheetData sheetId="1">
        <row r="9">
          <cell r="B9" t="str">
            <v xml:space="preserve">    Name and Address of the Employer</v>
          </cell>
        </row>
      </sheetData>
      <sheetData sheetId="2">
        <row r="9">
          <cell r="B9" t="str">
            <v xml:space="preserve">    Name and Address of the Employer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MATL COST - POLBKM"/>
      <sheetName val="STD_9899"/>
      <sheetName val="800CC_CAL"/>
      <sheetName val="800CC REAR BRAKE"/>
      <sheetName val="800CC_TMC"/>
      <sheetName val="800CC_FR_HOSE"/>
      <sheetName val="800CC_RR_HOSE"/>
      <sheetName val="800CC_PCRV"/>
      <sheetName val="800CC_DISC"/>
      <sheetName val="800CC_BANJO"/>
      <sheetName val="800CC_GASKET"/>
      <sheetName val="OMNI_FR_BRAKE"/>
      <sheetName val="OMNI_RR_BRAKE"/>
      <sheetName val="OMNI_MC"/>
      <sheetName val="OMNI FR HOSE"/>
      <sheetName val="OMNI RR HOSE"/>
      <sheetName val="OMNI_RET_PLATE"/>
      <sheetName val="GYPSY_CALIPER"/>
      <sheetName val="COMP"/>
      <sheetName val="GYPSY_RR_BRAKE"/>
      <sheetName val="GYPSY_FR_HOSE"/>
      <sheetName val="GYPSY_RR_HOSE"/>
      <sheetName val="GYPSY_MC_HOSE"/>
      <sheetName val="ESTEEM C51"/>
      <sheetName val="ESTEEM_RR_BRAKE"/>
      <sheetName val="ESTEEM_FR_HOSE"/>
      <sheetName val="ESTEEM_RR_HOSE"/>
      <sheetName val="YE2_CAL_EXP"/>
      <sheetName val="YE2_CAL_DOM"/>
      <sheetName val="YE2_CAL_DOM WITH 6173 PAD"/>
      <sheetName val="YE2_RR_BRAKE"/>
      <sheetName val="YE2_HOSE_6303"/>
      <sheetName val="YE2_HOSE_6304"/>
      <sheetName val="YE2_HOSE_6305"/>
      <sheetName val="YE2_SERVO_AND_BITS"/>
      <sheetName val="YE2_TMC"/>
      <sheetName val="MAT COST RECONCILE"/>
      <sheetName val="ESTEEM_LSC38_SERVO"/>
      <sheetName val="ESTEEM_LSC38_TMC"/>
      <sheetName val="BOUGHT_OUT"/>
      <sheetName val="FOREX"/>
      <sheetName val="HOSE MATERIAL COST VARIANCE"/>
      <sheetName val="SCARP % FOR VARIOUS INPUTS"/>
      <sheetName val="TOP SHEET TO MR VASU"/>
      <sheetName val="DUP DATA FOR GYPSY COMPARISON"/>
      <sheetName val="GYPSY REAR VARIANCE 8 6 99"/>
      <sheetName val="variance 17-05-99"/>
      <sheetName val="MAT COST VARIANCE"/>
      <sheetName val="COST RECONCILIATION"/>
      <sheetName val="TOP"/>
      <sheetName val="RMS"/>
      <sheetName val="TRENDS"/>
      <sheetName val="RAW MATL DATA   TO MUL 15 3  99"/>
      <sheetName val="HOSE_COST"/>
      <sheetName val="SUB_CONT"/>
      <sheetName val="IMPORTS_YE_2_EXPORT_CALIPER"/>
      <sheetName val="ALTO_IMPORTS_BUDGET_99"/>
      <sheetName val="ALTO IMPORTS 9899"/>
      <sheetName val="IMPORTS_LSC_38"/>
      <sheetName val="IMPORTS_YE_2_TMC_SERVO"/>
      <sheetName val="imports increase consolidated"/>
      <sheetName val="IMPORTS_GYPSY_REAR_BRAKE"/>
      <sheetName val="GYPSY_BUDGET_99"/>
      <sheetName val="IMP_GYPSY_9899"/>
      <sheetName val="IMPORTS_PCRV_SEAL"/>
      <sheetName val="INDIGENISATION"/>
      <sheetName val="IMPORTS FOR MUL - DONT REFER"/>
      <sheetName val="MATL COST GIVEN  FOR  OE BUDGET"/>
      <sheetName val="COST REDN FOR MUL ITE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it"/>
      <sheetName val="Guidelines"/>
      <sheetName val="form26"/>
      <sheetName val="Challan"/>
      <sheetName val="deductee"/>
      <sheetName val="delays"/>
      <sheetName val="xxxxxx"/>
      <sheetName val="Forex Rates Monitor"/>
      <sheetName val="Interest Cost Monitor - Rs."/>
      <sheetName val="To Day's AR"/>
      <sheetName val="MTO REV.2(ARMOR)"/>
      <sheetName val="LEGAL GU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_SHT"/>
      <sheetName val="P&amp;L"/>
      <sheetName val="sch"/>
      <sheetName val="FA Sch"/>
      <sheetName val="sub sch"/>
      <sheetName val="Cash Flow"/>
      <sheetName val="TB for AS2"/>
      <sheetName val="TRIAL"/>
      <sheetName val="Audit jvS"/>
      <sheetName val="Issues"/>
      <sheetName val="XREF"/>
      <sheetName val="Breakup Value Working"/>
      <sheetName val="#REF"/>
      <sheetName val="Basic Sheet"/>
      <sheetName val="REFERENCES"/>
      <sheetName val="FORM-16"/>
      <sheetName val="LINE 운영안"/>
      <sheetName val="전력계획"/>
      <sheetName val="Software"/>
      <sheetName val="Header"/>
      <sheetName val="Data"/>
      <sheetName val="General"/>
      <sheetName val="PriceList"/>
      <sheetName val="Data2"/>
      <sheetName val="Revisions"/>
      <sheetName val="Hardware"/>
      <sheetName val="SVC_table"/>
      <sheetName val="Service"/>
      <sheetName val="Cover"/>
      <sheetName val="CUSTOMER STRATEGIES"/>
      <sheetName val="CustOrg"/>
      <sheetName val="Sheet3"/>
      <sheetName val="Accounts 02-03 sent by client"/>
      <sheetName val="한계원가"/>
      <sheetName val="Asset mgmt"/>
      <sheetName val="Sheet1"/>
      <sheetName val="????"/>
      <sheetName val="?????"/>
      <sheetName val="1-10"/>
      <sheetName val="Invoice"/>
      <sheetName val="F&amp;B"/>
      <sheetName val="Maint"/>
      <sheetName val="Kitchen"/>
      <sheetName val="Housek"/>
      <sheetName val="TB II Stage"/>
      <sheetName val="Asset9809CAK"/>
      <sheetName val="Assets"/>
      <sheetName val="Lead"/>
      <sheetName val="Assump"/>
      <sheetName val="Sch 9-11"/>
      <sheetName val="800CC_FR_HOSE"/>
      <sheetName val="____"/>
      <sheetName val="_____"/>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face"/>
      <sheetName val="DEC00 by Type"/>
      <sheetName val="Apr'01by type"/>
      <sheetName val="YTDApr'01by type "/>
      <sheetName val="R50 BY MONTH"/>
      <sheetName val="CMII %  BY MONTH"/>
      <sheetName val="BUD VS ACT-MV"/>
      <sheetName val="Pivot YTD"/>
      <sheetName val="BUD VS ACT-UNITS"/>
      <sheetName val="Lead Analysis"/>
      <sheetName val="Data workings"/>
      <sheetName val="Sheet1"/>
      <sheetName val="Despatched  Jobs"/>
      <sheetName val="workings-units"/>
      <sheetName val="Calc"/>
      <sheetName val="Network Summary"/>
      <sheetName val="Prices"/>
      <sheetName val="S 12"/>
      <sheetName val="800CC_FR_HOSE"/>
      <sheetName val="sc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Rubber"/>
      <sheetName val="Sales Plastic"/>
      <sheetName val="Sheet1"/>
      <sheetName val="Sheet2"/>
      <sheetName val="tmi"/>
      <sheetName val="Sheet4"/>
      <sheetName val="Sheet1 (2)"/>
      <sheetName val="july closing"/>
      <sheetName val="Sheet5"/>
      <sheetName val="c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dings"/>
      <sheetName val="BS-P&amp;L"/>
      <sheetName val="BS-P&amp;LI"/>
      <sheetName val="CASHFLOW "/>
      <sheetName val="SCHEDULES"/>
      <sheetName val="FA"/>
      <sheetName val="SCHEDULE 3"/>
      <sheetName val="GROUPINGS"/>
      <sheetName val="Trialbalance"/>
      <sheetName val="Book Adjust "/>
      <sheetName val="BOOK ADJUST"/>
      <sheetName val="tax caln"/>
      <sheetName val="tax movement"/>
      <sheetName val="Ex Book entry (2)"/>
      <sheetName val="Debtors"/>
      <sheetName val="sced order"/>
      <sheetName val="GSC PROFIT"/>
      <sheetName val="VRS"/>
      <sheetName val="CASHFLOW"/>
      <sheetName val="SEGMENT "/>
      <sheetName val="GSC TB"/>
      <sheetName val="Trialbalance (2)"/>
      <sheetName val="power consumption"/>
      <sheetName val="217(2a)"/>
      <sheetName val="NOTES"/>
      <sheetName val="Module1"/>
      <sheetName val="GL- 1010100"/>
      <sheetName val="Sheet3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l.cost+selling price"/>
      <sheetName val="Sheet1"/>
      <sheetName val="Sheet3"/>
      <sheetName val="Sheet2"/>
      <sheetName val="Matl Cost Movement"/>
      <sheetName val="CY Top Sheet"/>
      <sheetName val="Esteem Front Hose"/>
      <sheetName val="Zen TMC"/>
      <sheetName val="Zen Servo"/>
      <sheetName val="Esteem TMC"/>
      <sheetName val="Esteem Servo"/>
      <sheetName val="Omni TMC"/>
      <sheetName val="800cc TMC"/>
      <sheetName val="800cc Banjo"/>
      <sheetName val="800cc Gasket"/>
      <sheetName val="Omni Ret Plate"/>
      <sheetName val="800CC_PCRV"/>
      <sheetName val="800cc Car"/>
      <sheetName val="800cc Rear"/>
      <sheetName val="Gypsy Rear"/>
      <sheetName val="Zen Rear"/>
      <sheetName val="Esteem Rear"/>
      <sheetName val="consolidated"/>
      <sheetName val="Omni Rear"/>
      <sheetName val="Omni Front"/>
      <sheetName val="YE2 Exp Caliper"/>
      <sheetName val="Esteem Caliper"/>
      <sheetName val="Zen Caliper F"/>
      <sheetName val="800cc Caliper F"/>
      <sheetName val="Gypsy Caliper"/>
      <sheetName val="Model C Caliper  "/>
      <sheetName val="Model B Caliper "/>
      <sheetName val="Model A Caliper"/>
      <sheetName val="800CC_FR_HOSE"/>
      <sheetName val="800CC_RR_HOSE"/>
      <sheetName val="Omni Front Hose"/>
      <sheetName val="Omni Rear Hose"/>
      <sheetName val="Gypsy Front Hose"/>
      <sheetName val="Gypsy Rear Hose"/>
      <sheetName val="Gypsy MC Hose"/>
      <sheetName val="Esteem Rear Hose"/>
      <sheetName val="Zen Hose_6303"/>
      <sheetName val="Zen Hose6304"/>
      <sheetName val="Zen Hose 6217 "/>
      <sheetName val="GENERAL"/>
      <sheetName val="Hose MC+CC for Mul"/>
      <sheetName val="FOREX"/>
      <sheetName val="YE_2_TMC_SERVO 1 4 2001 imports"/>
      <sheetName val="YE2 Exp &amp; Model A&amp;B 1 4 2001"/>
      <sheetName val="Esteem Caliper (2)"/>
      <sheetName val="Ignore this sheet"/>
      <sheetName val="Ignore this sheet  "/>
      <sheetName val="Esteem Tmc Servo  1 4 2001"/>
      <sheetName val="GYPSY  1 4 2001"/>
      <sheetName val="IMPORTS_PCRV_SEAL"/>
      <sheetName val="ALU INGOT RATES"/>
      <sheetName val="AR CLIP STRIP IMPORT DETAILS"/>
      <sheetName val="CK 45 QUADRANT MATERIAL"/>
      <sheetName val="SHIM  FOR ESTEEM CALIPER"/>
      <sheetName val="EX Rates  Not used"/>
      <sheetName val="MUL Import Part Nos-Not used"/>
      <sheetName val="cod1"/>
      <sheetName val="Earnings 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
      <sheetName val="Cash Flow"/>
      <sheetName val="CF-Working"/>
      <sheetName val="Balance Sheet"/>
      <sheetName val="P&amp;L"/>
      <sheetName val="sch 1 thru 6 sans 4"/>
      <sheetName val="sch 4"/>
      <sheetName val="sch 7 thru 11"/>
      <sheetName val="sch 11 thru 15"/>
      <sheetName val="DTA Dec 2004"/>
      <sheetName val="R A Puram"/>
      <sheetName val="Velachery"/>
      <sheetName val="Trial Balance"/>
      <sheetName val="EPS Sep 2004"/>
      <sheetName val="Cash Flow-1"/>
      <sheetName val="Sales &amp; Selling Comm"/>
      <sheetName val="K2"/>
      <sheetName val="????"/>
      <sheetName val="?????"/>
      <sheetName val="DATA"/>
      <sheetName val="Summary"/>
      <sheetName val="HI-TARGE"/>
      <sheetName val="Extraordinary Items"/>
      <sheetName val="Sherwood Initiatives"/>
      <sheetName val="____"/>
      <sheetName val="_____"/>
      <sheetName val="Sch 10-12"/>
      <sheetName val="Sch 1-9"/>
      <sheetName val="Sch 11-14"/>
      <sheetName val="Lease Status"/>
      <sheetName val="PO Rates"/>
      <sheetName val="800CC_FR_HOSE"/>
      <sheetName val="Esteem Rear"/>
      <sheetName val="Export Invoice Details"/>
      <sheetName val="structures"/>
      <sheetName val="FW 15 External"/>
      <sheetName val="FORM B - Oct 2005"/>
      <sheetName val="SILICATE"/>
      <sheetName val="Controls"/>
      <sheetName val="Other notes"/>
      <sheetName val="Instructions"/>
      <sheetName val="NEARunoff"/>
      <sheetName val="China"/>
      <sheetName val="Rate-Jan"/>
      <sheetName val="Exchange Rate"/>
      <sheetName val="FORM-16"/>
      <sheetName val="Results PL"/>
      <sheetName val="#REF"/>
      <sheetName val="#142-1-갑"/>
      <sheetName val="DBL LPG시험"/>
      <sheetName val="Sheet1"/>
      <sheetName val="SALE&amp;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T 17-18"/>
      <sheetName val="Book2"/>
      <sheetName val="Sheet3 (2)"/>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금및현금등가물"/>
      <sheetName val="COND"/>
      <sheetName val="시작품의"/>
      <sheetName val="FAB별"/>
      <sheetName val="9808 영업 배정"/>
      <sheetName val="상용_mp"/>
      <sheetName val="9808_영업_배정"/>
      <sheetName val="Company Info"/>
      <sheetName val="List"/>
      <sheetName val="1월"/>
      <sheetName val="단자차입일별"/>
      <sheetName val="T6-6(2)"/>
      <sheetName val="점유면적"/>
      <sheetName val="자료"/>
      <sheetName val="인쇄BS"/>
      <sheetName val="특수채 2"/>
      <sheetName val="국산화"/>
      <sheetName val="10한빛"/>
      <sheetName val="현재"/>
      <sheetName val="DATA-2003"/>
      <sheetName val="연습장소"/>
      <sheetName val="Ref"/>
      <sheetName val="9609추"/>
      <sheetName val="comm"/>
      <sheetName val="오산94"/>
      <sheetName val="오산95"/>
      <sheetName val="9808_영업_배정1"/>
      <sheetName val="Company_Info"/>
      <sheetName val="9808_영업_배정2"/>
      <sheetName val="Company_Info1"/>
      <sheetName val="final"/>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 GENERAL"/>
      <sheetName val="PARTA-GENERAL (2)"/>
      <sheetName val="PART A - Balance Sheet"/>
      <sheetName val="PART A - PL"/>
      <sheetName val="PART A - PL(2)"/>
      <sheetName val="PART A - PL(3) - OI"/>
      <sheetName val="PART A - OI"/>
      <sheetName val="PART A - OI(2)"/>
      <sheetName val="PART A - QD(1)"/>
      <sheetName val="PART A - QD(2)"/>
      <sheetName val="PART B - TTI"/>
      <sheetName val="PART C"/>
      <sheetName val="Schedule HP BP"/>
      <sheetName val="Schedule BP(2)"/>
      <sheetName val="Schedule DPM - DOA"/>
      <sheetName val="Schedule DOA - DEP"/>
      <sheetName val="Schedule ESR CG"/>
      <sheetName val="FORMULAE"/>
      <sheetName val="Schedule OS CYLA"/>
      <sheetName val="Schedule BFLA CFL 10A"/>
      <sheetName val="Sch 10 B 80G"/>
      <sheetName val="Schedule 80-IA to 80-IC"/>
      <sheetName val="VIA STTR SPI SI "/>
      <sheetName val="Schedule EI AIR IT"/>
      <sheetName val="TDS1 TDS2 TCS"/>
      <sheetName val="FBT"/>
      <sheetName val="LEGAL GUJ"/>
      <sheetName val="sapactivexlhidden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master MGR-STAFF-WKR"/>
      <sheetName val="master APP TRAIN "/>
      <sheetName val="Emp detail"/>
      <sheetName val="Sheet3"/>
      <sheetName val="Sheet1"/>
      <sheetName val="Sheet2"/>
      <sheetName val="Addi Jan - Dec 99"/>
      <sheetName val="bspl"/>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model"/>
      <sheetName val="Earnings model"/>
      <sheetName val="Questions"/>
      <sheetName val="Halfye"/>
      <sheetName val="Sugar"/>
      <sheetName val="Text"/>
      <sheetName val="Tangibles-Ind AS"/>
      <sheetName val="Intangible-Ind AS"/>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General"/>
      <sheetName val="Subsidiary Co Details"/>
      <sheetName val="MD, Dir, Co. secy"/>
      <sheetName val="Beneficial_owners"/>
      <sheetName val="Balance Sheet"/>
      <sheetName val="Profit and Loss"/>
      <sheetName val="Other Info"/>
      <sheetName val="Stock details"/>
      <sheetName val="Part B"/>
      <sheetName val="Part C"/>
      <sheetName val="Sch 1 Bus"/>
      <sheetName val="Sch 2 CG"/>
      <sheetName val="Sch 3 Depr"/>
      <sheetName val="Sch 4 HP"/>
      <sheetName val="Sch 5 OS"/>
      <sheetName val="Sch 6 Setoff"/>
      <sheetName val="Sch 7 Bf Setoff"/>
      <sheetName val="Sch 8 Cf Losses"/>
      <sheetName val="Sch 9 Dedns"/>
      <sheetName val="Sch 10 VIA-Sch 11"/>
      <sheetName val="Sch 12-Sch 13"/>
      <sheetName val="Sch 14 88E-Sch 15 115B"/>
      <sheetName val="Sch 16 Div"/>
      <sheetName val="Sch 17 FB"/>
      <sheetName val="Sch 18 Bank"/>
      <sheetName val="Sch 19, 20 Taxes"/>
      <sheetName val="Sch 21 Div Tax"/>
      <sheetName val="Sch 22, 23 FBT"/>
      <sheetName val="Sch 24 TDS"/>
      <sheetName val="Sch 25 TCS"/>
      <sheetName val="VersionI_CD_Z5_ADVANCED"/>
      <sheetName val="Emp detail"/>
      <sheetName val="입,출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MPLOYEE COST DATA"/>
      <sheetName val="MODEL FOR TRIAL ON SOLVER ADDIN"/>
      <sheetName val="SOLVER MODEL FOR CALIPER PRODN"/>
      <sheetName val="MACRO FOR LABEL CONVERSION"/>
      <sheetName val="COST SHEET U 65-CAPACITY BASED"/>
      <sheetName val="COST SHEET U65 - BUDGET BASED"/>
      <sheetName val="PIVOT TABLE FOR QTY-BUDGT BASED"/>
      <sheetName val="COST PER PART No - CAPACITY"/>
      <sheetName val="COST PER PART No - BUDGET"/>
      <sheetName val="U 65  BRAKE COST - CAPACITY"/>
      <sheetName val="U 65  BRAKE COST - BUDGET BASED"/>
      <sheetName val="HOURS   FOR  BUDGET  QTY - U 65"/>
      <sheetName val="S CAM WORK SHEET"/>
      <sheetName val="VARIABLE COST - U 65"/>
      <sheetName val="CYCLE  TIME &amp; BUDGET QTY - U 65"/>
      <sheetName val="CONTROL S CAM QTY-DELETE THIS !"/>
      <sheetName val="FIXED COST - BASED ON CAPACITY"/>
      <sheetName val="FIXED COST - BASED ON BUDGET"/>
      <sheetName val="DIRECT EXP -  AMOUNT TO  S  CAM"/>
      <sheetName val="DATA BASES FOR CONVERSION COST"/>
      <sheetName val="GENL ADMN WORK SHEET"/>
      <sheetName val="CALIPER WORK SHEET"/>
      <sheetName val="BUDGET QTY"/>
      <sheetName val="CALIPER COST - BUDGET VOLUME"/>
      <sheetName val="CALIPER COST - CAPACITY BASED"/>
      <sheetName val="CALIPER SHEET - CYCLE TIME-SETS"/>
      <sheetName val="CALIPER SHEET - CYCLE TIME -Nos"/>
      <sheetName val="4001 FOR  MACHINING ACTIVITIES"/>
      <sheetName val="PROCESS SHOP"/>
      <sheetName val="HOUSING 4002"/>
      <sheetName val="CARRIER  4002"/>
      <sheetName val="PISTON    4002"/>
      <sheetName val="ASSY LINED SHOE WORK SHEET"/>
      <sheetName val="TOOL ROOM WORK SHEET"/>
      <sheetName val="PERSONNEL DEPT WORK SHEET"/>
      <sheetName val="EDP"/>
      <sheetName val="CALIPER CONTRIBUTION - BUDGET"/>
      <sheetName val="CALIPER COST - BUDGET BASED"/>
      <sheetName val="DIRECT  EXP - AMOUNT TO CALIPER"/>
      <sheetName val="CALIPER CONTRIBUTION-CAPACITY"/>
      <sheetName val="BUDGET MATL COST ( RATEFILE )"/>
      <sheetName val="ASSY LS COST - CAPACITY"/>
      <sheetName val="ASSY LS COST - BUDGET HRS"/>
      <sheetName val="ASSY LS TOT COST - CAPACITY"/>
      <sheetName val="ASSY LS TOT COST - BUDGET HRS"/>
      <sheetName val="ASSY LS FIXED COST - BUDGET HRS"/>
      <sheetName val="ASSY LS FIXED COST - CAPACITY "/>
      <sheetName val="ASSY L SHOE VARIABLE COST DATA"/>
      <sheetName val="ASSY L SHOE PRODN HOURFOR BUDGT"/>
      <sheetName val="ASSY L SHOE BUDGT &amp; CYCLE  TIME"/>
      <sheetName val="COST SHEET FOR POLAMBAKKAM"/>
      <sheetName val="DIRECT  EXPENSES - CALIPER"/>
      <sheetName val="PIVOT FOR CONSOL BUDGET U 64"/>
      <sheetName val="PLEASE DONT REFER THIS"/>
      <sheetName val="PIVOT TABLE - MKTG BUDGET 2001"/>
      <sheetName val="PRODN HRS-SORS CYCLE TIME DATA"/>
      <sheetName val="CELL HOUR   RATES"/>
      <sheetName val="ANNUAL PAY - BUDGET 99-2000"/>
      <sheetName val="production det"/>
      <sheetName val="R &amp; M   REALLOCATION TO  UNITS"/>
      <sheetName val="Energy consumed Vs despatch"/>
      <sheetName val="U66 VOLUME"/>
      <sheetName val="ADJUSTED COST PER EMPLOYEE"/>
      <sheetName val="EMPLOYEE COST - AS PER POLAMBAK"/>
      <sheetName val="DIRECT CHARGES OF  EXPENSES"/>
      <sheetName val="CONTROL  SUMMARY  SHEET"/>
      <sheetName val="LINED SHOE BUDGET  &amp; CYCLE TIME"/>
      <sheetName val="BREAK UP OF U 66 REV EXP"/>
      <sheetName val="UNITWISE REVENUE BUDGET"/>
      <sheetName val="CELL_WISE MACHINE DATA"/>
      <sheetName val="MACHINE LIST FOR POLAMBAKKAM"/>
      <sheetName val="TOOL ROOM REALLOCATION"/>
      <sheetName val="BASE  DATA FOR COSTING"/>
      <sheetName val="S CAM ITEMS"/>
      <sheetName val="PACKING COST FOR  EVERY BRAKE"/>
      <sheetName val="DIRECT EXPENSES  FOR  UNIT 65"/>
      <sheetName val="SHIFT OUTPUT &amp; COST - CAPACITY"/>
      <sheetName val="SHIFT OUTPUT &amp; COST - MSE"/>
      <sheetName val="SHIFT OUTPUT &amp; COST - ACTUALS"/>
      <sheetName val="CALIPER_NO_OF_SHIFTS"/>
      <sheetName val="CALIPER SHIFT OUTPUT"/>
      <sheetName val="POLAMBAKKAM BUDGET VOLUME"/>
      <sheetName val="CALIPER UNIT ITEMS"/>
      <sheetName val="LINED SHOE UNIT ITEMS"/>
      <sheetName val="BASIS OF COSTING MODEL"/>
      <sheetName val="PRESENTATION"/>
      <sheetName val="ENCLOSURES"/>
      <sheetName val="HOSE_COST 00-01"/>
      <sheetName val="800CC_FR_HO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sheetData sheetId="72"/>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Y INCOMING"/>
      <sheetName val="TALLY STORES"/>
      <sheetName val="STORES"/>
      <sheetName val="INCOMING"/>
      <sheetName val="FG"/>
      <sheetName val="REJECTION STOCK"/>
      <sheetName val="SUMMARY"/>
      <sheetName val="WIP"/>
      <sheetName val="CLUTCHSTOCK"/>
      <sheetName val="tally reje"/>
      <sheetName val="SUMMARYREPORT"/>
      <sheetName val="CREDITORS"/>
      <sheetName val="TALLY_INCOMING1"/>
      <sheetName val="TALLY_STORES1"/>
      <sheetName val="REJECTION_STOCK1"/>
      <sheetName val="tally_reje1"/>
      <sheetName val="TALLY_INCOMING"/>
      <sheetName val="TALLY_STORES"/>
      <sheetName val="REJECTION_STOCK"/>
      <sheetName val="tally_reje"/>
      <sheetName val="7"/>
      <sheetName val="TRIAL BALANCE"/>
      <sheetName val="TALLY_INCOMING3"/>
      <sheetName val="TALLY_STORES3"/>
      <sheetName val="REJECTION_STOCK3"/>
      <sheetName val="tally_reje3"/>
      <sheetName val="TRIAL_BALANCE1"/>
      <sheetName val="TALLY_INCOMING2"/>
      <sheetName val="TALLY_STORES2"/>
      <sheetName val="REJECTION_STOCK2"/>
      <sheetName val="tally_reje2"/>
      <sheetName val="TRIAL_BALANCE"/>
      <sheetName val="TALLY_INCOMING4"/>
      <sheetName val="TALLY_STORES4"/>
      <sheetName val="REJECTION_STOCK4"/>
      <sheetName val="tally_reje4"/>
      <sheetName val="TRIAL_BALANCE2"/>
      <sheetName val="TALLY_INCOMING5"/>
      <sheetName val="TALLY_STORES5"/>
      <sheetName val="REJECTION_STOCK5"/>
      <sheetName val="tally_reje5"/>
      <sheetName val="TRIAL_BALANCE3"/>
      <sheetName val="TALLY_INCOMING6"/>
      <sheetName val="TALLY_STORES6"/>
      <sheetName val="REJECTION_STOCK6"/>
      <sheetName val="tally_reje6"/>
      <sheetName val="TRIAL_BALANCE4"/>
      <sheetName val="TALLY_INCOMING7"/>
      <sheetName val="TALLY_STORES7"/>
      <sheetName val="REJECTION_STOCK7"/>
      <sheetName val="tally_reje7"/>
      <sheetName val="TRIAL_BALANCE5"/>
      <sheetName val="TALLY_INCOMING8"/>
      <sheetName val="TALLY_STORES8"/>
      <sheetName val="REJECTION_STOCK8"/>
      <sheetName val="tally_reje8"/>
      <sheetName val="TRIAL_BALANCE6"/>
      <sheetName val="TALLY_INCOMING9"/>
      <sheetName val="TALLY_STORES9"/>
      <sheetName val="REJECTION_STOCK9"/>
      <sheetName val="tally_reje9"/>
      <sheetName val="TRIAL_BALANCE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6"/>
      <sheetName val="pmts"/>
      <sheetName val="JE"/>
      <sheetName val="utilisation"/>
      <sheetName val="LOSS BOOKING"/>
      <sheetName val="Oustanding Balances"/>
      <sheetName val="7.875%"/>
      <sheetName val="8.500%"/>
      <sheetName val="31.3LOANBAL"/>
      <sheetName val="MONTHWISE"/>
      <sheetName val="swaps"/>
      <sheetName val="var summ"/>
      <sheetName val="EF"/>
      <sheetName val="41"/>
      <sheetName val="11"/>
      <sheetName val="Sheet5"/>
      <sheetName val="12"/>
      <sheetName val="16"/>
      <sheetName val="jojo-17"/>
      <sheetName val="17 "/>
      <sheetName val="TISCO13th bill"/>
      <sheetName val="discount"/>
      <sheetName val="av rate"/>
      <sheetName val="XREF"/>
      <sheetName val="Tickmarks"/>
      <sheetName val="16-capn"/>
      <sheetName val="17"/>
      <sheetName val="buyback"/>
      <sheetName val="caprev"/>
      <sheetName val="repatje"/>
      <sheetName val="Sheet4"/>
      <sheetName val="profit on repat"/>
      <sheetName val="Sheet1"/>
      <sheetName val="swap"/>
      <sheetName val="rough"/>
      <sheetName val="yhm"/>
      <sheetName val="Sheet3"/>
      <sheetName val="Sheet2"/>
      <sheetName val="realgnments2001"/>
      <sheetName val="realignment2000"/>
      <sheetName val="realignment99"/>
      <sheetName val="realignment98"/>
      <sheetName val="cd etc"/>
      <sheetName val="chaseAc"/>
      <sheetName val="Issue exp"/>
      <sheetName val="disc"/>
      <sheetName val="jojoadjt03"/>
      <sheetName val="jojoadjt02"/>
      <sheetName val="allocation"/>
      <sheetName val="WDV Workings"/>
      <sheetName val="Instru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TOP SHEET"/>
      <sheetName val="CWIP"/>
      <sheetName val="MACRO DEP"/>
      <sheetName val="ADDN-IMP TO L'HOLD"/>
      <sheetName val="DEP-IMP TO L'HOLD"/>
      <sheetName val="ADDN-COMPUTERS"/>
      <sheetName val="DEP-COMP"/>
      <sheetName val="ADDN-OFF EQPT"/>
      <sheetName val="DEL-OFF EQPT"/>
      <sheetName val="DEP-OFF EQPT"/>
      <sheetName val="ADDN-F &amp; F"/>
      <sheetName val="DEP-F&amp;F"/>
      <sheetName val="ADDN-VEHICLES"/>
      <sheetName val="DEP-VEHICLES"/>
      <sheetName val="TEMPLATE"/>
      <sheetName val="WEALTH TAX"/>
      <sheetName val="IT DEPN"/>
      <sheetName val="XREF"/>
      <sheetName val="Tickmarks"/>
      <sheetName val="IMP TO L'HOLD"/>
      <sheetName val="COMPUTERS"/>
      <sheetName val="OFF EQPT"/>
      <sheetName val="OFF EQPT-DELETIONS"/>
      <sheetName val="F &amp; F"/>
      <sheetName val="VEHICLES"/>
      <sheetName val="Sheet2"/>
      <sheetName val="WDV Workings"/>
      <sheetName val="OCF Change"/>
      <sheetName val="Cash Flow Statement in millions"/>
      <sheetName val="Worksheet in 5610  FIXED ASSETS"/>
      <sheetName val="RPT 11-VOLUME BY BRANDS"/>
      <sheetName val="Commerica"/>
      <sheetName val="Adjustments"/>
      <sheetName val="RPT 51-VOLUME DATA-Industry"/>
      <sheetName val="RPT 50-VOLUME DATA-PCI "/>
      <sheetName val="FMT 13-VOLUME BY MARKET"/>
      <sheetName val="FMT 14 -VOLUME BY BRANDS"/>
      <sheetName val="Consolidated"/>
      <sheetName val="Open"/>
      <sheetName val="Lead"/>
      <sheetName val="Rollforward"/>
      <sheetName val="TOD"/>
      <sheetName val="Depreciation"/>
      <sheetName val="Addition Listing &amp; Factor"/>
      <sheetName val="CWIP Baroda project (pbc)"/>
      <sheetName val="CWIP testing"/>
      <sheetName val="Ref"/>
      <sheetName val="Sch to PL"/>
      <sheetName val="3. Capital Commmitment-31.3.08"/>
      <sheetName val="1. Notes"/>
      <sheetName val="4. Additions details"/>
      <sheetName val="Addition"/>
      <sheetName val="Lists"/>
      <sheetName val="PVM EXPENSES"/>
      <sheetName val="sch"/>
      <sheetName val="BS"/>
      <sheetName val="FA"/>
      <sheetName val="Schedules"/>
      <sheetName val="NG Forecasts"/>
      <sheetName val="Summary"/>
      <sheetName val="Assumptions"/>
      <sheetName val="Breakup Value Working"/>
      <sheetName val="PF"/>
      <sheetName val="Rangenames"/>
      <sheetName val="Fixed asset register"/>
      <sheetName val="TAB 1"/>
      <sheetName val="2.Control Sheet"/>
      <sheetName val="Cash flow details"/>
      <sheetName val="Cash Flow Statement"/>
      <sheetName val="SUBSCHD"/>
      <sheetName val="12"/>
      <sheetName val="Balance Sheet"/>
      <sheetName val="slab01"/>
      <sheetName val="detail 1 "/>
      <sheetName val="Test"/>
      <sheetName val="Bs. de Uso 2002"/>
      <sheetName val="Instructions"/>
      <sheetName val="BS Sch 1"/>
      <sheetName val="Sub Lead"/>
      <sheetName val="Lead Sheet"/>
      <sheetName val="TRIAL BALANCE"/>
      <sheetName val="FD"/>
      <sheetName val="Sheet1"/>
      <sheetName val="Households"/>
      <sheetName val="Currency"/>
      <sheetName val="Non-Statistical Sampling"/>
      <sheetName val="AR Drop Downs"/>
      <sheetName val="DropDown"/>
      <sheetName val="Top Sheet"/>
      <sheetName val="Office Furniture- client"/>
      <sheetName val="Office Equipment-client"/>
      <sheetName val="Mapping"/>
      <sheetName val="Deposits"/>
      <sheetName val="SCH5"/>
      <sheetName val="Sch 9-16"/>
      <sheetName val="B S"/>
      <sheetName val="PL"/>
      <sheetName val="SC1-4,6-9"/>
      <sheetName val="DIVBUD99"/>
      <sheetName val="CF"/>
      <sheetName val="Ba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유통망계획"/>
      <sheetName val="표제"/>
      <sheetName val="목차"/>
      <sheetName val="운영방침"/>
      <sheetName val="판매총괄"/>
      <sheetName val="제품별판매계획"/>
      <sheetName val="환율변동"/>
      <sheetName val="지점별판매계획"/>
      <sheetName val="영업전략CA(1)"/>
      <sheetName val="영업전략PPC(2)"/>
      <sheetName val="경쟁사동향및대응전략(카)"/>
      <sheetName val="경쟁사동향(OA)"/>
      <sheetName val="시장점유계획"/>
      <sheetName val="가격운영계획"/>
      <sheetName val="표지 "/>
      <sheetName val="CLUTCHSTOCK"/>
      <sheetName val="XREF"/>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General"/>
      <sheetName val="Subsidiary Co Details"/>
      <sheetName val="MD, Dir, Co. secy"/>
      <sheetName val="Beneficial_owners"/>
      <sheetName val="Balance Sheet"/>
      <sheetName val="Profit and Loss"/>
      <sheetName val="Other Info"/>
      <sheetName val="Stock details"/>
      <sheetName val="Part B"/>
      <sheetName val="Part C"/>
      <sheetName val="Sch 1 Bus"/>
      <sheetName val="Sch 2 CG"/>
      <sheetName val="Sch 3 Depr"/>
      <sheetName val="Sch 4 HP"/>
      <sheetName val="Sch 5 OS"/>
      <sheetName val="Sch 6 Setoff"/>
      <sheetName val="Sch 7 Bf Setoff"/>
      <sheetName val="Sch 8 Cf Losses"/>
      <sheetName val="Sch 9 Dedns"/>
      <sheetName val="Sch 10 VIA-Sch 11"/>
      <sheetName val="Sch 12-Sch 13"/>
      <sheetName val="Sch 14 88E-Sch 15 115B"/>
      <sheetName val="Sch 16 Div"/>
      <sheetName val="Sch 17 FB"/>
      <sheetName val="Sch 18 Bank"/>
      <sheetName val="Sch 19, 20 Taxes"/>
      <sheetName val="Sch 21 Div Tax"/>
      <sheetName val="Sch 22, 23 FBT"/>
      <sheetName val="Sch 24 TDS"/>
      <sheetName val="Sch 25 TCS"/>
      <sheetName val="Chart Data"/>
      <sheetName val="Lin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하U$가격"/>
      <sheetName val="2"/>
      <sheetName val="업무분장 "/>
      <sheetName val="2.대외공문"/>
    </sheetNames>
    <sheetDataSet>
      <sheetData sheetId="0" refreshError="1"/>
      <sheetData sheetId="1" refreshError="1"/>
      <sheetData sheetId="2" refreshError="1"/>
      <sheetData sheetId="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NTROL"/>
      <sheetName val="LR BS"/>
      <sheetName val="LR PL"/>
      <sheetName val="SCE"/>
      <sheetName val="P&amp;L"/>
      <sheetName val="ICS - BS"/>
      <sheetName val="BS"/>
      <sheetName val="BS NOTES"/>
      <sheetName val="DT"/>
      <sheetName val="P&amp;L NOTES"/>
      <sheetName val="TB"/>
      <sheetName val="Sheet1"/>
      <sheetName val="TB CONTROL"/>
      <sheetName val="CF"/>
      <sheetName val="DEP CA"/>
      <sheetName val="SLM"/>
      <sheetName val="DEP IT"/>
      <sheetName val="SLM-OLD"/>
      <sheetName val="234B&amp;234C"/>
      <sheetName val="R&amp;D"/>
      <sheetName val="EPS"/>
      <sheetName val="UFL CHART"/>
      <sheetName val="SCR"/>
      <sheetName val="SDR"/>
      <sheetName val="ICS ITEMS"/>
      <sheetName val="AT &amp; TDS"/>
      <sheetName val="OBE 19- 20 Q1"/>
      <sheetName val="OBE 18-19 Q1"/>
      <sheetName val="PP-TECH FEE"/>
      <sheetName val="IND AS 116 - NO EFFECT"/>
      <sheetName val="OBE 17-18 Q1"/>
      <sheetName val="OBE FY 17-18"/>
      <sheetName val="PP - TSF"/>
      <sheetName val="현금흐름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Earnings model"/>
      <sheetName val="AE"/>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IVBUD99"/>
      <sheetName val="AvgCE0001"/>
      <sheetName val="FIN (2)"/>
      <sheetName val="Ratios"/>
      <sheetName val="MKTCOST"/>
      <sheetName val="CHANGE"/>
      <sheetName val="PHASING"/>
      <sheetName val="RATIOWORK"/>
      <sheetName val="AVG.NWC"/>
      <sheetName val="CONS"/>
      <sheetName val="BUD00-01"/>
      <sheetName val="A"/>
      <sheetName val="B"/>
      <sheetName val="FIN_(2)"/>
      <sheetName val="AVG_NWC"/>
      <sheetName val="ecc"/>
      <sheetName val="LEGAL GUJ"/>
      <sheetName val="FIN_(2)1"/>
      <sheetName val="AVG_NWC1"/>
      <sheetName val="Customize Your Purchase Order"/>
      <sheetName val="Cash flow"/>
      <sheetName val="Std data"/>
      <sheetName val="EXPENSES"/>
      <sheetName val="Power &amp; Fuel (S)"/>
      <sheetName val="BS, PL, Sch 5 to 9"/>
      <sheetName val="P&amp;L"/>
      <sheetName val="EASUM08"/>
      <sheetName val="PP%계산"/>
      <sheetName val="A-General"/>
      <sheetName val="Admin"/>
      <sheetName val="Cover"/>
      <sheetName val="TRIAL BALANCE"/>
      <sheetName val="BS "/>
      <sheetName val="ACT98-99"/>
      <sheetName val="Notes"/>
      <sheetName val="Earnings model"/>
      <sheetName val="BS JUL"/>
      <sheetName val="800CC_FR_HOSE"/>
      <sheetName val="Esteem Rear"/>
      <sheetName val="Esteem Servo"/>
      <sheetName val="800CC_PCRV"/>
      <sheetName val="????(?????)"/>
      <sheetName val="DATA 91-98"/>
      <sheetName val="Carriage Inwards"/>
      <sheetName val="WN - Notes"/>
      <sheetName val="PE-Apr-06"/>
      <sheetName val="RELACION REFERENCIAS"/>
      <sheetName val="Asset9809CAK"/>
      <sheetName val="BALANCE SHEET"/>
      <sheetName val="analysis"/>
      <sheetName val="Legal Risk Analysis"/>
      <sheetName val="B_S KPMG"/>
      <sheetName val="Bs grpgs"/>
      <sheetName val="SALES"/>
      <sheetName val="JAN"/>
      <sheetName val="ALL INDIA AUGUST 2019 "/>
      <sheetName val="CONAPR"/>
      <sheetName val="THOME"/>
      <sheetName val="NW-Maint-YTDSep04"/>
      <sheetName val="_REF"/>
      <sheetName val="FLASH"/>
      <sheetName val="Estimate"/>
      <sheetName val="INVTS"/>
      <sheetName val="#REF"/>
      <sheetName val="TRD"/>
      <sheetName val="Trf Pricing - July 05-Shirwal"/>
      <sheetName val="Sheet2"/>
      <sheetName val="Lead Sheet"/>
      <sheetName val="SPLIMP97"/>
      <sheetName val="ADPM97-98"/>
      <sheetName val="Other notes"/>
      <sheetName val="COMICRO"/>
      <sheetName val="____(_____)"/>
      <sheetName val="N719(NC)"/>
      <sheetName val="plbs"/>
      <sheetName val="outbound Oct"/>
      <sheetName val="Challan"/>
      <sheetName val="REDINGTON SERVICE"/>
      <sheetName val="FIN_(2)2"/>
      <sheetName val="AVG_NWC2"/>
      <sheetName val="Cash_flow"/>
      <sheetName val="Std_data"/>
      <sheetName val="LEGAL_GUJ"/>
      <sheetName val="Customize_Your_Purchase_Order"/>
      <sheetName val="Power_&amp;_Fuel_(S)"/>
      <sheetName val="BS,_PL,_Sch_5_to_9"/>
      <sheetName val="Addl Entry"/>
      <sheetName val="Groupings"/>
      <sheetName val="LN &amp; Advs"/>
      <sheetName val="COP Per MT"/>
      <sheetName val="COP Summary"/>
      <sheetName val="Crs."/>
      <sheetName val="Financial Results - Mar.'19"/>
      <sheetName val="COP Stock valuation"/>
      <sheetName val="PL"/>
      <sheetName val="Stock valuation"/>
      <sheetName val="Top Page"/>
      <sheetName val="SOCIE"/>
      <sheetName val="Note 3"/>
      <sheetName val="Note4"/>
      <sheetName val="Note5"/>
      <sheetName val="Note6"/>
      <sheetName val="Note7,8,9"/>
      <sheetName val="Note7"/>
      <sheetName val="Note8"/>
      <sheetName val="Note10,11,12"/>
      <sheetName val="Note 10"/>
      <sheetName val="Note 11"/>
      <sheetName val="Note 13"/>
      <sheetName val="Note 14"/>
      <sheetName val="Note 15"/>
      <sheetName val="Note15"/>
      <sheetName val="Note16"/>
      <sheetName val="Note  17"/>
      <sheetName val="Note18,19,20"/>
      <sheetName val="Note  19"/>
      <sheetName val="Note  20"/>
      <sheetName val="Note  22"/>
      <sheetName val="Entries Passed"/>
      <sheetName val="Note  24"/>
      <sheetName val="Note  21,22"/>
      <sheetName val="Note  23,24"/>
      <sheetName val="Note  25, 26"/>
      <sheetName val="Note   26"/>
      <sheetName val="Note  27"/>
      <sheetName val="Note 27, 28"/>
      <sheetName val="NOTE 29"/>
      <sheetName val="Note 29(Cont)"/>
      <sheetName val="Note 30"/>
      <sheetName val="Note 31"/>
      <sheetName val="Note 32"/>
      <sheetName val="Note 33"/>
      <sheetName val="Note34"/>
      <sheetName val="Note 34A"/>
      <sheetName val="BS-Rupee"/>
      <sheetName val="PL -Rupee"/>
      <sheetName val="Note3-Rupee"/>
      <sheetName val="Note4-Rupee"/>
      <sheetName val="Note 5-Rupee"/>
      <sheetName val="Note6-Rupee"/>
      <sheetName val="Note 7,8,9-Rupee"/>
      <sheetName val="Note 10,11,12-Rupee"/>
      <sheetName val="Note13-Rupee"/>
      <sheetName val="Note 14-Rupee"/>
      <sheetName val="Note 15-Rupee"/>
      <sheetName val="Note 16-Rupee"/>
      <sheetName val="Note 17,18,19,20-Rupee"/>
      <sheetName val="DT Workings"/>
      <sheetName val="IT Workings"/>
      <sheetName val="Note 21,22-Rupee"/>
      <sheetName val="Note 23,24-Rupee"/>
      <sheetName val="Note 25,26-Rupee"/>
      <sheetName val="Note 27,28-Rupee"/>
      <sheetName val="CashFlow Statement"/>
      <sheetName val="BS"/>
      <sheetName val="Fixed Asset-Old Format"/>
      <sheetName val="Fixed Assets"/>
      <sheetName val="Audit Entries"/>
      <sheetName val="Other Notes -2"/>
      <sheetName val="Revised TB from Tally"/>
      <sheetName val="bank 17-18"/>
      <sheetName val="exp 17-18"/>
      <sheetName val="Sheet1 (2)"/>
      <sheetName val="entries"/>
      <sheetName val="FA"/>
      <sheetName val="Expense"/>
      <sheetName val="Petty Cash Expenses 2017"/>
      <sheetName val="Petty Cash Expenses 2018"/>
      <sheetName val="00203"/>
      <sheetName val="22718"/>
      <sheetName val="BUDLDD"/>
      <sheetName val="570601"/>
      <sheetName val="P &amp; 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B"/>
      <sheetName val="(평균)"/>
      <sheetName val="FINAL"/>
      <sheetName val="daywork- Tham khao"/>
      <sheetName val="SOG Waterfall"/>
      <sheetName val="CAL"/>
      <sheetName val="G&amp;A  COC"/>
      <sheetName val="RPT 71-VOLUME DATA-PCI "/>
      <sheetName val="pURCHASES"/>
      <sheetName val="Solutions"/>
      <sheetName val="GLASS"/>
      <sheetName val="Reference_2"/>
      <sheetName val="BS-Mar05"/>
      <sheetName val="LEGAL GUJ"/>
      <sheetName val="RPT 72-VOLUME DATA-Industry"/>
      <sheetName val="Water fall AGBD"/>
      <sheetName val="Sheet2"/>
      <sheetName val="BS"/>
      <sheetName val="P&amp;L"/>
      <sheetName val="DIVBUD99"/>
      <sheetName val="anx11 (2)"/>
      <sheetName val="HGL-MEMO"/>
      <sheetName val="????(?????)"/>
      <sheetName val="____(___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Dep"/>
      <sheetName val="TRIAL BALANCE"/>
      <sheetName val="TAX INCOME"/>
      <sheetName val="Don't Delete"/>
      <sheetName val="trial (2)"/>
      <sheetName val="Parameters&amp;Notes"/>
      <sheetName val="Page1"/>
      <sheetName val="fa"/>
      <sheetName val="gen ledger data"/>
      <sheetName val="D.N.Taneja (New)"/>
      <sheetName val="Sheet1"/>
      <sheetName val="DCVA NPV"/>
      <sheetName val="Bechem return FY99-2000"/>
      <sheetName val="HSBC GL-1005293"/>
      <sheetName val="EMBAL"/>
      <sheetName val="LEGAL GUJ"/>
      <sheetName val="SLM0102"/>
      <sheetName val="WDV0102"/>
      <sheetName val="sheet6"/>
      <sheetName val="공통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 Sh"/>
      <sheetName val="P&amp;L"/>
      <sheetName val="Schedules"/>
      <sheetName val="Schedule 2"/>
      <sheetName val="Annexure"/>
      <sheetName val="Audit entries"/>
      <sheetName val="TrialBal"/>
      <sheetName val="Depn"/>
      <sheetName val="COMP"/>
      <sheetName val="FBT Wrkngs"/>
      <sheetName val="FBT"/>
      <sheetName val="Defferedtax"/>
      <sheetName val="DEP IT ACT"/>
      <sheetName val="anx11 (2)"/>
      <sheetName val="PE CHARGES"/>
      <sheetName val="A"/>
      <sheetName val="Cntmrs-Recruit"/>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담당자"/>
      <sheetName val="간지특1)"/>
      <sheetName val="BS"/>
      <sheetName val="PL"/>
      <sheetName val="이익잉여금"/>
      <sheetName val="CASH FLOW"/>
      <sheetName val="간지특2"/>
      <sheetName val="간지1"/>
      <sheetName val="현금및현금등가물"/>
      <sheetName val="단기금융상품"/>
      <sheetName val="유가증권"/>
      <sheetName val="외상매출금"/>
      <sheetName val="단기,종업원단기"/>
      <sheetName val="미수금"/>
      <sheetName val="미수수익_선급비용"/>
      <sheetName val="보증예치금"/>
      <sheetName val="재고자산"/>
      <sheetName val=",대손충당"/>
      <sheetName val="미착명세서"/>
      <sheetName val="간지2"/>
      <sheetName val="장기성예금"/>
      <sheetName val="투자유가,종업원장기"/>
      <sheetName val="고정성보증금"/>
      <sheetName val="유형고정자산"/>
      <sheetName val="건설가계정"/>
      <sheetName val="무형고정자산"/>
      <sheetName val="간지5"/>
      <sheetName val="매입채무"/>
      <sheetName val="미지급금"/>
      <sheetName val="선수금"/>
      <sheetName val="예수금"/>
      <sheetName val="미지급비용"/>
      <sheetName val="미지급법인세_유동성장기"/>
      <sheetName val="예수보증금"/>
      <sheetName val="간지6"/>
      <sheetName val="사채"/>
      <sheetName val="장기차입"/>
      <sheetName val="퇴충금"/>
      <sheetName val="임대보증금 "/>
      <sheetName val="이연법인세대"/>
      <sheetName val="판매보증충당금"/>
      <sheetName val="간지7"/>
      <sheetName val="자본금"/>
      <sheetName val="잉여금"/>
      <sheetName val="간지9"/>
      <sheetName val="제품별매출액매출원가명세서"/>
      <sheetName val="상품매출액,매출원가"/>
      <sheetName val="상품수불(결산자료)"/>
      <sheetName val="매출액.매출원가"/>
      <sheetName val="제조원가"/>
      <sheetName val="제품수불"/>
      <sheetName val="상품수불"/>
      <sheetName val="재료수불"/>
      <sheetName val="법인세등"/>
      <sheetName val="감가상각비"/>
      <sheetName val="간지10"/>
      <sheetName val="CASH_FLOW"/>
      <sheetName val="임대보증금_"/>
      <sheetName val="매출액_매출원가"/>
      <sheetName val="간이연락"/>
      <sheetName val="CASH_FLOW1"/>
      <sheetName val="임대보증금_1"/>
      <sheetName val="매출액_매출원가1"/>
      <sheetName val="CAUDIT"/>
      <sheetName val="#REF"/>
      <sheetName val="CASH_FLOW2"/>
      <sheetName val="임대보증금_2"/>
      <sheetName val="매출액_매출원가2"/>
      <sheetName val="Sales Rubber"/>
      <sheetName val="외주현황.wq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refreshError="1"/>
      <sheetData sheetId="62"/>
      <sheetData sheetId="63"/>
      <sheetData sheetId="64"/>
      <sheetData sheetId="65" refreshError="1"/>
      <sheetData sheetId="66" refreshError="1"/>
      <sheetData sheetId="67" refreshError="1"/>
      <sheetData sheetId="68" refreshError="1"/>
      <sheetData sheetId="69"/>
      <sheetData sheetId="70" refreshError="1"/>
      <sheetData sheetId="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BN867"/>
  <sheetViews>
    <sheetView showGridLines="0" tabSelected="1" view="pageBreakPreview" topLeftCell="C1" zoomScale="96" zoomScaleSheetLayoutView="96" workbookViewId="0">
      <selection activeCell="G25" sqref="G25"/>
    </sheetView>
  </sheetViews>
  <sheetFormatPr defaultColWidth="9.140625" defaultRowHeight="15" x14ac:dyDescent="0.25"/>
  <cols>
    <col min="1" max="1" width="0" style="1" hidden="1" customWidth="1"/>
    <col min="2" max="2" width="2.140625" style="1" hidden="1" customWidth="1"/>
    <col min="3" max="3" width="2.140625" style="1" customWidth="1"/>
    <col min="4" max="5" width="6.85546875" style="2" customWidth="1"/>
    <col min="6" max="6" width="54.5703125" style="1" customWidth="1"/>
    <col min="7" max="10" width="28.140625" style="1" customWidth="1"/>
    <col min="11" max="12" width="9.140625" style="3"/>
    <col min="13" max="13" width="53.42578125" style="4" customWidth="1"/>
    <col min="14" max="14" width="37.42578125" style="5" customWidth="1"/>
    <col min="15" max="15" width="34.85546875" style="5" customWidth="1"/>
    <col min="16" max="16" width="38.5703125" style="5" customWidth="1"/>
    <col min="17" max="17" width="39.5703125" style="5" customWidth="1"/>
    <col min="18" max="18" width="9.140625" style="3"/>
    <col min="19" max="19" width="31.85546875" style="1" customWidth="1"/>
    <col min="20" max="20" width="33.140625" style="1" customWidth="1"/>
    <col min="21" max="22" width="23.140625" style="1" customWidth="1"/>
    <col min="23" max="24" width="24" style="6" customWidth="1"/>
    <col min="25" max="26" width="24" style="7" customWidth="1"/>
    <col min="27" max="27" width="1.140625" style="7" customWidth="1"/>
    <col min="28" max="31" width="19.42578125" style="7" customWidth="1"/>
    <col min="37" max="37" width="33" style="4" customWidth="1"/>
    <col min="38" max="38" width="27.140625" style="4" customWidth="1"/>
    <col min="39" max="39" width="31.140625" style="4" customWidth="1"/>
    <col min="40" max="40" width="30.42578125" style="4" customWidth="1"/>
    <col min="41" max="42" width="35.140625" style="4" customWidth="1"/>
    <col min="43" max="43" width="38.42578125" style="4" customWidth="1"/>
    <col min="44" max="44" width="33.5703125" style="4" customWidth="1"/>
    <col min="45" max="45" width="35.42578125" style="4" customWidth="1"/>
    <col min="46" max="46" width="33.85546875" style="4" customWidth="1"/>
    <col min="47" max="47" width="35.140625" style="4" customWidth="1"/>
    <col min="48" max="48" width="32.5703125" style="4" customWidth="1"/>
    <col min="49" max="50" width="9.140625" style="4" hidden="1" customWidth="1"/>
    <col min="51" max="52" width="19.42578125" style="8" hidden="1" customWidth="1"/>
    <col min="53" max="54" width="9.140625" style="4" hidden="1" customWidth="1"/>
    <col min="55" max="55" width="2.140625" style="4" customWidth="1"/>
    <col min="56" max="56" width="34.85546875" style="1" bestFit="1" customWidth="1"/>
    <col min="57" max="57" width="20.85546875" style="1" customWidth="1"/>
    <col min="58" max="58" width="20.42578125" style="1" customWidth="1"/>
    <col min="59" max="59" width="19.85546875" style="1" customWidth="1"/>
    <col min="60" max="60" width="22.42578125" style="1" customWidth="1"/>
    <col min="61" max="61" width="21.85546875" style="1" bestFit="1" customWidth="1"/>
    <col min="62" max="62" width="19" style="1" bestFit="1" customWidth="1"/>
    <col min="63" max="64" width="24.140625" style="1" bestFit="1" customWidth="1"/>
    <col min="65" max="65" width="17" style="1" bestFit="1" customWidth="1"/>
    <col min="66" max="66" width="29.85546875" style="1" bestFit="1" customWidth="1"/>
    <col min="67" max="68" width="14.85546875" style="1" bestFit="1" customWidth="1"/>
    <col min="69" max="70" width="12.42578125" style="1" customWidth="1"/>
    <col min="71" max="72" width="14.85546875" style="1" bestFit="1" customWidth="1"/>
    <col min="73" max="16384" width="9.140625" style="1"/>
  </cols>
  <sheetData>
    <row r="1" spans="2:66" ht="10.35" customHeight="1" thickBot="1" x14ac:dyDescent="0.3"/>
    <row r="2" spans="2:66" ht="20.100000000000001" customHeight="1" x14ac:dyDescent="0.25">
      <c r="D2" s="9" t="str">
        <f>+[1]UFL!B2</f>
        <v>INFAC INDIA PRIVATE LIMITED</v>
      </c>
      <c r="E2" s="10"/>
      <c r="F2" s="10"/>
      <c r="G2" s="10"/>
      <c r="H2" s="10"/>
      <c r="I2" s="10"/>
      <c r="J2" s="11"/>
      <c r="M2" s="12" t="e">
        <f>+#REF!-450</f>
        <v>#REF!</v>
      </c>
      <c r="N2" s="13"/>
      <c r="O2" s="13"/>
      <c r="P2" s="13"/>
      <c r="Q2" s="13"/>
      <c r="S2" s="14"/>
      <c r="T2" s="15"/>
      <c r="U2" s="16"/>
      <c r="V2" s="16"/>
      <c r="W2" s="16"/>
      <c r="X2" s="16"/>
      <c r="Y2" s="16"/>
      <c r="Z2" s="16"/>
      <c r="AA2" s="16"/>
      <c r="AB2" s="16"/>
      <c r="AC2" s="16"/>
      <c r="AD2" s="16"/>
      <c r="AE2" s="16"/>
      <c r="AK2" s="12"/>
      <c r="AL2" s="12"/>
      <c r="AM2" s="12"/>
      <c r="AN2" s="12"/>
      <c r="AO2" s="12"/>
      <c r="AP2" s="12"/>
      <c r="AQ2" s="12"/>
      <c r="AR2" s="12"/>
      <c r="AS2" s="12"/>
      <c r="AT2" s="17"/>
      <c r="AU2" s="12"/>
      <c r="AV2" s="12"/>
      <c r="AY2" s="18"/>
      <c r="AZ2" s="19"/>
    </row>
    <row r="3" spans="2:66" ht="20.100000000000001" customHeight="1" thickBot="1" x14ac:dyDescent="0.3">
      <c r="D3" s="20" t="str">
        <f>+[1]UFL!B3</f>
        <v>113, Ellaiamman Koil Street, Keel Padappai, Padappai Village Kanchipuram District - 601301.</v>
      </c>
      <c r="E3" s="21"/>
      <c r="F3" s="21"/>
      <c r="G3" s="21"/>
      <c r="H3" s="21"/>
      <c r="I3" s="21"/>
      <c r="J3" s="22"/>
      <c r="M3" s="23"/>
      <c r="N3" s="24"/>
      <c r="O3" s="24"/>
      <c r="P3" s="24"/>
      <c r="Q3" s="24"/>
      <c r="S3" s="25"/>
      <c r="T3" s="26"/>
      <c r="U3" s="27"/>
      <c r="V3" s="27"/>
      <c r="W3" s="27"/>
      <c r="X3" s="27"/>
      <c r="Y3" s="27"/>
      <c r="Z3" s="27"/>
      <c r="AA3" s="27"/>
      <c r="AB3" s="27"/>
      <c r="AC3" s="27"/>
      <c r="AD3" s="27"/>
      <c r="AE3" s="27"/>
      <c r="AK3" s="28" t="s">
        <v>0</v>
      </c>
      <c r="AL3" s="28"/>
      <c r="AM3" s="29" t="s">
        <v>1</v>
      </c>
      <c r="AN3" s="29"/>
      <c r="AO3" s="30"/>
      <c r="AP3" s="30"/>
      <c r="AQ3" s="30"/>
      <c r="AR3" s="30"/>
      <c r="AS3" s="30"/>
      <c r="AT3" s="29" t="s">
        <v>1</v>
      </c>
      <c r="AU3" s="29"/>
      <c r="AV3" s="31"/>
      <c r="AY3" s="32"/>
      <c r="AZ3" s="33"/>
    </row>
    <row r="4" spans="2:66" ht="15" customHeight="1" x14ac:dyDescent="0.25">
      <c r="D4" s="34"/>
      <c r="E4" s="34"/>
      <c r="F4" s="35"/>
      <c r="G4" s="35"/>
      <c r="H4" s="35"/>
      <c r="I4" s="35"/>
      <c r="J4" s="35"/>
      <c r="M4" s="36"/>
      <c r="N4" s="37"/>
      <c r="O4" s="37"/>
      <c r="P4" s="37"/>
      <c r="Q4" s="37"/>
      <c r="S4" s="35"/>
      <c r="T4" s="35"/>
      <c r="U4" s="35"/>
      <c r="V4" s="35"/>
      <c r="W4" s="38"/>
      <c r="X4" s="38"/>
      <c r="Y4" s="39"/>
      <c r="Z4" s="39"/>
      <c r="AA4" s="39"/>
      <c r="AB4" s="39"/>
      <c r="AC4" s="39"/>
      <c r="AD4" s="35"/>
      <c r="AE4" s="35"/>
      <c r="AK4" s="36"/>
      <c r="AL4" s="36"/>
      <c r="AM4" s="36"/>
      <c r="AN4" s="36"/>
      <c r="AO4" s="36"/>
      <c r="AP4" s="36"/>
      <c r="AQ4" s="36"/>
      <c r="AR4" s="36"/>
      <c r="AS4" s="36"/>
      <c r="AT4" s="36"/>
      <c r="AU4" s="36"/>
      <c r="AV4" s="36"/>
      <c r="AY4" s="36"/>
      <c r="AZ4" s="36"/>
    </row>
    <row r="5" spans="2:66" ht="15" customHeight="1" x14ac:dyDescent="0.25">
      <c r="D5" s="34"/>
      <c r="E5" s="34"/>
      <c r="F5" s="35"/>
      <c r="G5" s="35">
        <v>0</v>
      </c>
      <c r="H5" s="35"/>
      <c r="I5" s="35"/>
      <c r="J5" s="35"/>
      <c r="M5" s="36"/>
      <c r="N5" s="37"/>
      <c r="O5" s="37"/>
      <c r="P5" s="37"/>
      <c r="Q5" s="37"/>
      <c r="S5" s="35"/>
      <c r="T5" s="35"/>
      <c r="U5" s="35"/>
      <c r="V5" s="35"/>
      <c r="W5" s="38"/>
      <c r="X5" s="38"/>
      <c r="Y5" s="39"/>
      <c r="Z5" s="39"/>
      <c r="AA5" s="39"/>
      <c r="AB5" s="39"/>
      <c r="AC5" s="39"/>
      <c r="AD5" s="35"/>
      <c r="AE5" s="35"/>
      <c r="AK5" s="36"/>
      <c r="AL5" s="36"/>
      <c r="AM5" s="36"/>
      <c r="AN5" s="36"/>
      <c r="AO5" s="36"/>
      <c r="AP5" s="36"/>
      <c r="AQ5" s="36"/>
      <c r="AR5" s="36"/>
      <c r="AS5" s="36"/>
      <c r="AT5" s="36"/>
      <c r="AU5" s="36"/>
      <c r="AV5" s="36"/>
      <c r="AY5" s="36"/>
      <c r="AZ5" s="36"/>
    </row>
    <row r="6" spans="2:66" ht="15" customHeight="1" x14ac:dyDescent="0.25">
      <c r="D6" s="34"/>
      <c r="E6" s="34"/>
      <c r="F6" s="35"/>
      <c r="G6" s="35">
        <f>+'[1]P&amp;L'!I55</f>
        <v>0</v>
      </c>
      <c r="H6" s="35">
        <f>+G6-G5</f>
        <v>0</v>
      </c>
      <c r="I6" s="35">
        <v>208369935</v>
      </c>
      <c r="J6" s="35">
        <f>+I6-I7</f>
        <v>208369935</v>
      </c>
      <c r="M6" s="36"/>
      <c r="N6" s="37"/>
      <c r="O6" s="37"/>
      <c r="P6" s="37"/>
      <c r="Q6" s="37"/>
      <c r="S6" s="35"/>
      <c r="T6" s="35"/>
      <c r="U6" s="35"/>
      <c r="V6" s="35"/>
      <c r="W6" s="38"/>
      <c r="X6" s="38"/>
      <c r="Y6" s="39"/>
      <c r="Z6" s="39"/>
      <c r="AA6" s="39"/>
      <c r="AB6" s="39"/>
      <c r="AC6" s="39"/>
      <c r="AD6" s="35"/>
      <c r="AE6" s="35"/>
      <c r="AK6" s="36"/>
      <c r="AL6" s="36"/>
      <c r="AM6" s="36"/>
      <c r="AN6" s="36"/>
      <c r="AO6" s="36"/>
      <c r="AP6" s="36"/>
      <c r="AQ6" s="36"/>
      <c r="AR6" s="36"/>
      <c r="AS6" s="36"/>
      <c r="AT6" s="36"/>
      <c r="AU6" s="36"/>
      <c r="AV6" s="36"/>
      <c r="AY6" s="36"/>
      <c r="AZ6" s="36"/>
    </row>
    <row r="7" spans="2:66" ht="15.75" thickBot="1" x14ac:dyDescent="0.3">
      <c r="D7" s="40" t="s">
        <v>2</v>
      </c>
      <c r="E7" s="40"/>
      <c r="F7" s="41"/>
      <c r="G7" s="42" t="s">
        <v>3</v>
      </c>
      <c r="H7" s="41"/>
      <c r="I7" s="42">
        <v>0</v>
      </c>
      <c r="J7" s="41"/>
      <c r="M7" s="43"/>
      <c r="N7" s="44"/>
      <c r="O7" s="44"/>
      <c r="P7" s="44"/>
      <c r="Q7" s="44"/>
      <c r="S7" s="45"/>
      <c r="T7" s="41"/>
      <c r="U7" s="46"/>
      <c r="V7" s="47"/>
      <c r="W7" s="47"/>
      <c r="X7" s="48"/>
      <c r="Y7" s="47"/>
      <c r="Z7" s="47"/>
      <c r="AA7" s="47"/>
      <c r="AB7" s="49"/>
      <c r="AC7" s="49"/>
      <c r="AD7" s="50"/>
      <c r="AE7" s="50"/>
      <c r="AK7" s="43"/>
      <c r="AL7" s="43"/>
      <c r="AM7" s="43"/>
      <c r="AN7" s="43"/>
      <c r="AO7" s="43"/>
      <c r="AP7" s="43"/>
      <c r="AQ7" s="43"/>
      <c r="AR7" s="43"/>
      <c r="AS7" s="43"/>
      <c r="AT7" s="43"/>
      <c r="AU7" s="43"/>
      <c r="AV7" s="43"/>
      <c r="AY7" s="51"/>
      <c r="AZ7" s="51"/>
    </row>
    <row r="8" spans="2:66" ht="20.100000000000001" customHeight="1" thickBot="1" x14ac:dyDescent="0.3">
      <c r="D8" s="52"/>
      <c r="E8" s="52"/>
      <c r="F8" s="53"/>
      <c r="G8" s="54">
        <f>SUBTOTAL(9,G11:G705)</f>
        <v>14749097257.350002</v>
      </c>
      <c r="H8" s="54">
        <f>SUBTOTAL(9,H11:H705)</f>
        <v>14749097256.860003</v>
      </c>
      <c r="I8" s="54">
        <f>SUBTOTAL(9,I11:I705)</f>
        <v>12462913177.900003</v>
      </c>
      <c r="J8" s="54">
        <f>SUBTOTAL(9,J11:J705)</f>
        <v>12462913177.929998</v>
      </c>
      <c r="M8" s="55"/>
      <c r="N8" s="56" t="s">
        <v>0</v>
      </c>
      <c r="O8" s="56"/>
      <c r="P8" s="57" t="s">
        <v>1</v>
      </c>
      <c r="Q8" s="57"/>
      <c r="S8" s="54">
        <f>SUBTOTAL(9,S11:S705)</f>
        <v>8960248325.2881279</v>
      </c>
      <c r="T8" s="58">
        <f>SUBTOTAL(9,T11:T705)</f>
        <v>8960248325.0600014</v>
      </c>
      <c r="U8" s="54">
        <f>SUBTOTAL(9,U11:U705)</f>
        <v>7010631095.5589991</v>
      </c>
      <c r="V8" s="58">
        <f>SUBTOTAL(9,V11:V705)</f>
        <v>7010631067.4689741</v>
      </c>
      <c r="W8" s="54">
        <f>+SUBTOTAL(9,W12:W705)</f>
        <v>6205859331.9799976</v>
      </c>
      <c r="X8" s="58">
        <f>+SUBTOTAL(9,X12:X705)</f>
        <v>6205859331.9800014</v>
      </c>
      <c r="Y8" s="54">
        <f>+SUBTOTAL(9,Y12:Y705)</f>
        <v>5689029278.9300013</v>
      </c>
      <c r="Z8" s="58">
        <f>+SUBTOTAL(9,Z12:Z705)</f>
        <v>5689029278.9300003</v>
      </c>
      <c r="AA8" s="59"/>
      <c r="AB8" s="54">
        <f>+SUBTOTAL(9,AB12:AB705)</f>
        <v>4059024098.4399996</v>
      </c>
      <c r="AC8" s="58">
        <f>+SUBTOTAL(9,AC12:AC705)</f>
        <v>3213156748.6199999</v>
      </c>
      <c r="AD8" s="60">
        <f>+SUBTOTAL(9,AD12:AD705)</f>
        <v>4553355818.1599998</v>
      </c>
      <c r="AE8" s="60">
        <f>+SUBTOTAL(9,AE12:AE705)</f>
        <v>4967662121.2199984</v>
      </c>
      <c r="AK8" s="57" t="s">
        <v>0</v>
      </c>
      <c r="AL8" s="57"/>
      <c r="AM8" s="57" t="s">
        <v>1</v>
      </c>
      <c r="AN8" s="57"/>
      <c r="AO8" s="55"/>
      <c r="AP8" s="55"/>
      <c r="AQ8" s="55"/>
      <c r="AR8" s="55"/>
      <c r="AS8" s="61">
        <f>SUBTOTAL(9,AS11:AS705)</f>
        <v>6067873429.9501686</v>
      </c>
      <c r="AT8" s="61">
        <f>SUBTOTAL(9,AT11:AT705)</f>
        <v>6067872899.7101412</v>
      </c>
      <c r="AU8" s="62">
        <f>SUBTOTAL(9,AU11:AU706)</f>
        <v>931880542.36999989</v>
      </c>
      <c r="AV8" s="61">
        <f>SUBTOTAL(9,AV11:AV706)</f>
        <v>931880542.37</v>
      </c>
      <c r="AY8" s="63">
        <f>+SUBTOTAL(9,AY12:AY705)</f>
        <v>4621312081.0900002</v>
      </c>
      <c r="AZ8" s="63">
        <f>+SUBTOTAL(9,AZ12:AZ705)</f>
        <v>4621380784.0899992</v>
      </c>
      <c r="BD8" s="64" t="s">
        <v>4</v>
      </c>
    </row>
    <row r="9" spans="2:66" s="66" customFormat="1" ht="20.100000000000001" customHeight="1" thickBot="1" x14ac:dyDescent="0.25">
      <c r="B9" s="65"/>
      <c r="D9" s="67" t="s">
        <v>5</v>
      </c>
      <c r="E9" s="67"/>
      <c r="F9" s="68" t="s">
        <v>6</v>
      </c>
      <c r="G9" s="69" t="s">
        <v>7</v>
      </c>
      <c r="H9" s="70"/>
      <c r="I9" s="69" t="s">
        <v>8</v>
      </c>
      <c r="J9" s="70"/>
      <c r="M9" s="71" t="s">
        <v>6</v>
      </c>
      <c r="N9" s="72" t="s">
        <v>7</v>
      </c>
      <c r="O9" s="73"/>
      <c r="P9" s="72" t="s">
        <v>7</v>
      </c>
      <c r="Q9" s="73"/>
      <c r="S9" s="69" t="s">
        <v>9</v>
      </c>
      <c r="T9" s="70"/>
      <c r="U9" s="74" t="s">
        <v>10</v>
      </c>
      <c r="V9" s="75"/>
      <c r="W9" s="74" t="s">
        <v>11</v>
      </c>
      <c r="X9" s="75"/>
      <c r="Y9" s="76" t="s">
        <v>12</v>
      </c>
      <c r="Z9" s="77"/>
      <c r="AA9" s="78"/>
      <c r="AB9" s="79" t="s">
        <v>13</v>
      </c>
      <c r="AC9" s="80"/>
      <c r="AD9" s="81" t="s">
        <v>14</v>
      </c>
      <c r="AE9" s="82"/>
      <c r="AK9" s="83" t="s">
        <v>8</v>
      </c>
      <c r="AL9" s="84"/>
      <c r="AM9" s="85" t="s">
        <v>8</v>
      </c>
      <c r="AN9" s="86"/>
      <c r="AO9" s="85" t="s">
        <v>9</v>
      </c>
      <c r="AP9" s="86"/>
      <c r="AQ9" s="85" t="s">
        <v>9</v>
      </c>
      <c r="AR9" s="86"/>
      <c r="AS9" s="87" t="s">
        <v>10</v>
      </c>
      <c r="AT9" s="88"/>
      <c r="AU9" s="87" t="s">
        <v>10</v>
      </c>
      <c r="AV9" s="88"/>
      <c r="AW9" s="89"/>
      <c r="AX9" s="89"/>
      <c r="AY9" s="90" t="s">
        <v>15</v>
      </c>
      <c r="AZ9" s="91"/>
      <c r="BA9" s="89"/>
      <c r="BB9" s="89"/>
      <c r="BC9" s="89"/>
    </row>
    <row r="10" spans="2:66" s="66" customFormat="1" ht="20.100000000000001" customHeight="1" thickBot="1" x14ac:dyDescent="0.25">
      <c r="D10" s="92"/>
      <c r="E10" s="92"/>
      <c r="F10" s="93"/>
      <c r="G10" s="93" t="s">
        <v>16</v>
      </c>
      <c r="H10" s="93" t="s">
        <v>17</v>
      </c>
      <c r="I10" s="93" t="s">
        <v>16</v>
      </c>
      <c r="J10" s="93" t="s">
        <v>17</v>
      </c>
      <c r="M10" s="94"/>
      <c r="N10" s="95"/>
      <c r="O10" s="95"/>
      <c r="P10" s="95"/>
      <c r="Q10" s="95"/>
      <c r="S10" s="93" t="s">
        <v>16</v>
      </c>
      <c r="T10" s="93" t="s">
        <v>17</v>
      </c>
      <c r="U10" s="96" t="s">
        <v>16</v>
      </c>
      <c r="V10" s="96" t="s">
        <v>17</v>
      </c>
      <c r="W10" s="96" t="s">
        <v>16</v>
      </c>
      <c r="X10" s="96" t="s">
        <v>17</v>
      </c>
      <c r="Y10" s="97" t="s">
        <v>16</v>
      </c>
      <c r="Z10" s="97" t="s">
        <v>17</v>
      </c>
      <c r="AA10" s="59"/>
      <c r="AB10" s="97" t="s">
        <v>16</v>
      </c>
      <c r="AC10" s="97" t="s">
        <v>17</v>
      </c>
      <c r="AD10" s="97" t="s">
        <v>16</v>
      </c>
      <c r="AE10" s="97" t="s">
        <v>17</v>
      </c>
      <c r="AK10" s="94"/>
      <c r="AL10" s="94"/>
      <c r="AM10" s="94"/>
      <c r="AN10" s="94"/>
      <c r="AO10" s="98" t="s">
        <v>16</v>
      </c>
      <c r="AP10" s="98" t="s">
        <v>17</v>
      </c>
      <c r="AQ10" s="98" t="s">
        <v>16</v>
      </c>
      <c r="AR10" s="98" t="s">
        <v>17</v>
      </c>
      <c r="AS10" s="98" t="s">
        <v>16</v>
      </c>
      <c r="AT10" s="98" t="s">
        <v>17</v>
      </c>
      <c r="AU10" s="98" t="s">
        <v>16</v>
      </c>
      <c r="AV10" s="98" t="s">
        <v>17</v>
      </c>
      <c r="AW10" s="89"/>
      <c r="AX10" s="89"/>
      <c r="AY10" s="99" t="s">
        <v>16</v>
      </c>
      <c r="AZ10" s="99" t="s">
        <v>17</v>
      </c>
      <c r="BA10" s="89"/>
      <c r="BB10" s="89"/>
      <c r="BC10" s="89"/>
      <c r="BD10" s="100" t="s">
        <v>6</v>
      </c>
      <c r="BE10" s="101" t="s">
        <v>18</v>
      </c>
      <c r="BF10" s="101"/>
      <c r="BG10" s="101" t="s">
        <v>19</v>
      </c>
      <c r="BH10" s="101"/>
      <c r="BI10" s="101" t="s">
        <v>3</v>
      </c>
      <c r="BJ10" s="101"/>
    </row>
    <row r="11" spans="2:66" s="66" customFormat="1" ht="20.100000000000001" customHeight="1" thickBot="1" x14ac:dyDescent="0.25">
      <c r="D11" s="102"/>
      <c r="E11" s="102"/>
      <c r="F11" s="102"/>
      <c r="G11" s="102"/>
      <c r="H11" s="102"/>
      <c r="I11" s="102"/>
      <c r="J11" s="102"/>
      <c r="M11" s="103"/>
      <c r="N11" s="104"/>
      <c r="O11" s="104"/>
      <c r="P11" s="104"/>
      <c r="Q11" s="104"/>
      <c r="S11" s="102"/>
      <c r="T11" s="102"/>
      <c r="U11" s="105"/>
      <c r="V11" s="105"/>
      <c r="W11" s="105"/>
      <c r="X11" s="105"/>
      <c r="Y11" s="106"/>
      <c r="Z11" s="106"/>
      <c r="AA11" s="59"/>
      <c r="AB11" s="106"/>
      <c r="AC11" s="106"/>
      <c r="AD11" s="106"/>
      <c r="AE11" s="106"/>
      <c r="AK11" s="107"/>
      <c r="AL11" s="107"/>
      <c r="AM11" s="103"/>
      <c r="AN11" s="103"/>
      <c r="AO11" s="103"/>
      <c r="AP11" s="103"/>
      <c r="AQ11" s="103"/>
      <c r="AR11" s="103"/>
      <c r="AS11" s="108"/>
      <c r="AT11" s="108"/>
      <c r="AU11" s="109"/>
      <c r="AV11" s="109"/>
      <c r="AW11" s="89"/>
      <c r="AX11" s="89"/>
      <c r="AY11" s="109"/>
      <c r="AZ11" s="109"/>
      <c r="BA11" s="89"/>
      <c r="BB11" s="89"/>
      <c r="BC11" s="89"/>
      <c r="BD11" s="110"/>
      <c r="BE11" s="111"/>
      <c r="BF11" s="111"/>
      <c r="BG11" s="111"/>
      <c r="BH11" s="111"/>
      <c r="BI11" s="111"/>
      <c r="BJ11" s="111"/>
    </row>
    <row r="12" spans="2:66" ht="20.100000000000001" customHeight="1" thickBot="1" x14ac:dyDescent="0.3">
      <c r="D12" s="112" t="s">
        <v>20</v>
      </c>
      <c r="E12" s="102" t="s">
        <v>21</v>
      </c>
      <c r="F12" s="113" t="s">
        <v>22</v>
      </c>
      <c r="G12" s="114">
        <f t="shared" ref="G12:H75" si="0">+N12+P12</f>
        <v>0</v>
      </c>
      <c r="H12" s="114">
        <f t="shared" si="0"/>
        <v>0</v>
      </c>
      <c r="I12" s="114">
        <f>+AK12+AM12</f>
        <v>0</v>
      </c>
      <c r="J12" s="114">
        <f>+AL12+AN12</f>
        <v>0</v>
      </c>
      <c r="M12" s="115" t="s">
        <v>22</v>
      </c>
      <c r="N12" s="116"/>
      <c r="O12" s="116"/>
      <c r="P12" s="116"/>
      <c r="Q12" s="116"/>
      <c r="S12" s="117">
        <f t="shared" ref="S12:T37" si="1">AO12+AQ12</f>
        <v>0</v>
      </c>
      <c r="T12" s="117">
        <f t="shared" si="1"/>
        <v>0</v>
      </c>
      <c r="U12" s="118">
        <f>+AS12+AU12</f>
        <v>0</v>
      </c>
      <c r="V12" s="118">
        <f>+AT12+AV12</f>
        <v>0</v>
      </c>
      <c r="W12" s="119"/>
      <c r="X12" s="119"/>
      <c r="Y12" s="119">
        <v>0</v>
      </c>
      <c r="Z12" s="119"/>
      <c r="AA12" s="120"/>
      <c r="AB12" s="121"/>
      <c r="AC12" s="121"/>
      <c r="AD12" s="122"/>
      <c r="AE12" s="122"/>
      <c r="AK12" s="123">
        <v>0</v>
      </c>
      <c r="AL12" s="123">
        <v>0</v>
      </c>
      <c r="AM12" s="123">
        <v>0</v>
      </c>
      <c r="AN12" s="123">
        <v>0</v>
      </c>
      <c r="AO12" s="124">
        <v>0</v>
      </c>
      <c r="AP12" s="124">
        <v>0</v>
      </c>
      <c r="AQ12" s="124">
        <v>0</v>
      </c>
      <c r="AR12" s="124">
        <v>0</v>
      </c>
      <c r="AS12" s="123">
        <v>0</v>
      </c>
      <c r="AT12" s="123">
        <v>0</v>
      </c>
      <c r="AU12" s="123">
        <v>0</v>
      </c>
      <c r="AV12" s="123">
        <v>0</v>
      </c>
      <c r="AY12" s="125"/>
      <c r="AZ12" s="125"/>
      <c r="BD12" s="126"/>
      <c r="BE12" s="127" t="s">
        <v>16</v>
      </c>
      <c r="BF12" s="127" t="s">
        <v>17</v>
      </c>
      <c r="BG12" s="127" t="s">
        <v>16</v>
      </c>
      <c r="BH12" s="127" t="s">
        <v>17</v>
      </c>
      <c r="BI12" s="127" t="s">
        <v>16</v>
      </c>
      <c r="BJ12" s="127" t="s">
        <v>17</v>
      </c>
      <c r="BK12" s="128">
        <f>+AS12+AU12</f>
        <v>0</v>
      </c>
      <c r="BL12" s="128">
        <f>+AT12+AV12</f>
        <v>0</v>
      </c>
      <c r="BM12" s="129">
        <f t="shared" ref="BM12:BN46" si="2">+U12-BK12</f>
        <v>0</v>
      </c>
      <c r="BN12" s="129">
        <f t="shared" si="2"/>
        <v>0</v>
      </c>
    </row>
    <row r="13" spans="2:66" ht="20.100000000000001" customHeight="1" x14ac:dyDescent="0.25">
      <c r="D13" s="102" t="s">
        <v>20</v>
      </c>
      <c r="E13" s="102" t="s">
        <v>21</v>
      </c>
      <c r="F13" s="113" t="s">
        <v>23</v>
      </c>
      <c r="G13" s="114">
        <f>+N13+P13</f>
        <v>0</v>
      </c>
      <c r="H13" s="114">
        <f t="shared" si="0"/>
        <v>0</v>
      </c>
      <c r="I13" s="114">
        <f t="shared" ref="I13:J78" si="3">+AK13+AM13</f>
        <v>0</v>
      </c>
      <c r="J13" s="114">
        <f t="shared" si="3"/>
        <v>0</v>
      </c>
      <c r="M13" s="115" t="s">
        <v>23</v>
      </c>
      <c r="N13" s="116"/>
      <c r="O13" s="116"/>
      <c r="P13" s="116"/>
      <c r="Q13" s="116"/>
      <c r="S13" s="117">
        <f t="shared" si="1"/>
        <v>0</v>
      </c>
      <c r="T13" s="117">
        <f t="shared" si="1"/>
        <v>0</v>
      </c>
      <c r="U13" s="118">
        <f t="shared" ref="U13:V80" si="4">+AS13+AU13</f>
        <v>0</v>
      </c>
      <c r="V13" s="118">
        <f t="shared" si="4"/>
        <v>0</v>
      </c>
      <c r="W13" s="119"/>
      <c r="X13" s="119"/>
      <c r="Y13" s="119">
        <v>0</v>
      </c>
      <c r="Z13" s="119">
        <v>0</v>
      </c>
      <c r="AA13" s="120"/>
      <c r="AB13" s="130"/>
      <c r="AC13" s="130"/>
      <c r="AD13" s="130"/>
      <c r="AE13" s="130"/>
      <c r="AK13" s="123">
        <v>0</v>
      </c>
      <c r="AL13" s="123">
        <v>0</v>
      </c>
      <c r="AM13" s="123">
        <v>0</v>
      </c>
      <c r="AN13" s="123">
        <v>0</v>
      </c>
      <c r="AO13" s="124">
        <v>0</v>
      </c>
      <c r="AP13" s="124">
        <v>0</v>
      </c>
      <c r="AQ13" s="124">
        <v>0</v>
      </c>
      <c r="AR13" s="124">
        <v>0</v>
      </c>
      <c r="AS13" s="123">
        <v>0</v>
      </c>
      <c r="AT13" s="123">
        <v>0</v>
      </c>
      <c r="AU13" s="123">
        <v>0</v>
      </c>
      <c r="AV13" s="123">
        <v>0</v>
      </c>
      <c r="AY13" s="131"/>
      <c r="AZ13" s="131"/>
      <c r="BC13" s="4" t="s">
        <v>24</v>
      </c>
      <c r="BD13" s="132" t="s">
        <v>22</v>
      </c>
      <c r="BE13" s="133">
        <v>344634028.82999998</v>
      </c>
      <c r="BF13" s="133">
        <v>566773476.57000005</v>
      </c>
      <c r="BG13" s="133">
        <f t="shared" ref="BG13:BG25" si="5">+SUMIF($D$12:$D$706,BC13,$AS$12:$AS$706)</f>
        <v>344634028.82999998</v>
      </c>
      <c r="BH13" s="133">
        <f t="shared" ref="BH13:BH25" si="6">+SUMIF($D$12:$D$706,BC13,$AT$12:$AT$706)</f>
        <v>566773476.56999993</v>
      </c>
      <c r="BI13" s="134">
        <f>+ROUND(BE13-BG13,0)</f>
        <v>0</v>
      </c>
      <c r="BJ13" s="134">
        <f>+ROUND(BF13-BH13,0)</f>
        <v>0</v>
      </c>
      <c r="BK13" s="128">
        <f t="shared" ref="BK13:BL79" si="7">+AS13+AU13</f>
        <v>0</v>
      </c>
      <c r="BL13" s="128">
        <f t="shared" si="7"/>
        <v>0</v>
      </c>
      <c r="BM13" s="129">
        <f t="shared" si="2"/>
        <v>0</v>
      </c>
      <c r="BN13" s="129">
        <f t="shared" si="2"/>
        <v>0</v>
      </c>
    </row>
    <row r="14" spans="2:66" ht="20.100000000000001" customHeight="1" x14ac:dyDescent="0.25">
      <c r="D14" s="102" t="s">
        <v>20</v>
      </c>
      <c r="E14" s="102" t="s">
        <v>21</v>
      </c>
      <c r="F14" s="113" t="s">
        <v>25</v>
      </c>
      <c r="G14" s="114">
        <f t="shared" si="0"/>
        <v>0</v>
      </c>
      <c r="H14" s="114">
        <f t="shared" si="0"/>
        <v>0</v>
      </c>
      <c r="I14" s="114">
        <f t="shared" si="3"/>
        <v>0</v>
      </c>
      <c r="J14" s="114">
        <f t="shared" si="3"/>
        <v>0</v>
      </c>
      <c r="M14" s="115" t="s">
        <v>25</v>
      </c>
      <c r="N14" s="135"/>
      <c r="O14" s="135"/>
      <c r="P14" s="116"/>
      <c r="Q14" s="116"/>
      <c r="S14" s="117">
        <f t="shared" si="1"/>
        <v>0</v>
      </c>
      <c r="T14" s="117">
        <f t="shared" si="1"/>
        <v>0</v>
      </c>
      <c r="U14" s="118">
        <f t="shared" si="4"/>
        <v>0</v>
      </c>
      <c r="V14" s="118">
        <f t="shared" si="4"/>
        <v>0</v>
      </c>
      <c r="W14" s="119"/>
      <c r="X14" s="119"/>
      <c r="Y14" s="119">
        <v>0</v>
      </c>
      <c r="Z14" s="119">
        <v>0</v>
      </c>
      <c r="AA14" s="120"/>
      <c r="AB14" s="130"/>
      <c r="AC14" s="130"/>
      <c r="AD14" s="130"/>
      <c r="AE14" s="130"/>
      <c r="AK14" s="123">
        <v>0</v>
      </c>
      <c r="AL14" s="123">
        <v>0</v>
      </c>
      <c r="AM14" s="123">
        <v>0</v>
      </c>
      <c r="AN14" s="123">
        <v>0</v>
      </c>
      <c r="AO14" s="124">
        <v>0</v>
      </c>
      <c r="AP14" s="124">
        <v>0</v>
      </c>
      <c r="AQ14" s="124">
        <v>0</v>
      </c>
      <c r="AR14" s="124">
        <v>0</v>
      </c>
      <c r="AS14" s="123">
        <v>0</v>
      </c>
      <c r="AT14" s="123">
        <v>0</v>
      </c>
      <c r="AU14" s="123">
        <v>0</v>
      </c>
      <c r="AV14" s="123">
        <v>0</v>
      </c>
      <c r="AY14" s="131"/>
      <c r="AZ14" s="131"/>
      <c r="BC14" s="4" t="s">
        <v>26</v>
      </c>
      <c r="BD14" s="136" t="s">
        <v>27</v>
      </c>
      <c r="BE14" s="137"/>
      <c r="BF14" s="137">
        <v>473632739.88</v>
      </c>
      <c r="BG14" s="133">
        <f t="shared" si="5"/>
        <v>0</v>
      </c>
      <c r="BH14" s="133">
        <f t="shared" si="6"/>
        <v>473632739.88</v>
      </c>
      <c r="BI14" s="138">
        <f t="shared" ref="BI14:BJ25" si="8">+ROUND(BE14-BG14,0)</f>
        <v>0</v>
      </c>
      <c r="BJ14" s="138">
        <f t="shared" si="8"/>
        <v>0</v>
      </c>
      <c r="BK14" s="128">
        <f t="shared" si="7"/>
        <v>0</v>
      </c>
      <c r="BL14" s="128">
        <f t="shared" si="7"/>
        <v>0</v>
      </c>
      <c r="BM14" s="129">
        <f t="shared" si="2"/>
        <v>0</v>
      </c>
      <c r="BN14" s="129">
        <f t="shared" si="2"/>
        <v>0</v>
      </c>
    </row>
    <row r="15" spans="2:66" ht="20.100000000000001" customHeight="1" x14ac:dyDescent="0.25">
      <c r="D15" s="139" t="s">
        <v>20</v>
      </c>
      <c r="E15" s="139" t="s">
        <v>21</v>
      </c>
      <c r="F15" s="140" t="s">
        <v>28</v>
      </c>
      <c r="G15" s="114">
        <f t="shared" si="0"/>
        <v>1451755</v>
      </c>
      <c r="H15" s="114">
        <f t="shared" si="0"/>
        <v>0</v>
      </c>
      <c r="I15" s="114">
        <f t="shared" si="3"/>
        <v>1451755</v>
      </c>
      <c r="J15" s="114">
        <f t="shared" si="3"/>
        <v>0</v>
      </c>
      <c r="M15" s="141" t="s">
        <v>28</v>
      </c>
      <c r="N15" s="142">
        <v>1451755</v>
      </c>
      <c r="O15" s="142">
        <v>0</v>
      </c>
      <c r="P15" s="142">
        <v>0</v>
      </c>
      <c r="Q15" s="142">
        <v>0</v>
      </c>
      <c r="S15" s="117">
        <f t="shared" si="1"/>
        <v>1451755</v>
      </c>
      <c r="T15" s="117">
        <f t="shared" si="1"/>
        <v>0</v>
      </c>
      <c r="U15" s="114">
        <f t="shared" si="4"/>
        <v>1451755</v>
      </c>
      <c r="V15" s="114">
        <f t="shared" si="4"/>
        <v>0</v>
      </c>
      <c r="W15" s="117">
        <v>1451755</v>
      </c>
      <c r="X15" s="117">
        <v>0</v>
      </c>
      <c r="Y15" s="117">
        <v>1451755</v>
      </c>
      <c r="Z15" s="117">
        <v>0</v>
      </c>
      <c r="AA15" s="143"/>
      <c r="AB15" s="130">
        <v>1451755</v>
      </c>
      <c r="AC15" s="130">
        <v>0</v>
      </c>
      <c r="AD15" s="130">
        <v>1451755</v>
      </c>
      <c r="AE15" s="130"/>
      <c r="AK15" s="123">
        <v>1451755</v>
      </c>
      <c r="AL15" s="123">
        <v>0</v>
      </c>
      <c r="AM15" s="123">
        <v>0</v>
      </c>
      <c r="AN15" s="123">
        <v>0</v>
      </c>
      <c r="AO15" s="124">
        <v>1451755</v>
      </c>
      <c r="AP15" s="124">
        <v>0</v>
      </c>
      <c r="AQ15" s="124">
        <v>0</v>
      </c>
      <c r="AR15" s="124">
        <v>0</v>
      </c>
      <c r="AS15" s="123">
        <v>1451755</v>
      </c>
      <c r="AT15" s="123">
        <v>0</v>
      </c>
      <c r="AU15" s="123">
        <v>0</v>
      </c>
      <c r="AV15" s="123">
        <v>0</v>
      </c>
      <c r="AY15" s="131">
        <v>1451755</v>
      </c>
      <c r="AZ15" s="131"/>
      <c r="BC15" s="4" t="s">
        <v>29</v>
      </c>
      <c r="BD15" s="136" t="s">
        <v>30</v>
      </c>
      <c r="BE15" s="137">
        <v>70162678.359999999</v>
      </c>
      <c r="BF15" s="137">
        <v>1054698915.26</v>
      </c>
      <c r="BG15" s="133">
        <f t="shared" si="5"/>
        <v>69998668.359999985</v>
      </c>
      <c r="BH15" s="133">
        <f t="shared" si="6"/>
        <v>1054719110.6001401</v>
      </c>
      <c r="BI15" s="138">
        <f t="shared" si="8"/>
        <v>164010</v>
      </c>
      <c r="BJ15" s="138">
        <f t="shared" si="8"/>
        <v>-20195</v>
      </c>
      <c r="BK15" s="128">
        <f t="shared" si="7"/>
        <v>1451755</v>
      </c>
      <c r="BL15" s="128">
        <f t="shared" si="7"/>
        <v>0</v>
      </c>
      <c r="BM15" s="129">
        <f t="shared" si="2"/>
        <v>0</v>
      </c>
      <c r="BN15" s="129">
        <f t="shared" si="2"/>
        <v>0</v>
      </c>
    </row>
    <row r="16" spans="2:66" ht="20.100000000000001" customHeight="1" x14ac:dyDescent="0.25">
      <c r="D16" s="139" t="s">
        <v>20</v>
      </c>
      <c r="E16" s="139" t="s">
        <v>21</v>
      </c>
      <c r="F16" s="140" t="s">
        <v>31</v>
      </c>
      <c r="G16" s="114">
        <f t="shared" si="0"/>
        <v>217752</v>
      </c>
      <c r="H16" s="114">
        <f t="shared" si="0"/>
        <v>0</v>
      </c>
      <c r="I16" s="114">
        <f t="shared" si="3"/>
        <v>217752</v>
      </c>
      <c r="J16" s="114">
        <f t="shared" si="3"/>
        <v>0</v>
      </c>
      <c r="M16" s="141" t="s">
        <v>31</v>
      </c>
      <c r="N16" s="142">
        <v>217752</v>
      </c>
      <c r="O16" s="142">
        <v>0</v>
      </c>
      <c r="P16" s="142">
        <v>0</v>
      </c>
      <c r="Q16" s="142">
        <v>0</v>
      </c>
      <c r="S16" s="117">
        <f t="shared" si="1"/>
        <v>217752</v>
      </c>
      <c r="T16" s="117">
        <f t="shared" si="1"/>
        <v>0</v>
      </c>
      <c r="U16" s="114">
        <f t="shared" si="4"/>
        <v>217752</v>
      </c>
      <c r="V16" s="114">
        <f t="shared" si="4"/>
        <v>0</v>
      </c>
      <c r="W16" s="117">
        <v>217752</v>
      </c>
      <c r="X16" s="117">
        <v>0</v>
      </c>
      <c r="Y16" s="117">
        <v>217752</v>
      </c>
      <c r="Z16" s="117">
        <v>0</v>
      </c>
      <c r="AA16" s="143"/>
      <c r="AB16" s="130">
        <v>217752</v>
      </c>
      <c r="AC16" s="130">
        <v>0</v>
      </c>
      <c r="AD16" s="130">
        <v>217752</v>
      </c>
      <c r="AE16" s="130"/>
      <c r="AK16" s="123">
        <v>217752</v>
      </c>
      <c r="AL16" s="123">
        <v>0</v>
      </c>
      <c r="AM16" s="123">
        <v>0</v>
      </c>
      <c r="AN16" s="123">
        <v>0</v>
      </c>
      <c r="AO16" s="124">
        <v>217752</v>
      </c>
      <c r="AP16" s="124">
        <v>0</v>
      </c>
      <c r="AQ16" s="124">
        <v>0</v>
      </c>
      <c r="AR16" s="124">
        <v>0</v>
      </c>
      <c r="AS16" s="123">
        <v>217752</v>
      </c>
      <c r="AT16" s="123">
        <v>0</v>
      </c>
      <c r="AU16" s="123">
        <v>0</v>
      </c>
      <c r="AV16" s="123">
        <v>0</v>
      </c>
      <c r="AY16" s="131">
        <v>217752</v>
      </c>
      <c r="AZ16" s="131"/>
      <c r="BC16" s="4" t="s">
        <v>32</v>
      </c>
      <c r="BD16" s="136" t="s">
        <v>33</v>
      </c>
      <c r="BE16" s="137">
        <v>994299160.94000006</v>
      </c>
      <c r="BF16" s="137">
        <v>639531556.82000005</v>
      </c>
      <c r="BG16" s="133">
        <f t="shared" si="5"/>
        <v>994299160.93999994</v>
      </c>
      <c r="BH16" s="133">
        <f t="shared" si="6"/>
        <v>639531556.99000001</v>
      </c>
      <c r="BI16" s="138">
        <f t="shared" si="8"/>
        <v>0</v>
      </c>
      <c r="BJ16" s="138">
        <f t="shared" si="8"/>
        <v>0</v>
      </c>
      <c r="BK16" s="128">
        <f t="shared" si="7"/>
        <v>217752</v>
      </c>
      <c r="BL16" s="128">
        <f t="shared" si="7"/>
        <v>0</v>
      </c>
      <c r="BM16" s="129">
        <f t="shared" si="2"/>
        <v>0</v>
      </c>
      <c r="BN16" s="129">
        <f t="shared" si="2"/>
        <v>0</v>
      </c>
    </row>
    <row r="17" spans="4:66" ht="20.100000000000001" customHeight="1" x14ac:dyDescent="0.25">
      <c r="D17" s="139" t="s">
        <v>20</v>
      </c>
      <c r="E17" s="139" t="s">
        <v>21</v>
      </c>
      <c r="F17" s="140" t="s">
        <v>34</v>
      </c>
      <c r="G17" s="114">
        <f t="shared" si="0"/>
        <v>1340116</v>
      </c>
      <c r="H17" s="114">
        <f t="shared" si="0"/>
        <v>0</v>
      </c>
      <c r="I17" s="114">
        <f t="shared" si="3"/>
        <v>1340116</v>
      </c>
      <c r="J17" s="114">
        <f t="shared" si="3"/>
        <v>0</v>
      </c>
      <c r="M17" s="141" t="s">
        <v>34</v>
      </c>
      <c r="N17" s="142">
        <v>1340116</v>
      </c>
      <c r="O17" s="142">
        <v>0</v>
      </c>
      <c r="P17" s="142">
        <v>0</v>
      </c>
      <c r="Q17" s="142">
        <v>0</v>
      </c>
      <c r="S17" s="117">
        <f t="shared" si="1"/>
        <v>1340116</v>
      </c>
      <c r="T17" s="117">
        <f t="shared" si="1"/>
        <v>0</v>
      </c>
      <c r="U17" s="114">
        <f t="shared" si="4"/>
        <v>1340116</v>
      </c>
      <c r="V17" s="114">
        <f t="shared" si="4"/>
        <v>0</v>
      </c>
      <c r="W17" s="117">
        <v>1340116</v>
      </c>
      <c r="X17" s="117">
        <v>0</v>
      </c>
      <c r="Y17" s="117">
        <v>1340116</v>
      </c>
      <c r="Z17" s="117">
        <v>0</v>
      </c>
      <c r="AA17" s="143"/>
      <c r="AB17" s="130">
        <v>1340116</v>
      </c>
      <c r="AC17" s="130">
        <v>0</v>
      </c>
      <c r="AD17" s="130">
        <v>1340116</v>
      </c>
      <c r="AE17" s="130"/>
      <c r="AK17" s="123">
        <v>1340116</v>
      </c>
      <c r="AL17" s="123">
        <v>0</v>
      </c>
      <c r="AM17" s="123">
        <v>0</v>
      </c>
      <c r="AN17" s="123">
        <v>0</v>
      </c>
      <c r="AO17" s="124">
        <v>1340116</v>
      </c>
      <c r="AP17" s="124">
        <v>0</v>
      </c>
      <c r="AQ17" s="124">
        <v>0</v>
      </c>
      <c r="AR17" s="124">
        <v>0</v>
      </c>
      <c r="AS17" s="123">
        <v>1340116</v>
      </c>
      <c r="AT17" s="123">
        <v>0</v>
      </c>
      <c r="AU17" s="123">
        <v>0</v>
      </c>
      <c r="AV17" s="123">
        <v>0</v>
      </c>
      <c r="AY17" s="131">
        <v>1340116</v>
      </c>
      <c r="AZ17" s="131"/>
      <c r="BC17" s="4" t="s">
        <v>35</v>
      </c>
      <c r="BD17" s="136" t="s">
        <v>36</v>
      </c>
      <c r="BE17" s="137">
        <v>1120310052.75</v>
      </c>
      <c r="BF17" s="137">
        <f>42304615.4+794440910</f>
        <v>836745525.39999998</v>
      </c>
      <c r="BG17" s="133">
        <f t="shared" si="5"/>
        <v>1109426562.8499999</v>
      </c>
      <c r="BH17" s="133">
        <f t="shared" si="6"/>
        <v>825840549.76999998</v>
      </c>
      <c r="BI17" s="138">
        <f>+ROUND(BE17-BG17,0)</f>
        <v>10883490</v>
      </c>
      <c r="BJ17" s="138">
        <f t="shared" si="8"/>
        <v>10904976</v>
      </c>
      <c r="BK17" s="128">
        <f t="shared" si="7"/>
        <v>1340116</v>
      </c>
      <c r="BL17" s="128">
        <f t="shared" si="7"/>
        <v>0</v>
      </c>
      <c r="BM17" s="129">
        <f t="shared" si="2"/>
        <v>0</v>
      </c>
      <c r="BN17" s="129">
        <f t="shared" si="2"/>
        <v>0</v>
      </c>
    </row>
    <row r="18" spans="4:66" ht="20.100000000000001" customHeight="1" x14ac:dyDescent="0.25">
      <c r="D18" s="139" t="s">
        <v>20</v>
      </c>
      <c r="E18" s="139" t="s">
        <v>21</v>
      </c>
      <c r="F18" s="140" t="s">
        <v>37</v>
      </c>
      <c r="G18" s="114">
        <f t="shared" si="0"/>
        <v>664772.5</v>
      </c>
      <c r="H18" s="114">
        <f t="shared" si="0"/>
        <v>0</v>
      </c>
      <c r="I18" s="114">
        <f t="shared" si="3"/>
        <v>664772.5</v>
      </c>
      <c r="J18" s="114">
        <f t="shared" si="3"/>
        <v>0</v>
      </c>
      <c r="M18" s="141" t="s">
        <v>37</v>
      </c>
      <c r="N18" s="142">
        <v>664772.5</v>
      </c>
      <c r="O18" s="142">
        <v>0</v>
      </c>
      <c r="P18" s="142">
        <v>0</v>
      </c>
      <c r="Q18" s="142">
        <v>0</v>
      </c>
      <c r="S18" s="117">
        <f t="shared" si="1"/>
        <v>664772.5</v>
      </c>
      <c r="T18" s="117">
        <f t="shared" si="1"/>
        <v>0</v>
      </c>
      <c r="U18" s="114">
        <f t="shared" si="4"/>
        <v>664772.5</v>
      </c>
      <c r="V18" s="114">
        <f t="shared" si="4"/>
        <v>0</v>
      </c>
      <c r="W18" s="117">
        <v>664772.5</v>
      </c>
      <c r="X18" s="117">
        <v>0</v>
      </c>
      <c r="Y18" s="117">
        <v>664772.5</v>
      </c>
      <c r="Z18" s="117">
        <v>0</v>
      </c>
      <c r="AA18" s="143"/>
      <c r="AB18" s="130">
        <v>664772.5</v>
      </c>
      <c r="AC18" s="130">
        <v>0</v>
      </c>
      <c r="AD18" s="130">
        <v>664772.5</v>
      </c>
      <c r="AE18" s="130"/>
      <c r="AK18" s="123">
        <v>664772.5</v>
      </c>
      <c r="AL18" s="123">
        <v>0</v>
      </c>
      <c r="AM18" s="123">
        <v>0</v>
      </c>
      <c r="AN18" s="123">
        <v>0</v>
      </c>
      <c r="AO18" s="124">
        <v>664772.5</v>
      </c>
      <c r="AP18" s="124">
        <v>0</v>
      </c>
      <c r="AQ18" s="124">
        <v>0</v>
      </c>
      <c r="AR18" s="124">
        <v>0</v>
      </c>
      <c r="AS18" s="123">
        <v>664772.5</v>
      </c>
      <c r="AT18" s="123">
        <v>0</v>
      </c>
      <c r="AU18" s="123">
        <v>0</v>
      </c>
      <c r="AV18" s="123">
        <v>0</v>
      </c>
      <c r="AY18" s="131">
        <v>664772.5</v>
      </c>
      <c r="AZ18" s="131"/>
      <c r="BC18" s="4" t="s">
        <v>38</v>
      </c>
      <c r="BD18" s="136" t="s">
        <v>39</v>
      </c>
      <c r="BE18" s="137">
        <v>26316935</v>
      </c>
      <c r="BF18" s="137">
        <v>2463571069.46</v>
      </c>
      <c r="BG18" s="133">
        <f t="shared" si="5"/>
        <v>26316935</v>
      </c>
      <c r="BH18" s="133">
        <f t="shared" si="6"/>
        <v>2463571069.46</v>
      </c>
      <c r="BI18" s="138">
        <f t="shared" si="8"/>
        <v>0</v>
      </c>
      <c r="BJ18" s="138">
        <f t="shared" si="8"/>
        <v>0</v>
      </c>
      <c r="BK18" s="128">
        <f t="shared" si="7"/>
        <v>664772.5</v>
      </c>
      <c r="BL18" s="128">
        <f t="shared" si="7"/>
        <v>0</v>
      </c>
      <c r="BM18" s="129">
        <f t="shared" si="2"/>
        <v>0</v>
      </c>
      <c r="BN18" s="129">
        <f t="shared" si="2"/>
        <v>0</v>
      </c>
    </row>
    <row r="19" spans="4:66" ht="20.100000000000001" customHeight="1" x14ac:dyDescent="0.25">
      <c r="D19" s="139" t="s">
        <v>20</v>
      </c>
      <c r="E19" s="139" t="s">
        <v>21</v>
      </c>
      <c r="F19" s="140" t="s">
        <v>40</v>
      </c>
      <c r="G19" s="114">
        <f t="shared" si="0"/>
        <v>0</v>
      </c>
      <c r="H19" s="114">
        <f t="shared" si="0"/>
        <v>3910246</v>
      </c>
      <c r="I19" s="114">
        <f t="shared" si="3"/>
        <v>0</v>
      </c>
      <c r="J19" s="114">
        <f t="shared" si="3"/>
        <v>3910246</v>
      </c>
      <c r="M19" s="141" t="s">
        <v>40</v>
      </c>
      <c r="N19" s="142">
        <v>0</v>
      </c>
      <c r="O19" s="142">
        <v>3910246</v>
      </c>
      <c r="P19" s="142">
        <v>0</v>
      </c>
      <c r="Q19" s="142">
        <v>0</v>
      </c>
      <c r="S19" s="117">
        <f t="shared" si="1"/>
        <v>0</v>
      </c>
      <c r="T19" s="117">
        <f t="shared" si="1"/>
        <v>3910246</v>
      </c>
      <c r="U19" s="114">
        <f t="shared" si="4"/>
        <v>0</v>
      </c>
      <c r="V19" s="114">
        <f t="shared" si="4"/>
        <v>3910246</v>
      </c>
      <c r="W19" s="117">
        <v>0</v>
      </c>
      <c r="X19" s="117">
        <v>3910246</v>
      </c>
      <c r="Y19" s="117">
        <v>0</v>
      </c>
      <c r="Z19" s="117">
        <v>3910246</v>
      </c>
      <c r="AA19" s="143"/>
      <c r="AB19" s="130">
        <v>0</v>
      </c>
      <c r="AC19" s="130">
        <v>3910246</v>
      </c>
      <c r="AD19" s="130"/>
      <c r="AE19" s="130">
        <v>3910246</v>
      </c>
      <c r="AK19" s="123">
        <v>0</v>
      </c>
      <c r="AL19" s="123">
        <v>3910246</v>
      </c>
      <c r="AM19" s="123">
        <v>0</v>
      </c>
      <c r="AN19" s="123">
        <v>0</v>
      </c>
      <c r="AO19" s="124">
        <v>0</v>
      </c>
      <c r="AP19" s="124">
        <v>3910246</v>
      </c>
      <c r="AQ19" s="124">
        <v>0</v>
      </c>
      <c r="AR19" s="124">
        <v>0</v>
      </c>
      <c r="AS19" s="123">
        <v>0</v>
      </c>
      <c r="AT19" s="123">
        <v>3910246</v>
      </c>
      <c r="AU19" s="123">
        <v>0</v>
      </c>
      <c r="AV19" s="123">
        <v>0</v>
      </c>
      <c r="AY19" s="131"/>
      <c r="AZ19" s="131">
        <v>3910246</v>
      </c>
      <c r="BC19" s="4" t="s">
        <v>41</v>
      </c>
      <c r="BD19" s="136" t="s">
        <v>42</v>
      </c>
      <c r="BE19" s="137">
        <v>2766883036.6199999</v>
      </c>
      <c r="BF19" s="137">
        <v>63459.08</v>
      </c>
      <c r="BG19" s="133">
        <f t="shared" si="5"/>
        <v>2766883036.6199999</v>
      </c>
      <c r="BH19" s="133">
        <f t="shared" si="6"/>
        <v>63459.08</v>
      </c>
      <c r="BI19" s="138">
        <f t="shared" si="8"/>
        <v>0</v>
      </c>
      <c r="BJ19" s="138">
        <f t="shared" si="8"/>
        <v>0</v>
      </c>
      <c r="BK19" s="128">
        <f t="shared" si="7"/>
        <v>0</v>
      </c>
      <c r="BL19" s="128">
        <f t="shared" si="7"/>
        <v>3910246</v>
      </c>
      <c r="BM19" s="129">
        <f t="shared" si="2"/>
        <v>0</v>
      </c>
      <c r="BN19" s="129">
        <f t="shared" si="2"/>
        <v>0</v>
      </c>
    </row>
    <row r="20" spans="4:66" ht="20.100000000000001" customHeight="1" x14ac:dyDescent="0.25">
      <c r="D20" s="139" t="s">
        <v>20</v>
      </c>
      <c r="E20" s="139" t="s">
        <v>21</v>
      </c>
      <c r="F20" s="140" t="s">
        <v>43</v>
      </c>
      <c r="G20" s="114">
        <f t="shared" si="0"/>
        <v>486079.58</v>
      </c>
      <c r="H20" s="114">
        <f t="shared" si="0"/>
        <v>0</v>
      </c>
      <c r="I20" s="114">
        <f t="shared" si="3"/>
        <v>486079.58</v>
      </c>
      <c r="J20" s="114">
        <f t="shared" si="3"/>
        <v>0</v>
      </c>
      <c r="M20" s="141" t="s">
        <v>43</v>
      </c>
      <c r="N20" s="142">
        <v>486079.58</v>
      </c>
      <c r="O20" s="142">
        <v>0</v>
      </c>
      <c r="P20" s="142">
        <v>0</v>
      </c>
      <c r="Q20" s="142">
        <v>0</v>
      </c>
      <c r="S20" s="117">
        <f t="shared" si="1"/>
        <v>486079.58</v>
      </c>
      <c r="T20" s="117">
        <f t="shared" si="1"/>
        <v>0</v>
      </c>
      <c r="U20" s="114">
        <f t="shared" si="4"/>
        <v>486079.58</v>
      </c>
      <c r="V20" s="114">
        <f t="shared" si="4"/>
        <v>0</v>
      </c>
      <c r="W20" s="117">
        <v>486079.58</v>
      </c>
      <c r="X20" s="117">
        <v>0</v>
      </c>
      <c r="Y20" s="117">
        <v>486079.58</v>
      </c>
      <c r="Z20" s="117">
        <v>0</v>
      </c>
      <c r="AA20" s="143"/>
      <c r="AB20" s="130">
        <v>486079.58</v>
      </c>
      <c r="AC20" s="130">
        <v>0</v>
      </c>
      <c r="AD20" s="130">
        <v>486079.58</v>
      </c>
      <c r="AE20" s="130"/>
      <c r="AK20" s="123">
        <v>486079.58</v>
      </c>
      <c r="AL20" s="123">
        <v>0</v>
      </c>
      <c r="AM20" s="123">
        <v>0</v>
      </c>
      <c r="AN20" s="123">
        <v>0</v>
      </c>
      <c r="AO20" s="124">
        <v>486079.58</v>
      </c>
      <c r="AP20" s="124">
        <v>0</v>
      </c>
      <c r="AQ20" s="124">
        <v>0</v>
      </c>
      <c r="AR20" s="124">
        <v>0</v>
      </c>
      <c r="AS20" s="123">
        <v>486079.58</v>
      </c>
      <c r="AT20" s="123">
        <v>0</v>
      </c>
      <c r="AU20" s="123">
        <v>0</v>
      </c>
      <c r="AV20" s="123">
        <v>0</v>
      </c>
      <c r="AY20" s="131">
        <v>486079.58</v>
      </c>
      <c r="AZ20" s="131"/>
      <c r="BC20" s="4" t="s">
        <v>44</v>
      </c>
      <c r="BD20" s="136" t="s">
        <v>45</v>
      </c>
      <c r="BE20" s="137">
        <v>4365</v>
      </c>
      <c r="BF20" s="137">
        <v>4365</v>
      </c>
      <c r="BG20" s="133">
        <f t="shared" si="5"/>
        <v>4365</v>
      </c>
      <c r="BH20" s="133">
        <f t="shared" si="6"/>
        <v>4365</v>
      </c>
      <c r="BI20" s="138">
        <f t="shared" si="8"/>
        <v>0</v>
      </c>
      <c r="BJ20" s="138">
        <f t="shared" si="8"/>
        <v>0</v>
      </c>
      <c r="BK20" s="128">
        <f t="shared" si="7"/>
        <v>486079.58</v>
      </c>
      <c r="BL20" s="128">
        <f t="shared" si="7"/>
        <v>0</v>
      </c>
      <c r="BM20" s="129">
        <f t="shared" si="2"/>
        <v>0</v>
      </c>
      <c r="BN20" s="129">
        <f t="shared" si="2"/>
        <v>0</v>
      </c>
    </row>
    <row r="21" spans="4:66" ht="20.100000000000001" customHeight="1" x14ac:dyDescent="0.25">
      <c r="D21" s="139" t="s">
        <v>20</v>
      </c>
      <c r="E21" s="139" t="s">
        <v>21</v>
      </c>
      <c r="F21" s="140" t="s">
        <v>46</v>
      </c>
      <c r="G21" s="114">
        <f t="shared" si="0"/>
        <v>0</v>
      </c>
      <c r="H21" s="114">
        <f t="shared" si="0"/>
        <v>3703960.17</v>
      </c>
      <c r="I21" s="114">
        <f t="shared" si="3"/>
        <v>0</v>
      </c>
      <c r="J21" s="114">
        <f t="shared" si="3"/>
        <v>3703960.17</v>
      </c>
      <c r="M21" s="141" t="s">
        <v>46</v>
      </c>
      <c r="N21" s="142">
        <v>0</v>
      </c>
      <c r="O21" s="142">
        <v>3703960.17</v>
      </c>
      <c r="P21" s="142">
        <v>0</v>
      </c>
      <c r="Q21" s="142">
        <v>0</v>
      </c>
      <c r="S21" s="117">
        <f t="shared" si="1"/>
        <v>0</v>
      </c>
      <c r="T21" s="117">
        <f t="shared" si="1"/>
        <v>3703960.17</v>
      </c>
      <c r="U21" s="114">
        <f t="shared" si="4"/>
        <v>0</v>
      </c>
      <c r="V21" s="114">
        <f t="shared" si="4"/>
        <v>3703960.17</v>
      </c>
      <c r="W21" s="117">
        <v>0</v>
      </c>
      <c r="X21" s="117">
        <v>3703960.17</v>
      </c>
      <c r="Y21" s="117">
        <v>0</v>
      </c>
      <c r="Z21" s="117">
        <v>3703960.17</v>
      </c>
      <c r="AA21" s="143"/>
      <c r="AB21" s="130">
        <v>0</v>
      </c>
      <c r="AC21" s="130">
        <v>3703960.17</v>
      </c>
      <c r="AD21" s="130"/>
      <c r="AE21" s="130">
        <v>3703960.17</v>
      </c>
      <c r="AK21" s="123">
        <v>0</v>
      </c>
      <c r="AL21" s="123">
        <v>3703960.17</v>
      </c>
      <c r="AM21" s="123">
        <v>0</v>
      </c>
      <c r="AN21" s="123">
        <v>0</v>
      </c>
      <c r="AO21" s="124">
        <v>0</v>
      </c>
      <c r="AP21" s="124">
        <v>3703960.17</v>
      </c>
      <c r="AQ21" s="124">
        <v>0</v>
      </c>
      <c r="AR21" s="124">
        <v>0</v>
      </c>
      <c r="AS21" s="123">
        <v>0</v>
      </c>
      <c r="AT21" s="123">
        <v>3703960.17</v>
      </c>
      <c r="AU21" s="123">
        <v>0</v>
      </c>
      <c r="AV21" s="123">
        <v>0</v>
      </c>
      <c r="AY21" s="131"/>
      <c r="AZ21" s="131">
        <v>3703960.17</v>
      </c>
      <c r="BC21" s="4" t="s">
        <v>47</v>
      </c>
      <c r="BD21" s="136" t="s">
        <v>48</v>
      </c>
      <c r="BE21" s="137">
        <v>17429913.219999999</v>
      </c>
      <c r="BF21" s="137">
        <v>5886748.8399999999</v>
      </c>
      <c r="BG21" s="133">
        <f t="shared" si="5"/>
        <v>17387932.410026085</v>
      </c>
      <c r="BH21" s="133">
        <f t="shared" si="6"/>
        <v>5886748.8399999999</v>
      </c>
      <c r="BI21" s="144">
        <f t="shared" si="8"/>
        <v>41981</v>
      </c>
      <c r="BJ21" s="138">
        <f t="shared" si="8"/>
        <v>0</v>
      </c>
      <c r="BK21" s="128">
        <f t="shared" si="7"/>
        <v>0</v>
      </c>
      <c r="BL21" s="128">
        <f t="shared" si="7"/>
        <v>3703960.17</v>
      </c>
      <c r="BM21" s="129">
        <f t="shared" si="2"/>
        <v>0</v>
      </c>
      <c r="BN21" s="129">
        <f t="shared" si="2"/>
        <v>0</v>
      </c>
    </row>
    <row r="22" spans="4:66" ht="20.100000000000001" customHeight="1" x14ac:dyDescent="0.25">
      <c r="D22" s="139" t="s">
        <v>20</v>
      </c>
      <c r="E22" s="139" t="s">
        <v>21</v>
      </c>
      <c r="F22" s="140" t="s">
        <v>49</v>
      </c>
      <c r="G22" s="114">
        <f t="shared" si="0"/>
        <v>0</v>
      </c>
      <c r="H22" s="114">
        <f t="shared" si="0"/>
        <v>6137149.7000000002</v>
      </c>
      <c r="I22" s="114">
        <f t="shared" si="3"/>
        <v>0</v>
      </c>
      <c r="J22" s="114">
        <f t="shared" si="3"/>
        <v>6137149.7000000002</v>
      </c>
      <c r="M22" s="141" t="s">
        <v>49</v>
      </c>
      <c r="N22" s="142">
        <v>0</v>
      </c>
      <c r="O22" s="142">
        <v>6137149.7000000002</v>
      </c>
      <c r="P22" s="142">
        <v>0</v>
      </c>
      <c r="Q22" s="142">
        <v>0</v>
      </c>
      <c r="S22" s="117">
        <f t="shared" si="1"/>
        <v>0</v>
      </c>
      <c r="T22" s="117">
        <f t="shared" si="1"/>
        <v>6137149.7000000002</v>
      </c>
      <c r="U22" s="114">
        <f t="shared" si="4"/>
        <v>0</v>
      </c>
      <c r="V22" s="114">
        <f t="shared" si="4"/>
        <v>6137149.7000000002</v>
      </c>
      <c r="W22" s="117">
        <v>0</v>
      </c>
      <c r="X22" s="117">
        <v>6137149.7000000002</v>
      </c>
      <c r="Y22" s="117">
        <v>0</v>
      </c>
      <c r="Z22" s="117">
        <v>6137149.7000000002</v>
      </c>
      <c r="AA22" s="143"/>
      <c r="AB22" s="130">
        <v>0</v>
      </c>
      <c r="AC22" s="130">
        <v>6137149.7000000002</v>
      </c>
      <c r="AD22" s="130"/>
      <c r="AE22" s="130">
        <v>6137149.7000000002</v>
      </c>
      <c r="AK22" s="123">
        <v>0</v>
      </c>
      <c r="AL22" s="123">
        <v>6137149.7000000002</v>
      </c>
      <c r="AM22" s="123">
        <v>0</v>
      </c>
      <c r="AN22" s="123">
        <v>0</v>
      </c>
      <c r="AO22" s="124">
        <v>0</v>
      </c>
      <c r="AP22" s="124">
        <v>6137149.7000000002</v>
      </c>
      <c r="AQ22" s="124">
        <v>0</v>
      </c>
      <c r="AR22" s="124">
        <v>0</v>
      </c>
      <c r="AS22" s="123">
        <v>0</v>
      </c>
      <c r="AT22" s="123">
        <v>6137149.7000000002</v>
      </c>
      <c r="AU22" s="123">
        <v>0</v>
      </c>
      <c r="AV22" s="123">
        <v>0</v>
      </c>
      <c r="AY22" s="131"/>
      <c r="AZ22" s="131">
        <v>6137149.7000000002</v>
      </c>
      <c r="BC22" s="4" t="s">
        <v>50</v>
      </c>
      <c r="BD22" s="136" t="s">
        <v>51</v>
      </c>
      <c r="BE22" s="137">
        <v>307098769.31999999</v>
      </c>
      <c r="BF22" s="137">
        <v>48754799.619999997</v>
      </c>
      <c r="BG22" s="133">
        <f t="shared" si="5"/>
        <v>310007462.67014015</v>
      </c>
      <c r="BH22" s="133">
        <f t="shared" si="6"/>
        <v>37849823.520000003</v>
      </c>
      <c r="BI22" s="138">
        <f t="shared" si="8"/>
        <v>-2908693</v>
      </c>
      <c r="BJ22" s="138">
        <f t="shared" si="8"/>
        <v>10904976</v>
      </c>
      <c r="BK22" s="128">
        <f t="shared" si="7"/>
        <v>0</v>
      </c>
      <c r="BL22" s="128">
        <f t="shared" si="7"/>
        <v>6137149.7000000002</v>
      </c>
      <c r="BM22" s="129">
        <f t="shared" si="2"/>
        <v>0</v>
      </c>
      <c r="BN22" s="129">
        <f t="shared" si="2"/>
        <v>0</v>
      </c>
    </row>
    <row r="23" spans="4:66" ht="20.100000000000001" customHeight="1" x14ac:dyDescent="0.25">
      <c r="D23" s="139" t="s">
        <v>20</v>
      </c>
      <c r="E23" s="139" t="s">
        <v>21</v>
      </c>
      <c r="F23" s="140" t="s">
        <v>52</v>
      </c>
      <c r="G23" s="114">
        <f t="shared" si="0"/>
        <v>0</v>
      </c>
      <c r="H23" s="114">
        <f t="shared" si="0"/>
        <v>12542604.25</v>
      </c>
      <c r="I23" s="114">
        <f t="shared" si="3"/>
        <v>0</v>
      </c>
      <c r="J23" s="114">
        <f t="shared" si="3"/>
        <v>12542604.25</v>
      </c>
      <c r="M23" s="141" t="s">
        <v>52</v>
      </c>
      <c r="N23" s="142">
        <v>0</v>
      </c>
      <c r="O23" s="142">
        <v>12542604.25</v>
      </c>
      <c r="P23" s="142">
        <v>0</v>
      </c>
      <c r="Q23" s="142">
        <v>0</v>
      </c>
      <c r="S23" s="117">
        <f t="shared" si="1"/>
        <v>0</v>
      </c>
      <c r="T23" s="117">
        <f t="shared" si="1"/>
        <v>12542604.25</v>
      </c>
      <c r="U23" s="114">
        <f t="shared" si="4"/>
        <v>0</v>
      </c>
      <c r="V23" s="114">
        <f t="shared" si="4"/>
        <v>12542604.25</v>
      </c>
      <c r="W23" s="117">
        <v>0</v>
      </c>
      <c r="X23" s="117">
        <v>12542604.25</v>
      </c>
      <c r="Y23" s="117">
        <v>0</v>
      </c>
      <c r="Z23" s="117">
        <v>12542604.25</v>
      </c>
      <c r="AA23" s="143"/>
      <c r="AB23" s="130" t="s">
        <v>53</v>
      </c>
      <c r="AC23" s="130"/>
      <c r="AD23" s="130">
        <v>1675462.57</v>
      </c>
      <c r="AE23" s="130">
        <v>12542604.25</v>
      </c>
      <c r="AK23" s="123">
        <v>0</v>
      </c>
      <c r="AL23" s="123">
        <v>12542604.25</v>
      </c>
      <c r="AM23" s="123">
        <v>0</v>
      </c>
      <c r="AN23" s="123">
        <v>0</v>
      </c>
      <c r="AO23" s="124">
        <v>0</v>
      </c>
      <c r="AP23" s="124">
        <v>12542604.25</v>
      </c>
      <c r="AQ23" s="124">
        <v>0</v>
      </c>
      <c r="AR23" s="124">
        <v>0</v>
      </c>
      <c r="AS23" s="123">
        <v>0</v>
      </c>
      <c r="AT23" s="123">
        <v>12542604.25</v>
      </c>
      <c r="AU23" s="123">
        <v>0</v>
      </c>
      <c r="AV23" s="123">
        <v>0</v>
      </c>
      <c r="AY23" s="131"/>
      <c r="AZ23" s="131">
        <v>12542604.25</v>
      </c>
      <c r="BC23" s="4" t="s">
        <v>54</v>
      </c>
      <c r="BD23" s="136" t="s">
        <v>55</v>
      </c>
      <c r="BE23" s="137">
        <v>7582943.7800000003</v>
      </c>
      <c r="BF23" s="137"/>
      <c r="BG23" s="133">
        <f t="shared" si="5"/>
        <v>7624952.5899999999</v>
      </c>
      <c r="BH23" s="133">
        <f t="shared" si="6"/>
        <v>0</v>
      </c>
      <c r="BI23" s="144">
        <f t="shared" si="8"/>
        <v>-42009</v>
      </c>
      <c r="BJ23" s="138">
        <f t="shared" si="8"/>
        <v>0</v>
      </c>
      <c r="BK23" s="128">
        <f t="shared" si="7"/>
        <v>0</v>
      </c>
      <c r="BL23" s="128">
        <f t="shared" si="7"/>
        <v>12542604.25</v>
      </c>
      <c r="BM23" s="129">
        <f t="shared" si="2"/>
        <v>0</v>
      </c>
      <c r="BN23" s="129">
        <f t="shared" si="2"/>
        <v>0</v>
      </c>
    </row>
    <row r="24" spans="4:66" ht="20.100000000000001" customHeight="1" x14ac:dyDescent="0.25">
      <c r="D24" s="139" t="s">
        <v>20</v>
      </c>
      <c r="E24" s="139" t="s">
        <v>21</v>
      </c>
      <c r="F24" s="140" t="s">
        <v>56</v>
      </c>
      <c r="G24" s="114">
        <f t="shared" si="0"/>
        <v>0</v>
      </c>
      <c r="H24" s="114">
        <f t="shared" si="0"/>
        <v>11950806.24</v>
      </c>
      <c r="I24" s="114">
        <f t="shared" si="3"/>
        <v>0</v>
      </c>
      <c r="J24" s="114">
        <f t="shared" si="3"/>
        <v>11950806.24</v>
      </c>
      <c r="M24" s="141" t="s">
        <v>56</v>
      </c>
      <c r="N24" s="142">
        <v>0</v>
      </c>
      <c r="O24" s="142">
        <v>11950806.24</v>
      </c>
      <c r="P24" s="142">
        <v>0</v>
      </c>
      <c r="Q24" s="142">
        <v>0</v>
      </c>
      <c r="S24" s="117">
        <f t="shared" si="1"/>
        <v>0</v>
      </c>
      <c r="T24" s="117">
        <f t="shared" si="1"/>
        <v>11950806.24</v>
      </c>
      <c r="U24" s="114">
        <f t="shared" si="4"/>
        <v>0</v>
      </c>
      <c r="V24" s="114">
        <f t="shared" si="4"/>
        <v>11950806.24</v>
      </c>
      <c r="W24" s="117">
        <v>0</v>
      </c>
      <c r="X24" s="117">
        <v>11950806.24</v>
      </c>
      <c r="Y24" s="117">
        <v>0</v>
      </c>
      <c r="Z24" s="117">
        <v>11950806.24</v>
      </c>
      <c r="AA24" s="143"/>
      <c r="AB24" s="130" t="s">
        <v>57</v>
      </c>
      <c r="AC24" s="130"/>
      <c r="AD24" s="130">
        <v>709298</v>
      </c>
      <c r="AE24" s="130">
        <v>11950806.24</v>
      </c>
      <c r="AK24" s="123">
        <v>0</v>
      </c>
      <c r="AL24" s="123">
        <v>11950806.24</v>
      </c>
      <c r="AM24" s="123">
        <v>0</v>
      </c>
      <c r="AN24" s="123">
        <v>0</v>
      </c>
      <c r="AO24" s="124">
        <v>0</v>
      </c>
      <c r="AP24" s="124">
        <v>11950806.24</v>
      </c>
      <c r="AQ24" s="124">
        <v>0</v>
      </c>
      <c r="AR24" s="124">
        <v>0</v>
      </c>
      <c r="AS24" s="123">
        <v>0</v>
      </c>
      <c r="AT24" s="123">
        <v>11950806.24</v>
      </c>
      <c r="AU24" s="123">
        <v>0</v>
      </c>
      <c r="AV24" s="123">
        <v>0</v>
      </c>
      <c r="AY24" s="131"/>
      <c r="AZ24" s="131">
        <v>11950806.24</v>
      </c>
      <c r="BC24" s="4" t="s">
        <v>58</v>
      </c>
      <c r="BD24" s="136" t="s">
        <v>59</v>
      </c>
      <c r="BE24" s="137">
        <v>182756019.71000001</v>
      </c>
      <c r="BF24" s="137"/>
      <c r="BG24" s="133">
        <f t="shared" si="5"/>
        <v>169105571.71000001</v>
      </c>
      <c r="BH24" s="133">
        <f t="shared" si="6"/>
        <v>0</v>
      </c>
      <c r="BI24" s="138">
        <f t="shared" si="8"/>
        <v>13650448</v>
      </c>
      <c r="BJ24" s="138">
        <f t="shared" si="8"/>
        <v>0</v>
      </c>
      <c r="BK24" s="128">
        <f t="shared" si="7"/>
        <v>0</v>
      </c>
      <c r="BL24" s="128">
        <f t="shared" si="7"/>
        <v>11950806.24</v>
      </c>
      <c r="BM24" s="129">
        <f t="shared" si="2"/>
        <v>0</v>
      </c>
      <c r="BN24" s="129">
        <f t="shared" si="2"/>
        <v>0</v>
      </c>
    </row>
    <row r="25" spans="4:66" ht="20.100000000000001" customHeight="1" thickBot="1" x14ac:dyDescent="0.3">
      <c r="D25" s="139" t="s">
        <v>20</v>
      </c>
      <c r="E25" s="139" t="s">
        <v>21</v>
      </c>
      <c r="F25" s="140" t="s">
        <v>60</v>
      </c>
      <c r="G25" s="114">
        <f t="shared" si="0"/>
        <v>16522701.550000001</v>
      </c>
      <c r="H25" s="114">
        <f t="shared" si="0"/>
        <v>0</v>
      </c>
      <c r="I25" s="114">
        <f t="shared" si="3"/>
        <v>16522701.550000001</v>
      </c>
      <c r="J25" s="114">
        <f t="shared" si="3"/>
        <v>0</v>
      </c>
      <c r="M25" s="141" t="s">
        <v>60</v>
      </c>
      <c r="N25" s="142">
        <v>16522701.550000001</v>
      </c>
      <c r="O25" s="142">
        <v>0</v>
      </c>
      <c r="P25" s="142">
        <v>0</v>
      </c>
      <c r="Q25" s="142">
        <v>0</v>
      </c>
      <c r="S25" s="117">
        <f t="shared" si="1"/>
        <v>16522701.550000001</v>
      </c>
      <c r="T25" s="117">
        <f t="shared" si="1"/>
        <v>0</v>
      </c>
      <c r="U25" s="114">
        <f t="shared" si="4"/>
        <v>16522701.550000001</v>
      </c>
      <c r="V25" s="114">
        <f t="shared" si="4"/>
        <v>0</v>
      </c>
      <c r="W25" s="117">
        <v>16522701.550000001</v>
      </c>
      <c r="X25" s="117">
        <v>0</v>
      </c>
      <c r="Y25" s="117">
        <v>16522701.550000001</v>
      </c>
      <c r="Z25" s="117">
        <v>0</v>
      </c>
      <c r="AA25" s="143"/>
      <c r="AB25" s="130" t="s">
        <v>61</v>
      </c>
      <c r="AC25" s="130"/>
      <c r="AD25" s="130">
        <v>211909430.43000001</v>
      </c>
      <c r="AE25" s="130"/>
      <c r="AK25" s="123">
        <v>16522701.550000001</v>
      </c>
      <c r="AL25" s="123">
        <v>0</v>
      </c>
      <c r="AM25" s="123">
        <v>0</v>
      </c>
      <c r="AN25" s="123">
        <v>0</v>
      </c>
      <c r="AO25" s="124">
        <v>16522701.550000001</v>
      </c>
      <c r="AP25" s="124">
        <v>0</v>
      </c>
      <c r="AQ25" s="124">
        <v>0</v>
      </c>
      <c r="AR25" s="124">
        <v>0</v>
      </c>
      <c r="AS25" s="123">
        <v>16522701.550000001</v>
      </c>
      <c r="AT25" s="123">
        <v>0</v>
      </c>
      <c r="AU25" s="123">
        <v>0</v>
      </c>
      <c r="AV25" s="123">
        <v>0</v>
      </c>
      <c r="AY25" s="131">
        <v>16522701.550000001</v>
      </c>
      <c r="AZ25" s="131"/>
      <c r="BC25" s="4" t="s">
        <v>62</v>
      </c>
      <c r="BD25" s="145" t="s">
        <v>63</v>
      </c>
      <c r="BE25" s="146">
        <v>252184752.97</v>
      </c>
      <c r="BF25" s="146"/>
      <c r="BG25" s="146">
        <f t="shared" si="5"/>
        <v>252184752.97</v>
      </c>
      <c r="BH25" s="146">
        <f t="shared" si="6"/>
        <v>0</v>
      </c>
      <c r="BI25" s="147">
        <f t="shared" si="8"/>
        <v>0</v>
      </c>
      <c r="BJ25" s="147">
        <f t="shared" si="8"/>
        <v>0</v>
      </c>
      <c r="BK25" s="128">
        <f t="shared" si="7"/>
        <v>16522701.550000001</v>
      </c>
      <c r="BL25" s="128">
        <f t="shared" si="7"/>
        <v>0</v>
      </c>
      <c r="BM25" s="129">
        <f t="shared" si="2"/>
        <v>0</v>
      </c>
      <c r="BN25" s="129">
        <f t="shared" si="2"/>
        <v>0</v>
      </c>
    </row>
    <row r="26" spans="4:66" ht="20.100000000000001" customHeight="1" thickBot="1" x14ac:dyDescent="0.3">
      <c r="D26" s="139" t="s">
        <v>20</v>
      </c>
      <c r="E26" s="139" t="s">
        <v>21</v>
      </c>
      <c r="F26" s="140" t="s">
        <v>64</v>
      </c>
      <c r="G26" s="114">
        <f t="shared" si="0"/>
        <v>0</v>
      </c>
      <c r="H26" s="114">
        <f t="shared" si="0"/>
        <v>19196388.91</v>
      </c>
      <c r="I26" s="114">
        <f t="shared" si="3"/>
        <v>0</v>
      </c>
      <c r="J26" s="114">
        <f t="shared" si="3"/>
        <v>19196388.91</v>
      </c>
      <c r="M26" s="141" t="s">
        <v>64</v>
      </c>
      <c r="N26" s="142">
        <v>0</v>
      </c>
      <c r="O26" s="142">
        <v>19196388.91</v>
      </c>
      <c r="P26" s="142">
        <v>0</v>
      </c>
      <c r="Q26" s="142">
        <v>0</v>
      </c>
      <c r="S26" s="117">
        <f t="shared" si="1"/>
        <v>0</v>
      </c>
      <c r="T26" s="117">
        <f t="shared" si="1"/>
        <v>19196388.91</v>
      </c>
      <c r="U26" s="114">
        <f t="shared" si="4"/>
        <v>0</v>
      </c>
      <c r="V26" s="114">
        <f t="shared" si="4"/>
        <v>19196388.91</v>
      </c>
      <c r="W26" s="117">
        <v>0</v>
      </c>
      <c r="X26" s="117">
        <v>19196388.91</v>
      </c>
      <c r="Y26" s="117">
        <v>0</v>
      </c>
      <c r="Z26" s="117">
        <v>19196388.91</v>
      </c>
      <c r="AA26" s="143"/>
      <c r="AB26" s="130" t="s">
        <v>65</v>
      </c>
      <c r="AC26" s="130"/>
      <c r="AD26" s="130">
        <v>100627491.79000001</v>
      </c>
      <c r="AE26" s="130">
        <v>19196388.91</v>
      </c>
      <c r="AK26" s="123">
        <v>0</v>
      </c>
      <c r="AL26" s="123">
        <v>19196388.91</v>
      </c>
      <c r="AM26" s="123">
        <v>0</v>
      </c>
      <c r="AN26" s="123">
        <v>0</v>
      </c>
      <c r="AO26" s="124">
        <v>0</v>
      </c>
      <c r="AP26" s="124">
        <v>19196388.91</v>
      </c>
      <c r="AQ26" s="124">
        <v>0</v>
      </c>
      <c r="AR26" s="124">
        <v>0</v>
      </c>
      <c r="AS26" s="123">
        <v>0</v>
      </c>
      <c r="AT26" s="123">
        <v>19196388.91</v>
      </c>
      <c r="AU26" s="123">
        <v>0</v>
      </c>
      <c r="AV26" s="123">
        <v>0</v>
      </c>
      <c r="AY26" s="131"/>
      <c r="AZ26" s="131">
        <v>19196388.91</v>
      </c>
      <c r="BD26" s="148" t="s">
        <v>66</v>
      </c>
      <c r="BE26" s="149">
        <f t="shared" ref="BE26:BJ26" si="9">SUM(BE13:BE25)</f>
        <v>6089662656.5</v>
      </c>
      <c r="BF26" s="149">
        <f t="shared" si="9"/>
        <v>6089662655.9300003</v>
      </c>
      <c r="BG26" s="149">
        <f t="shared" si="9"/>
        <v>6067873429.9501667</v>
      </c>
      <c r="BH26" s="149">
        <f t="shared" si="9"/>
        <v>6067872899.7101402</v>
      </c>
      <c r="BI26" s="149">
        <f t="shared" si="9"/>
        <v>21789227</v>
      </c>
      <c r="BJ26" s="149">
        <f t="shared" si="9"/>
        <v>21789757</v>
      </c>
      <c r="BK26" s="128">
        <f t="shared" si="7"/>
        <v>0</v>
      </c>
      <c r="BL26" s="128">
        <f t="shared" si="7"/>
        <v>19196388.91</v>
      </c>
      <c r="BM26" s="129">
        <f t="shared" si="2"/>
        <v>0</v>
      </c>
      <c r="BN26" s="129">
        <f t="shared" si="2"/>
        <v>0</v>
      </c>
    </row>
    <row r="27" spans="4:66" ht="20.100000000000001" customHeight="1" x14ac:dyDescent="0.25">
      <c r="D27" s="139" t="s">
        <v>20</v>
      </c>
      <c r="E27" s="139" t="s">
        <v>21</v>
      </c>
      <c r="F27" s="140" t="s">
        <v>67</v>
      </c>
      <c r="G27" s="114">
        <f t="shared" si="0"/>
        <v>0</v>
      </c>
      <c r="H27" s="114">
        <f t="shared" si="0"/>
        <v>21272939</v>
      </c>
      <c r="I27" s="114">
        <f t="shared" si="3"/>
        <v>0</v>
      </c>
      <c r="J27" s="114">
        <f t="shared" si="3"/>
        <v>21272939</v>
      </c>
      <c r="M27" s="141" t="s">
        <v>67</v>
      </c>
      <c r="N27" s="142">
        <v>0</v>
      </c>
      <c r="O27" s="142">
        <v>21272939</v>
      </c>
      <c r="P27" s="142">
        <v>0</v>
      </c>
      <c r="Q27" s="142">
        <v>0</v>
      </c>
      <c r="S27" s="117">
        <f t="shared" si="1"/>
        <v>0</v>
      </c>
      <c r="T27" s="117">
        <f t="shared" si="1"/>
        <v>21272939</v>
      </c>
      <c r="U27" s="114">
        <f t="shared" si="4"/>
        <v>0</v>
      </c>
      <c r="V27" s="114">
        <f t="shared" si="4"/>
        <v>21272939</v>
      </c>
      <c r="W27" s="117">
        <v>0</v>
      </c>
      <c r="X27" s="117">
        <v>21272939</v>
      </c>
      <c r="Y27" s="117">
        <v>0</v>
      </c>
      <c r="Z27" s="117">
        <v>21272939</v>
      </c>
      <c r="AA27" s="143"/>
      <c r="AB27" s="130" t="s">
        <v>68</v>
      </c>
      <c r="AC27" s="130"/>
      <c r="AD27" s="130">
        <v>47261864.119999997</v>
      </c>
      <c r="AE27" s="130">
        <v>21272939</v>
      </c>
      <c r="AK27" s="123">
        <v>0</v>
      </c>
      <c r="AL27" s="123">
        <v>21272939</v>
      </c>
      <c r="AM27" s="123">
        <v>0</v>
      </c>
      <c r="AN27" s="123">
        <v>0</v>
      </c>
      <c r="AO27" s="124">
        <v>0</v>
      </c>
      <c r="AP27" s="124">
        <v>21272939</v>
      </c>
      <c r="AQ27" s="124">
        <v>0</v>
      </c>
      <c r="AR27" s="124">
        <v>0</v>
      </c>
      <c r="AS27" s="123">
        <v>0</v>
      </c>
      <c r="AT27" s="123">
        <v>21272939</v>
      </c>
      <c r="AU27" s="123">
        <v>0</v>
      </c>
      <c r="AV27" s="123">
        <v>0</v>
      </c>
      <c r="AY27" s="131"/>
      <c r="AZ27" s="131">
        <v>21272939</v>
      </c>
      <c r="BE27" s="1">
        <v>6126851548.46</v>
      </c>
      <c r="BF27" s="1">
        <v>6126851548.46</v>
      </c>
      <c r="BG27" s="1">
        <v>6126851548.46</v>
      </c>
      <c r="BH27" s="1">
        <v>6126851548.46</v>
      </c>
      <c r="BI27" s="7">
        <f>+BE26-BG26</f>
        <v>21789226.549833298</v>
      </c>
      <c r="BJ27" s="7">
        <f>+BF26-BH26</f>
        <v>21789756.219860077</v>
      </c>
      <c r="BK27" s="128">
        <f t="shared" si="7"/>
        <v>0</v>
      </c>
      <c r="BL27" s="128">
        <f t="shared" si="7"/>
        <v>21272939</v>
      </c>
      <c r="BM27" s="129">
        <f t="shared" si="2"/>
        <v>0</v>
      </c>
      <c r="BN27" s="129">
        <f t="shared" si="2"/>
        <v>0</v>
      </c>
    </row>
    <row r="28" spans="4:66" ht="20.100000000000001" customHeight="1" x14ac:dyDescent="0.25">
      <c r="D28" s="139" t="s">
        <v>20</v>
      </c>
      <c r="E28" s="139" t="s">
        <v>21</v>
      </c>
      <c r="F28" s="140" t="s">
        <v>69</v>
      </c>
      <c r="G28" s="114">
        <f t="shared" si="0"/>
        <v>0</v>
      </c>
      <c r="H28" s="114">
        <f t="shared" si="0"/>
        <v>71179018</v>
      </c>
      <c r="I28" s="114">
        <f t="shared" si="3"/>
        <v>0</v>
      </c>
      <c r="J28" s="114">
        <f t="shared" si="3"/>
        <v>71179018</v>
      </c>
      <c r="M28" s="141" t="s">
        <v>69</v>
      </c>
      <c r="N28" s="142">
        <v>0</v>
      </c>
      <c r="O28" s="142">
        <v>71179018</v>
      </c>
      <c r="P28" s="142">
        <v>0</v>
      </c>
      <c r="Q28" s="142">
        <v>0</v>
      </c>
      <c r="S28" s="117">
        <f t="shared" si="1"/>
        <v>0</v>
      </c>
      <c r="T28" s="117">
        <f t="shared" si="1"/>
        <v>71179018</v>
      </c>
      <c r="U28" s="114">
        <f t="shared" si="4"/>
        <v>0</v>
      </c>
      <c r="V28" s="114">
        <f t="shared" si="4"/>
        <v>71179018</v>
      </c>
      <c r="W28" s="117">
        <v>0</v>
      </c>
      <c r="X28" s="117">
        <v>71179018</v>
      </c>
      <c r="Y28" s="117">
        <v>0</v>
      </c>
      <c r="Z28" s="117">
        <v>71179018</v>
      </c>
      <c r="AA28" s="143"/>
      <c r="AB28" s="130" t="s">
        <v>70</v>
      </c>
      <c r="AC28" s="130"/>
      <c r="AD28" s="130">
        <v>13262052.560000001</v>
      </c>
      <c r="AE28" s="130">
        <v>71179018</v>
      </c>
      <c r="AK28" s="123">
        <v>0</v>
      </c>
      <c r="AL28" s="123">
        <v>71179018</v>
      </c>
      <c r="AM28" s="123">
        <v>0</v>
      </c>
      <c r="AN28" s="123">
        <v>0</v>
      </c>
      <c r="AO28" s="124">
        <v>0</v>
      </c>
      <c r="AP28" s="124">
        <v>71179018</v>
      </c>
      <c r="AQ28" s="124">
        <v>0</v>
      </c>
      <c r="AR28" s="124">
        <v>0</v>
      </c>
      <c r="AS28" s="123">
        <v>0</v>
      </c>
      <c r="AT28" s="123">
        <v>71179018</v>
      </c>
      <c r="AU28" s="123">
        <v>0</v>
      </c>
      <c r="AV28" s="123">
        <v>0</v>
      </c>
      <c r="AY28" s="131"/>
      <c r="AZ28" s="131">
        <v>71179018</v>
      </c>
      <c r="BE28" s="150">
        <f>+BE26-BE27</f>
        <v>-37188891.960000038</v>
      </c>
      <c r="BF28" s="150">
        <f>+BF26-BF27</f>
        <v>-37188892.529999733</v>
      </c>
      <c r="BG28" s="150">
        <f>+BG26-BG27</f>
        <v>-58978118.509833336</v>
      </c>
      <c r="BH28" s="150">
        <f>+BH26-BH27</f>
        <v>-58978648.74985981</v>
      </c>
      <c r="BK28" s="128">
        <f t="shared" si="7"/>
        <v>0</v>
      </c>
      <c r="BL28" s="128">
        <f t="shared" si="7"/>
        <v>71179018</v>
      </c>
      <c r="BM28" s="129">
        <f t="shared" si="2"/>
        <v>0</v>
      </c>
      <c r="BN28" s="129">
        <f t="shared" si="2"/>
        <v>0</v>
      </c>
    </row>
    <row r="29" spans="4:66" ht="20.100000000000001" customHeight="1" x14ac:dyDescent="0.25">
      <c r="D29" s="139" t="s">
        <v>20</v>
      </c>
      <c r="E29" s="139" t="s">
        <v>21</v>
      </c>
      <c r="F29" s="140" t="s">
        <v>71</v>
      </c>
      <c r="G29" s="114">
        <f t="shared" si="0"/>
        <v>0</v>
      </c>
      <c r="H29" s="114">
        <f t="shared" si="0"/>
        <v>63287637</v>
      </c>
      <c r="I29" s="114">
        <f t="shared" si="3"/>
        <v>0</v>
      </c>
      <c r="J29" s="114">
        <f t="shared" si="3"/>
        <v>63287637</v>
      </c>
      <c r="M29" s="141" t="s">
        <v>71</v>
      </c>
      <c r="N29" s="142">
        <v>0</v>
      </c>
      <c r="O29" s="142">
        <v>63287637</v>
      </c>
      <c r="P29" s="142">
        <v>0</v>
      </c>
      <c r="Q29" s="142">
        <v>0</v>
      </c>
      <c r="S29" s="117">
        <f t="shared" si="1"/>
        <v>0</v>
      </c>
      <c r="T29" s="117">
        <f t="shared" si="1"/>
        <v>63287637</v>
      </c>
      <c r="U29" s="114">
        <f t="shared" si="4"/>
        <v>0</v>
      </c>
      <c r="V29" s="114">
        <f t="shared" si="4"/>
        <v>63287637</v>
      </c>
      <c r="W29" s="117">
        <v>0</v>
      </c>
      <c r="X29" s="117">
        <v>63287637</v>
      </c>
      <c r="Y29" s="117">
        <v>0</v>
      </c>
      <c r="Z29" s="117">
        <v>63287637</v>
      </c>
      <c r="AA29" s="143"/>
      <c r="AB29" s="130" t="s">
        <v>72</v>
      </c>
      <c r="AC29" s="130"/>
      <c r="AD29" s="130">
        <v>79353.36</v>
      </c>
      <c r="AE29" s="130">
        <v>63287637</v>
      </c>
      <c r="AK29" s="123">
        <v>0</v>
      </c>
      <c r="AL29" s="123">
        <v>63287637</v>
      </c>
      <c r="AM29" s="123">
        <v>0</v>
      </c>
      <c r="AN29" s="123">
        <v>0</v>
      </c>
      <c r="AO29" s="124">
        <v>0</v>
      </c>
      <c r="AP29" s="124">
        <v>63287637</v>
      </c>
      <c r="AQ29" s="124">
        <v>0</v>
      </c>
      <c r="AR29" s="124">
        <v>0</v>
      </c>
      <c r="AS29" s="123">
        <v>0</v>
      </c>
      <c r="AT29" s="123">
        <v>63287637</v>
      </c>
      <c r="AU29" s="123">
        <v>0</v>
      </c>
      <c r="AV29" s="123">
        <v>0</v>
      </c>
      <c r="AY29" s="131"/>
      <c r="AZ29" s="131">
        <v>63287637</v>
      </c>
      <c r="BD29" s="151" t="s">
        <v>73</v>
      </c>
      <c r="BK29" s="128">
        <f t="shared" si="7"/>
        <v>0</v>
      </c>
      <c r="BL29" s="128">
        <f t="shared" si="7"/>
        <v>63287637</v>
      </c>
      <c r="BM29" s="129">
        <f t="shared" si="2"/>
        <v>0</v>
      </c>
      <c r="BN29" s="129">
        <f t="shared" si="2"/>
        <v>0</v>
      </c>
    </row>
    <row r="30" spans="4:66" ht="20.100000000000001" customHeight="1" thickBot="1" x14ac:dyDescent="0.3">
      <c r="D30" s="139" t="s">
        <v>20</v>
      </c>
      <c r="E30" s="139" t="s">
        <v>21</v>
      </c>
      <c r="F30" s="140" t="s">
        <v>74</v>
      </c>
      <c r="G30" s="114">
        <f t="shared" si="0"/>
        <v>0</v>
      </c>
      <c r="H30" s="114">
        <f t="shared" si="0"/>
        <v>3295885</v>
      </c>
      <c r="I30" s="114">
        <f t="shared" si="3"/>
        <v>0</v>
      </c>
      <c r="J30" s="114">
        <f t="shared" si="3"/>
        <v>3295885</v>
      </c>
      <c r="M30" s="141" t="s">
        <v>74</v>
      </c>
      <c r="N30" s="142">
        <v>0</v>
      </c>
      <c r="O30" s="142">
        <v>3295885</v>
      </c>
      <c r="P30" s="142">
        <v>0</v>
      </c>
      <c r="Q30" s="142">
        <v>0</v>
      </c>
      <c r="S30" s="117">
        <f t="shared" si="1"/>
        <v>0</v>
      </c>
      <c r="T30" s="117">
        <f t="shared" si="1"/>
        <v>3295885</v>
      </c>
      <c r="U30" s="114">
        <f t="shared" si="4"/>
        <v>0</v>
      </c>
      <c r="V30" s="114">
        <f t="shared" si="4"/>
        <v>3295885</v>
      </c>
      <c r="W30" s="117">
        <v>0</v>
      </c>
      <c r="X30" s="117">
        <v>3295885</v>
      </c>
      <c r="Y30" s="117">
        <v>0</v>
      </c>
      <c r="Z30" s="117">
        <v>3295885</v>
      </c>
      <c r="AA30" s="143"/>
      <c r="AB30" s="130" t="s">
        <v>75</v>
      </c>
      <c r="AC30" s="130"/>
      <c r="AD30" s="130">
        <v>39792602.18</v>
      </c>
      <c r="AE30" s="130">
        <v>3295885</v>
      </c>
      <c r="AK30" s="123">
        <v>0</v>
      </c>
      <c r="AL30" s="123">
        <v>3295885</v>
      </c>
      <c r="AM30" s="123">
        <v>0</v>
      </c>
      <c r="AN30" s="123">
        <v>0</v>
      </c>
      <c r="AO30" s="124">
        <v>0</v>
      </c>
      <c r="AP30" s="124">
        <v>3295885</v>
      </c>
      <c r="AQ30" s="124">
        <v>0</v>
      </c>
      <c r="AR30" s="124">
        <v>0</v>
      </c>
      <c r="AS30" s="123">
        <v>0</v>
      </c>
      <c r="AT30" s="123">
        <v>3295885</v>
      </c>
      <c r="AU30" s="123">
        <v>0</v>
      </c>
      <c r="AV30" s="123">
        <v>0</v>
      </c>
      <c r="AY30" s="131"/>
      <c r="AZ30" s="131">
        <v>3295885</v>
      </c>
      <c r="BK30" s="128">
        <f t="shared" si="7"/>
        <v>0</v>
      </c>
      <c r="BL30" s="128">
        <f t="shared" si="7"/>
        <v>3295885</v>
      </c>
      <c r="BM30" s="129">
        <f t="shared" si="2"/>
        <v>0</v>
      </c>
      <c r="BN30" s="129">
        <f t="shared" si="2"/>
        <v>0</v>
      </c>
    </row>
    <row r="31" spans="4:66" ht="20.100000000000001" customHeight="1" thickBot="1" x14ac:dyDescent="0.3">
      <c r="D31" s="139" t="s">
        <v>20</v>
      </c>
      <c r="E31" s="139" t="s">
        <v>21</v>
      </c>
      <c r="F31" s="140" t="s">
        <v>76</v>
      </c>
      <c r="G31" s="114">
        <f t="shared" si="0"/>
        <v>79386378</v>
      </c>
      <c r="H31" s="114">
        <f t="shared" si="0"/>
        <v>0</v>
      </c>
      <c r="I31" s="114">
        <f t="shared" si="3"/>
        <v>79386378</v>
      </c>
      <c r="J31" s="114">
        <f t="shared" si="3"/>
        <v>0</v>
      </c>
      <c r="M31" s="141" t="s">
        <v>76</v>
      </c>
      <c r="N31" s="142">
        <v>79386378</v>
      </c>
      <c r="O31" s="142">
        <v>0</v>
      </c>
      <c r="P31" s="142">
        <v>0</v>
      </c>
      <c r="Q31" s="142">
        <v>0</v>
      </c>
      <c r="S31" s="117">
        <f t="shared" si="1"/>
        <v>79386378</v>
      </c>
      <c r="T31" s="117">
        <f t="shared" si="1"/>
        <v>0</v>
      </c>
      <c r="U31" s="114">
        <f t="shared" si="4"/>
        <v>79386378</v>
      </c>
      <c r="V31" s="114">
        <f t="shared" si="4"/>
        <v>0</v>
      </c>
      <c r="W31" s="117">
        <v>79386378</v>
      </c>
      <c r="X31" s="117">
        <v>0</v>
      </c>
      <c r="Y31" s="117">
        <v>79386378</v>
      </c>
      <c r="Z31" s="117">
        <v>0</v>
      </c>
      <c r="AA31" s="143"/>
      <c r="AB31" s="130" t="s">
        <v>77</v>
      </c>
      <c r="AC31" s="130"/>
      <c r="AD31" s="130">
        <v>42603302.280000001</v>
      </c>
      <c r="AE31" s="130"/>
      <c r="AK31" s="123">
        <v>79386378</v>
      </c>
      <c r="AL31" s="123">
        <v>0</v>
      </c>
      <c r="AM31" s="123">
        <v>0</v>
      </c>
      <c r="AN31" s="123">
        <v>0</v>
      </c>
      <c r="AO31" s="124">
        <v>79386378</v>
      </c>
      <c r="AP31" s="124">
        <v>0</v>
      </c>
      <c r="AQ31" s="124">
        <v>0</v>
      </c>
      <c r="AR31" s="124">
        <v>0</v>
      </c>
      <c r="AS31" s="123">
        <v>79386378</v>
      </c>
      <c r="AT31" s="123">
        <v>0</v>
      </c>
      <c r="AU31" s="123">
        <v>0</v>
      </c>
      <c r="AV31" s="123">
        <v>0</v>
      </c>
      <c r="AY31" s="131">
        <v>79386378</v>
      </c>
      <c r="AZ31" s="131"/>
      <c r="BD31" s="152" t="s">
        <v>6</v>
      </c>
      <c r="BE31" s="153" t="s">
        <v>18</v>
      </c>
      <c r="BF31" s="153"/>
      <c r="BG31" s="153" t="s">
        <v>19</v>
      </c>
      <c r="BH31" s="153"/>
      <c r="BI31" s="153" t="s">
        <v>3</v>
      </c>
      <c r="BJ31" s="153"/>
      <c r="BK31" s="128">
        <f t="shared" si="7"/>
        <v>79386378</v>
      </c>
      <c r="BL31" s="128">
        <f t="shared" si="7"/>
        <v>0</v>
      </c>
      <c r="BM31" s="129">
        <f t="shared" si="2"/>
        <v>0</v>
      </c>
      <c r="BN31" s="129">
        <f t="shared" si="2"/>
        <v>0</v>
      </c>
    </row>
    <row r="32" spans="4:66" ht="20.100000000000001" customHeight="1" thickBot="1" x14ac:dyDescent="0.3">
      <c r="D32" s="139" t="s">
        <v>20</v>
      </c>
      <c r="E32" s="139" t="s">
        <v>21</v>
      </c>
      <c r="F32" s="140" t="s">
        <v>78</v>
      </c>
      <c r="G32" s="114">
        <f t="shared" si="0"/>
        <v>89532240.840000004</v>
      </c>
      <c r="H32" s="114">
        <f t="shared" si="0"/>
        <v>0</v>
      </c>
      <c r="I32" s="114">
        <f t="shared" si="3"/>
        <v>89532240.840000004</v>
      </c>
      <c r="J32" s="114">
        <f t="shared" si="3"/>
        <v>0</v>
      </c>
      <c r="M32" s="141" t="s">
        <v>78</v>
      </c>
      <c r="N32" s="142">
        <v>89532240.840000004</v>
      </c>
      <c r="O32" s="142">
        <v>0</v>
      </c>
      <c r="P32" s="142">
        <v>0</v>
      </c>
      <c r="Q32" s="142">
        <v>0</v>
      </c>
      <c r="S32" s="117">
        <f t="shared" si="1"/>
        <v>89532240.840000004</v>
      </c>
      <c r="T32" s="117">
        <f t="shared" si="1"/>
        <v>0</v>
      </c>
      <c r="U32" s="114">
        <f t="shared" si="4"/>
        <v>89532240.840000004</v>
      </c>
      <c r="V32" s="114">
        <f t="shared" si="4"/>
        <v>0</v>
      </c>
      <c r="W32" s="117">
        <v>89532240.840000004</v>
      </c>
      <c r="X32" s="117">
        <v>0</v>
      </c>
      <c r="Y32" s="117">
        <v>89532240.840000004</v>
      </c>
      <c r="Z32" s="117">
        <v>0</v>
      </c>
      <c r="AA32" s="143"/>
      <c r="AB32" s="130" t="s">
        <v>79</v>
      </c>
      <c r="AC32" s="130"/>
      <c r="AD32" s="130">
        <v>15961754.949999999</v>
      </c>
      <c r="AE32" s="130"/>
      <c r="AK32" s="123">
        <v>89532240.840000004</v>
      </c>
      <c r="AL32" s="123">
        <v>0</v>
      </c>
      <c r="AM32" s="123">
        <v>0</v>
      </c>
      <c r="AN32" s="123">
        <v>0</v>
      </c>
      <c r="AO32" s="124">
        <v>89532240.840000004</v>
      </c>
      <c r="AP32" s="124">
        <v>0</v>
      </c>
      <c r="AQ32" s="124">
        <v>0</v>
      </c>
      <c r="AR32" s="124">
        <v>0</v>
      </c>
      <c r="AS32" s="123">
        <v>89532240.840000004</v>
      </c>
      <c r="AT32" s="123">
        <v>0</v>
      </c>
      <c r="AU32" s="123">
        <v>0</v>
      </c>
      <c r="AV32" s="123">
        <v>0</v>
      </c>
      <c r="AY32" s="131">
        <v>89532240.840000004</v>
      </c>
      <c r="AZ32" s="131"/>
      <c r="BD32" s="154"/>
      <c r="BE32" s="127" t="s">
        <v>16</v>
      </c>
      <c r="BF32" s="127" t="s">
        <v>17</v>
      </c>
      <c r="BG32" s="127" t="s">
        <v>16</v>
      </c>
      <c r="BH32" s="127" t="s">
        <v>17</v>
      </c>
      <c r="BI32" s="127" t="s">
        <v>16</v>
      </c>
      <c r="BJ32" s="127" t="s">
        <v>17</v>
      </c>
      <c r="BK32" s="128">
        <f t="shared" si="7"/>
        <v>89532240.840000004</v>
      </c>
      <c r="BL32" s="128">
        <f t="shared" si="7"/>
        <v>0</v>
      </c>
      <c r="BM32" s="129">
        <f t="shared" si="2"/>
        <v>0</v>
      </c>
      <c r="BN32" s="129">
        <f t="shared" si="2"/>
        <v>0</v>
      </c>
    </row>
    <row r="33" spans="2:66" ht="20.100000000000001" customHeight="1" x14ac:dyDescent="0.25">
      <c r="D33" s="139" t="s">
        <v>20</v>
      </c>
      <c r="E33" s="139" t="s">
        <v>21</v>
      </c>
      <c r="F33" s="140" t="s">
        <v>80</v>
      </c>
      <c r="G33" s="114">
        <f t="shared" si="0"/>
        <v>113071163.59999999</v>
      </c>
      <c r="H33" s="114">
        <f t="shared" si="0"/>
        <v>0</v>
      </c>
      <c r="I33" s="114">
        <f t="shared" si="3"/>
        <v>113071163.59999999</v>
      </c>
      <c r="J33" s="114">
        <f t="shared" si="3"/>
        <v>0</v>
      </c>
      <c r="M33" s="141" t="s">
        <v>80</v>
      </c>
      <c r="N33" s="142">
        <v>113071163.59999999</v>
      </c>
      <c r="O33" s="142">
        <v>0</v>
      </c>
      <c r="P33" s="142">
        <v>0</v>
      </c>
      <c r="Q33" s="142">
        <v>0</v>
      </c>
      <c r="S33" s="117">
        <f t="shared" si="1"/>
        <v>113071163.59999999</v>
      </c>
      <c r="T33" s="117">
        <f t="shared" si="1"/>
        <v>0</v>
      </c>
      <c r="U33" s="114">
        <f t="shared" si="4"/>
        <v>113071163.59999999</v>
      </c>
      <c r="V33" s="114">
        <f t="shared" si="4"/>
        <v>0</v>
      </c>
      <c r="W33" s="117">
        <v>113071163.59999999</v>
      </c>
      <c r="X33" s="117">
        <v>0</v>
      </c>
      <c r="Y33" s="117">
        <v>113071163.59999999</v>
      </c>
      <c r="Z33" s="117">
        <v>0</v>
      </c>
      <c r="AA33" s="143"/>
      <c r="AB33" s="130" t="s">
        <v>81</v>
      </c>
      <c r="AC33" s="130"/>
      <c r="AD33" s="130">
        <v>2159755.1</v>
      </c>
      <c r="AE33" s="130"/>
      <c r="AK33" s="123">
        <v>113071163.59999999</v>
      </c>
      <c r="AL33" s="123">
        <v>0</v>
      </c>
      <c r="AM33" s="123">
        <v>0</v>
      </c>
      <c r="AN33" s="123">
        <v>0</v>
      </c>
      <c r="AO33" s="124">
        <v>113071163.59999999</v>
      </c>
      <c r="AP33" s="124">
        <v>0</v>
      </c>
      <c r="AQ33" s="124">
        <v>0</v>
      </c>
      <c r="AR33" s="124">
        <v>0</v>
      </c>
      <c r="AS33" s="123">
        <v>113071163.59999999</v>
      </c>
      <c r="AT33" s="123">
        <v>0</v>
      </c>
      <c r="AU33" s="123">
        <v>0</v>
      </c>
      <c r="AV33" s="123">
        <v>0</v>
      </c>
      <c r="AY33" s="131">
        <v>113071163.59999999</v>
      </c>
      <c r="AZ33" s="131"/>
      <c r="BC33" s="4" t="s">
        <v>24</v>
      </c>
      <c r="BD33" s="132" t="s">
        <v>22</v>
      </c>
      <c r="BE33" s="133">
        <v>0</v>
      </c>
      <c r="BF33" s="133">
        <v>0</v>
      </c>
      <c r="BG33" s="133">
        <f>+SUMIF($D$12:$D$706,BC33,$AU$11:$AU$706)</f>
        <v>0</v>
      </c>
      <c r="BH33" s="133">
        <f>+SUMIF($D$12:$D$706,BC33,$AV$11:$AV$706)</f>
        <v>0</v>
      </c>
      <c r="BI33" s="133">
        <f>+BE33-BG33</f>
        <v>0</v>
      </c>
      <c r="BJ33" s="133">
        <f>+BF33-BH33</f>
        <v>0</v>
      </c>
      <c r="BK33" s="128">
        <f t="shared" si="7"/>
        <v>113071163.59999999</v>
      </c>
      <c r="BL33" s="128">
        <f t="shared" si="7"/>
        <v>0</v>
      </c>
      <c r="BM33" s="129">
        <f t="shared" si="2"/>
        <v>0</v>
      </c>
      <c r="BN33" s="129">
        <f t="shared" si="2"/>
        <v>0</v>
      </c>
    </row>
    <row r="34" spans="2:66" ht="20.100000000000001" customHeight="1" x14ac:dyDescent="0.25">
      <c r="B34" s="155"/>
      <c r="C34" s="155"/>
      <c r="D34" s="139" t="s">
        <v>20</v>
      </c>
      <c r="E34" s="139" t="s">
        <v>21</v>
      </c>
      <c r="F34" s="140" t="s">
        <v>82</v>
      </c>
      <c r="G34" s="114">
        <f t="shared" si="0"/>
        <v>0</v>
      </c>
      <c r="H34" s="114">
        <f t="shared" si="0"/>
        <v>15977863.699999999</v>
      </c>
      <c r="I34" s="114">
        <f t="shared" si="3"/>
        <v>0</v>
      </c>
      <c r="J34" s="114">
        <f t="shared" si="3"/>
        <v>15977863.699999999</v>
      </c>
      <c r="M34" s="141" t="s">
        <v>82</v>
      </c>
      <c r="N34" s="142">
        <v>0</v>
      </c>
      <c r="O34" s="142">
        <v>15977863.699999999</v>
      </c>
      <c r="P34" s="142">
        <v>0</v>
      </c>
      <c r="Q34" s="142">
        <v>0</v>
      </c>
      <c r="S34" s="117">
        <f t="shared" si="1"/>
        <v>0</v>
      </c>
      <c r="T34" s="117">
        <f t="shared" si="1"/>
        <v>15977863.699999999</v>
      </c>
      <c r="U34" s="114">
        <f t="shared" si="4"/>
        <v>0</v>
      </c>
      <c r="V34" s="114">
        <f t="shared" si="4"/>
        <v>15977863.699999999</v>
      </c>
      <c r="W34" s="117">
        <v>0</v>
      </c>
      <c r="X34" s="117">
        <v>15977863.699999999</v>
      </c>
      <c r="Y34" s="117">
        <v>0</v>
      </c>
      <c r="Z34" s="117">
        <v>15977863.699999999</v>
      </c>
      <c r="AA34" s="143"/>
      <c r="AB34" s="130" t="s">
        <v>83</v>
      </c>
      <c r="AC34" s="130">
        <v>350463.61</v>
      </c>
      <c r="AD34" s="130"/>
      <c r="AE34" s="130">
        <v>15977863.699999999</v>
      </c>
      <c r="AK34" s="123">
        <v>0</v>
      </c>
      <c r="AL34" s="123">
        <v>15977863.699999999</v>
      </c>
      <c r="AM34" s="123">
        <v>0</v>
      </c>
      <c r="AN34" s="123">
        <v>0</v>
      </c>
      <c r="AO34" s="124">
        <v>0</v>
      </c>
      <c r="AP34" s="124">
        <v>15977863.699999999</v>
      </c>
      <c r="AQ34" s="124">
        <v>0</v>
      </c>
      <c r="AR34" s="124">
        <v>0</v>
      </c>
      <c r="AS34" s="123">
        <v>0</v>
      </c>
      <c r="AT34" s="123">
        <v>15977863.699999999</v>
      </c>
      <c r="AU34" s="123">
        <v>0</v>
      </c>
      <c r="AV34" s="123">
        <v>0</v>
      </c>
      <c r="AY34" s="131"/>
      <c r="AZ34" s="131"/>
      <c r="BC34" s="4" t="s">
        <v>26</v>
      </c>
      <c r="BD34" s="136" t="s">
        <v>27</v>
      </c>
      <c r="BE34" s="133">
        <v>0</v>
      </c>
      <c r="BF34" s="133">
        <v>0</v>
      </c>
      <c r="BG34" s="133">
        <f>+SUMIF($D$12:$D$706,BC34,$AU$11:$AU$706)</f>
        <v>0</v>
      </c>
      <c r="BH34" s="133">
        <f>+SUMIF($D$12:$D$706,BC34,$AV$11:$AV$706)</f>
        <v>0</v>
      </c>
      <c r="BI34" s="133">
        <f t="shared" ref="BI34:BJ46" si="10">+BE34-BG34</f>
        <v>0</v>
      </c>
      <c r="BJ34" s="133">
        <f t="shared" si="10"/>
        <v>0</v>
      </c>
      <c r="BK34" s="128">
        <f t="shared" si="7"/>
        <v>0</v>
      </c>
      <c r="BL34" s="128">
        <f t="shared" si="7"/>
        <v>15977863.699999999</v>
      </c>
      <c r="BM34" s="129">
        <f t="shared" si="2"/>
        <v>0</v>
      </c>
      <c r="BN34" s="129">
        <f t="shared" si="2"/>
        <v>0</v>
      </c>
    </row>
    <row r="35" spans="2:66" ht="20.100000000000001" customHeight="1" x14ac:dyDescent="0.25">
      <c r="B35" s="155"/>
      <c r="C35" s="155"/>
      <c r="D35" s="139" t="s">
        <v>20</v>
      </c>
      <c r="E35" s="139" t="s">
        <v>21</v>
      </c>
      <c r="F35" s="140" t="s">
        <v>84</v>
      </c>
      <c r="G35" s="114">
        <f t="shared" si="0"/>
        <v>0</v>
      </c>
      <c r="H35" s="114">
        <f t="shared" si="0"/>
        <v>59658685.060000002</v>
      </c>
      <c r="I35" s="114">
        <f t="shared" si="3"/>
        <v>0</v>
      </c>
      <c r="J35" s="114">
        <f t="shared" si="3"/>
        <v>59658685.060000002</v>
      </c>
      <c r="M35" s="141" t="s">
        <v>84</v>
      </c>
      <c r="N35" s="142">
        <v>0</v>
      </c>
      <c r="O35" s="142">
        <v>59658685.060000002</v>
      </c>
      <c r="P35" s="142">
        <v>0</v>
      </c>
      <c r="Q35" s="142">
        <v>0</v>
      </c>
      <c r="S35" s="117">
        <f t="shared" si="1"/>
        <v>0</v>
      </c>
      <c r="T35" s="117">
        <f t="shared" si="1"/>
        <v>59658685.060000002</v>
      </c>
      <c r="U35" s="114">
        <f t="shared" si="4"/>
        <v>0</v>
      </c>
      <c r="V35" s="114">
        <f t="shared" si="4"/>
        <v>59658685.060000002</v>
      </c>
      <c r="W35" s="117">
        <v>0</v>
      </c>
      <c r="X35" s="117">
        <v>59658685.060000002</v>
      </c>
      <c r="Y35" s="117">
        <v>0</v>
      </c>
      <c r="Z35" s="117">
        <v>15977863.699999999</v>
      </c>
      <c r="AA35" s="143"/>
      <c r="AB35" s="130"/>
      <c r="AC35" s="130"/>
      <c r="AD35" s="130"/>
      <c r="AE35" s="130"/>
      <c r="AK35" s="123">
        <v>0</v>
      </c>
      <c r="AL35" s="123">
        <v>59658685.060000002</v>
      </c>
      <c r="AM35" s="123">
        <v>0</v>
      </c>
      <c r="AN35" s="123">
        <v>0</v>
      </c>
      <c r="AO35" s="124">
        <v>0</v>
      </c>
      <c r="AP35" s="124">
        <v>59658685.060000002</v>
      </c>
      <c r="AQ35" s="124">
        <v>0</v>
      </c>
      <c r="AR35" s="124">
        <v>0</v>
      </c>
      <c r="AS35" s="123">
        <v>0</v>
      </c>
      <c r="AT35" s="123">
        <v>59658685.060000002</v>
      </c>
      <c r="AU35" s="123">
        <v>0</v>
      </c>
      <c r="AV35" s="123">
        <v>0</v>
      </c>
      <c r="AY35" s="131"/>
      <c r="AZ35" s="131"/>
      <c r="BC35" s="4" t="s">
        <v>29</v>
      </c>
      <c r="BD35" s="136" t="s">
        <v>30</v>
      </c>
      <c r="BE35" s="133">
        <v>794595638.83000004</v>
      </c>
      <c r="BF35" s="133">
        <v>1835784.44</v>
      </c>
      <c r="BG35" s="133">
        <f>+SUMIF($D$12:$D$706,BC35,$AU$11:$AU$706)</f>
        <v>794586014.55000007</v>
      </c>
      <c r="BH35" s="133">
        <f>+SUMIF($D$12:$D$706,BC35,$AV$11:$AV$706)</f>
        <v>1835784.4400000002</v>
      </c>
      <c r="BI35" s="133">
        <f t="shared" si="10"/>
        <v>9624.2799999713898</v>
      </c>
      <c r="BJ35" s="133">
        <f t="shared" si="10"/>
        <v>0</v>
      </c>
      <c r="BK35" s="128">
        <f t="shared" si="7"/>
        <v>0</v>
      </c>
      <c r="BL35" s="128">
        <f t="shared" si="7"/>
        <v>59658685.060000002</v>
      </c>
      <c r="BM35" s="129">
        <f t="shared" si="2"/>
        <v>0</v>
      </c>
      <c r="BN35" s="129">
        <f t="shared" si="2"/>
        <v>0</v>
      </c>
    </row>
    <row r="36" spans="2:66" ht="20.100000000000001" customHeight="1" x14ac:dyDescent="0.25">
      <c r="B36" s="155"/>
      <c r="C36" s="155"/>
      <c r="D36" s="139" t="s">
        <v>20</v>
      </c>
      <c r="E36" s="139" t="s">
        <v>21</v>
      </c>
      <c r="F36" s="140" t="s">
        <v>85</v>
      </c>
      <c r="G36" s="114">
        <f t="shared" si="0"/>
        <v>0</v>
      </c>
      <c r="H36" s="114">
        <f t="shared" si="0"/>
        <v>59877793.539999999</v>
      </c>
      <c r="I36" s="114">
        <f t="shared" si="3"/>
        <v>0</v>
      </c>
      <c r="J36" s="114">
        <f t="shared" si="3"/>
        <v>59877793.539999999</v>
      </c>
      <c r="M36" s="141" t="s">
        <v>85</v>
      </c>
      <c r="N36" s="142">
        <v>0</v>
      </c>
      <c r="O36" s="142">
        <v>59877793.539999999</v>
      </c>
      <c r="P36" s="142">
        <v>0</v>
      </c>
      <c r="Q36" s="142">
        <v>0</v>
      </c>
      <c r="S36" s="117">
        <f t="shared" si="1"/>
        <v>0</v>
      </c>
      <c r="T36" s="117">
        <f t="shared" si="1"/>
        <v>59877793.539999999</v>
      </c>
      <c r="U36" s="114">
        <f t="shared" si="4"/>
        <v>0</v>
      </c>
      <c r="V36" s="114">
        <f t="shared" si="4"/>
        <v>59877793.539999999</v>
      </c>
      <c r="W36" s="117">
        <v>0</v>
      </c>
      <c r="X36" s="117">
        <v>59877793.539999999</v>
      </c>
      <c r="Y36" s="117">
        <v>0</v>
      </c>
      <c r="Z36" s="117">
        <v>15977863.699999999</v>
      </c>
      <c r="AA36" s="143"/>
      <c r="AB36" s="130"/>
      <c r="AC36" s="130"/>
      <c r="AD36" s="130"/>
      <c r="AE36" s="130"/>
      <c r="AK36" s="123">
        <v>0</v>
      </c>
      <c r="AL36" s="123">
        <v>59877793.539999999</v>
      </c>
      <c r="AM36" s="123">
        <v>0</v>
      </c>
      <c r="AN36" s="123">
        <v>0</v>
      </c>
      <c r="AO36" s="124">
        <v>0</v>
      </c>
      <c r="AP36" s="124">
        <v>59877793.539999999</v>
      </c>
      <c r="AQ36" s="124">
        <v>0</v>
      </c>
      <c r="AR36" s="124">
        <v>0</v>
      </c>
      <c r="AS36" s="123">
        <v>0</v>
      </c>
      <c r="AT36" s="123">
        <v>59877793.539999999</v>
      </c>
      <c r="AU36" s="123">
        <v>0</v>
      </c>
      <c r="AV36" s="123">
        <v>0</v>
      </c>
      <c r="AY36" s="131"/>
      <c r="AZ36" s="131"/>
      <c r="BC36" s="4" t="s">
        <v>32</v>
      </c>
      <c r="BD36" s="136" t="s">
        <v>33</v>
      </c>
      <c r="BE36" s="133">
        <v>0</v>
      </c>
      <c r="BF36" s="133">
        <v>0</v>
      </c>
      <c r="BG36" s="133">
        <f>+SUMIF($D$12:$D$706,BC36,$AU$11:$AU$706)</f>
        <v>0</v>
      </c>
      <c r="BH36" s="133">
        <f>+SUMIF($D$12:$D$706,BC36,$AV$11:$AV$706)</f>
        <v>0</v>
      </c>
      <c r="BI36" s="133">
        <f t="shared" si="10"/>
        <v>0</v>
      </c>
      <c r="BJ36" s="133">
        <f t="shared" si="10"/>
        <v>0</v>
      </c>
      <c r="BK36" s="128">
        <f t="shared" si="7"/>
        <v>0</v>
      </c>
      <c r="BL36" s="128">
        <f t="shared" si="7"/>
        <v>59877793.539999999</v>
      </c>
      <c r="BM36" s="129">
        <f t="shared" si="2"/>
        <v>0</v>
      </c>
      <c r="BN36" s="129">
        <f t="shared" si="2"/>
        <v>0</v>
      </c>
    </row>
    <row r="37" spans="2:66" ht="20.100000000000001" customHeight="1" x14ac:dyDescent="0.25">
      <c r="B37" s="155"/>
      <c r="C37" s="155"/>
      <c r="D37" s="139" t="s">
        <v>20</v>
      </c>
      <c r="E37" s="139" t="s">
        <v>21</v>
      </c>
      <c r="F37" s="140" t="s">
        <v>86</v>
      </c>
      <c r="G37" s="114">
        <f t="shared" si="0"/>
        <v>41961069.759999998</v>
      </c>
      <c r="H37" s="114">
        <f t="shared" si="0"/>
        <v>0</v>
      </c>
      <c r="I37" s="114">
        <f t="shared" si="3"/>
        <v>41961069.759999998</v>
      </c>
      <c r="J37" s="114">
        <f t="shared" si="3"/>
        <v>0</v>
      </c>
      <c r="M37" s="141" t="s">
        <v>86</v>
      </c>
      <c r="N37" s="142">
        <v>41961069.759999998</v>
      </c>
      <c r="O37" s="142">
        <v>0</v>
      </c>
      <c r="P37" s="142">
        <v>0</v>
      </c>
      <c r="Q37" s="142">
        <v>0</v>
      </c>
      <c r="S37" s="117">
        <f t="shared" si="1"/>
        <v>41961069.759999998</v>
      </c>
      <c r="T37" s="117">
        <f t="shared" si="1"/>
        <v>0</v>
      </c>
      <c r="U37" s="114">
        <f t="shared" si="4"/>
        <v>41961069.759999998</v>
      </c>
      <c r="V37" s="114">
        <f t="shared" si="4"/>
        <v>0</v>
      </c>
      <c r="W37" s="117">
        <v>41961069.759999998</v>
      </c>
      <c r="X37" s="117">
        <v>0</v>
      </c>
      <c r="Y37" s="117">
        <v>0</v>
      </c>
      <c r="Z37" s="117">
        <v>15977863.699999999</v>
      </c>
      <c r="AA37" s="143"/>
      <c r="AB37" s="130"/>
      <c r="AC37" s="130"/>
      <c r="AD37" s="130"/>
      <c r="AE37" s="130"/>
      <c r="AK37" s="123">
        <v>41961069.759999998</v>
      </c>
      <c r="AL37" s="123">
        <v>0</v>
      </c>
      <c r="AM37" s="123">
        <v>0</v>
      </c>
      <c r="AN37" s="123">
        <v>0</v>
      </c>
      <c r="AO37" s="124">
        <v>41961069.759999998</v>
      </c>
      <c r="AP37" s="124">
        <v>0</v>
      </c>
      <c r="AQ37" s="124">
        <v>0</v>
      </c>
      <c r="AR37" s="124">
        <v>0</v>
      </c>
      <c r="AS37" s="123">
        <v>41961069.759999998</v>
      </c>
      <c r="AT37" s="123">
        <v>0</v>
      </c>
      <c r="AU37" s="123">
        <v>0</v>
      </c>
      <c r="AV37" s="123">
        <v>0</v>
      </c>
      <c r="AY37" s="131"/>
      <c r="AZ37" s="131"/>
      <c r="BC37" s="4" t="s">
        <v>35</v>
      </c>
      <c r="BD37" s="136" t="s">
        <v>36</v>
      </c>
      <c r="BE37" s="133">
        <v>115299672.43000001</v>
      </c>
      <c r="BF37" s="133"/>
      <c r="BG37" s="133">
        <f>+SUMIF($D$12:$D$706,BC37,$AU$11:$AU$706)</f>
        <v>115309296.71000001</v>
      </c>
      <c r="BH37" s="133">
        <f>+SUMIF($D$12:$D$706,BC37,$AV$11:$AV$706)</f>
        <v>0</v>
      </c>
      <c r="BI37" s="133">
        <f t="shared" si="10"/>
        <v>-9624.2800000011921</v>
      </c>
      <c r="BJ37" s="133">
        <f t="shared" si="10"/>
        <v>0</v>
      </c>
      <c r="BK37" s="128">
        <f t="shared" si="7"/>
        <v>41961069.759999998</v>
      </c>
      <c r="BL37" s="128">
        <f t="shared" si="7"/>
        <v>0</v>
      </c>
      <c r="BM37" s="129">
        <f t="shared" si="2"/>
        <v>0</v>
      </c>
      <c r="BN37" s="129">
        <f t="shared" si="2"/>
        <v>0</v>
      </c>
    </row>
    <row r="38" spans="2:66" ht="20.100000000000001" customHeight="1" x14ac:dyDescent="0.25">
      <c r="B38" s="155"/>
      <c r="C38" s="155"/>
      <c r="D38" s="139" t="s">
        <v>20</v>
      </c>
      <c r="E38" s="139" t="s">
        <v>21</v>
      </c>
      <c r="F38" s="156" t="s">
        <v>87</v>
      </c>
      <c r="G38" s="114">
        <f t="shared" si="0"/>
        <v>100000000</v>
      </c>
      <c r="H38" s="114">
        <f t="shared" si="0"/>
        <v>0</v>
      </c>
      <c r="I38" s="114">
        <f>+AK38+AM38</f>
        <v>0</v>
      </c>
      <c r="J38" s="114">
        <f>+AL38+AN38</f>
        <v>0</v>
      </c>
      <c r="M38" s="157" t="s">
        <v>87</v>
      </c>
      <c r="N38" s="142">
        <v>100000000</v>
      </c>
      <c r="O38" s="142">
        <v>0</v>
      </c>
      <c r="P38" s="142">
        <v>0</v>
      </c>
      <c r="Q38" s="142">
        <v>0</v>
      </c>
      <c r="S38" s="117"/>
      <c r="T38" s="117"/>
      <c r="U38" s="114"/>
      <c r="V38" s="114"/>
      <c r="W38" s="117"/>
      <c r="X38" s="117"/>
      <c r="Y38" s="117"/>
      <c r="Z38" s="117"/>
      <c r="AA38" s="143"/>
      <c r="AB38" s="130"/>
      <c r="AC38" s="130"/>
      <c r="AD38" s="130"/>
      <c r="AE38" s="130"/>
      <c r="AK38" s="123"/>
      <c r="AL38" s="123"/>
      <c r="AM38" s="123"/>
      <c r="AN38" s="123"/>
      <c r="AO38" s="124"/>
      <c r="AP38" s="124"/>
      <c r="AQ38" s="124"/>
      <c r="AR38" s="124"/>
      <c r="AS38" s="123"/>
      <c r="AT38" s="123"/>
      <c r="AU38" s="123"/>
      <c r="AV38" s="123"/>
      <c r="AY38" s="131"/>
      <c r="AZ38" s="131"/>
      <c r="BD38" s="136"/>
      <c r="BE38" s="133"/>
      <c r="BF38" s="133"/>
      <c r="BG38" s="133"/>
      <c r="BH38" s="133"/>
      <c r="BI38" s="133"/>
      <c r="BJ38" s="133"/>
      <c r="BK38" s="128"/>
      <c r="BL38" s="128"/>
      <c r="BM38" s="129"/>
      <c r="BN38" s="129"/>
    </row>
    <row r="39" spans="2:66" ht="20.100000000000001" customHeight="1" x14ac:dyDescent="0.25">
      <c r="D39" s="139" t="s">
        <v>20</v>
      </c>
      <c r="E39" s="139" t="s">
        <v>21</v>
      </c>
      <c r="F39" s="140" t="s">
        <v>88</v>
      </c>
      <c r="G39" s="114">
        <f t="shared" si="0"/>
        <v>0</v>
      </c>
      <c r="H39" s="114">
        <f t="shared" si="0"/>
        <v>14782500</v>
      </c>
      <c r="I39" s="114">
        <f t="shared" si="3"/>
        <v>0</v>
      </c>
      <c r="J39" s="114">
        <f t="shared" si="3"/>
        <v>14782500</v>
      </c>
      <c r="M39" s="141" t="s">
        <v>88</v>
      </c>
      <c r="N39" s="142">
        <v>0</v>
      </c>
      <c r="O39" s="142">
        <v>14782500</v>
      </c>
      <c r="P39" s="142">
        <v>0</v>
      </c>
      <c r="Q39" s="142">
        <v>0</v>
      </c>
      <c r="S39" s="117">
        <f t="shared" ref="S39:T68" si="11">AO39+AQ39</f>
        <v>0</v>
      </c>
      <c r="T39" s="117">
        <f t="shared" si="11"/>
        <v>14782500</v>
      </c>
      <c r="U39" s="114">
        <f t="shared" si="4"/>
        <v>0</v>
      </c>
      <c r="V39" s="114">
        <f t="shared" si="4"/>
        <v>14782500</v>
      </c>
      <c r="W39" s="117">
        <v>0</v>
      </c>
      <c r="X39" s="117">
        <v>14782500</v>
      </c>
      <c r="Y39" s="117">
        <v>0</v>
      </c>
      <c r="Z39" s="117">
        <v>14782500</v>
      </c>
      <c r="AA39" s="143"/>
      <c r="AB39" s="130" t="s">
        <v>89</v>
      </c>
      <c r="AC39" s="130">
        <v>259824.52</v>
      </c>
      <c r="AD39" s="130"/>
      <c r="AE39" s="130">
        <v>14782500</v>
      </c>
      <c r="AK39" s="123">
        <v>0</v>
      </c>
      <c r="AL39" s="123">
        <v>14782500</v>
      </c>
      <c r="AM39" s="123">
        <v>0</v>
      </c>
      <c r="AN39" s="123">
        <v>0</v>
      </c>
      <c r="AO39" s="124">
        <v>0</v>
      </c>
      <c r="AP39" s="124">
        <v>14782500</v>
      </c>
      <c r="AQ39" s="124">
        <v>0</v>
      </c>
      <c r="AR39" s="124">
        <v>0</v>
      </c>
      <c r="AS39" s="123">
        <v>0</v>
      </c>
      <c r="AT39" s="123">
        <v>14782500</v>
      </c>
      <c r="AU39" s="123">
        <v>0</v>
      </c>
      <c r="AV39" s="123">
        <v>0</v>
      </c>
      <c r="AY39" s="131"/>
      <c r="AZ39" s="131">
        <v>14782500</v>
      </c>
      <c r="BC39" s="4" t="s">
        <v>38</v>
      </c>
      <c r="BD39" s="136" t="s">
        <v>39</v>
      </c>
      <c r="BE39" s="133">
        <v>14032360.76</v>
      </c>
      <c r="BF39" s="133">
        <v>618293741.17999995</v>
      </c>
      <c r="BG39" s="133">
        <f t="shared" ref="BG39:BG46" si="12">+SUMIF($D$12:$D$706,BC39,$AU$11:$AU$706)</f>
        <v>14032360.76</v>
      </c>
      <c r="BH39" s="133">
        <f>+SUMIF($D$12:$D$706,BC39,$AV$11:$AV$706)</f>
        <v>618293741.17999995</v>
      </c>
      <c r="BI39" s="133">
        <f t="shared" si="10"/>
        <v>0</v>
      </c>
      <c r="BJ39" s="133">
        <f t="shared" si="10"/>
        <v>0</v>
      </c>
      <c r="BK39" s="128">
        <f t="shared" si="7"/>
        <v>0</v>
      </c>
      <c r="BL39" s="128">
        <f t="shared" si="7"/>
        <v>14782500</v>
      </c>
      <c r="BM39" s="129">
        <f t="shared" si="2"/>
        <v>0</v>
      </c>
      <c r="BN39" s="129">
        <f t="shared" si="2"/>
        <v>0</v>
      </c>
    </row>
    <row r="40" spans="2:66" s="66" customFormat="1" ht="20.100000000000001" customHeight="1" x14ac:dyDescent="0.2">
      <c r="D40" s="102" t="s">
        <v>20</v>
      </c>
      <c r="E40" s="102" t="s">
        <v>21</v>
      </c>
      <c r="F40" s="113" t="s">
        <v>90</v>
      </c>
      <c r="G40" s="114">
        <f t="shared" si="0"/>
        <v>0</v>
      </c>
      <c r="H40" s="114">
        <f t="shared" si="0"/>
        <v>0</v>
      </c>
      <c r="I40" s="114">
        <f t="shared" si="3"/>
        <v>0</v>
      </c>
      <c r="J40" s="114">
        <f t="shared" si="3"/>
        <v>0</v>
      </c>
      <c r="M40" s="115" t="s">
        <v>90</v>
      </c>
      <c r="N40" s="142">
        <v>0</v>
      </c>
      <c r="O40" s="142">
        <v>0</v>
      </c>
      <c r="P40" s="142">
        <v>0</v>
      </c>
      <c r="Q40" s="142">
        <v>0</v>
      </c>
      <c r="S40" s="117">
        <f t="shared" si="11"/>
        <v>0</v>
      </c>
      <c r="T40" s="117">
        <f t="shared" si="11"/>
        <v>0</v>
      </c>
      <c r="U40" s="118">
        <f t="shared" si="4"/>
        <v>0</v>
      </c>
      <c r="V40" s="118">
        <f t="shared" si="4"/>
        <v>0</v>
      </c>
      <c r="W40" s="117">
        <v>0</v>
      </c>
      <c r="X40" s="117">
        <v>0</v>
      </c>
      <c r="Y40" s="119">
        <v>0</v>
      </c>
      <c r="Z40" s="119">
        <v>0</v>
      </c>
      <c r="AA40" s="120"/>
      <c r="AB40" s="121" t="s">
        <v>91</v>
      </c>
      <c r="AC40" s="121"/>
      <c r="AD40" s="121"/>
      <c r="AE40" s="121"/>
      <c r="AK40" s="123">
        <v>0</v>
      </c>
      <c r="AL40" s="123">
        <v>0</v>
      </c>
      <c r="AM40" s="123">
        <v>0</v>
      </c>
      <c r="AN40" s="123">
        <v>0</v>
      </c>
      <c r="AO40" s="124">
        <v>0</v>
      </c>
      <c r="AP40" s="124">
        <v>0</v>
      </c>
      <c r="AQ40" s="124">
        <v>0</v>
      </c>
      <c r="AR40" s="124">
        <v>0</v>
      </c>
      <c r="AS40" s="123">
        <v>0</v>
      </c>
      <c r="AT40" s="123">
        <v>0</v>
      </c>
      <c r="AU40" s="123">
        <v>0</v>
      </c>
      <c r="AV40" s="123">
        <v>0</v>
      </c>
      <c r="AW40" s="89"/>
      <c r="AX40" s="89"/>
      <c r="AY40" s="158"/>
      <c r="AZ40" s="158"/>
      <c r="BA40" s="89"/>
      <c r="BB40" s="89"/>
      <c r="BC40" s="89" t="s">
        <v>41</v>
      </c>
      <c r="BD40" s="136" t="s">
        <v>42</v>
      </c>
      <c r="BE40" s="133">
        <v>0</v>
      </c>
      <c r="BF40" s="133">
        <v>0</v>
      </c>
      <c r="BG40" s="133">
        <f t="shared" si="12"/>
        <v>0</v>
      </c>
      <c r="BH40" s="133">
        <f>+SUMIF($D$12:$D$706,BC40,$AV$11:$AV$706)</f>
        <v>0</v>
      </c>
      <c r="BI40" s="133">
        <f t="shared" si="10"/>
        <v>0</v>
      </c>
      <c r="BJ40" s="133">
        <f t="shared" si="10"/>
        <v>0</v>
      </c>
      <c r="BK40" s="159">
        <f t="shared" si="7"/>
        <v>0</v>
      </c>
      <c r="BL40" s="159">
        <f t="shared" si="7"/>
        <v>0</v>
      </c>
      <c r="BM40" s="129">
        <f t="shared" si="2"/>
        <v>0</v>
      </c>
      <c r="BN40" s="129">
        <f t="shared" si="2"/>
        <v>0</v>
      </c>
    </row>
    <row r="41" spans="2:66" ht="20.100000000000001" customHeight="1" x14ac:dyDescent="0.25">
      <c r="D41" s="102" t="s">
        <v>20</v>
      </c>
      <c r="E41" s="102" t="s">
        <v>21</v>
      </c>
      <c r="F41" s="113" t="s">
        <v>92</v>
      </c>
      <c r="G41" s="114">
        <f t="shared" si="0"/>
        <v>0</v>
      </c>
      <c r="H41" s="114">
        <f t="shared" si="0"/>
        <v>0</v>
      </c>
      <c r="I41" s="114">
        <f t="shared" si="3"/>
        <v>0</v>
      </c>
      <c r="J41" s="114">
        <f t="shared" si="3"/>
        <v>0</v>
      </c>
      <c r="M41" s="115" t="s">
        <v>92</v>
      </c>
      <c r="N41" s="142">
        <v>0</v>
      </c>
      <c r="O41" s="142">
        <v>0</v>
      </c>
      <c r="P41" s="142">
        <v>0</v>
      </c>
      <c r="Q41" s="142">
        <v>0</v>
      </c>
      <c r="S41" s="117">
        <f t="shared" si="11"/>
        <v>0</v>
      </c>
      <c r="T41" s="117">
        <f t="shared" si="11"/>
        <v>0</v>
      </c>
      <c r="U41" s="118">
        <f t="shared" si="4"/>
        <v>0</v>
      </c>
      <c r="V41" s="118">
        <f t="shared" si="4"/>
        <v>0</v>
      </c>
      <c r="W41" s="117">
        <v>0</v>
      </c>
      <c r="X41" s="117">
        <v>0</v>
      </c>
      <c r="Y41" s="119">
        <v>0</v>
      </c>
      <c r="Z41" s="119">
        <v>0</v>
      </c>
      <c r="AA41" s="120"/>
      <c r="AB41" s="130" t="s">
        <v>93</v>
      </c>
      <c r="AC41" s="130"/>
      <c r="AD41" s="130"/>
      <c r="AE41" s="130"/>
      <c r="AK41" s="123">
        <v>0</v>
      </c>
      <c r="AL41" s="123">
        <v>0</v>
      </c>
      <c r="AM41" s="123">
        <v>0</v>
      </c>
      <c r="AN41" s="123">
        <v>0</v>
      </c>
      <c r="AO41" s="124">
        <v>0</v>
      </c>
      <c r="AP41" s="124">
        <v>0</v>
      </c>
      <c r="AQ41" s="124">
        <v>0</v>
      </c>
      <c r="AR41" s="124">
        <v>0</v>
      </c>
      <c r="AS41" s="123">
        <v>0</v>
      </c>
      <c r="AT41" s="123">
        <v>0</v>
      </c>
      <c r="AU41" s="123">
        <v>0</v>
      </c>
      <c r="AV41" s="123">
        <v>0</v>
      </c>
      <c r="AY41" s="131"/>
      <c r="AZ41" s="131"/>
      <c r="BC41" s="4" t="s">
        <v>44</v>
      </c>
      <c r="BD41" s="136" t="s">
        <v>45</v>
      </c>
      <c r="BE41" s="133">
        <v>0</v>
      </c>
      <c r="BF41" s="133">
        <v>0</v>
      </c>
      <c r="BG41" s="133">
        <f t="shared" si="12"/>
        <v>0</v>
      </c>
      <c r="BH41" s="133">
        <f>+SUMIF($D$12:$D$706,BC41,$AV$11:$AV$706)</f>
        <v>0</v>
      </c>
      <c r="BI41" s="133">
        <f t="shared" si="10"/>
        <v>0</v>
      </c>
      <c r="BJ41" s="133">
        <f t="shared" si="10"/>
        <v>0</v>
      </c>
      <c r="BK41" s="128">
        <f t="shared" si="7"/>
        <v>0</v>
      </c>
      <c r="BL41" s="128">
        <f t="shared" si="7"/>
        <v>0</v>
      </c>
      <c r="BM41" s="129">
        <f t="shared" si="2"/>
        <v>0</v>
      </c>
      <c r="BN41" s="129">
        <f t="shared" si="2"/>
        <v>0</v>
      </c>
    </row>
    <row r="42" spans="2:66" ht="20.100000000000001" customHeight="1" x14ac:dyDescent="0.25">
      <c r="D42" s="139" t="s">
        <v>20</v>
      </c>
      <c r="E42" s="139" t="s">
        <v>21</v>
      </c>
      <c r="F42" s="140" t="s">
        <v>94</v>
      </c>
      <c r="G42" s="114">
        <f t="shared" si="0"/>
        <v>0</v>
      </c>
      <c r="H42" s="114">
        <f t="shared" si="0"/>
        <v>200000000</v>
      </c>
      <c r="I42" s="114">
        <f t="shared" si="3"/>
        <v>0</v>
      </c>
      <c r="J42" s="114">
        <f t="shared" si="3"/>
        <v>200000000</v>
      </c>
      <c r="M42" s="141" t="s">
        <v>94</v>
      </c>
      <c r="N42" s="142">
        <v>0</v>
      </c>
      <c r="O42" s="142">
        <v>200000000</v>
      </c>
      <c r="P42" s="142">
        <v>0</v>
      </c>
      <c r="Q42" s="142">
        <v>0</v>
      </c>
      <c r="S42" s="117">
        <f t="shared" si="11"/>
        <v>0</v>
      </c>
      <c r="T42" s="117">
        <f t="shared" si="11"/>
        <v>200000000</v>
      </c>
      <c r="U42" s="114">
        <f t="shared" si="4"/>
        <v>0</v>
      </c>
      <c r="V42" s="114">
        <f t="shared" si="4"/>
        <v>200000000</v>
      </c>
      <c r="W42" s="117">
        <v>0</v>
      </c>
      <c r="X42" s="117">
        <v>200000000</v>
      </c>
      <c r="Y42" s="117">
        <v>0</v>
      </c>
      <c r="Z42" s="117">
        <v>200000000</v>
      </c>
      <c r="AA42" s="143"/>
      <c r="AB42" s="130" t="s">
        <v>95</v>
      </c>
      <c r="AC42" s="160"/>
      <c r="AD42" s="130"/>
      <c r="AE42" s="130">
        <v>200000000</v>
      </c>
      <c r="AK42" s="123">
        <v>0</v>
      </c>
      <c r="AL42" s="123">
        <v>200000000</v>
      </c>
      <c r="AM42" s="123">
        <v>0</v>
      </c>
      <c r="AN42" s="123">
        <v>0</v>
      </c>
      <c r="AO42" s="124">
        <v>0</v>
      </c>
      <c r="AP42" s="124">
        <v>200000000</v>
      </c>
      <c r="AQ42" s="124">
        <v>0</v>
      </c>
      <c r="AR42" s="124">
        <v>0</v>
      </c>
      <c r="AS42" s="123">
        <v>0</v>
      </c>
      <c r="AT42" s="123">
        <v>200000000</v>
      </c>
      <c r="AU42" s="123">
        <v>0</v>
      </c>
      <c r="AV42" s="123">
        <v>0</v>
      </c>
      <c r="AY42" s="131"/>
      <c r="AZ42" s="131">
        <v>200000000</v>
      </c>
      <c r="BC42" s="4" t="s">
        <v>47</v>
      </c>
      <c r="BD42" s="136" t="s">
        <v>48</v>
      </c>
      <c r="BE42" s="133">
        <v>0</v>
      </c>
      <c r="BF42" s="133">
        <v>0</v>
      </c>
      <c r="BG42" s="133">
        <f t="shared" si="12"/>
        <v>0</v>
      </c>
      <c r="BH42" s="133">
        <f>+SUMIF($D$12:$D$706,BC42,$AV$11:$AV$706)</f>
        <v>0</v>
      </c>
      <c r="BI42" s="133">
        <f t="shared" si="10"/>
        <v>0</v>
      </c>
      <c r="BJ42" s="133">
        <f t="shared" si="10"/>
        <v>0</v>
      </c>
      <c r="BK42" s="128">
        <f t="shared" si="7"/>
        <v>0</v>
      </c>
      <c r="BL42" s="128">
        <f t="shared" si="7"/>
        <v>200000000</v>
      </c>
      <c r="BM42" s="129">
        <f t="shared" si="2"/>
        <v>0</v>
      </c>
      <c r="BN42" s="129">
        <f t="shared" si="2"/>
        <v>0</v>
      </c>
    </row>
    <row r="43" spans="2:66" ht="20.100000000000001" customHeight="1" x14ac:dyDescent="0.25">
      <c r="D43" s="102" t="s">
        <v>20</v>
      </c>
      <c r="E43" s="102" t="s">
        <v>21</v>
      </c>
      <c r="F43" s="113" t="s">
        <v>96</v>
      </c>
      <c r="G43" s="114">
        <f t="shared" si="0"/>
        <v>0</v>
      </c>
      <c r="H43" s="114">
        <f t="shared" si="0"/>
        <v>0</v>
      </c>
      <c r="I43" s="114">
        <f t="shared" si="3"/>
        <v>0</v>
      </c>
      <c r="J43" s="114">
        <f t="shared" si="3"/>
        <v>0</v>
      </c>
      <c r="M43" s="115" t="s">
        <v>96</v>
      </c>
      <c r="N43" s="142">
        <v>0</v>
      </c>
      <c r="O43" s="142">
        <v>0</v>
      </c>
      <c r="P43" s="142">
        <v>0</v>
      </c>
      <c r="Q43" s="142">
        <v>0</v>
      </c>
      <c r="S43" s="117">
        <f t="shared" si="11"/>
        <v>0</v>
      </c>
      <c r="T43" s="117">
        <f t="shared" si="11"/>
        <v>0</v>
      </c>
      <c r="U43" s="118">
        <f t="shared" si="4"/>
        <v>0</v>
      </c>
      <c r="V43" s="118">
        <f t="shared" si="4"/>
        <v>0</v>
      </c>
      <c r="W43" s="117">
        <v>0</v>
      </c>
      <c r="X43" s="117">
        <v>0</v>
      </c>
      <c r="Y43" s="119">
        <v>0</v>
      </c>
      <c r="Z43" s="119">
        <v>0</v>
      </c>
      <c r="AA43" s="120"/>
      <c r="AB43" s="130" t="s">
        <v>97</v>
      </c>
      <c r="AC43" s="130"/>
      <c r="AD43" s="121">
        <v>151719.67999999999</v>
      </c>
      <c r="AE43" s="121"/>
      <c r="AK43" s="123">
        <v>0</v>
      </c>
      <c r="AL43" s="123">
        <v>0</v>
      </c>
      <c r="AM43" s="123">
        <v>0</v>
      </c>
      <c r="AN43" s="123">
        <v>0</v>
      </c>
      <c r="AO43" s="124">
        <v>0</v>
      </c>
      <c r="AP43" s="124">
        <v>0</v>
      </c>
      <c r="AQ43" s="124">
        <v>0</v>
      </c>
      <c r="AR43" s="124">
        <v>0</v>
      </c>
      <c r="AS43" s="123">
        <v>0</v>
      </c>
      <c r="AT43" s="123">
        <v>0</v>
      </c>
      <c r="AU43" s="123">
        <v>0</v>
      </c>
      <c r="AV43" s="123">
        <v>0</v>
      </c>
      <c r="AY43" s="158"/>
      <c r="AZ43" s="158"/>
      <c r="BC43" s="4" t="s">
        <v>50</v>
      </c>
      <c r="BD43" s="136" t="s">
        <v>51</v>
      </c>
      <c r="BE43" s="133">
        <v>2177153.4</v>
      </c>
      <c r="BF43" s="133">
        <v>0</v>
      </c>
      <c r="BG43" s="133">
        <f t="shared" si="12"/>
        <v>2177153.4</v>
      </c>
      <c r="BH43" s="133">
        <f>+SUMIF($D$12:$D$706,BC43,$AV$11:$AV$706)</f>
        <v>0</v>
      </c>
      <c r="BI43" s="133">
        <f t="shared" si="10"/>
        <v>0</v>
      </c>
      <c r="BJ43" s="133">
        <f t="shared" si="10"/>
        <v>0</v>
      </c>
      <c r="BK43" s="128">
        <f t="shared" si="7"/>
        <v>0</v>
      </c>
      <c r="BL43" s="128">
        <f t="shared" si="7"/>
        <v>0</v>
      </c>
      <c r="BM43" s="129">
        <f t="shared" si="2"/>
        <v>0</v>
      </c>
      <c r="BN43" s="129">
        <f t="shared" si="2"/>
        <v>0</v>
      </c>
    </row>
    <row r="44" spans="2:66" ht="20.100000000000001" customHeight="1" x14ac:dyDescent="0.25">
      <c r="D44" s="102" t="s">
        <v>26</v>
      </c>
      <c r="E44" s="102" t="s">
        <v>21</v>
      </c>
      <c r="F44" s="113" t="s">
        <v>27</v>
      </c>
      <c r="G44" s="114">
        <f t="shared" si="0"/>
        <v>0</v>
      </c>
      <c r="H44" s="114">
        <f t="shared" si="0"/>
        <v>0</v>
      </c>
      <c r="I44" s="114">
        <f t="shared" si="3"/>
        <v>0</v>
      </c>
      <c r="J44" s="114">
        <f t="shared" si="3"/>
        <v>0</v>
      </c>
      <c r="M44" s="115" t="s">
        <v>27</v>
      </c>
      <c r="N44" s="142">
        <v>0</v>
      </c>
      <c r="O44" s="142">
        <v>0</v>
      </c>
      <c r="P44" s="142">
        <v>0</v>
      </c>
      <c r="Q44" s="142">
        <v>0</v>
      </c>
      <c r="S44" s="117">
        <f t="shared" si="11"/>
        <v>0</v>
      </c>
      <c r="T44" s="117">
        <f t="shared" si="11"/>
        <v>0</v>
      </c>
      <c r="U44" s="118">
        <f t="shared" si="4"/>
        <v>0</v>
      </c>
      <c r="V44" s="118">
        <f t="shared" si="4"/>
        <v>0</v>
      </c>
      <c r="W44" s="117">
        <v>0</v>
      </c>
      <c r="X44" s="117">
        <v>0</v>
      </c>
      <c r="Y44" s="119">
        <v>0</v>
      </c>
      <c r="Z44" s="119">
        <v>0</v>
      </c>
      <c r="AA44" s="120"/>
      <c r="AB44" s="121" t="s">
        <v>98</v>
      </c>
      <c r="AC44" s="121"/>
      <c r="AD44" s="121">
        <v>1144001.1499999999</v>
      </c>
      <c r="AE44" s="121"/>
      <c r="AK44" s="123">
        <v>0</v>
      </c>
      <c r="AL44" s="123">
        <v>0</v>
      </c>
      <c r="AM44" s="123">
        <v>0</v>
      </c>
      <c r="AN44" s="123">
        <v>0</v>
      </c>
      <c r="AO44" s="124">
        <v>0</v>
      </c>
      <c r="AP44" s="124">
        <v>0</v>
      </c>
      <c r="AQ44" s="124">
        <v>0</v>
      </c>
      <c r="AR44" s="124">
        <v>0</v>
      </c>
      <c r="AS44" s="123">
        <v>0</v>
      </c>
      <c r="AT44" s="123">
        <v>0</v>
      </c>
      <c r="AU44" s="123">
        <v>0</v>
      </c>
      <c r="AV44" s="123">
        <v>0</v>
      </c>
      <c r="AY44" s="158"/>
      <c r="AZ44" s="158"/>
      <c r="BC44" s="4" t="s">
        <v>54</v>
      </c>
      <c r="BD44" s="136" t="s">
        <v>55</v>
      </c>
      <c r="BE44" s="133">
        <v>0</v>
      </c>
      <c r="BF44" s="133">
        <v>311751016.75</v>
      </c>
      <c r="BG44" s="133">
        <f t="shared" si="12"/>
        <v>0</v>
      </c>
      <c r="BH44" s="133">
        <v>311751016.75</v>
      </c>
      <c r="BI44" s="133">
        <f t="shared" si="10"/>
        <v>0</v>
      </c>
      <c r="BJ44" s="133">
        <f t="shared" si="10"/>
        <v>0</v>
      </c>
      <c r="BK44" s="128">
        <f t="shared" si="7"/>
        <v>0</v>
      </c>
      <c r="BL44" s="128">
        <f t="shared" si="7"/>
        <v>0</v>
      </c>
      <c r="BM44" s="129">
        <f t="shared" si="2"/>
        <v>0</v>
      </c>
      <c r="BN44" s="129">
        <f t="shared" si="2"/>
        <v>0</v>
      </c>
    </row>
    <row r="45" spans="2:66" ht="20.100000000000001" customHeight="1" x14ac:dyDescent="0.25">
      <c r="D45" s="102" t="s">
        <v>26</v>
      </c>
      <c r="E45" s="102" t="s">
        <v>21</v>
      </c>
      <c r="F45" s="140" t="s">
        <v>99</v>
      </c>
      <c r="G45" s="114">
        <f t="shared" si="0"/>
        <v>0</v>
      </c>
      <c r="H45" s="114">
        <f t="shared" si="0"/>
        <v>0</v>
      </c>
      <c r="I45" s="114">
        <f t="shared" si="3"/>
        <v>0</v>
      </c>
      <c r="J45" s="114">
        <f t="shared" si="3"/>
        <v>0</v>
      </c>
      <c r="M45" s="141" t="s">
        <v>99</v>
      </c>
      <c r="N45" s="142">
        <v>0</v>
      </c>
      <c r="O45" s="142">
        <v>0</v>
      </c>
      <c r="P45" s="142">
        <v>0</v>
      </c>
      <c r="Q45" s="142">
        <v>0</v>
      </c>
      <c r="S45" s="117">
        <f t="shared" si="11"/>
        <v>0</v>
      </c>
      <c r="T45" s="117">
        <f t="shared" si="11"/>
        <v>0</v>
      </c>
      <c r="U45" s="114">
        <f t="shared" si="4"/>
        <v>0</v>
      </c>
      <c r="V45" s="114">
        <f t="shared" si="4"/>
        <v>0</v>
      </c>
      <c r="W45" s="117">
        <v>0</v>
      </c>
      <c r="X45" s="117">
        <v>0</v>
      </c>
      <c r="Y45" s="119">
        <v>0</v>
      </c>
      <c r="Z45" s="119">
        <v>0</v>
      </c>
      <c r="AA45" s="120"/>
      <c r="AB45" s="130" t="s">
        <v>100</v>
      </c>
      <c r="AC45" s="130"/>
      <c r="AD45" s="130">
        <v>1673995.2</v>
      </c>
      <c r="AE45" s="130"/>
      <c r="AK45" s="123">
        <v>0</v>
      </c>
      <c r="AL45" s="123">
        <v>0</v>
      </c>
      <c r="AM45" s="123">
        <v>0</v>
      </c>
      <c r="AN45" s="123">
        <v>0</v>
      </c>
      <c r="AO45" s="124">
        <v>0</v>
      </c>
      <c r="AP45" s="124">
        <v>0</v>
      </c>
      <c r="AQ45" s="124">
        <v>0</v>
      </c>
      <c r="AR45" s="124">
        <v>0</v>
      </c>
      <c r="AS45" s="123">
        <v>0</v>
      </c>
      <c r="AT45" s="123">
        <v>0</v>
      </c>
      <c r="AU45" s="123">
        <v>0</v>
      </c>
      <c r="AV45" s="123">
        <v>0</v>
      </c>
      <c r="AY45" s="131"/>
      <c r="AZ45" s="131">
        <v>16562500</v>
      </c>
      <c r="BC45" s="4" t="s">
        <v>58</v>
      </c>
      <c r="BD45" s="136" t="s">
        <v>59</v>
      </c>
      <c r="BE45" s="133">
        <v>5775716.9500000002</v>
      </c>
      <c r="BF45" s="133">
        <v>0</v>
      </c>
      <c r="BG45" s="133">
        <f t="shared" si="12"/>
        <v>5775716.9499999993</v>
      </c>
      <c r="BH45" s="133">
        <f>+SUMIF($D$12:$D$706,BC45,$AV$11:$AV$706)</f>
        <v>0</v>
      </c>
      <c r="BI45" s="133">
        <f t="shared" si="10"/>
        <v>0</v>
      </c>
      <c r="BJ45" s="133">
        <f t="shared" si="10"/>
        <v>0</v>
      </c>
      <c r="BK45" s="128">
        <f t="shared" si="7"/>
        <v>0</v>
      </c>
      <c r="BL45" s="128">
        <f t="shared" si="7"/>
        <v>0</v>
      </c>
      <c r="BM45" s="129">
        <f t="shared" si="2"/>
        <v>0</v>
      </c>
      <c r="BN45" s="129">
        <f t="shared" si="2"/>
        <v>0</v>
      </c>
    </row>
    <row r="46" spans="2:66" ht="20.100000000000001" customHeight="1" x14ac:dyDescent="0.25">
      <c r="D46" s="102" t="s">
        <v>26</v>
      </c>
      <c r="E46" s="102" t="s">
        <v>21</v>
      </c>
      <c r="F46" s="140" t="s">
        <v>101</v>
      </c>
      <c r="G46" s="114">
        <f t="shared" si="0"/>
        <v>0</v>
      </c>
      <c r="H46" s="114">
        <f t="shared" si="0"/>
        <v>0</v>
      </c>
      <c r="I46" s="114">
        <f t="shared" si="3"/>
        <v>0</v>
      </c>
      <c r="J46" s="114">
        <f t="shared" si="3"/>
        <v>0</v>
      </c>
      <c r="M46" s="141" t="s">
        <v>101</v>
      </c>
      <c r="N46" s="142">
        <v>0</v>
      </c>
      <c r="O46" s="142">
        <v>0</v>
      </c>
      <c r="P46" s="142">
        <v>0</v>
      </c>
      <c r="Q46" s="142">
        <v>0</v>
      </c>
      <c r="S46" s="117">
        <f t="shared" si="11"/>
        <v>0</v>
      </c>
      <c r="T46" s="117">
        <f t="shared" si="11"/>
        <v>0</v>
      </c>
      <c r="U46" s="114">
        <f t="shared" si="4"/>
        <v>0</v>
      </c>
      <c r="V46" s="114">
        <f t="shared" si="4"/>
        <v>0</v>
      </c>
      <c r="W46" s="117">
        <v>0</v>
      </c>
      <c r="X46" s="117">
        <v>0</v>
      </c>
      <c r="Y46" s="119">
        <v>0</v>
      </c>
      <c r="Z46" s="119">
        <v>0</v>
      </c>
      <c r="AA46" s="120"/>
      <c r="AB46" s="130" t="s">
        <v>102</v>
      </c>
      <c r="AC46" s="130"/>
      <c r="AD46" s="130">
        <v>3459052</v>
      </c>
      <c r="AE46" s="130"/>
      <c r="AK46" s="123">
        <v>0</v>
      </c>
      <c r="AL46" s="123">
        <v>0</v>
      </c>
      <c r="AM46" s="123">
        <v>0</v>
      </c>
      <c r="AN46" s="123">
        <v>0</v>
      </c>
      <c r="AO46" s="124">
        <v>0</v>
      </c>
      <c r="AP46" s="124">
        <v>0</v>
      </c>
      <c r="AQ46" s="124">
        <v>0</v>
      </c>
      <c r="AR46" s="124">
        <v>0</v>
      </c>
      <c r="AS46" s="123">
        <v>0</v>
      </c>
      <c r="AT46" s="123">
        <v>0</v>
      </c>
      <c r="AU46" s="123">
        <v>0</v>
      </c>
      <c r="AV46" s="123">
        <v>0</v>
      </c>
      <c r="AY46" s="131"/>
      <c r="AZ46" s="131">
        <v>173557158.88</v>
      </c>
      <c r="BC46" s="4" t="s">
        <v>62</v>
      </c>
      <c r="BD46" s="136" t="s">
        <v>63</v>
      </c>
      <c r="BE46" s="133">
        <v>0</v>
      </c>
      <c r="BF46" s="133">
        <v>0</v>
      </c>
      <c r="BG46" s="133">
        <f t="shared" si="12"/>
        <v>0</v>
      </c>
      <c r="BH46" s="133">
        <f>+SUMIF($D$12:$D$706,BC46,$AV$11:$AV$706)</f>
        <v>0</v>
      </c>
      <c r="BI46" s="133">
        <f t="shared" si="10"/>
        <v>0</v>
      </c>
      <c r="BJ46" s="133">
        <f t="shared" si="10"/>
        <v>0</v>
      </c>
      <c r="BK46" s="128">
        <f t="shared" si="7"/>
        <v>0</v>
      </c>
      <c r="BL46" s="128">
        <f t="shared" si="7"/>
        <v>0</v>
      </c>
      <c r="BM46" s="129">
        <f t="shared" si="2"/>
        <v>0</v>
      </c>
      <c r="BN46" s="129">
        <f t="shared" si="2"/>
        <v>0</v>
      </c>
    </row>
    <row r="47" spans="2:66" ht="20.100000000000001" customHeight="1" thickBot="1" x14ac:dyDescent="0.3">
      <c r="D47" s="102" t="s">
        <v>26</v>
      </c>
      <c r="E47" s="102" t="s">
        <v>21</v>
      </c>
      <c r="F47" s="140" t="s">
        <v>103</v>
      </c>
      <c r="G47" s="114">
        <f t="shared" si="0"/>
        <v>0</v>
      </c>
      <c r="H47" s="114">
        <f t="shared" si="0"/>
        <v>41108450</v>
      </c>
      <c r="I47" s="114">
        <f t="shared" si="3"/>
        <v>0</v>
      </c>
      <c r="J47" s="114">
        <f t="shared" si="3"/>
        <v>205542250</v>
      </c>
      <c r="M47" s="141" t="s">
        <v>103</v>
      </c>
      <c r="N47" s="142">
        <v>0</v>
      </c>
      <c r="O47" s="142">
        <v>41108450</v>
      </c>
      <c r="P47" s="142">
        <v>0</v>
      </c>
      <c r="Q47" s="142">
        <v>0</v>
      </c>
      <c r="S47" s="117">
        <f t="shared" si="11"/>
        <v>0</v>
      </c>
      <c r="T47" s="117">
        <f t="shared" si="11"/>
        <v>151614200</v>
      </c>
      <c r="U47" s="114"/>
      <c r="V47" s="114"/>
      <c r="W47" s="117"/>
      <c r="X47" s="117"/>
      <c r="Y47" s="119"/>
      <c r="Z47" s="119"/>
      <c r="AA47" s="120"/>
      <c r="AB47" s="130"/>
      <c r="AC47" s="130"/>
      <c r="AD47" s="130"/>
      <c r="AE47" s="130"/>
      <c r="AK47" s="123">
        <v>0</v>
      </c>
      <c r="AL47" s="123">
        <v>205542250</v>
      </c>
      <c r="AM47" s="123">
        <v>0</v>
      </c>
      <c r="AN47" s="123">
        <v>0</v>
      </c>
      <c r="AO47" s="124">
        <v>0</v>
      </c>
      <c r="AP47" s="124">
        <v>151614200</v>
      </c>
      <c r="AQ47" s="124">
        <v>0</v>
      </c>
      <c r="AR47" s="124">
        <v>0</v>
      </c>
      <c r="AS47" s="123"/>
      <c r="AT47" s="123"/>
      <c r="AU47" s="123"/>
      <c r="AV47" s="123"/>
      <c r="AY47" s="131"/>
      <c r="AZ47" s="131"/>
      <c r="BD47" s="161"/>
      <c r="BE47" s="162"/>
      <c r="BF47" s="162"/>
      <c r="BG47" s="162"/>
      <c r="BH47" s="162"/>
      <c r="BI47" s="162"/>
      <c r="BJ47" s="162"/>
      <c r="BK47" s="128"/>
      <c r="BL47" s="128"/>
      <c r="BM47" s="129"/>
      <c r="BN47" s="129"/>
    </row>
    <row r="48" spans="2:66" ht="20.100000000000001" customHeight="1" thickBot="1" x14ac:dyDescent="0.3">
      <c r="D48" s="102" t="s">
        <v>26</v>
      </c>
      <c r="E48" s="102" t="s">
        <v>21</v>
      </c>
      <c r="F48" s="140" t="s">
        <v>104</v>
      </c>
      <c r="G48" s="114">
        <f t="shared" si="0"/>
        <v>0</v>
      </c>
      <c r="H48" s="114">
        <f t="shared" si="0"/>
        <v>0</v>
      </c>
      <c r="I48" s="114">
        <f t="shared" si="3"/>
        <v>0</v>
      </c>
      <c r="J48" s="114">
        <f t="shared" si="3"/>
        <v>0</v>
      </c>
      <c r="M48" s="141" t="s">
        <v>104</v>
      </c>
      <c r="N48" s="142">
        <v>0</v>
      </c>
      <c r="O48" s="142">
        <v>0</v>
      </c>
      <c r="P48" s="142">
        <v>0</v>
      </c>
      <c r="Q48" s="142">
        <v>0</v>
      </c>
      <c r="S48" s="117">
        <f t="shared" si="11"/>
        <v>0</v>
      </c>
      <c r="T48" s="117">
        <f t="shared" si="11"/>
        <v>0</v>
      </c>
      <c r="U48" s="114">
        <f t="shared" si="4"/>
        <v>0</v>
      </c>
      <c r="V48" s="114">
        <f t="shared" si="4"/>
        <v>0</v>
      </c>
      <c r="W48" s="117">
        <v>0</v>
      </c>
      <c r="X48" s="117">
        <v>0</v>
      </c>
      <c r="Y48" s="119">
        <v>0</v>
      </c>
      <c r="Z48" s="119">
        <v>0</v>
      </c>
      <c r="AA48" s="120"/>
      <c r="AB48" s="163" t="s">
        <v>105</v>
      </c>
      <c r="AC48" s="163"/>
      <c r="AD48" s="130">
        <v>59000</v>
      </c>
      <c r="AE48" s="130"/>
      <c r="AK48" s="123">
        <v>0</v>
      </c>
      <c r="AL48" s="123">
        <v>0</v>
      </c>
      <c r="AM48" s="123">
        <v>0</v>
      </c>
      <c r="AN48" s="123">
        <v>0</v>
      </c>
      <c r="AO48" s="124">
        <v>0</v>
      </c>
      <c r="AP48" s="124">
        <v>0</v>
      </c>
      <c r="AQ48" s="124">
        <v>0</v>
      </c>
      <c r="AR48" s="124">
        <v>0</v>
      </c>
      <c r="AS48" s="123">
        <v>0</v>
      </c>
      <c r="AT48" s="123">
        <v>0</v>
      </c>
      <c r="AU48" s="123">
        <v>0</v>
      </c>
      <c r="AV48" s="123">
        <v>0</v>
      </c>
      <c r="AY48" s="131"/>
      <c r="AZ48" s="131">
        <v>84920840</v>
      </c>
      <c r="BD48" s="148" t="s">
        <v>66</v>
      </c>
      <c r="BE48" s="149">
        <f t="shared" ref="BE48:BJ48" si="13">SUM(BE33:BE46)</f>
        <v>931880542.37</v>
      </c>
      <c r="BF48" s="149">
        <f t="shared" si="13"/>
        <v>931880542.37</v>
      </c>
      <c r="BG48" s="149">
        <f t="shared" si="13"/>
        <v>931880542.37000012</v>
      </c>
      <c r="BH48" s="149">
        <f t="shared" si="13"/>
        <v>931880542.37</v>
      </c>
      <c r="BI48" s="149">
        <f t="shared" si="13"/>
        <v>-2.9802322387695313E-8</v>
      </c>
      <c r="BJ48" s="149">
        <f t="shared" si="13"/>
        <v>0</v>
      </c>
      <c r="BK48" s="128">
        <f t="shared" si="7"/>
        <v>0</v>
      </c>
      <c r="BL48" s="128">
        <f t="shared" si="7"/>
        <v>0</v>
      </c>
      <c r="BM48" s="129">
        <f t="shared" ref="BM48:BN86" si="14">+U48-BK48</f>
        <v>0</v>
      </c>
      <c r="BN48" s="129">
        <f t="shared" si="14"/>
        <v>0</v>
      </c>
    </row>
    <row r="49" spans="2:66" ht="20.100000000000001" customHeight="1" x14ac:dyDescent="0.25">
      <c r="D49" s="102" t="s">
        <v>26</v>
      </c>
      <c r="E49" s="102" t="s">
        <v>21</v>
      </c>
      <c r="F49" s="140" t="s">
        <v>106</v>
      </c>
      <c r="G49" s="114">
        <f t="shared" si="0"/>
        <v>0</v>
      </c>
      <c r="H49" s="114">
        <f t="shared" si="0"/>
        <v>0</v>
      </c>
      <c r="I49" s="114">
        <f t="shared" si="3"/>
        <v>0</v>
      </c>
      <c r="J49" s="114">
        <f t="shared" si="3"/>
        <v>0</v>
      </c>
      <c r="M49" s="141" t="s">
        <v>106</v>
      </c>
      <c r="N49" s="142">
        <v>0</v>
      </c>
      <c r="O49" s="142">
        <v>0</v>
      </c>
      <c r="P49" s="142">
        <v>0</v>
      </c>
      <c r="Q49" s="142">
        <v>0</v>
      </c>
      <c r="S49" s="117">
        <f t="shared" si="11"/>
        <v>0</v>
      </c>
      <c r="T49" s="117">
        <f t="shared" si="11"/>
        <v>0</v>
      </c>
      <c r="U49" s="114">
        <f t="shared" si="4"/>
        <v>0</v>
      </c>
      <c r="V49" s="114">
        <f t="shared" si="4"/>
        <v>0</v>
      </c>
      <c r="W49" s="117">
        <v>0</v>
      </c>
      <c r="X49" s="117">
        <v>113078850</v>
      </c>
      <c r="Y49" s="117">
        <v>0</v>
      </c>
      <c r="Z49" s="117">
        <v>103756950</v>
      </c>
      <c r="AA49" s="143"/>
      <c r="AB49" s="130" t="s">
        <v>107</v>
      </c>
      <c r="AC49" s="130"/>
      <c r="AD49" s="130">
        <v>1038815.36</v>
      </c>
      <c r="AE49" s="130"/>
      <c r="AK49" s="123">
        <v>0</v>
      </c>
      <c r="AL49" s="123">
        <v>0</v>
      </c>
      <c r="AM49" s="123">
        <v>0</v>
      </c>
      <c r="AN49" s="123">
        <v>0</v>
      </c>
      <c r="AO49" s="124">
        <v>0</v>
      </c>
      <c r="AP49" s="124">
        <v>0</v>
      </c>
      <c r="AQ49" s="124">
        <v>0</v>
      </c>
      <c r="AR49" s="124">
        <v>0</v>
      </c>
      <c r="AS49" s="123">
        <v>0</v>
      </c>
      <c r="AT49" s="123">
        <v>0</v>
      </c>
      <c r="AU49" s="123">
        <v>0</v>
      </c>
      <c r="AV49" s="123">
        <v>0</v>
      </c>
      <c r="AY49" s="131"/>
      <c r="AZ49" s="131"/>
      <c r="BD49" s="164"/>
      <c r="BE49" s="165"/>
      <c r="BF49" s="165"/>
      <c r="BG49" s="165"/>
      <c r="BH49" s="165"/>
      <c r="BI49" s="165"/>
      <c r="BJ49" s="165"/>
      <c r="BK49" s="128">
        <f t="shared" si="7"/>
        <v>0</v>
      </c>
      <c r="BL49" s="128">
        <f t="shared" si="7"/>
        <v>0</v>
      </c>
      <c r="BM49" s="129">
        <f t="shared" si="14"/>
        <v>0</v>
      </c>
      <c r="BN49" s="129">
        <f t="shared" si="14"/>
        <v>0</v>
      </c>
    </row>
    <row r="50" spans="2:66" ht="20.100000000000001" customHeight="1" x14ac:dyDescent="0.25">
      <c r="D50" s="102" t="s">
        <v>26</v>
      </c>
      <c r="E50" s="102" t="s">
        <v>21</v>
      </c>
      <c r="F50" s="140" t="s">
        <v>108</v>
      </c>
      <c r="G50" s="114">
        <f t="shared" si="0"/>
        <v>0</v>
      </c>
      <c r="H50" s="114">
        <f t="shared" si="0"/>
        <v>171366884.15000001</v>
      </c>
      <c r="I50" s="114">
        <f t="shared" si="3"/>
        <v>0</v>
      </c>
      <c r="J50" s="114">
        <f t="shared" si="3"/>
        <v>144431985.00999999</v>
      </c>
      <c r="M50" s="141" t="s">
        <v>108</v>
      </c>
      <c r="N50" s="142">
        <v>0</v>
      </c>
      <c r="O50" s="142">
        <v>171366884.15000001</v>
      </c>
      <c r="P50" s="142">
        <v>0</v>
      </c>
      <c r="Q50" s="142">
        <v>0</v>
      </c>
      <c r="S50" s="117">
        <f t="shared" si="11"/>
        <v>0</v>
      </c>
      <c r="T50" s="117">
        <f t="shared" si="11"/>
        <v>198786220</v>
      </c>
      <c r="U50" s="114">
        <f t="shared" si="4"/>
        <v>0</v>
      </c>
      <c r="V50" s="114">
        <f t="shared" si="4"/>
        <v>198257114.06</v>
      </c>
      <c r="W50" s="117">
        <v>0</v>
      </c>
      <c r="X50" s="117">
        <v>118707911.38</v>
      </c>
      <c r="Y50" s="117">
        <v>0</v>
      </c>
      <c r="Z50" s="117">
        <v>202271646</v>
      </c>
      <c r="AA50" s="143"/>
      <c r="AB50" s="130" t="s">
        <v>109</v>
      </c>
      <c r="AC50" s="130"/>
      <c r="AD50" s="130">
        <v>594335.68000000005</v>
      </c>
      <c r="AE50" s="130">
        <v>138309090.22</v>
      </c>
      <c r="AK50" s="123">
        <v>0</v>
      </c>
      <c r="AL50" s="123">
        <v>144431985.00999999</v>
      </c>
      <c r="AM50" s="123">
        <v>0</v>
      </c>
      <c r="AN50" s="123">
        <v>0</v>
      </c>
      <c r="AO50" s="124">
        <v>0</v>
      </c>
      <c r="AP50" s="124">
        <v>198786220</v>
      </c>
      <c r="AQ50" s="124">
        <v>0</v>
      </c>
      <c r="AR50" s="124">
        <v>0</v>
      </c>
      <c r="AS50" s="123">
        <v>0</v>
      </c>
      <c r="AT50" s="123">
        <v>198257114.06</v>
      </c>
      <c r="AU50" s="123">
        <v>0</v>
      </c>
      <c r="AV50" s="123">
        <v>0</v>
      </c>
      <c r="AY50" s="131"/>
      <c r="AZ50" s="131"/>
      <c r="BD50" s="4"/>
      <c r="BE50" s="166"/>
      <c r="BF50" s="166"/>
      <c r="BG50" s="166"/>
      <c r="BH50" s="166"/>
      <c r="BI50" s="166"/>
      <c r="BJ50" s="166"/>
      <c r="BK50" s="128">
        <f t="shared" si="7"/>
        <v>0</v>
      </c>
      <c r="BL50" s="128">
        <f t="shared" si="7"/>
        <v>198257114.06</v>
      </c>
      <c r="BM50" s="129">
        <f t="shared" si="14"/>
        <v>0</v>
      </c>
      <c r="BN50" s="129">
        <f t="shared" si="14"/>
        <v>0</v>
      </c>
    </row>
    <row r="51" spans="2:66" ht="20.100000000000001" customHeight="1" x14ac:dyDescent="0.25">
      <c r="D51" s="102" t="s">
        <v>26</v>
      </c>
      <c r="E51" s="102" t="s">
        <v>21</v>
      </c>
      <c r="F51" s="140" t="s">
        <v>110</v>
      </c>
      <c r="G51" s="114">
        <f t="shared" si="0"/>
        <v>0</v>
      </c>
      <c r="H51" s="114">
        <f t="shared" si="0"/>
        <v>170867409.81</v>
      </c>
      <c r="I51" s="114">
        <f t="shared" si="3"/>
        <v>0</v>
      </c>
      <c r="J51" s="114">
        <f t="shared" si="3"/>
        <v>93905760.799999997</v>
      </c>
      <c r="M51" s="141" t="s">
        <v>110</v>
      </c>
      <c r="N51" s="142">
        <v>0</v>
      </c>
      <c r="O51" s="142">
        <v>170867409.81</v>
      </c>
      <c r="P51" s="142">
        <v>0</v>
      </c>
      <c r="Q51" s="142">
        <v>0</v>
      </c>
      <c r="S51" s="117">
        <f t="shared" si="11"/>
        <v>0</v>
      </c>
      <c r="T51" s="117">
        <f t="shared" si="11"/>
        <v>302521824.99000001</v>
      </c>
      <c r="U51" s="114">
        <f t="shared" si="4"/>
        <v>0</v>
      </c>
      <c r="V51" s="114">
        <f t="shared" si="4"/>
        <v>275375625.81999999</v>
      </c>
      <c r="W51" s="117">
        <v>0</v>
      </c>
      <c r="X51" s="117">
        <v>214107522.47</v>
      </c>
      <c r="Y51" s="117"/>
      <c r="Z51" s="117">
        <v>276685200</v>
      </c>
      <c r="AA51" s="143"/>
      <c r="AB51" s="130" t="s">
        <v>111</v>
      </c>
      <c r="AC51" s="130"/>
      <c r="AD51" s="130">
        <v>2378635.67</v>
      </c>
      <c r="AE51" s="130"/>
      <c r="AK51" s="123">
        <v>0</v>
      </c>
      <c r="AL51" s="123">
        <v>93905760.799999997</v>
      </c>
      <c r="AM51" s="123">
        <v>0</v>
      </c>
      <c r="AN51" s="123">
        <v>0</v>
      </c>
      <c r="AO51" s="124">
        <v>0</v>
      </c>
      <c r="AP51" s="124">
        <v>302521824.99000001</v>
      </c>
      <c r="AQ51" s="124">
        <v>0</v>
      </c>
      <c r="AR51" s="124">
        <v>0</v>
      </c>
      <c r="AS51" s="123">
        <v>0</v>
      </c>
      <c r="AT51" s="123">
        <v>275375625.81999999</v>
      </c>
      <c r="AU51" s="123">
        <v>0</v>
      </c>
      <c r="AV51" s="123">
        <v>0</v>
      </c>
      <c r="AY51" s="131"/>
      <c r="AZ51" s="131"/>
      <c r="BK51" s="128">
        <f t="shared" si="7"/>
        <v>0</v>
      </c>
      <c r="BL51" s="128">
        <f t="shared" si="7"/>
        <v>275375625.81999999</v>
      </c>
      <c r="BM51" s="129">
        <f t="shared" si="14"/>
        <v>0</v>
      </c>
      <c r="BN51" s="129">
        <f t="shared" si="14"/>
        <v>0</v>
      </c>
    </row>
    <row r="52" spans="2:66" ht="20.100000000000001" customHeight="1" x14ac:dyDescent="0.25">
      <c r="D52" s="102" t="s">
        <v>26</v>
      </c>
      <c r="E52" s="102" t="s">
        <v>21</v>
      </c>
      <c r="F52" s="140" t="s">
        <v>112</v>
      </c>
      <c r="G52" s="114">
        <f t="shared" si="0"/>
        <v>0</v>
      </c>
      <c r="H52" s="114">
        <f t="shared" si="0"/>
        <v>0</v>
      </c>
      <c r="I52" s="114">
        <f t="shared" si="3"/>
        <v>0</v>
      </c>
      <c r="J52" s="114">
        <f t="shared" si="3"/>
        <v>0</v>
      </c>
      <c r="M52" s="141" t="s">
        <v>112</v>
      </c>
      <c r="N52" s="142">
        <v>0</v>
      </c>
      <c r="O52" s="142">
        <v>0</v>
      </c>
      <c r="P52" s="142">
        <v>0</v>
      </c>
      <c r="Q52" s="142">
        <v>0</v>
      </c>
      <c r="S52" s="117">
        <f t="shared" si="11"/>
        <v>0</v>
      </c>
      <c r="T52" s="117">
        <f t="shared" si="11"/>
        <v>0</v>
      </c>
      <c r="U52" s="114">
        <f t="shared" si="4"/>
        <v>0</v>
      </c>
      <c r="V52" s="114">
        <f t="shared" si="4"/>
        <v>0</v>
      </c>
      <c r="W52" s="117">
        <v>0</v>
      </c>
      <c r="X52" s="117">
        <v>0</v>
      </c>
      <c r="Y52" s="117">
        <v>0</v>
      </c>
      <c r="Z52" s="117"/>
      <c r="AA52" s="143"/>
      <c r="AB52" s="130" t="s">
        <v>113</v>
      </c>
      <c r="AC52" s="130"/>
      <c r="AD52" s="130">
        <v>29312159.670000002</v>
      </c>
      <c r="AE52" s="130">
        <v>125144125.92</v>
      </c>
      <c r="AK52" s="123">
        <v>0</v>
      </c>
      <c r="AL52" s="123">
        <v>0</v>
      </c>
      <c r="AM52" s="123">
        <v>0</v>
      </c>
      <c r="AN52" s="123">
        <v>0</v>
      </c>
      <c r="AO52" s="124">
        <v>0</v>
      </c>
      <c r="AP52" s="124">
        <v>0</v>
      </c>
      <c r="AQ52" s="124">
        <v>0</v>
      </c>
      <c r="AR52" s="124">
        <v>0</v>
      </c>
      <c r="AS52" s="123">
        <v>0</v>
      </c>
      <c r="AT52" s="123">
        <v>0</v>
      </c>
      <c r="AU52" s="123">
        <v>0</v>
      </c>
      <c r="AV52" s="123">
        <v>0</v>
      </c>
      <c r="AY52" s="131"/>
      <c r="AZ52" s="131"/>
      <c r="BI52" s="129"/>
      <c r="BJ52" s="129"/>
      <c r="BK52" s="128">
        <f t="shared" si="7"/>
        <v>0</v>
      </c>
      <c r="BL52" s="128">
        <f t="shared" si="7"/>
        <v>0</v>
      </c>
      <c r="BM52" s="129">
        <f t="shared" si="14"/>
        <v>0</v>
      </c>
      <c r="BN52" s="129">
        <f t="shared" si="14"/>
        <v>0</v>
      </c>
    </row>
    <row r="53" spans="2:66" ht="20.100000000000001" customHeight="1" x14ac:dyDescent="0.25">
      <c r="D53" s="102" t="s">
        <v>26</v>
      </c>
      <c r="E53" s="102" t="s">
        <v>21</v>
      </c>
      <c r="F53" s="140" t="s">
        <v>114</v>
      </c>
      <c r="G53" s="114">
        <f t="shared" si="0"/>
        <v>0</v>
      </c>
      <c r="H53" s="114">
        <f t="shared" si="0"/>
        <v>122700000</v>
      </c>
      <c r="I53" s="114"/>
      <c r="J53" s="114"/>
      <c r="M53" s="141" t="s">
        <v>114</v>
      </c>
      <c r="N53" s="142">
        <v>0</v>
      </c>
      <c r="O53" s="142">
        <v>122700000</v>
      </c>
      <c r="P53" s="142">
        <v>0</v>
      </c>
      <c r="Q53" s="142">
        <v>0</v>
      </c>
      <c r="S53" s="117"/>
      <c r="T53" s="117"/>
      <c r="U53" s="114"/>
      <c r="V53" s="114"/>
      <c r="W53" s="117"/>
      <c r="X53" s="117"/>
      <c r="Y53" s="117"/>
      <c r="Z53" s="117"/>
      <c r="AA53" s="143"/>
      <c r="AB53" s="130"/>
      <c r="AC53" s="130"/>
      <c r="AD53" s="130"/>
      <c r="AE53" s="130"/>
      <c r="AK53" s="123"/>
      <c r="AL53" s="123"/>
      <c r="AM53" s="123"/>
      <c r="AN53" s="123"/>
      <c r="AO53" s="124"/>
      <c r="AP53" s="124"/>
      <c r="AQ53" s="124"/>
      <c r="AR53" s="124"/>
      <c r="AS53" s="123"/>
      <c r="AT53" s="123"/>
      <c r="AU53" s="123"/>
      <c r="AV53" s="123"/>
      <c r="AY53" s="131"/>
      <c r="AZ53" s="131"/>
      <c r="BI53" s="129"/>
      <c r="BJ53" s="129"/>
      <c r="BK53" s="128"/>
      <c r="BL53" s="128"/>
      <c r="BM53" s="129"/>
      <c r="BN53" s="129"/>
    </row>
    <row r="54" spans="2:66" ht="20.100000000000001" customHeight="1" x14ac:dyDescent="0.25">
      <c r="D54" s="102" t="s">
        <v>29</v>
      </c>
      <c r="E54" s="102" t="s">
        <v>21</v>
      </c>
      <c r="F54" s="113" t="s">
        <v>30</v>
      </c>
      <c r="G54" s="114">
        <f t="shared" si="0"/>
        <v>0</v>
      </c>
      <c r="H54" s="114">
        <f t="shared" si="0"/>
        <v>0</v>
      </c>
      <c r="I54" s="114">
        <f t="shared" si="3"/>
        <v>0</v>
      </c>
      <c r="J54" s="114">
        <f t="shared" si="3"/>
        <v>0</v>
      </c>
      <c r="M54" s="115" t="s">
        <v>30</v>
      </c>
      <c r="N54" s="142">
        <v>0</v>
      </c>
      <c r="O54" s="142">
        <v>0</v>
      </c>
      <c r="P54" s="142">
        <v>0</v>
      </c>
      <c r="Q54" s="142">
        <v>0</v>
      </c>
      <c r="S54" s="117">
        <f t="shared" si="11"/>
        <v>0</v>
      </c>
      <c r="T54" s="117">
        <f t="shared" si="11"/>
        <v>0</v>
      </c>
      <c r="U54" s="118">
        <f t="shared" si="4"/>
        <v>0</v>
      </c>
      <c r="V54" s="118">
        <f t="shared" si="4"/>
        <v>0</v>
      </c>
      <c r="W54" s="117">
        <v>0</v>
      </c>
      <c r="X54" s="117">
        <v>0</v>
      </c>
      <c r="Y54" s="119">
        <v>0</v>
      </c>
      <c r="Z54" s="119">
        <v>0</v>
      </c>
      <c r="AA54" s="120"/>
      <c r="AB54" s="121" t="s">
        <v>115</v>
      </c>
      <c r="AC54" s="121"/>
      <c r="AD54" s="121">
        <v>2806687.03</v>
      </c>
      <c r="AE54" s="121"/>
      <c r="AK54" s="123">
        <v>0</v>
      </c>
      <c r="AL54" s="123">
        <v>0</v>
      </c>
      <c r="AM54" s="123">
        <v>0</v>
      </c>
      <c r="AN54" s="123">
        <v>0</v>
      </c>
      <c r="AO54" s="124">
        <v>0</v>
      </c>
      <c r="AP54" s="124">
        <v>0</v>
      </c>
      <c r="AQ54" s="124">
        <v>0</v>
      </c>
      <c r="AR54" s="124">
        <v>0</v>
      </c>
      <c r="AS54" s="123">
        <v>0</v>
      </c>
      <c r="AT54" s="123">
        <v>0</v>
      </c>
      <c r="AU54" s="123">
        <v>0</v>
      </c>
      <c r="AV54" s="123">
        <v>0</v>
      </c>
      <c r="AY54" s="158"/>
      <c r="AZ54" s="158"/>
      <c r="BK54" s="128">
        <f t="shared" si="7"/>
        <v>0</v>
      </c>
      <c r="BL54" s="128">
        <f t="shared" si="7"/>
        <v>0</v>
      </c>
      <c r="BM54" s="129">
        <f t="shared" si="14"/>
        <v>0</v>
      </c>
      <c r="BN54" s="129">
        <f t="shared" si="14"/>
        <v>0</v>
      </c>
    </row>
    <row r="55" spans="2:66" ht="20.100000000000001" customHeight="1" x14ac:dyDescent="0.25">
      <c r="D55" s="102" t="s">
        <v>29</v>
      </c>
      <c r="E55" s="102" t="s">
        <v>21</v>
      </c>
      <c r="F55" s="113" t="s">
        <v>116</v>
      </c>
      <c r="G55" s="114">
        <f t="shared" si="0"/>
        <v>0</v>
      </c>
      <c r="H55" s="114">
        <f t="shared" si="0"/>
        <v>0</v>
      </c>
      <c r="I55" s="114">
        <f t="shared" si="3"/>
        <v>0</v>
      </c>
      <c r="J55" s="114">
        <f t="shared" si="3"/>
        <v>0</v>
      </c>
      <c r="M55" s="115" t="s">
        <v>116</v>
      </c>
      <c r="N55" s="142">
        <v>0</v>
      </c>
      <c r="O55" s="142">
        <v>0</v>
      </c>
      <c r="P55" s="142">
        <v>0</v>
      </c>
      <c r="Q55" s="142">
        <v>0</v>
      </c>
      <c r="S55" s="117">
        <f t="shared" si="11"/>
        <v>0</v>
      </c>
      <c r="T55" s="117">
        <f t="shared" si="11"/>
        <v>0</v>
      </c>
      <c r="U55" s="118">
        <f t="shared" si="4"/>
        <v>0</v>
      </c>
      <c r="V55" s="118">
        <f t="shared" si="4"/>
        <v>0</v>
      </c>
      <c r="W55" s="117">
        <v>0</v>
      </c>
      <c r="X55" s="117">
        <v>0</v>
      </c>
      <c r="Y55" s="119">
        <v>0</v>
      </c>
      <c r="Z55" s="119">
        <v>0</v>
      </c>
      <c r="AA55" s="120"/>
      <c r="AB55" s="130" t="s">
        <v>117</v>
      </c>
      <c r="AC55" s="130"/>
      <c r="AD55" s="130">
        <v>552948</v>
      </c>
      <c r="AE55" s="130"/>
      <c r="AK55" s="123">
        <v>0</v>
      </c>
      <c r="AL55" s="123">
        <v>0</v>
      </c>
      <c r="AM55" s="123">
        <v>0</v>
      </c>
      <c r="AN55" s="123">
        <v>0</v>
      </c>
      <c r="AO55" s="124">
        <v>0</v>
      </c>
      <c r="AP55" s="124">
        <v>0</v>
      </c>
      <c r="AQ55" s="124">
        <v>0</v>
      </c>
      <c r="AR55" s="124">
        <v>0</v>
      </c>
      <c r="AS55" s="123">
        <v>0</v>
      </c>
      <c r="AT55" s="123">
        <v>0</v>
      </c>
      <c r="AU55" s="123">
        <v>0</v>
      </c>
      <c r="AV55" s="123">
        <v>0</v>
      </c>
      <c r="AY55" s="131"/>
      <c r="AZ55" s="131"/>
      <c r="BK55" s="128">
        <f t="shared" si="7"/>
        <v>0</v>
      </c>
      <c r="BL55" s="128">
        <f t="shared" si="7"/>
        <v>0</v>
      </c>
      <c r="BM55" s="129">
        <f t="shared" si="14"/>
        <v>0</v>
      </c>
      <c r="BN55" s="129">
        <f t="shared" si="14"/>
        <v>0</v>
      </c>
    </row>
    <row r="56" spans="2:66" ht="20.100000000000001" customHeight="1" x14ac:dyDescent="0.25">
      <c r="D56" s="139" t="s">
        <v>29</v>
      </c>
      <c r="E56" s="139" t="s">
        <v>21</v>
      </c>
      <c r="F56" s="140" t="s">
        <v>118</v>
      </c>
      <c r="G56" s="114">
        <f t="shared" si="0"/>
        <v>0</v>
      </c>
      <c r="H56" s="114">
        <f t="shared" si="0"/>
        <v>0</v>
      </c>
      <c r="I56" s="114">
        <f t="shared" si="3"/>
        <v>0</v>
      </c>
      <c r="J56" s="114">
        <f t="shared" si="3"/>
        <v>475000</v>
      </c>
      <c r="M56" s="141" t="s">
        <v>118</v>
      </c>
      <c r="N56" s="142">
        <v>0</v>
      </c>
      <c r="O56" s="142">
        <v>0</v>
      </c>
      <c r="P56" s="142">
        <v>0</v>
      </c>
      <c r="Q56" s="142">
        <v>0</v>
      </c>
      <c r="S56" s="117">
        <f t="shared" si="11"/>
        <v>0</v>
      </c>
      <c r="T56" s="117">
        <f t="shared" si="11"/>
        <v>375000</v>
      </c>
      <c r="U56" s="114">
        <f t="shared" si="4"/>
        <v>0</v>
      </c>
      <c r="V56" s="114">
        <f t="shared" si="4"/>
        <v>600000</v>
      </c>
      <c r="W56" s="117">
        <v>0</v>
      </c>
      <c r="X56" s="117">
        <v>315000</v>
      </c>
      <c r="Y56" s="119">
        <v>0</v>
      </c>
      <c r="Z56" s="117">
        <v>270000</v>
      </c>
      <c r="AA56" s="143"/>
      <c r="AB56" s="130" t="s">
        <v>119</v>
      </c>
      <c r="AC56" s="130"/>
      <c r="AD56" s="130">
        <v>12366.4</v>
      </c>
      <c r="AE56" s="130">
        <v>506000</v>
      </c>
      <c r="AK56" s="123">
        <v>0</v>
      </c>
      <c r="AL56" s="123">
        <v>475000</v>
      </c>
      <c r="AM56" s="123">
        <v>0</v>
      </c>
      <c r="AN56" s="123">
        <v>0</v>
      </c>
      <c r="AO56" s="124">
        <v>0</v>
      </c>
      <c r="AP56" s="124">
        <v>375000</v>
      </c>
      <c r="AQ56" s="124">
        <v>0</v>
      </c>
      <c r="AR56" s="124">
        <v>0</v>
      </c>
      <c r="AS56" s="123">
        <v>0</v>
      </c>
      <c r="AT56" s="123">
        <v>600000</v>
      </c>
      <c r="AU56" s="123">
        <v>0</v>
      </c>
      <c r="AV56" s="123">
        <v>0</v>
      </c>
      <c r="AY56" s="131"/>
      <c r="AZ56" s="131">
        <v>274800</v>
      </c>
      <c r="BK56" s="128">
        <f t="shared" si="7"/>
        <v>0</v>
      </c>
      <c r="BL56" s="128">
        <f t="shared" si="7"/>
        <v>600000</v>
      </c>
      <c r="BM56" s="129">
        <f t="shared" si="14"/>
        <v>0</v>
      </c>
      <c r="BN56" s="129">
        <f t="shared" si="14"/>
        <v>0</v>
      </c>
    </row>
    <row r="57" spans="2:66" ht="20.100000000000001" customHeight="1" x14ac:dyDescent="0.25">
      <c r="D57" s="139" t="s">
        <v>29</v>
      </c>
      <c r="E57" s="139" t="s">
        <v>21</v>
      </c>
      <c r="F57" s="140" t="s">
        <v>120</v>
      </c>
      <c r="G57" s="114">
        <f t="shared" si="0"/>
        <v>0</v>
      </c>
      <c r="H57" s="114">
        <f t="shared" si="0"/>
        <v>0</v>
      </c>
      <c r="I57" s="114">
        <f t="shared" si="3"/>
        <v>0</v>
      </c>
      <c r="J57" s="114">
        <f t="shared" si="3"/>
        <v>0</v>
      </c>
      <c r="M57" s="141" t="s">
        <v>120</v>
      </c>
      <c r="N57" s="142">
        <v>0</v>
      </c>
      <c r="O57" s="142">
        <v>0</v>
      </c>
      <c r="P57" s="142">
        <v>0</v>
      </c>
      <c r="Q57" s="142">
        <v>0</v>
      </c>
      <c r="S57" s="117">
        <f t="shared" si="11"/>
        <v>0</v>
      </c>
      <c r="T57" s="117">
        <f t="shared" si="11"/>
        <v>0</v>
      </c>
      <c r="U57" s="114">
        <f t="shared" si="4"/>
        <v>0</v>
      </c>
      <c r="V57" s="114">
        <f t="shared" si="4"/>
        <v>0</v>
      </c>
      <c r="W57" s="117">
        <v>0</v>
      </c>
      <c r="X57" s="117">
        <v>0</v>
      </c>
      <c r="Y57" s="119">
        <v>0</v>
      </c>
      <c r="Z57" s="119">
        <v>0</v>
      </c>
      <c r="AA57" s="120"/>
      <c r="AB57" s="130" t="s">
        <v>121</v>
      </c>
      <c r="AC57" s="130">
        <v>376200</v>
      </c>
      <c r="AD57" s="130"/>
      <c r="AE57" s="130"/>
      <c r="AK57" s="123">
        <v>0</v>
      </c>
      <c r="AL57" s="123">
        <v>0</v>
      </c>
      <c r="AM57" s="123">
        <v>0</v>
      </c>
      <c r="AN57" s="123">
        <v>0</v>
      </c>
      <c r="AO57" s="124">
        <v>0</v>
      </c>
      <c r="AP57" s="124">
        <v>0</v>
      </c>
      <c r="AQ57" s="124">
        <v>0</v>
      </c>
      <c r="AR57" s="124">
        <v>0</v>
      </c>
      <c r="AS57" s="123">
        <v>0</v>
      </c>
      <c r="AT57" s="123">
        <v>0</v>
      </c>
      <c r="AU57" s="123">
        <v>0</v>
      </c>
      <c r="AV57" s="123">
        <v>0</v>
      </c>
      <c r="AY57" s="131"/>
      <c r="AZ57" s="131"/>
      <c r="BK57" s="128">
        <f t="shared" si="7"/>
        <v>0</v>
      </c>
      <c r="BL57" s="128">
        <f t="shared" si="7"/>
        <v>0</v>
      </c>
      <c r="BM57" s="129">
        <f t="shared" si="14"/>
        <v>0</v>
      </c>
      <c r="BN57" s="129">
        <f t="shared" si="14"/>
        <v>0</v>
      </c>
    </row>
    <row r="58" spans="2:66" ht="20.100000000000001" customHeight="1" x14ac:dyDescent="0.25">
      <c r="D58" s="139" t="s">
        <v>29</v>
      </c>
      <c r="E58" s="139" t="s">
        <v>21</v>
      </c>
      <c r="F58" s="140" t="s">
        <v>122</v>
      </c>
      <c r="G58" s="114">
        <f t="shared" si="0"/>
        <v>0</v>
      </c>
      <c r="H58" s="114">
        <f t="shared" si="0"/>
        <v>0</v>
      </c>
      <c r="I58" s="114">
        <f t="shared" si="3"/>
        <v>0</v>
      </c>
      <c r="J58" s="114">
        <f t="shared" si="3"/>
        <v>0</v>
      </c>
      <c r="M58" s="141" t="s">
        <v>122</v>
      </c>
      <c r="N58" s="142">
        <v>0</v>
      </c>
      <c r="O58" s="142">
        <v>0</v>
      </c>
      <c r="P58" s="142">
        <v>0</v>
      </c>
      <c r="Q58" s="142">
        <v>0</v>
      </c>
      <c r="S58" s="117">
        <f t="shared" si="11"/>
        <v>0</v>
      </c>
      <c r="T58" s="117">
        <f t="shared" si="11"/>
        <v>0</v>
      </c>
      <c r="U58" s="114">
        <f t="shared" si="4"/>
        <v>0</v>
      </c>
      <c r="V58" s="114">
        <f t="shared" si="4"/>
        <v>0</v>
      </c>
      <c r="W58" s="117">
        <v>0</v>
      </c>
      <c r="X58" s="117">
        <v>0</v>
      </c>
      <c r="Y58" s="119">
        <v>0</v>
      </c>
      <c r="Z58" s="119">
        <v>0</v>
      </c>
      <c r="AA58" s="120"/>
      <c r="AB58" s="130" t="s">
        <v>123</v>
      </c>
      <c r="AC58" s="130">
        <v>27592</v>
      </c>
      <c r="AD58" s="130"/>
      <c r="AE58" s="130"/>
      <c r="AK58" s="123">
        <v>0</v>
      </c>
      <c r="AL58" s="123">
        <v>0</v>
      </c>
      <c r="AM58" s="123">
        <v>0</v>
      </c>
      <c r="AN58" s="123">
        <v>0</v>
      </c>
      <c r="AO58" s="124">
        <v>0</v>
      </c>
      <c r="AP58" s="124">
        <v>0</v>
      </c>
      <c r="AQ58" s="124">
        <v>0</v>
      </c>
      <c r="AR58" s="124">
        <v>0</v>
      </c>
      <c r="AS58" s="123">
        <v>0</v>
      </c>
      <c r="AT58" s="123">
        <v>0</v>
      </c>
      <c r="AU58" s="123">
        <v>0</v>
      </c>
      <c r="AV58" s="123">
        <v>0</v>
      </c>
      <c r="AY58" s="131"/>
      <c r="AZ58" s="131">
        <v>8287</v>
      </c>
      <c r="BK58" s="128">
        <f t="shared" si="7"/>
        <v>0</v>
      </c>
      <c r="BL58" s="128">
        <f t="shared" si="7"/>
        <v>0</v>
      </c>
      <c r="BM58" s="129">
        <f t="shared" si="14"/>
        <v>0</v>
      </c>
      <c r="BN58" s="129">
        <f t="shared" si="14"/>
        <v>0</v>
      </c>
    </row>
    <row r="59" spans="2:66" ht="20.100000000000001" customHeight="1" x14ac:dyDescent="0.25">
      <c r="D59" s="139" t="s">
        <v>29</v>
      </c>
      <c r="E59" s="139" t="s">
        <v>21</v>
      </c>
      <c r="F59" s="140" t="s">
        <v>124</v>
      </c>
      <c r="G59" s="114">
        <f t="shared" si="0"/>
        <v>0</v>
      </c>
      <c r="H59" s="114">
        <f t="shared" si="0"/>
        <v>22823</v>
      </c>
      <c r="I59" s="114">
        <f t="shared" si="3"/>
        <v>0</v>
      </c>
      <c r="J59" s="114">
        <f t="shared" si="3"/>
        <v>54588</v>
      </c>
      <c r="M59" s="141" t="s">
        <v>124</v>
      </c>
      <c r="N59" s="142">
        <v>0</v>
      </c>
      <c r="O59" s="142">
        <v>22823</v>
      </c>
      <c r="P59" s="142">
        <v>0</v>
      </c>
      <c r="Q59" s="142">
        <v>0</v>
      </c>
      <c r="S59" s="117">
        <f t="shared" si="11"/>
        <v>0</v>
      </c>
      <c r="T59" s="117">
        <f t="shared" si="11"/>
        <v>38819</v>
      </c>
      <c r="U59" s="114">
        <f t="shared" si="4"/>
        <v>0</v>
      </c>
      <c r="V59" s="114">
        <f t="shared" si="4"/>
        <v>39439</v>
      </c>
      <c r="W59" s="117">
        <v>0</v>
      </c>
      <c r="X59" s="117">
        <v>48356</v>
      </c>
      <c r="Y59" s="117">
        <v>0</v>
      </c>
      <c r="Z59" s="117">
        <v>48931</v>
      </c>
      <c r="AA59" s="143"/>
      <c r="AB59" s="130" t="s">
        <v>125</v>
      </c>
      <c r="AC59" s="130"/>
      <c r="AD59" s="130"/>
      <c r="AE59" s="130">
        <v>50428</v>
      </c>
      <c r="AK59" s="123">
        <v>0</v>
      </c>
      <c r="AL59" s="123">
        <v>54588</v>
      </c>
      <c r="AM59" s="123">
        <v>0</v>
      </c>
      <c r="AN59" s="123">
        <v>0</v>
      </c>
      <c r="AO59" s="124">
        <v>0</v>
      </c>
      <c r="AP59" s="124">
        <v>38819</v>
      </c>
      <c r="AQ59" s="124">
        <v>0</v>
      </c>
      <c r="AR59" s="124">
        <v>0</v>
      </c>
      <c r="AS59" s="123">
        <v>0</v>
      </c>
      <c r="AT59" s="123">
        <v>39439</v>
      </c>
      <c r="AU59" s="123">
        <v>0</v>
      </c>
      <c r="AV59" s="123">
        <v>0</v>
      </c>
      <c r="AY59" s="131"/>
      <c r="AZ59" s="131"/>
      <c r="BK59" s="128">
        <f t="shared" si="7"/>
        <v>0</v>
      </c>
      <c r="BL59" s="128">
        <f t="shared" si="7"/>
        <v>39439</v>
      </c>
      <c r="BM59" s="129">
        <f t="shared" si="14"/>
        <v>0</v>
      </c>
      <c r="BN59" s="129">
        <f t="shared" si="14"/>
        <v>0</v>
      </c>
    </row>
    <row r="60" spans="2:66" ht="20.100000000000001" customHeight="1" x14ac:dyDescent="0.25">
      <c r="D60" s="139" t="s">
        <v>29</v>
      </c>
      <c r="E60" s="139" t="s">
        <v>21</v>
      </c>
      <c r="F60" s="140" t="s">
        <v>126</v>
      </c>
      <c r="G60" s="114">
        <f t="shared" si="0"/>
        <v>0</v>
      </c>
      <c r="H60" s="114">
        <f t="shared" si="0"/>
        <v>3020</v>
      </c>
      <c r="I60" s="114">
        <f t="shared" si="3"/>
        <v>0</v>
      </c>
      <c r="J60" s="114">
        <f t="shared" si="3"/>
        <v>2270</v>
      </c>
      <c r="M60" s="141" t="s">
        <v>126</v>
      </c>
      <c r="N60" s="142">
        <v>0</v>
      </c>
      <c r="O60" s="142">
        <v>3020</v>
      </c>
      <c r="P60" s="142">
        <v>0</v>
      </c>
      <c r="Q60" s="142">
        <v>0</v>
      </c>
      <c r="S60" s="117">
        <f t="shared" si="11"/>
        <v>0</v>
      </c>
      <c r="T60" s="117">
        <f t="shared" si="11"/>
        <v>47500</v>
      </c>
      <c r="U60" s="114">
        <f t="shared" si="4"/>
        <v>0</v>
      </c>
      <c r="V60" s="114">
        <f t="shared" si="4"/>
        <v>0</v>
      </c>
      <c r="W60" s="117">
        <v>0</v>
      </c>
      <c r="X60" s="117">
        <v>0</v>
      </c>
      <c r="Y60" s="119">
        <v>0</v>
      </c>
      <c r="Z60" s="119">
        <v>0</v>
      </c>
      <c r="AA60" s="120"/>
      <c r="AB60" s="130" t="s">
        <v>127</v>
      </c>
      <c r="AC60" s="130"/>
      <c r="AD60" s="130"/>
      <c r="AE60" s="130">
        <v>9320</v>
      </c>
      <c r="AK60" s="123">
        <v>0</v>
      </c>
      <c r="AL60" s="123">
        <v>2270</v>
      </c>
      <c r="AM60" s="123">
        <v>0</v>
      </c>
      <c r="AN60" s="123">
        <v>0</v>
      </c>
      <c r="AO60" s="124">
        <v>0</v>
      </c>
      <c r="AP60" s="124">
        <v>47500</v>
      </c>
      <c r="AQ60" s="124">
        <v>0</v>
      </c>
      <c r="AR60" s="124">
        <v>0</v>
      </c>
      <c r="AS60" s="123">
        <v>0</v>
      </c>
      <c r="AT60" s="123">
        <v>0</v>
      </c>
      <c r="AU60" s="123">
        <v>0</v>
      </c>
      <c r="AV60" s="123">
        <v>0</v>
      </c>
      <c r="AY60" s="131"/>
      <c r="AZ60" s="131">
        <v>9320</v>
      </c>
      <c r="BK60" s="128">
        <f t="shared" si="7"/>
        <v>0</v>
      </c>
      <c r="BL60" s="128">
        <f t="shared" si="7"/>
        <v>0</v>
      </c>
      <c r="BM60" s="129">
        <f t="shared" si="14"/>
        <v>0</v>
      </c>
      <c r="BN60" s="129">
        <f t="shared" si="14"/>
        <v>0</v>
      </c>
    </row>
    <row r="61" spans="2:66" ht="20.100000000000001" customHeight="1" x14ac:dyDescent="0.25">
      <c r="D61" s="139" t="s">
        <v>29</v>
      </c>
      <c r="E61" s="139" t="s">
        <v>21</v>
      </c>
      <c r="F61" s="140" t="s">
        <v>128</v>
      </c>
      <c r="G61" s="114">
        <f t="shared" si="0"/>
        <v>0</v>
      </c>
      <c r="H61" s="114">
        <f t="shared" si="0"/>
        <v>3494892</v>
      </c>
      <c r="I61" s="114">
        <f t="shared" si="3"/>
        <v>0</v>
      </c>
      <c r="J61" s="114">
        <f t="shared" si="3"/>
        <v>0</v>
      </c>
      <c r="M61" s="141" t="s">
        <v>128</v>
      </c>
      <c r="N61" s="142">
        <v>0</v>
      </c>
      <c r="O61" s="142">
        <v>3494892</v>
      </c>
      <c r="P61" s="142">
        <v>0</v>
      </c>
      <c r="Q61" s="142">
        <v>0</v>
      </c>
      <c r="S61" s="117">
        <f t="shared" si="11"/>
        <v>0</v>
      </c>
      <c r="T61" s="117">
        <f t="shared" si="11"/>
        <v>0</v>
      </c>
      <c r="U61" s="114">
        <f t="shared" si="4"/>
        <v>0</v>
      </c>
      <c r="V61" s="114">
        <f t="shared" si="4"/>
        <v>0</v>
      </c>
      <c r="W61" s="117">
        <v>0</v>
      </c>
      <c r="X61" s="117">
        <v>0</v>
      </c>
      <c r="Y61" s="117">
        <v>224663</v>
      </c>
      <c r="Z61" s="117"/>
      <c r="AA61" s="143"/>
      <c r="AB61" s="130" t="s">
        <v>129</v>
      </c>
      <c r="AC61" s="130">
        <v>1500362</v>
      </c>
      <c r="AD61" s="130"/>
      <c r="AE61" s="130">
        <v>2022458</v>
      </c>
      <c r="AK61" s="123">
        <v>0</v>
      </c>
      <c r="AL61" s="123">
        <v>0</v>
      </c>
      <c r="AM61" s="123">
        <v>0</v>
      </c>
      <c r="AN61" s="123">
        <v>0</v>
      </c>
      <c r="AO61" s="124">
        <v>0</v>
      </c>
      <c r="AP61" s="124">
        <v>0</v>
      </c>
      <c r="AQ61" s="124">
        <v>0</v>
      </c>
      <c r="AR61" s="124">
        <v>0</v>
      </c>
      <c r="AS61" s="123">
        <v>0</v>
      </c>
      <c r="AT61" s="123">
        <v>0</v>
      </c>
      <c r="AU61" s="123">
        <v>0</v>
      </c>
      <c r="AV61" s="123">
        <v>0</v>
      </c>
      <c r="AY61" s="131"/>
      <c r="AZ61" s="131">
        <v>1989877</v>
      </c>
      <c r="BK61" s="128">
        <f t="shared" si="7"/>
        <v>0</v>
      </c>
      <c r="BL61" s="128">
        <f t="shared" si="7"/>
        <v>0</v>
      </c>
      <c r="BM61" s="129">
        <f t="shared" si="14"/>
        <v>0</v>
      </c>
      <c r="BN61" s="129">
        <f t="shared" si="14"/>
        <v>0</v>
      </c>
    </row>
    <row r="62" spans="2:66" ht="20.100000000000001" customHeight="1" x14ac:dyDescent="0.25">
      <c r="D62" s="139" t="s">
        <v>29</v>
      </c>
      <c r="E62" s="139" t="s">
        <v>21</v>
      </c>
      <c r="F62" s="140" t="s">
        <v>130</v>
      </c>
      <c r="G62" s="114">
        <f t="shared" si="0"/>
        <v>0</v>
      </c>
      <c r="H62" s="114">
        <f t="shared" si="0"/>
        <v>1655246</v>
      </c>
      <c r="I62" s="114">
        <f t="shared" si="3"/>
        <v>0</v>
      </c>
      <c r="J62" s="114">
        <f t="shared" si="3"/>
        <v>1976793</v>
      </c>
      <c r="M62" s="141" t="s">
        <v>130</v>
      </c>
      <c r="N62" s="142">
        <v>0</v>
      </c>
      <c r="O62" s="142">
        <v>1655246</v>
      </c>
      <c r="P62" s="142">
        <v>0</v>
      </c>
      <c r="Q62" s="142">
        <v>0</v>
      </c>
      <c r="S62" s="117">
        <f t="shared" si="11"/>
        <v>0</v>
      </c>
      <c r="T62" s="117">
        <f t="shared" si="11"/>
        <v>1218379</v>
      </c>
      <c r="U62" s="114">
        <f t="shared" si="4"/>
        <v>0</v>
      </c>
      <c r="V62" s="114">
        <f t="shared" si="4"/>
        <v>1350758</v>
      </c>
      <c r="W62" s="117">
        <v>0</v>
      </c>
      <c r="X62" s="117">
        <v>1050103</v>
      </c>
      <c r="Y62" s="117">
        <v>0</v>
      </c>
      <c r="Z62" s="117">
        <v>1166418</v>
      </c>
      <c r="AA62" s="143"/>
      <c r="AB62" s="130" t="s">
        <v>131</v>
      </c>
      <c r="AC62" s="130">
        <v>540000</v>
      </c>
      <c r="AD62" s="130"/>
      <c r="AE62" s="130">
        <v>1202427</v>
      </c>
      <c r="AK62" s="123">
        <v>0</v>
      </c>
      <c r="AL62" s="123">
        <v>1976793</v>
      </c>
      <c r="AM62" s="123">
        <v>0</v>
      </c>
      <c r="AN62" s="123">
        <v>0</v>
      </c>
      <c r="AO62" s="124">
        <v>0</v>
      </c>
      <c r="AP62" s="124">
        <v>1218379</v>
      </c>
      <c r="AQ62" s="124">
        <v>0</v>
      </c>
      <c r="AR62" s="124">
        <v>0</v>
      </c>
      <c r="AS62" s="123">
        <v>0</v>
      </c>
      <c r="AT62" s="123">
        <v>1350758</v>
      </c>
      <c r="AU62" s="123">
        <v>0</v>
      </c>
      <c r="AV62" s="123">
        <v>0</v>
      </c>
      <c r="AY62" s="131"/>
      <c r="AZ62" s="131">
        <v>1211416</v>
      </c>
      <c r="BK62" s="128">
        <f t="shared" si="7"/>
        <v>0</v>
      </c>
      <c r="BL62" s="128">
        <f t="shared" si="7"/>
        <v>1350758</v>
      </c>
      <c r="BM62" s="129">
        <f t="shared" si="14"/>
        <v>0</v>
      </c>
      <c r="BN62" s="129">
        <f t="shared" si="14"/>
        <v>0</v>
      </c>
    </row>
    <row r="63" spans="2:66" ht="20.100000000000001" customHeight="1" x14ac:dyDescent="0.25">
      <c r="D63" s="139" t="s">
        <v>29</v>
      </c>
      <c r="E63" s="139" t="s">
        <v>21</v>
      </c>
      <c r="F63" s="140" t="s">
        <v>132</v>
      </c>
      <c r="G63" s="114">
        <f t="shared" si="0"/>
        <v>0</v>
      </c>
      <c r="H63" s="114">
        <f t="shared" si="0"/>
        <v>0</v>
      </c>
      <c r="I63" s="114">
        <f t="shared" si="3"/>
        <v>0</v>
      </c>
      <c r="J63" s="114">
        <f t="shared" si="3"/>
        <v>0</v>
      </c>
      <c r="M63" s="141" t="s">
        <v>132</v>
      </c>
      <c r="N63" s="142">
        <v>0</v>
      </c>
      <c r="O63" s="142">
        <v>0</v>
      </c>
      <c r="P63" s="142">
        <v>0</v>
      </c>
      <c r="Q63" s="142">
        <v>0</v>
      </c>
      <c r="S63" s="117">
        <f t="shared" si="11"/>
        <v>0</v>
      </c>
      <c r="T63" s="117">
        <f t="shared" si="11"/>
        <v>0</v>
      </c>
      <c r="U63" s="114">
        <f t="shared" si="4"/>
        <v>0</v>
      </c>
      <c r="V63" s="114">
        <f t="shared" si="4"/>
        <v>0</v>
      </c>
      <c r="W63" s="117">
        <v>0</v>
      </c>
      <c r="X63" s="117">
        <v>2060000</v>
      </c>
      <c r="Y63" s="117"/>
      <c r="Z63" s="117"/>
      <c r="AA63" s="143"/>
      <c r="AB63" s="130"/>
      <c r="AC63" s="130"/>
      <c r="AD63" s="130"/>
      <c r="AE63" s="130"/>
      <c r="AK63" s="123">
        <v>0</v>
      </c>
      <c r="AL63" s="123">
        <v>0</v>
      </c>
      <c r="AM63" s="123">
        <v>0</v>
      </c>
      <c r="AN63" s="123">
        <v>0</v>
      </c>
      <c r="AO63" s="124">
        <v>0</v>
      </c>
      <c r="AP63" s="124">
        <v>0</v>
      </c>
      <c r="AQ63" s="124">
        <v>0</v>
      </c>
      <c r="AR63" s="124">
        <v>0</v>
      </c>
      <c r="AS63" s="123">
        <v>0</v>
      </c>
      <c r="AT63" s="123">
        <v>0</v>
      </c>
      <c r="AU63" s="123">
        <v>0</v>
      </c>
      <c r="AV63" s="123">
        <v>0</v>
      </c>
      <c r="AY63" s="131"/>
      <c r="AZ63" s="131"/>
      <c r="BK63" s="128">
        <f t="shared" si="7"/>
        <v>0</v>
      </c>
      <c r="BL63" s="128">
        <f t="shared" si="7"/>
        <v>0</v>
      </c>
      <c r="BM63" s="129">
        <f t="shared" si="14"/>
        <v>0</v>
      </c>
      <c r="BN63" s="129">
        <f t="shared" si="14"/>
        <v>0</v>
      </c>
    </row>
    <row r="64" spans="2:66" ht="20.100000000000001" customHeight="1" x14ac:dyDescent="0.25">
      <c r="B64" s="1" t="s">
        <v>133</v>
      </c>
      <c r="D64" s="139" t="s">
        <v>29</v>
      </c>
      <c r="E64" s="139" t="s">
        <v>21</v>
      </c>
      <c r="F64" s="140" t="s">
        <v>134</v>
      </c>
      <c r="G64" s="114">
        <f t="shared" si="0"/>
        <v>0</v>
      </c>
      <c r="H64" s="114">
        <f t="shared" si="0"/>
        <v>0</v>
      </c>
      <c r="I64" s="114">
        <f t="shared" si="3"/>
        <v>0</v>
      </c>
      <c r="J64" s="114">
        <f t="shared" si="3"/>
        <v>0</v>
      </c>
      <c r="M64" s="141" t="s">
        <v>134</v>
      </c>
      <c r="N64" s="142">
        <v>0</v>
      </c>
      <c r="O64" s="142">
        <v>0</v>
      </c>
      <c r="P64" s="142">
        <v>0</v>
      </c>
      <c r="Q64" s="142">
        <v>0</v>
      </c>
      <c r="S64" s="117">
        <f t="shared" si="11"/>
        <v>0</v>
      </c>
      <c r="T64" s="117">
        <f t="shared" si="11"/>
        <v>0</v>
      </c>
      <c r="U64" s="114">
        <f t="shared" si="4"/>
        <v>0</v>
      </c>
      <c r="V64" s="114">
        <f t="shared" si="4"/>
        <v>0</v>
      </c>
      <c r="W64" s="117">
        <v>0</v>
      </c>
      <c r="X64" s="117">
        <v>0</v>
      </c>
      <c r="Y64" s="117">
        <v>0</v>
      </c>
      <c r="Z64" s="117">
        <v>0</v>
      </c>
      <c r="AA64" s="143"/>
      <c r="AB64" s="130" t="s">
        <v>135</v>
      </c>
      <c r="AC64" s="130"/>
      <c r="AD64" s="130">
        <v>19234</v>
      </c>
      <c r="AE64" s="130"/>
      <c r="AK64" s="123">
        <v>0</v>
      </c>
      <c r="AL64" s="123">
        <v>0</v>
      </c>
      <c r="AM64" s="123">
        <v>0</v>
      </c>
      <c r="AN64" s="123">
        <v>0</v>
      </c>
      <c r="AO64" s="124">
        <v>0</v>
      </c>
      <c r="AP64" s="124">
        <v>0</v>
      </c>
      <c r="AQ64" s="124">
        <v>0</v>
      </c>
      <c r="AR64" s="124">
        <v>0</v>
      </c>
      <c r="AS64" s="123">
        <v>0</v>
      </c>
      <c r="AT64" s="123">
        <v>0</v>
      </c>
      <c r="AU64" s="123">
        <v>0</v>
      </c>
      <c r="AV64" s="123">
        <v>0</v>
      </c>
      <c r="AY64" s="131"/>
      <c r="AZ64" s="131"/>
      <c r="BK64" s="128">
        <f t="shared" si="7"/>
        <v>0</v>
      </c>
      <c r="BL64" s="128">
        <f t="shared" si="7"/>
        <v>0</v>
      </c>
      <c r="BM64" s="129">
        <f t="shared" si="14"/>
        <v>0</v>
      </c>
      <c r="BN64" s="129">
        <f t="shared" si="14"/>
        <v>0</v>
      </c>
    </row>
    <row r="65" spans="4:66" ht="20.100000000000001" customHeight="1" x14ac:dyDescent="0.25">
      <c r="D65" s="139" t="s">
        <v>29</v>
      </c>
      <c r="E65" s="139" t="s">
        <v>21</v>
      </c>
      <c r="F65" s="140" t="s">
        <v>136</v>
      </c>
      <c r="G65" s="114">
        <f t="shared" si="0"/>
        <v>0</v>
      </c>
      <c r="H65" s="114">
        <f t="shared" si="0"/>
        <v>0</v>
      </c>
      <c r="I65" s="114">
        <f t="shared" si="3"/>
        <v>0</v>
      </c>
      <c r="J65" s="114">
        <f t="shared" si="3"/>
        <v>0</v>
      </c>
      <c r="M65" s="141" t="s">
        <v>136</v>
      </c>
      <c r="N65" s="142">
        <v>0</v>
      </c>
      <c r="O65" s="142">
        <v>0</v>
      </c>
      <c r="P65" s="142">
        <v>0</v>
      </c>
      <c r="Q65" s="142">
        <v>0</v>
      </c>
      <c r="S65" s="117">
        <f t="shared" si="11"/>
        <v>0</v>
      </c>
      <c r="T65" s="117">
        <f t="shared" si="11"/>
        <v>0</v>
      </c>
      <c r="U65" s="114">
        <f t="shared" si="4"/>
        <v>0</v>
      </c>
      <c r="V65" s="114">
        <f t="shared" si="4"/>
        <v>0</v>
      </c>
      <c r="W65" s="117">
        <v>0</v>
      </c>
      <c r="X65" s="117">
        <v>0</v>
      </c>
      <c r="Y65" s="119">
        <v>0</v>
      </c>
      <c r="Z65" s="119">
        <v>0</v>
      </c>
      <c r="AA65" s="120"/>
      <c r="AB65" s="130" t="s">
        <v>137</v>
      </c>
      <c r="AC65" s="130">
        <v>472500</v>
      </c>
      <c r="AD65" s="130"/>
      <c r="AE65" s="130">
        <v>2832670</v>
      </c>
      <c r="AK65" s="123">
        <v>0</v>
      </c>
      <c r="AL65" s="123">
        <v>0</v>
      </c>
      <c r="AM65" s="123">
        <v>0</v>
      </c>
      <c r="AN65" s="123">
        <v>0</v>
      </c>
      <c r="AO65" s="124">
        <v>0</v>
      </c>
      <c r="AP65" s="124">
        <v>0</v>
      </c>
      <c r="AQ65" s="124">
        <v>0</v>
      </c>
      <c r="AR65" s="124">
        <v>0</v>
      </c>
      <c r="AS65" s="123">
        <v>0</v>
      </c>
      <c r="AT65" s="123">
        <v>0</v>
      </c>
      <c r="AU65" s="123">
        <v>0</v>
      </c>
      <c r="AV65" s="123">
        <v>0</v>
      </c>
      <c r="AY65" s="131"/>
      <c r="AZ65" s="131">
        <v>2921373</v>
      </c>
      <c r="BK65" s="128">
        <f t="shared" si="7"/>
        <v>0</v>
      </c>
      <c r="BL65" s="128">
        <f t="shared" si="7"/>
        <v>0</v>
      </c>
      <c r="BM65" s="129">
        <f t="shared" si="14"/>
        <v>0</v>
      </c>
      <c r="BN65" s="129">
        <f t="shared" si="14"/>
        <v>0</v>
      </c>
    </row>
    <row r="66" spans="4:66" ht="20.100000000000001" customHeight="1" x14ac:dyDescent="0.25">
      <c r="D66" s="139" t="s">
        <v>29</v>
      </c>
      <c r="E66" s="139" t="s">
        <v>21</v>
      </c>
      <c r="F66" s="140" t="s">
        <v>138</v>
      </c>
      <c r="G66" s="114">
        <f t="shared" si="0"/>
        <v>0</v>
      </c>
      <c r="H66" s="114">
        <f t="shared" si="0"/>
        <v>468769</v>
      </c>
      <c r="I66" s="114">
        <f t="shared" si="3"/>
        <v>0</v>
      </c>
      <c r="J66" s="114">
        <f t="shared" si="3"/>
        <v>3320002</v>
      </c>
      <c r="M66" s="141" t="s">
        <v>138</v>
      </c>
      <c r="N66" s="142">
        <v>0</v>
      </c>
      <c r="O66" s="142">
        <v>468769</v>
      </c>
      <c r="P66" s="142">
        <v>0</v>
      </c>
      <c r="Q66" s="142">
        <v>0</v>
      </c>
      <c r="S66" s="117">
        <f t="shared" si="11"/>
        <v>0</v>
      </c>
      <c r="T66" s="117">
        <f t="shared" si="11"/>
        <v>3409431.74</v>
      </c>
      <c r="U66" s="114">
        <f t="shared" si="4"/>
        <v>0</v>
      </c>
      <c r="V66" s="114">
        <f t="shared" si="4"/>
        <v>2083562</v>
      </c>
      <c r="W66" s="117">
        <v>0</v>
      </c>
      <c r="X66" s="117">
        <v>1101095.3999999999</v>
      </c>
      <c r="Y66" s="117">
        <v>0</v>
      </c>
      <c r="Z66" s="117">
        <v>1145992</v>
      </c>
      <c r="AA66" s="143"/>
      <c r="AB66" s="130" t="s">
        <v>139</v>
      </c>
      <c r="AC66" s="130"/>
      <c r="AD66" s="130"/>
      <c r="AE66" s="130">
        <v>2854679</v>
      </c>
      <c r="AK66" s="123">
        <v>0</v>
      </c>
      <c r="AL66" s="123">
        <v>3320002</v>
      </c>
      <c r="AM66" s="123">
        <v>0</v>
      </c>
      <c r="AN66" s="123">
        <v>0</v>
      </c>
      <c r="AO66" s="124">
        <v>0</v>
      </c>
      <c r="AP66" s="124">
        <v>3409431.74</v>
      </c>
      <c r="AQ66" s="124">
        <v>0</v>
      </c>
      <c r="AR66" s="124">
        <v>0</v>
      </c>
      <c r="AS66" s="123">
        <v>0</v>
      </c>
      <c r="AT66" s="123">
        <v>2083562</v>
      </c>
      <c r="AU66" s="123">
        <v>0</v>
      </c>
      <c r="AV66" s="123">
        <v>0</v>
      </c>
      <c r="AY66" s="131"/>
      <c r="AZ66" s="131">
        <v>2018397</v>
      </c>
      <c r="BK66" s="128">
        <f t="shared" si="7"/>
        <v>0</v>
      </c>
      <c r="BL66" s="128">
        <f t="shared" si="7"/>
        <v>2083562</v>
      </c>
      <c r="BM66" s="129">
        <f t="shared" si="14"/>
        <v>0</v>
      </c>
      <c r="BN66" s="129">
        <f t="shared" si="14"/>
        <v>0</v>
      </c>
    </row>
    <row r="67" spans="4:66" ht="20.100000000000001" customHeight="1" x14ac:dyDescent="0.25">
      <c r="D67" s="139" t="s">
        <v>29</v>
      </c>
      <c r="E67" s="139" t="s">
        <v>21</v>
      </c>
      <c r="F67" s="140" t="s">
        <v>140</v>
      </c>
      <c r="G67" s="114">
        <f t="shared" si="0"/>
        <v>0</v>
      </c>
      <c r="H67" s="114">
        <f t="shared" si="0"/>
        <v>0</v>
      </c>
      <c r="I67" s="114">
        <f t="shared" si="3"/>
        <v>0</v>
      </c>
      <c r="J67" s="114">
        <f t="shared" si="3"/>
        <v>0</v>
      </c>
      <c r="M67" s="141" t="s">
        <v>140</v>
      </c>
      <c r="N67" s="142">
        <v>0</v>
      </c>
      <c r="O67" s="142">
        <v>0</v>
      </c>
      <c r="P67" s="142">
        <v>0</v>
      </c>
      <c r="Q67" s="142">
        <v>0</v>
      </c>
      <c r="S67" s="117">
        <f t="shared" si="11"/>
        <v>0</v>
      </c>
      <c r="T67" s="117">
        <f t="shared" si="11"/>
        <v>0</v>
      </c>
      <c r="U67" s="114">
        <f t="shared" si="4"/>
        <v>0</v>
      </c>
      <c r="V67" s="114">
        <f t="shared" si="4"/>
        <v>0</v>
      </c>
      <c r="W67" s="117">
        <v>0</v>
      </c>
      <c r="X67" s="117">
        <v>0</v>
      </c>
      <c r="Y67" s="117">
        <v>0</v>
      </c>
      <c r="Z67" s="117">
        <v>0</v>
      </c>
      <c r="AA67" s="143"/>
      <c r="AB67" s="130" t="s">
        <v>141</v>
      </c>
      <c r="AC67" s="130"/>
      <c r="AD67" s="130">
        <v>54648</v>
      </c>
      <c r="AE67" s="130"/>
      <c r="AK67" s="123">
        <v>0</v>
      </c>
      <c r="AL67" s="123">
        <v>0</v>
      </c>
      <c r="AM67" s="123">
        <v>0</v>
      </c>
      <c r="AN67" s="123">
        <v>0</v>
      </c>
      <c r="AO67" s="124">
        <v>0</v>
      </c>
      <c r="AP67" s="124">
        <v>0</v>
      </c>
      <c r="AQ67" s="124">
        <v>0</v>
      </c>
      <c r="AR67" s="124">
        <v>0</v>
      </c>
      <c r="AS67" s="123">
        <v>0</v>
      </c>
      <c r="AT67" s="123">
        <v>0</v>
      </c>
      <c r="AU67" s="123">
        <v>0</v>
      </c>
      <c r="AV67" s="123">
        <v>0</v>
      </c>
      <c r="AY67" s="131"/>
      <c r="AZ67" s="131"/>
      <c r="BK67" s="128">
        <f t="shared" si="7"/>
        <v>0</v>
      </c>
      <c r="BL67" s="128">
        <f t="shared" si="7"/>
        <v>0</v>
      </c>
      <c r="BM67" s="129">
        <f t="shared" si="14"/>
        <v>0</v>
      </c>
      <c r="BN67" s="129">
        <f t="shared" si="14"/>
        <v>0</v>
      </c>
    </row>
    <row r="68" spans="4:66" ht="20.100000000000001" customHeight="1" x14ac:dyDescent="0.25">
      <c r="D68" s="139" t="s">
        <v>29</v>
      </c>
      <c r="E68" s="139" t="s">
        <v>21</v>
      </c>
      <c r="F68" s="140" t="s">
        <v>142</v>
      </c>
      <c r="G68" s="114">
        <f t="shared" si="0"/>
        <v>0</v>
      </c>
      <c r="H68" s="114">
        <f t="shared" si="0"/>
        <v>0</v>
      </c>
      <c r="I68" s="114">
        <f t="shared" si="3"/>
        <v>0</v>
      </c>
      <c r="J68" s="114">
        <f t="shared" si="3"/>
        <v>995190.82</v>
      </c>
      <c r="M68" s="141" t="s">
        <v>142</v>
      </c>
      <c r="N68" s="142">
        <v>0</v>
      </c>
      <c r="O68" s="142">
        <v>0</v>
      </c>
      <c r="P68" s="142">
        <v>0</v>
      </c>
      <c r="Q68" s="142">
        <v>0</v>
      </c>
      <c r="S68" s="117">
        <f t="shared" si="11"/>
        <v>0</v>
      </c>
      <c r="T68" s="117">
        <f t="shared" si="11"/>
        <v>247595</v>
      </c>
      <c r="U68" s="114">
        <f t="shared" si="4"/>
        <v>0</v>
      </c>
      <c r="V68" s="114">
        <f t="shared" si="4"/>
        <v>0</v>
      </c>
      <c r="W68" s="117">
        <v>0</v>
      </c>
      <c r="X68" s="117">
        <v>398747.33</v>
      </c>
      <c r="Y68" s="117">
        <v>0</v>
      </c>
      <c r="Z68" s="117">
        <v>459373.35</v>
      </c>
      <c r="AA68" s="143"/>
      <c r="AB68" s="130" t="s">
        <v>143</v>
      </c>
      <c r="AC68" s="130"/>
      <c r="AD68" s="130">
        <v>104469.72</v>
      </c>
      <c r="AE68" s="130"/>
      <c r="AK68" s="123">
        <v>0</v>
      </c>
      <c r="AL68" s="123">
        <v>995190.82</v>
      </c>
      <c r="AM68" s="123">
        <v>0</v>
      </c>
      <c r="AN68" s="123">
        <v>0</v>
      </c>
      <c r="AO68" s="124">
        <v>0</v>
      </c>
      <c r="AP68" s="124">
        <v>247595</v>
      </c>
      <c r="AQ68" s="124">
        <v>0</v>
      </c>
      <c r="AR68" s="124">
        <v>0</v>
      </c>
      <c r="AS68" s="123">
        <v>0</v>
      </c>
      <c r="AT68" s="123">
        <v>0</v>
      </c>
      <c r="AU68" s="123">
        <v>0</v>
      </c>
      <c r="AV68" s="123">
        <v>0</v>
      </c>
      <c r="AY68" s="131"/>
      <c r="AZ68" s="131"/>
      <c r="BK68" s="128">
        <f t="shared" si="7"/>
        <v>0</v>
      </c>
      <c r="BL68" s="128">
        <f t="shared" si="7"/>
        <v>0</v>
      </c>
      <c r="BM68" s="129">
        <f t="shared" si="14"/>
        <v>0</v>
      </c>
      <c r="BN68" s="129">
        <f t="shared" si="14"/>
        <v>0</v>
      </c>
    </row>
    <row r="69" spans="4:66" ht="20.100000000000001" customHeight="1" x14ac:dyDescent="0.25">
      <c r="D69" s="139" t="s">
        <v>29</v>
      </c>
      <c r="E69" s="139" t="s">
        <v>21</v>
      </c>
      <c r="F69" s="140" t="s">
        <v>144</v>
      </c>
      <c r="G69" s="114">
        <f t="shared" si="0"/>
        <v>0</v>
      </c>
      <c r="H69" s="114">
        <f t="shared" si="0"/>
        <v>20720</v>
      </c>
      <c r="I69" s="114">
        <f t="shared" si="3"/>
        <v>0</v>
      </c>
      <c r="J69" s="114">
        <f t="shared" si="3"/>
        <v>20720</v>
      </c>
      <c r="M69" s="141" t="s">
        <v>144</v>
      </c>
      <c r="N69" s="142">
        <v>0</v>
      </c>
      <c r="O69" s="142">
        <v>20720</v>
      </c>
      <c r="P69" s="142">
        <v>0</v>
      </c>
      <c r="Q69" s="142">
        <v>0</v>
      </c>
      <c r="S69" s="117">
        <f t="shared" ref="S69:T110" si="15">AO69+AQ69</f>
        <v>0</v>
      </c>
      <c r="T69" s="117">
        <v>2980</v>
      </c>
      <c r="U69" s="114">
        <f t="shared" si="4"/>
        <v>0</v>
      </c>
      <c r="V69" s="114">
        <f t="shared" si="4"/>
        <v>436002.12014004565</v>
      </c>
      <c r="W69" s="117">
        <v>0</v>
      </c>
      <c r="X69" s="117">
        <v>0</v>
      </c>
      <c r="Y69" s="117">
        <v>0</v>
      </c>
      <c r="Z69" s="117">
        <v>0</v>
      </c>
      <c r="AA69" s="143"/>
      <c r="AB69" s="130"/>
      <c r="AC69" s="130"/>
      <c r="AD69" s="130"/>
      <c r="AE69" s="130"/>
      <c r="AK69" s="123">
        <v>0</v>
      </c>
      <c r="AL69" s="123">
        <v>20720</v>
      </c>
      <c r="AM69" s="123">
        <v>0</v>
      </c>
      <c r="AN69" s="123">
        <v>0</v>
      </c>
      <c r="AO69" s="124">
        <v>0</v>
      </c>
      <c r="AP69" s="124">
        <v>0</v>
      </c>
      <c r="AQ69" s="124">
        <v>0</v>
      </c>
      <c r="AR69" s="124">
        <v>0</v>
      </c>
      <c r="AS69" s="123"/>
      <c r="AT69" s="123">
        <v>436002.12014004565</v>
      </c>
      <c r="AU69" s="123"/>
      <c r="AV69" s="123"/>
      <c r="AY69" s="131"/>
      <c r="AZ69" s="131"/>
      <c r="BK69" s="128">
        <f t="shared" si="7"/>
        <v>0</v>
      </c>
      <c r="BL69" s="128">
        <f t="shared" si="7"/>
        <v>436002.12014004565</v>
      </c>
      <c r="BM69" s="129">
        <f t="shared" si="14"/>
        <v>0</v>
      </c>
      <c r="BN69" s="129">
        <f t="shared" si="14"/>
        <v>0</v>
      </c>
    </row>
    <row r="70" spans="4:66" ht="20.100000000000001" customHeight="1" x14ac:dyDescent="0.25">
      <c r="D70" s="139" t="s">
        <v>29</v>
      </c>
      <c r="E70" s="139" t="s">
        <v>21</v>
      </c>
      <c r="F70" s="140" t="s">
        <v>145</v>
      </c>
      <c r="G70" s="114">
        <f t="shared" si="0"/>
        <v>0</v>
      </c>
      <c r="H70" s="114">
        <f t="shared" si="0"/>
        <v>0</v>
      </c>
      <c r="I70" s="114">
        <f t="shared" si="3"/>
        <v>0</v>
      </c>
      <c r="J70" s="114">
        <f t="shared" si="3"/>
        <v>0</v>
      </c>
      <c r="M70" s="141" t="s">
        <v>145</v>
      </c>
      <c r="N70" s="142">
        <v>0</v>
      </c>
      <c r="O70" s="142">
        <v>0</v>
      </c>
      <c r="P70" s="142">
        <v>0</v>
      </c>
      <c r="Q70" s="142">
        <v>0</v>
      </c>
      <c r="S70" s="117">
        <f t="shared" si="15"/>
        <v>0</v>
      </c>
      <c r="T70" s="117">
        <f t="shared" si="15"/>
        <v>0</v>
      </c>
      <c r="U70" s="114">
        <f t="shared" si="4"/>
        <v>0</v>
      </c>
      <c r="V70" s="114">
        <f t="shared" si="4"/>
        <v>0</v>
      </c>
      <c r="W70" s="117">
        <v>0</v>
      </c>
      <c r="X70" s="117">
        <v>0</v>
      </c>
      <c r="Y70" s="117"/>
      <c r="Z70" s="117"/>
      <c r="AA70" s="143"/>
      <c r="AB70" s="130" t="s">
        <v>146</v>
      </c>
      <c r="AC70" s="130"/>
      <c r="AD70" s="130">
        <v>686</v>
      </c>
      <c r="AE70" s="130"/>
      <c r="AK70" s="123">
        <v>0</v>
      </c>
      <c r="AL70" s="123">
        <v>0</v>
      </c>
      <c r="AM70" s="123">
        <v>0</v>
      </c>
      <c r="AN70" s="123">
        <v>0</v>
      </c>
      <c r="AO70" s="124">
        <v>0</v>
      </c>
      <c r="AP70" s="124">
        <v>0</v>
      </c>
      <c r="AQ70" s="124">
        <v>0</v>
      </c>
      <c r="AR70" s="124">
        <v>0</v>
      </c>
      <c r="AS70" s="123">
        <v>0</v>
      </c>
      <c r="AT70" s="123">
        <v>0</v>
      </c>
      <c r="AU70" s="123">
        <v>0</v>
      </c>
      <c r="AV70" s="123">
        <v>0</v>
      </c>
      <c r="AY70" s="131"/>
      <c r="AZ70" s="131"/>
      <c r="BK70" s="128">
        <f t="shared" si="7"/>
        <v>0</v>
      </c>
      <c r="BL70" s="128">
        <f t="shared" si="7"/>
        <v>0</v>
      </c>
      <c r="BM70" s="129">
        <f t="shared" si="14"/>
        <v>0</v>
      </c>
      <c r="BN70" s="129">
        <f t="shared" si="14"/>
        <v>0</v>
      </c>
    </row>
    <row r="71" spans="4:66" ht="20.100000000000001" customHeight="1" x14ac:dyDescent="0.25">
      <c r="D71" s="139" t="s">
        <v>29</v>
      </c>
      <c r="E71" s="139" t="s">
        <v>21</v>
      </c>
      <c r="F71" s="140" t="s">
        <v>147</v>
      </c>
      <c r="G71" s="114">
        <f t="shared" si="0"/>
        <v>0</v>
      </c>
      <c r="H71" s="114">
        <f t="shared" si="0"/>
        <v>0</v>
      </c>
      <c r="I71" s="114">
        <f t="shared" si="3"/>
        <v>0</v>
      </c>
      <c r="J71" s="114">
        <f t="shared" si="3"/>
        <v>6048322</v>
      </c>
      <c r="M71" s="141" t="s">
        <v>147</v>
      </c>
      <c r="N71" s="142">
        <v>0</v>
      </c>
      <c r="O71" s="142">
        <v>0</v>
      </c>
      <c r="P71" s="142">
        <v>0</v>
      </c>
      <c r="Q71" s="142">
        <v>0</v>
      </c>
      <c r="S71" s="117">
        <f t="shared" si="15"/>
        <v>0</v>
      </c>
      <c r="T71" s="117">
        <f t="shared" si="15"/>
        <v>3101070</v>
      </c>
      <c r="U71" s="114">
        <f t="shared" si="4"/>
        <v>0</v>
      </c>
      <c r="V71" s="114">
        <f t="shared" si="4"/>
        <v>2892619</v>
      </c>
      <c r="W71" s="117">
        <v>0</v>
      </c>
      <c r="X71" s="117">
        <v>3540257</v>
      </c>
      <c r="Y71" s="117">
        <v>0</v>
      </c>
      <c r="Z71" s="117">
        <v>6109582</v>
      </c>
      <c r="AA71" s="143"/>
      <c r="AB71" s="130" t="s">
        <v>148</v>
      </c>
      <c r="AC71" s="130"/>
      <c r="AD71" s="130">
        <v>6184.38</v>
      </c>
      <c r="AE71" s="130">
        <v>1000882</v>
      </c>
      <c r="AK71" s="123">
        <v>0</v>
      </c>
      <c r="AL71" s="123">
        <v>6048322</v>
      </c>
      <c r="AM71" s="123">
        <v>0</v>
      </c>
      <c r="AN71" s="123">
        <v>0</v>
      </c>
      <c r="AO71" s="124">
        <v>0</v>
      </c>
      <c r="AP71" s="124">
        <v>3101070</v>
      </c>
      <c r="AQ71" s="124">
        <v>0</v>
      </c>
      <c r="AR71" s="124">
        <v>0</v>
      </c>
      <c r="AS71" s="123">
        <v>0</v>
      </c>
      <c r="AT71" s="123">
        <v>2892619</v>
      </c>
      <c r="AU71" s="123">
        <v>0</v>
      </c>
      <c r="AV71" s="123">
        <v>0</v>
      </c>
      <c r="AY71" s="131"/>
      <c r="AZ71" s="131">
        <v>1143724.94</v>
      </c>
      <c r="BK71" s="128">
        <f t="shared" si="7"/>
        <v>0</v>
      </c>
      <c r="BL71" s="128">
        <f t="shared" si="7"/>
        <v>2892619</v>
      </c>
      <c r="BM71" s="129">
        <f t="shared" si="14"/>
        <v>0</v>
      </c>
      <c r="BN71" s="129">
        <f t="shared" si="14"/>
        <v>0</v>
      </c>
    </row>
    <row r="72" spans="4:66" ht="20.100000000000001" customHeight="1" x14ac:dyDescent="0.25">
      <c r="D72" s="139" t="s">
        <v>29</v>
      </c>
      <c r="E72" s="139" t="s">
        <v>21</v>
      </c>
      <c r="F72" s="140" t="s">
        <v>149</v>
      </c>
      <c r="G72" s="114">
        <f t="shared" si="0"/>
        <v>0</v>
      </c>
      <c r="H72" s="114">
        <f t="shared" si="0"/>
        <v>0</v>
      </c>
      <c r="I72" s="114">
        <f t="shared" si="3"/>
        <v>0</v>
      </c>
      <c r="J72" s="114">
        <f t="shared" si="3"/>
        <v>0</v>
      </c>
      <c r="M72" s="141" t="s">
        <v>149</v>
      </c>
      <c r="N72" s="142">
        <v>0</v>
      </c>
      <c r="O72" s="142">
        <v>0</v>
      </c>
      <c r="P72" s="142">
        <v>0</v>
      </c>
      <c r="Q72" s="142">
        <v>0</v>
      </c>
      <c r="S72" s="117">
        <f t="shared" si="15"/>
        <v>0</v>
      </c>
      <c r="T72" s="117">
        <f t="shared" si="15"/>
        <v>0</v>
      </c>
      <c r="U72" s="114">
        <f t="shared" si="4"/>
        <v>0</v>
      </c>
      <c r="V72" s="114">
        <f t="shared" si="4"/>
        <v>0</v>
      </c>
      <c r="W72" s="117">
        <v>0</v>
      </c>
      <c r="X72" s="117">
        <v>0</v>
      </c>
      <c r="Y72" s="119">
        <v>0</v>
      </c>
      <c r="Z72" s="119">
        <v>0</v>
      </c>
      <c r="AA72" s="120"/>
      <c r="AB72" s="130" t="s">
        <v>150</v>
      </c>
      <c r="AC72" s="130"/>
      <c r="AD72" s="130">
        <v>74640.240000000005</v>
      </c>
      <c r="AE72" s="130"/>
      <c r="AK72" s="123">
        <v>0</v>
      </c>
      <c r="AL72" s="123">
        <v>0</v>
      </c>
      <c r="AM72" s="123">
        <v>0</v>
      </c>
      <c r="AN72" s="123">
        <v>0</v>
      </c>
      <c r="AO72" s="124">
        <v>0</v>
      </c>
      <c r="AP72" s="124">
        <v>0</v>
      </c>
      <c r="AQ72" s="124">
        <v>0</v>
      </c>
      <c r="AR72" s="124">
        <v>0</v>
      </c>
      <c r="AS72" s="123">
        <v>0</v>
      </c>
      <c r="AT72" s="123">
        <v>0</v>
      </c>
      <c r="AU72" s="123">
        <v>0</v>
      </c>
      <c r="AV72" s="123">
        <v>0</v>
      </c>
      <c r="AY72" s="131"/>
      <c r="AZ72" s="131">
        <v>89664.74</v>
      </c>
      <c r="BK72" s="128">
        <f t="shared" si="7"/>
        <v>0</v>
      </c>
      <c r="BL72" s="128">
        <f t="shared" si="7"/>
        <v>0</v>
      </c>
      <c r="BM72" s="129">
        <f t="shared" si="14"/>
        <v>0</v>
      </c>
      <c r="BN72" s="129">
        <f t="shared" si="14"/>
        <v>0</v>
      </c>
    </row>
    <row r="73" spans="4:66" ht="20.100000000000001" customHeight="1" x14ac:dyDescent="0.25">
      <c r="D73" s="139" t="s">
        <v>29</v>
      </c>
      <c r="E73" s="139" t="s">
        <v>21</v>
      </c>
      <c r="F73" s="140" t="s">
        <v>151</v>
      </c>
      <c r="G73" s="114">
        <f t="shared" si="0"/>
        <v>0</v>
      </c>
      <c r="H73" s="114">
        <f t="shared" si="0"/>
        <v>0</v>
      </c>
      <c r="I73" s="114">
        <f t="shared" si="3"/>
        <v>0</v>
      </c>
      <c r="J73" s="114">
        <f t="shared" si="3"/>
        <v>1740927</v>
      </c>
      <c r="M73" s="141" t="s">
        <v>151</v>
      </c>
      <c r="N73" s="142">
        <v>0</v>
      </c>
      <c r="O73" s="142">
        <v>0</v>
      </c>
      <c r="P73" s="142">
        <v>0</v>
      </c>
      <c r="Q73" s="142">
        <v>0</v>
      </c>
      <c r="S73" s="117">
        <f t="shared" si="15"/>
        <v>0</v>
      </c>
      <c r="T73" s="117">
        <f t="shared" si="15"/>
        <v>1601404</v>
      </c>
      <c r="U73" s="114">
        <f t="shared" si="4"/>
        <v>0</v>
      </c>
      <c r="V73" s="114">
        <f t="shared" si="4"/>
        <v>1475052</v>
      </c>
      <c r="W73" s="117">
        <v>0</v>
      </c>
      <c r="X73" s="117">
        <v>983541</v>
      </c>
      <c r="Y73" s="117">
        <v>0</v>
      </c>
      <c r="Z73" s="117">
        <v>869043</v>
      </c>
      <c r="AA73" s="143"/>
      <c r="AB73" s="130" t="s">
        <v>152</v>
      </c>
      <c r="AC73" s="130"/>
      <c r="AD73" s="130">
        <v>5796</v>
      </c>
      <c r="AE73" s="130">
        <v>572402</v>
      </c>
      <c r="AK73" s="123">
        <v>0</v>
      </c>
      <c r="AL73" s="123">
        <v>1740927</v>
      </c>
      <c r="AM73" s="123">
        <v>0</v>
      </c>
      <c r="AN73" s="123">
        <v>0</v>
      </c>
      <c r="AO73" s="124">
        <v>0</v>
      </c>
      <c r="AP73" s="124">
        <v>1601404</v>
      </c>
      <c r="AQ73" s="124">
        <v>0</v>
      </c>
      <c r="AR73" s="124">
        <v>0</v>
      </c>
      <c r="AS73" s="123">
        <v>0</v>
      </c>
      <c r="AT73" s="123">
        <v>1475052</v>
      </c>
      <c r="AU73" s="123">
        <v>0</v>
      </c>
      <c r="AV73" s="123">
        <v>0</v>
      </c>
      <c r="AY73" s="131"/>
      <c r="AZ73" s="131">
        <v>412856</v>
      </c>
      <c r="BK73" s="128">
        <f t="shared" si="7"/>
        <v>0</v>
      </c>
      <c r="BL73" s="128">
        <f t="shared" si="7"/>
        <v>1475052</v>
      </c>
      <c r="BM73" s="129">
        <f t="shared" si="14"/>
        <v>0</v>
      </c>
      <c r="BN73" s="129">
        <f t="shared" si="14"/>
        <v>0</v>
      </c>
    </row>
    <row r="74" spans="4:66" ht="20.100000000000001" customHeight="1" x14ac:dyDescent="0.25">
      <c r="D74" s="139" t="s">
        <v>29</v>
      </c>
      <c r="E74" s="139" t="s">
        <v>21</v>
      </c>
      <c r="F74" s="140" t="s">
        <v>153</v>
      </c>
      <c r="G74" s="114">
        <f t="shared" si="0"/>
        <v>0</v>
      </c>
      <c r="H74" s="114">
        <f t="shared" si="0"/>
        <v>0</v>
      </c>
      <c r="I74" s="114">
        <f t="shared" si="3"/>
        <v>0</v>
      </c>
      <c r="J74" s="114">
        <f t="shared" si="3"/>
        <v>1660025</v>
      </c>
      <c r="M74" s="141" t="s">
        <v>153</v>
      </c>
      <c r="N74" s="142">
        <v>0</v>
      </c>
      <c r="O74" s="142">
        <v>0</v>
      </c>
      <c r="P74" s="142">
        <v>0</v>
      </c>
      <c r="Q74" s="142">
        <v>0</v>
      </c>
      <c r="S74" s="117">
        <f t="shared" si="15"/>
        <v>0</v>
      </c>
      <c r="T74" s="117">
        <f t="shared" si="15"/>
        <v>1079237</v>
      </c>
      <c r="U74" s="114">
        <f t="shared" si="4"/>
        <v>0</v>
      </c>
      <c r="V74" s="114">
        <f t="shared" si="4"/>
        <v>703144</v>
      </c>
      <c r="W74" s="117">
        <v>0</v>
      </c>
      <c r="X74" s="117">
        <v>584216</v>
      </c>
      <c r="Y74" s="119">
        <v>0</v>
      </c>
      <c r="Z74" s="117">
        <v>478553</v>
      </c>
      <c r="AA74" s="143"/>
      <c r="AB74" s="130" t="s">
        <v>154</v>
      </c>
      <c r="AC74" s="130"/>
      <c r="AD74" s="130">
        <v>33512</v>
      </c>
      <c r="AE74" s="130">
        <f>339002-885</f>
        <v>338117</v>
      </c>
      <c r="AK74" s="123">
        <v>0</v>
      </c>
      <c r="AL74" s="123">
        <v>1660025</v>
      </c>
      <c r="AM74" s="123">
        <v>0</v>
      </c>
      <c r="AN74" s="123">
        <v>0</v>
      </c>
      <c r="AO74" s="124">
        <v>0</v>
      </c>
      <c r="AP74" s="124">
        <v>1079237</v>
      </c>
      <c r="AQ74" s="124">
        <v>0</v>
      </c>
      <c r="AR74" s="124">
        <v>0</v>
      </c>
      <c r="AS74" s="123">
        <v>0</v>
      </c>
      <c r="AT74" s="123">
        <v>703144</v>
      </c>
      <c r="AU74" s="123">
        <v>0</v>
      </c>
      <c r="AV74" s="123">
        <v>0</v>
      </c>
      <c r="AY74" s="131"/>
      <c r="AZ74" s="131">
        <v>290076</v>
      </c>
      <c r="BK74" s="128">
        <f t="shared" si="7"/>
        <v>0</v>
      </c>
      <c r="BL74" s="128">
        <f t="shared" si="7"/>
        <v>703144</v>
      </c>
      <c r="BM74" s="129">
        <f t="shared" si="14"/>
        <v>0</v>
      </c>
      <c r="BN74" s="129">
        <f t="shared" si="14"/>
        <v>0</v>
      </c>
    </row>
    <row r="75" spans="4:66" ht="20.100000000000001" customHeight="1" x14ac:dyDescent="0.25">
      <c r="D75" s="139" t="s">
        <v>29</v>
      </c>
      <c r="E75" s="139" t="s">
        <v>21</v>
      </c>
      <c r="F75" s="140" t="s">
        <v>155</v>
      </c>
      <c r="G75" s="114">
        <f t="shared" si="0"/>
        <v>0</v>
      </c>
      <c r="H75" s="114">
        <f t="shared" si="0"/>
        <v>0</v>
      </c>
      <c r="I75" s="114">
        <f t="shared" si="3"/>
        <v>0</v>
      </c>
      <c r="J75" s="114">
        <f t="shared" si="3"/>
        <v>0</v>
      </c>
      <c r="M75" s="141" t="s">
        <v>155</v>
      </c>
      <c r="N75" s="142">
        <v>0</v>
      </c>
      <c r="O75" s="142">
        <v>0</v>
      </c>
      <c r="P75" s="142">
        <v>0</v>
      </c>
      <c r="Q75" s="142">
        <v>0</v>
      </c>
      <c r="S75" s="117">
        <f t="shared" si="15"/>
        <v>0</v>
      </c>
      <c r="T75" s="117">
        <f t="shared" si="15"/>
        <v>0</v>
      </c>
      <c r="U75" s="114">
        <f t="shared" si="4"/>
        <v>0</v>
      </c>
      <c r="V75" s="114">
        <f t="shared" si="4"/>
        <v>0</v>
      </c>
      <c r="W75" s="117">
        <v>0</v>
      </c>
      <c r="X75" s="117">
        <v>0</v>
      </c>
      <c r="Y75" s="117">
        <v>0</v>
      </c>
      <c r="Z75" s="117">
        <v>0</v>
      </c>
      <c r="AA75" s="143"/>
      <c r="AB75" s="130" t="s">
        <v>156</v>
      </c>
      <c r="AC75" s="130"/>
      <c r="AD75" s="130">
        <v>69610</v>
      </c>
      <c r="AE75" s="130"/>
      <c r="AK75" s="123">
        <v>0</v>
      </c>
      <c r="AL75" s="123">
        <v>0</v>
      </c>
      <c r="AM75" s="123">
        <v>0</v>
      </c>
      <c r="AN75" s="123">
        <v>0</v>
      </c>
      <c r="AO75" s="124">
        <v>0</v>
      </c>
      <c r="AP75" s="124">
        <v>0</v>
      </c>
      <c r="AQ75" s="124">
        <v>0</v>
      </c>
      <c r="AR75" s="124">
        <v>0</v>
      </c>
      <c r="AS75" s="123">
        <v>0</v>
      </c>
      <c r="AT75" s="123">
        <v>0</v>
      </c>
      <c r="AU75" s="123">
        <v>0</v>
      </c>
      <c r="AV75" s="123">
        <v>0</v>
      </c>
      <c r="AY75" s="131"/>
      <c r="AZ75" s="131">
        <v>4396</v>
      </c>
      <c r="BK75" s="128">
        <f t="shared" si="7"/>
        <v>0</v>
      </c>
      <c r="BL75" s="128">
        <f t="shared" si="7"/>
        <v>0</v>
      </c>
      <c r="BM75" s="129">
        <f t="shared" si="14"/>
        <v>0</v>
      </c>
      <c r="BN75" s="129">
        <f t="shared" si="14"/>
        <v>0</v>
      </c>
    </row>
    <row r="76" spans="4:66" ht="20.100000000000001" customHeight="1" x14ac:dyDescent="0.25">
      <c r="D76" s="139" t="s">
        <v>29</v>
      </c>
      <c r="E76" s="139" t="s">
        <v>21</v>
      </c>
      <c r="F76" s="140" t="s">
        <v>157</v>
      </c>
      <c r="G76" s="114">
        <f t="shared" ref="G76:H139" si="16">+N76+P76</f>
        <v>0</v>
      </c>
      <c r="H76" s="114">
        <f t="shared" si="16"/>
        <v>0</v>
      </c>
      <c r="I76" s="114">
        <f t="shared" si="3"/>
        <v>0</v>
      </c>
      <c r="J76" s="114">
        <f t="shared" si="3"/>
        <v>0</v>
      </c>
      <c r="M76" s="141" t="s">
        <v>157</v>
      </c>
      <c r="N76" s="142">
        <v>0</v>
      </c>
      <c r="O76" s="142">
        <v>0</v>
      </c>
      <c r="P76" s="142">
        <v>0</v>
      </c>
      <c r="Q76" s="142">
        <v>0</v>
      </c>
      <c r="S76" s="117">
        <f t="shared" si="15"/>
        <v>0</v>
      </c>
      <c r="T76" s="117">
        <f t="shared" si="15"/>
        <v>0</v>
      </c>
      <c r="U76" s="114">
        <f t="shared" si="4"/>
        <v>0</v>
      </c>
      <c r="V76" s="114">
        <f t="shared" si="4"/>
        <v>0</v>
      </c>
      <c r="W76" s="117">
        <v>0</v>
      </c>
      <c r="X76" s="117">
        <v>0</v>
      </c>
      <c r="Y76" s="119">
        <v>0</v>
      </c>
      <c r="Z76" s="119">
        <v>0</v>
      </c>
      <c r="AA76" s="120"/>
      <c r="AB76" s="130" t="s">
        <v>158</v>
      </c>
      <c r="AC76" s="130"/>
      <c r="AD76" s="130">
        <v>40351.279999999999</v>
      </c>
      <c r="AE76" s="130">
        <v>46706400</v>
      </c>
      <c r="AK76" s="123">
        <v>0</v>
      </c>
      <c r="AL76" s="123">
        <v>0</v>
      </c>
      <c r="AM76" s="123">
        <v>0</v>
      </c>
      <c r="AN76" s="123">
        <v>0</v>
      </c>
      <c r="AO76" s="124">
        <v>0</v>
      </c>
      <c r="AP76" s="124">
        <v>0</v>
      </c>
      <c r="AQ76" s="124">
        <v>0</v>
      </c>
      <c r="AR76" s="124">
        <v>0</v>
      </c>
      <c r="AS76" s="123">
        <v>0</v>
      </c>
      <c r="AT76" s="123">
        <v>0</v>
      </c>
      <c r="AU76" s="123">
        <v>0</v>
      </c>
      <c r="AV76" s="123">
        <v>0</v>
      </c>
      <c r="AY76" s="131"/>
      <c r="AZ76" s="131">
        <v>47700000</v>
      </c>
      <c r="BK76" s="128">
        <f t="shared" si="7"/>
        <v>0</v>
      </c>
      <c r="BL76" s="128">
        <f t="shared" si="7"/>
        <v>0</v>
      </c>
      <c r="BM76" s="129">
        <f t="shared" si="14"/>
        <v>0</v>
      </c>
      <c r="BN76" s="129">
        <f t="shared" si="14"/>
        <v>0</v>
      </c>
    </row>
    <row r="77" spans="4:66" ht="20.100000000000001" customHeight="1" x14ac:dyDescent="0.25">
      <c r="D77" s="139" t="s">
        <v>29</v>
      </c>
      <c r="E77" s="139" t="s">
        <v>21</v>
      </c>
      <c r="F77" s="140" t="s">
        <v>159</v>
      </c>
      <c r="G77" s="114">
        <f t="shared" si="16"/>
        <v>0</v>
      </c>
      <c r="H77" s="114">
        <f t="shared" si="16"/>
        <v>16362.9</v>
      </c>
      <c r="I77" s="114">
        <f t="shared" si="3"/>
        <v>0</v>
      </c>
      <c r="J77" s="114">
        <f t="shared" si="3"/>
        <v>0</v>
      </c>
      <c r="M77" s="141" t="s">
        <v>159</v>
      </c>
      <c r="N77" s="142">
        <v>0</v>
      </c>
      <c r="O77" s="142">
        <v>16362.9</v>
      </c>
      <c r="P77" s="142">
        <v>0</v>
      </c>
      <c r="Q77" s="142">
        <v>0</v>
      </c>
      <c r="S77" s="117">
        <f t="shared" si="15"/>
        <v>0</v>
      </c>
      <c r="T77" s="117">
        <f t="shared" si="15"/>
        <v>732</v>
      </c>
      <c r="U77" s="114">
        <f t="shared" si="4"/>
        <v>0</v>
      </c>
      <c r="V77" s="114">
        <f t="shared" si="4"/>
        <v>9000</v>
      </c>
      <c r="W77" s="117">
        <v>0</v>
      </c>
      <c r="X77" s="117">
        <v>8886</v>
      </c>
      <c r="Y77" s="117">
        <v>0</v>
      </c>
      <c r="Z77" s="117">
        <v>30010</v>
      </c>
      <c r="AA77" s="143"/>
      <c r="AB77" s="130" t="s">
        <v>160</v>
      </c>
      <c r="AC77" s="130"/>
      <c r="AD77" s="130">
        <v>66022.100000000006</v>
      </c>
      <c r="AE77" s="130">
        <v>37909</v>
      </c>
      <c r="AK77" s="123">
        <v>0</v>
      </c>
      <c r="AL77" s="123">
        <v>0</v>
      </c>
      <c r="AM77" s="123">
        <v>0</v>
      </c>
      <c r="AN77" s="123">
        <v>0</v>
      </c>
      <c r="AO77" s="124">
        <v>0</v>
      </c>
      <c r="AP77" s="124">
        <v>732</v>
      </c>
      <c r="AQ77" s="124">
        <v>0</v>
      </c>
      <c r="AR77" s="124">
        <v>0</v>
      </c>
      <c r="AS77" s="123">
        <v>0</v>
      </c>
      <c r="AT77" s="123">
        <v>9000</v>
      </c>
      <c r="AU77" s="123">
        <v>0</v>
      </c>
      <c r="AV77" s="123">
        <v>0</v>
      </c>
      <c r="AY77" s="131"/>
      <c r="AZ77" s="131">
        <v>33359</v>
      </c>
      <c r="BK77" s="128">
        <f t="shared" si="7"/>
        <v>0</v>
      </c>
      <c r="BL77" s="128">
        <f t="shared" si="7"/>
        <v>9000</v>
      </c>
      <c r="BM77" s="129">
        <f t="shared" si="14"/>
        <v>0</v>
      </c>
      <c r="BN77" s="129">
        <f t="shared" si="14"/>
        <v>0</v>
      </c>
    </row>
    <row r="78" spans="4:66" ht="20.100000000000001" customHeight="1" x14ac:dyDescent="0.25">
      <c r="D78" s="139" t="s">
        <v>29</v>
      </c>
      <c r="E78" s="139" t="s">
        <v>21</v>
      </c>
      <c r="F78" s="140" t="s">
        <v>161</v>
      </c>
      <c r="G78" s="114">
        <f t="shared" si="16"/>
        <v>0</v>
      </c>
      <c r="H78" s="114">
        <f t="shared" si="16"/>
        <v>11700</v>
      </c>
      <c r="I78" s="114">
        <f t="shared" si="3"/>
        <v>0</v>
      </c>
      <c r="J78" s="114">
        <f t="shared" si="3"/>
        <v>16220</v>
      </c>
      <c r="M78" s="141" t="s">
        <v>161</v>
      </c>
      <c r="N78" s="142">
        <v>0</v>
      </c>
      <c r="O78" s="142">
        <v>11700</v>
      </c>
      <c r="P78" s="142">
        <v>0</v>
      </c>
      <c r="Q78" s="142">
        <v>0</v>
      </c>
      <c r="S78" s="117">
        <f t="shared" si="15"/>
        <v>0</v>
      </c>
      <c r="T78" s="117">
        <f t="shared" si="15"/>
        <v>50400</v>
      </c>
      <c r="U78" s="114">
        <f t="shared" si="4"/>
        <v>0</v>
      </c>
      <c r="V78" s="114">
        <f t="shared" si="4"/>
        <v>7400</v>
      </c>
      <c r="W78" s="117">
        <v>0</v>
      </c>
      <c r="X78" s="117">
        <v>939731</v>
      </c>
      <c r="Y78" s="117">
        <v>0</v>
      </c>
      <c r="Z78" s="117">
        <f>1414027+27000</f>
        <v>1441027</v>
      </c>
      <c r="AA78" s="143"/>
      <c r="AB78" s="130" t="s">
        <v>162</v>
      </c>
      <c r="AC78" s="130"/>
      <c r="AD78" s="130">
        <v>66248</v>
      </c>
      <c r="AE78" s="130">
        <v>97135</v>
      </c>
      <c r="AK78" s="123">
        <v>0</v>
      </c>
      <c r="AL78" s="123">
        <v>16220</v>
      </c>
      <c r="AM78" s="123">
        <v>0</v>
      </c>
      <c r="AN78" s="123">
        <v>0</v>
      </c>
      <c r="AO78" s="124">
        <v>0</v>
      </c>
      <c r="AP78" s="124">
        <v>50400</v>
      </c>
      <c r="AQ78" s="124">
        <v>0</v>
      </c>
      <c r="AR78" s="124">
        <v>0</v>
      </c>
      <c r="AS78" s="123">
        <v>0</v>
      </c>
      <c r="AT78" s="123">
        <v>7400</v>
      </c>
      <c r="AU78" s="123">
        <v>0</v>
      </c>
      <c r="AV78" s="123">
        <v>0</v>
      </c>
      <c r="AY78" s="131"/>
      <c r="AZ78" s="131">
        <v>165894</v>
      </c>
      <c r="BK78" s="128">
        <f t="shared" si="7"/>
        <v>0</v>
      </c>
      <c r="BL78" s="128">
        <f t="shared" si="7"/>
        <v>7400</v>
      </c>
      <c r="BM78" s="129">
        <f t="shared" si="14"/>
        <v>0</v>
      </c>
      <c r="BN78" s="129">
        <f t="shared" si="14"/>
        <v>0</v>
      </c>
    </row>
    <row r="79" spans="4:66" ht="20.100000000000001" customHeight="1" x14ac:dyDescent="0.25">
      <c r="D79" s="139" t="s">
        <v>29</v>
      </c>
      <c r="E79" s="139" t="s">
        <v>21</v>
      </c>
      <c r="F79" s="140" t="s">
        <v>163</v>
      </c>
      <c r="G79" s="114">
        <f t="shared" si="16"/>
        <v>0</v>
      </c>
      <c r="H79" s="114">
        <f t="shared" si="16"/>
        <v>45232</v>
      </c>
      <c r="I79" s="114">
        <f t="shared" ref="I79:J145" si="17">+AK79+AM79</f>
        <v>0</v>
      </c>
      <c r="J79" s="114">
        <f t="shared" si="17"/>
        <v>40050</v>
      </c>
      <c r="M79" s="141" t="s">
        <v>163</v>
      </c>
      <c r="N79" s="142">
        <v>0</v>
      </c>
      <c r="O79" s="142">
        <v>45232</v>
      </c>
      <c r="P79" s="142">
        <v>0</v>
      </c>
      <c r="Q79" s="142">
        <v>0</v>
      </c>
      <c r="S79" s="117">
        <f t="shared" si="15"/>
        <v>0</v>
      </c>
      <c r="T79" s="117">
        <f t="shared" si="15"/>
        <v>49050</v>
      </c>
      <c r="U79" s="114">
        <f t="shared" si="4"/>
        <v>0</v>
      </c>
      <c r="V79" s="114">
        <f t="shared" si="4"/>
        <v>47175</v>
      </c>
      <c r="W79" s="117">
        <v>0</v>
      </c>
      <c r="X79" s="117">
        <v>130185</v>
      </c>
      <c r="Y79" s="117">
        <v>0</v>
      </c>
      <c r="Z79" s="117">
        <v>166185</v>
      </c>
      <c r="AA79" s="143"/>
      <c r="AB79" s="130" t="s">
        <v>164</v>
      </c>
      <c r="AC79" s="130"/>
      <c r="AD79" s="130">
        <v>30519</v>
      </c>
      <c r="AE79" s="130">
        <v>147965</v>
      </c>
      <c r="AK79" s="123">
        <v>0</v>
      </c>
      <c r="AL79" s="123">
        <v>40050</v>
      </c>
      <c r="AM79" s="123">
        <v>0</v>
      </c>
      <c r="AN79" s="123">
        <v>0</v>
      </c>
      <c r="AO79" s="124">
        <v>0</v>
      </c>
      <c r="AP79" s="124">
        <v>49050</v>
      </c>
      <c r="AQ79" s="124">
        <v>0</v>
      </c>
      <c r="AR79" s="124">
        <v>0</v>
      </c>
      <c r="AS79" s="123">
        <v>0</v>
      </c>
      <c r="AT79" s="123">
        <v>47175</v>
      </c>
      <c r="AU79" s="123">
        <v>0</v>
      </c>
      <c r="AV79" s="123">
        <v>0</v>
      </c>
      <c r="AY79" s="131"/>
      <c r="AZ79" s="131">
        <v>181722</v>
      </c>
      <c r="BK79" s="128">
        <f t="shared" si="7"/>
        <v>0</v>
      </c>
      <c r="BL79" s="128">
        <f t="shared" si="7"/>
        <v>47175</v>
      </c>
      <c r="BM79" s="129">
        <f t="shared" si="14"/>
        <v>0</v>
      </c>
      <c r="BN79" s="129">
        <f t="shared" si="14"/>
        <v>0</v>
      </c>
    </row>
    <row r="80" spans="4:66" ht="20.100000000000001" customHeight="1" x14ac:dyDescent="0.25">
      <c r="D80" s="139" t="s">
        <v>29</v>
      </c>
      <c r="E80" s="139" t="s">
        <v>21</v>
      </c>
      <c r="F80" s="140" t="s">
        <v>165</v>
      </c>
      <c r="G80" s="114">
        <f t="shared" si="16"/>
        <v>0</v>
      </c>
      <c r="H80" s="114">
        <f t="shared" si="16"/>
        <v>62344618.009999998</v>
      </c>
      <c r="I80" s="114">
        <f t="shared" si="17"/>
        <v>0</v>
      </c>
      <c r="J80" s="114">
        <f t="shared" si="17"/>
        <v>59329776</v>
      </c>
      <c r="M80" s="141" t="s">
        <v>165</v>
      </c>
      <c r="N80" s="142">
        <v>0</v>
      </c>
      <c r="O80" s="142">
        <v>62344618.009999998</v>
      </c>
      <c r="P80" s="142">
        <v>0</v>
      </c>
      <c r="Q80" s="142">
        <v>0</v>
      </c>
      <c r="S80" s="117">
        <f t="shared" si="15"/>
        <v>0</v>
      </c>
      <c r="T80" s="117">
        <f t="shared" si="15"/>
        <v>34243160</v>
      </c>
      <c r="U80" s="114">
        <f t="shared" si="4"/>
        <v>0</v>
      </c>
      <c r="V80" s="114">
        <f t="shared" si="4"/>
        <v>12545014</v>
      </c>
      <c r="W80" s="117">
        <v>0</v>
      </c>
      <c r="X80" s="117">
        <v>17557485</v>
      </c>
      <c r="Y80" s="117">
        <v>0</v>
      </c>
      <c r="Z80" s="117">
        <v>23681620.649999999</v>
      </c>
      <c r="AA80" s="143"/>
      <c r="AB80" s="130" t="s">
        <v>166</v>
      </c>
      <c r="AC80" s="130">
        <v>80813.8</v>
      </c>
      <c r="AD80" s="130"/>
      <c r="AE80" s="130">
        <v>124428344</v>
      </c>
      <c r="AK80" s="123">
        <v>0</v>
      </c>
      <c r="AL80" s="123">
        <v>59329776</v>
      </c>
      <c r="AM80" s="123">
        <v>0</v>
      </c>
      <c r="AN80" s="123">
        <v>0</v>
      </c>
      <c r="AO80" s="124">
        <v>0</v>
      </c>
      <c r="AP80" s="124">
        <v>34243160</v>
      </c>
      <c r="AQ80" s="124">
        <v>0</v>
      </c>
      <c r="AR80" s="124">
        <v>0</v>
      </c>
      <c r="AS80" s="123">
        <v>0</v>
      </c>
      <c r="AT80" s="123">
        <v>12545014</v>
      </c>
      <c r="AU80" s="123">
        <v>0</v>
      </c>
      <c r="AV80" s="123">
        <v>0</v>
      </c>
      <c r="AY80" s="131"/>
      <c r="AZ80" s="131">
        <v>127665830</v>
      </c>
      <c r="BK80" s="128">
        <f t="shared" ref="BK80:BL156" si="18">+AS80+AU80</f>
        <v>0</v>
      </c>
      <c r="BL80" s="128">
        <f t="shared" si="18"/>
        <v>12545014</v>
      </c>
      <c r="BM80" s="129">
        <f t="shared" si="14"/>
        <v>0</v>
      </c>
      <c r="BN80" s="129">
        <f t="shared" si="14"/>
        <v>0</v>
      </c>
    </row>
    <row r="81" spans="4:66" ht="20.100000000000001" customHeight="1" x14ac:dyDescent="0.25">
      <c r="D81" s="139" t="s">
        <v>29</v>
      </c>
      <c r="E81" s="139" t="s">
        <v>21</v>
      </c>
      <c r="F81" s="140" t="s">
        <v>167</v>
      </c>
      <c r="G81" s="114">
        <f t="shared" si="16"/>
        <v>0</v>
      </c>
      <c r="H81" s="114">
        <f t="shared" si="16"/>
        <v>3766428</v>
      </c>
      <c r="I81" s="114">
        <f t="shared" si="17"/>
        <v>0</v>
      </c>
      <c r="J81" s="114">
        <f t="shared" si="17"/>
        <v>36246</v>
      </c>
      <c r="M81" s="141" t="s">
        <v>167</v>
      </c>
      <c r="N81" s="142">
        <v>0</v>
      </c>
      <c r="O81" s="142">
        <v>3766428</v>
      </c>
      <c r="P81" s="142">
        <v>0</v>
      </c>
      <c r="Q81" s="142">
        <v>0</v>
      </c>
      <c r="S81" s="117">
        <f t="shared" si="15"/>
        <v>0</v>
      </c>
      <c r="T81" s="117">
        <f t="shared" si="15"/>
        <v>0</v>
      </c>
      <c r="U81" s="114">
        <f t="shared" ref="U81:V157" si="19">+AS81+AU81</f>
        <v>0</v>
      </c>
      <c r="V81" s="114">
        <f t="shared" si="19"/>
        <v>0</v>
      </c>
      <c r="W81" s="117">
        <v>0</v>
      </c>
      <c r="X81" s="117">
        <v>0</v>
      </c>
      <c r="Y81" s="117">
        <v>0</v>
      </c>
      <c r="Z81" s="117">
        <v>90138</v>
      </c>
      <c r="AA81" s="143"/>
      <c r="AB81" s="130" t="s">
        <v>168</v>
      </c>
      <c r="AC81" s="130"/>
      <c r="AD81" s="130">
        <v>7274.5</v>
      </c>
      <c r="AE81" s="130">
        <v>1942056</v>
      </c>
      <c r="AK81" s="123">
        <v>0</v>
      </c>
      <c r="AL81" s="123">
        <v>36246</v>
      </c>
      <c r="AM81" s="123">
        <v>0</v>
      </c>
      <c r="AN81" s="123">
        <v>0</v>
      </c>
      <c r="AO81" s="124">
        <v>0</v>
      </c>
      <c r="AP81" s="124">
        <v>0</v>
      </c>
      <c r="AQ81" s="124">
        <v>0</v>
      </c>
      <c r="AR81" s="124">
        <v>0</v>
      </c>
      <c r="AS81" s="123">
        <v>0</v>
      </c>
      <c r="AT81" s="123">
        <v>0</v>
      </c>
      <c r="AU81" s="123">
        <v>0</v>
      </c>
      <c r="AV81" s="123">
        <v>0</v>
      </c>
      <c r="AY81" s="131"/>
      <c r="AZ81" s="131">
        <v>1850021</v>
      </c>
      <c r="BK81" s="128">
        <f t="shared" si="18"/>
        <v>0</v>
      </c>
      <c r="BL81" s="128">
        <f t="shared" si="18"/>
        <v>0</v>
      </c>
      <c r="BM81" s="129">
        <f t="shared" si="14"/>
        <v>0</v>
      </c>
      <c r="BN81" s="129">
        <f t="shared" si="14"/>
        <v>0</v>
      </c>
    </row>
    <row r="82" spans="4:66" ht="20.100000000000001" customHeight="1" x14ac:dyDescent="0.25">
      <c r="D82" s="139" t="s">
        <v>29</v>
      </c>
      <c r="E82" s="139" t="s">
        <v>21</v>
      </c>
      <c r="F82" s="140" t="s">
        <v>169</v>
      </c>
      <c r="G82" s="114">
        <f t="shared" si="16"/>
        <v>0</v>
      </c>
      <c r="H82" s="114">
        <f t="shared" si="16"/>
        <v>20762</v>
      </c>
      <c r="I82" s="114">
        <f t="shared" si="17"/>
        <v>0</v>
      </c>
      <c r="J82" s="114">
        <f t="shared" si="17"/>
        <v>32350</v>
      </c>
      <c r="M82" s="141" t="s">
        <v>169</v>
      </c>
      <c r="N82" s="142">
        <v>0</v>
      </c>
      <c r="O82" s="142">
        <v>20762</v>
      </c>
      <c r="P82" s="142">
        <v>0</v>
      </c>
      <c r="Q82" s="142">
        <v>0</v>
      </c>
      <c r="S82" s="117">
        <f t="shared" si="15"/>
        <v>0</v>
      </c>
      <c r="T82" s="117">
        <f t="shared" si="15"/>
        <v>7193</v>
      </c>
      <c r="U82" s="114">
        <f t="shared" si="19"/>
        <v>0</v>
      </c>
      <c r="V82" s="114">
        <f t="shared" si="19"/>
        <v>14060</v>
      </c>
      <c r="W82" s="117">
        <v>0</v>
      </c>
      <c r="X82" s="117">
        <v>8860</v>
      </c>
      <c r="Y82" s="117">
        <v>0</v>
      </c>
      <c r="Z82" s="117">
        <v>43755</v>
      </c>
      <c r="AA82" s="143"/>
      <c r="AB82" s="130" t="s">
        <v>170</v>
      </c>
      <c r="AC82" s="130"/>
      <c r="AD82" s="130">
        <v>5959</v>
      </c>
      <c r="AE82" s="130">
        <v>180084</v>
      </c>
      <c r="AK82" s="123">
        <v>0</v>
      </c>
      <c r="AL82" s="123">
        <v>32350</v>
      </c>
      <c r="AM82" s="123">
        <v>0</v>
      </c>
      <c r="AN82" s="123">
        <v>0</v>
      </c>
      <c r="AO82" s="124">
        <v>0</v>
      </c>
      <c r="AP82" s="124">
        <v>7193</v>
      </c>
      <c r="AQ82" s="124">
        <v>0</v>
      </c>
      <c r="AR82" s="124">
        <v>0</v>
      </c>
      <c r="AS82" s="123">
        <v>0</v>
      </c>
      <c r="AT82" s="123">
        <v>14060</v>
      </c>
      <c r="AU82" s="123">
        <v>0</v>
      </c>
      <c r="AV82" s="123">
        <v>0</v>
      </c>
      <c r="AY82" s="131"/>
      <c r="AZ82" s="131"/>
      <c r="BK82" s="128">
        <f t="shared" si="18"/>
        <v>0</v>
      </c>
      <c r="BL82" s="128">
        <f t="shared" si="18"/>
        <v>14060</v>
      </c>
      <c r="BM82" s="129">
        <f t="shared" si="14"/>
        <v>0</v>
      </c>
      <c r="BN82" s="129">
        <f t="shared" si="14"/>
        <v>0</v>
      </c>
    </row>
    <row r="83" spans="4:66" ht="20.100000000000001" customHeight="1" x14ac:dyDescent="0.25">
      <c r="D83" s="139" t="s">
        <v>29</v>
      </c>
      <c r="E83" s="139" t="s">
        <v>21</v>
      </c>
      <c r="F83" s="140" t="s">
        <v>171</v>
      </c>
      <c r="G83" s="114">
        <f t="shared" si="16"/>
        <v>0</v>
      </c>
      <c r="H83" s="114">
        <f t="shared" si="16"/>
        <v>0</v>
      </c>
      <c r="I83" s="114">
        <f t="shared" si="17"/>
        <v>0</v>
      </c>
      <c r="J83" s="114">
        <f t="shared" si="17"/>
        <v>0</v>
      </c>
      <c r="M83" s="141" t="s">
        <v>171</v>
      </c>
      <c r="N83" s="142">
        <v>0</v>
      </c>
      <c r="O83" s="142">
        <v>0</v>
      </c>
      <c r="P83" s="142">
        <v>0</v>
      </c>
      <c r="Q83" s="142">
        <v>0</v>
      </c>
      <c r="S83" s="117">
        <f t="shared" si="15"/>
        <v>0</v>
      </c>
      <c r="T83" s="117">
        <f t="shared" si="15"/>
        <v>0</v>
      </c>
      <c r="U83" s="114">
        <f t="shared" si="19"/>
        <v>0</v>
      </c>
      <c r="V83" s="114">
        <f t="shared" si="19"/>
        <v>819909</v>
      </c>
      <c r="W83" s="117">
        <v>0</v>
      </c>
      <c r="X83" s="117">
        <v>49680</v>
      </c>
      <c r="Y83" s="117">
        <v>0</v>
      </c>
      <c r="Z83" s="117">
        <v>665280</v>
      </c>
      <c r="AA83" s="143"/>
      <c r="AB83" s="130" t="s">
        <v>172</v>
      </c>
      <c r="AC83" s="130"/>
      <c r="AD83" s="130">
        <v>92366</v>
      </c>
      <c r="AE83" s="130">
        <v>702450</v>
      </c>
      <c r="AK83" s="123">
        <v>0</v>
      </c>
      <c r="AL83" s="123">
        <v>0</v>
      </c>
      <c r="AM83" s="123">
        <v>0</v>
      </c>
      <c r="AN83" s="123">
        <v>0</v>
      </c>
      <c r="AO83" s="124">
        <v>0</v>
      </c>
      <c r="AP83" s="124">
        <v>0</v>
      </c>
      <c r="AQ83" s="124">
        <v>0</v>
      </c>
      <c r="AR83" s="124">
        <v>0</v>
      </c>
      <c r="AS83" s="123">
        <v>0</v>
      </c>
      <c r="AT83" s="123">
        <v>819909</v>
      </c>
      <c r="AU83" s="123">
        <v>0</v>
      </c>
      <c r="AV83" s="123">
        <v>0</v>
      </c>
      <c r="AY83" s="131"/>
      <c r="AZ83" s="131"/>
      <c r="BK83" s="128">
        <f t="shared" si="18"/>
        <v>0</v>
      </c>
      <c r="BL83" s="128">
        <f t="shared" si="18"/>
        <v>819909</v>
      </c>
      <c r="BM83" s="129">
        <f t="shared" si="14"/>
        <v>0</v>
      </c>
      <c r="BN83" s="129">
        <f t="shared" si="14"/>
        <v>0</v>
      </c>
    </row>
    <row r="84" spans="4:66" ht="20.100000000000001" customHeight="1" x14ac:dyDescent="0.25">
      <c r="D84" s="139" t="s">
        <v>29</v>
      </c>
      <c r="E84" s="139" t="s">
        <v>21</v>
      </c>
      <c r="F84" s="140" t="s">
        <v>173</v>
      </c>
      <c r="G84" s="114">
        <f t="shared" si="16"/>
        <v>0</v>
      </c>
      <c r="H84" s="114">
        <f t="shared" si="16"/>
        <v>8888228</v>
      </c>
      <c r="I84" s="114">
        <f t="shared" si="17"/>
        <v>0</v>
      </c>
      <c r="J84" s="114">
        <f t="shared" si="17"/>
        <v>8361460</v>
      </c>
      <c r="M84" s="141" t="s">
        <v>173</v>
      </c>
      <c r="N84" s="142">
        <v>0</v>
      </c>
      <c r="O84" s="142">
        <v>8888228</v>
      </c>
      <c r="P84" s="142">
        <v>0</v>
      </c>
      <c r="Q84" s="142">
        <v>0</v>
      </c>
      <c r="S84" s="117">
        <f t="shared" si="15"/>
        <v>0</v>
      </c>
      <c r="T84" s="117">
        <f t="shared" si="15"/>
        <v>5806673</v>
      </c>
      <c r="U84" s="114">
        <f t="shared" si="19"/>
        <v>0</v>
      </c>
      <c r="V84" s="114">
        <f t="shared" si="19"/>
        <v>6987556.5499999998</v>
      </c>
      <c r="W84" s="117">
        <v>0</v>
      </c>
      <c r="X84" s="117">
        <v>5627067.5499999998</v>
      </c>
      <c r="Y84" s="117">
        <v>0</v>
      </c>
      <c r="Z84" s="117">
        <v>6873206.5499999998</v>
      </c>
      <c r="AA84" s="143"/>
      <c r="AB84" s="130" t="s">
        <v>174</v>
      </c>
      <c r="AC84" s="130"/>
      <c r="AD84" s="130">
        <v>18880</v>
      </c>
      <c r="AE84" s="130">
        <v>63956687</v>
      </c>
      <c r="AK84" s="123">
        <v>0</v>
      </c>
      <c r="AL84" s="123">
        <v>8361460</v>
      </c>
      <c r="AM84" s="123">
        <v>0</v>
      </c>
      <c r="AN84" s="123">
        <v>0</v>
      </c>
      <c r="AO84" s="124">
        <v>0</v>
      </c>
      <c r="AP84" s="124">
        <v>5806673</v>
      </c>
      <c r="AQ84" s="124">
        <v>0</v>
      </c>
      <c r="AR84" s="124">
        <v>0</v>
      </c>
      <c r="AS84" s="123">
        <v>0</v>
      </c>
      <c r="AT84" s="123">
        <v>6987556.5499999998</v>
      </c>
      <c r="AU84" s="123">
        <v>0</v>
      </c>
      <c r="AV84" s="123">
        <v>0</v>
      </c>
      <c r="AY84" s="131"/>
      <c r="AZ84" s="131">
        <v>64870205</v>
      </c>
      <c r="BK84" s="128">
        <f t="shared" si="18"/>
        <v>0</v>
      </c>
      <c r="BL84" s="128">
        <f t="shared" si="18"/>
        <v>6987556.5499999998</v>
      </c>
      <c r="BM84" s="129">
        <f t="shared" si="14"/>
        <v>0</v>
      </c>
      <c r="BN84" s="129">
        <f t="shared" si="14"/>
        <v>0</v>
      </c>
    </row>
    <row r="85" spans="4:66" ht="20.100000000000001" customHeight="1" x14ac:dyDescent="0.25">
      <c r="D85" s="139" t="s">
        <v>29</v>
      </c>
      <c r="E85" s="139" t="s">
        <v>21</v>
      </c>
      <c r="F85" s="140" t="s">
        <v>175</v>
      </c>
      <c r="G85" s="114">
        <f t="shared" si="16"/>
        <v>0</v>
      </c>
      <c r="H85" s="114">
        <f t="shared" si="16"/>
        <v>0</v>
      </c>
      <c r="I85" s="114">
        <f t="shared" si="17"/>
        <v>0</v>
      </c>
      <c r="J85" s="114">
        <f t="shared" si="17"/>
        <v>0</v>
      </c>
      <c r="M85" s="141" t="s">
        <v>175</v>
      </c>
      <c r="N85" s="142">
        <v>0</v>
      </c>
      <c r="O85" s="142">
        <v>0</v>
      </c>
      <c r="P85" s="142">
        <v>0</v>
      </c>
      <c r="Q85" s="142">
        <v>0</v>
      </c>
      <c r="S85" s="117">
        <f t="shared" si="15"/>
        <v>0</v>
      </c>
      <c r="T85" s="117">
        <f t="shared" si="15"/>
        <v>0</v>
      </c>
      <c r="U85" s="114">
        <f t="shared" si="19"/>
        <v>0</v>
      </c>
      <c r="V85" s="114">
        <f t="shared" si="19"/>
        <v>0</v>
      </c>
      <c r="W85" s="117">
        <v>0</v>
      </c>
      <c r="X85" s="117">
        <v>0</v>
      </c>
      <c r="Y85" s="117">
        <v>0</v>
      </c>
      <c r="Z85" s="117">
        <v>0</v>
      </c>
      <c r="AA85" s="143"/>
      <c r="AB85" s="130" t="s">
        <v>176</v>
      </c>
      <c r="AC85" s="130"/>
      <c r="AD85" s="130">
        <v>31046.32</v>
      </c>
      <c r="AE85" s="130">
        <v>3219</v>
      </c>
      <c r="AK85" s="123">
        <v>0</v>
      </c>
      <c r="AL85" s="123">
        <v>0</v>
      </c>
      <c r="AM85" s="123">
        <v>0</v>
      </c>
      <c r="AN85" s="123">
        <v>0</v>
      </c>
      <c r="AO85" s="124">
        <v>0</v>
      </c>
      <c r="AP85" s="124">
        <v>0</v>
      </c>
      <c r="AQ85" s="124">
        <v>0</v>
      </c>
      <c r="AR85" s="124">
        <v>0</v>
      </c>
      <c r="AS85" s="123">
        <v>0</v>
      </c>
      <c r="AT85" s="123">
        <v>0</v>
      </c>
      <c r="AU85" s="123">
        <v>0</v>
      </c>
      <c r="AV85" s="123">
        <v>0</v>
      </c>
      <c r="AY85" s="131"/>
      <c r="AZ85" s="131">
        <v>3777</v>
      </c>
      <c r="BK85" s="128">
        <f t="shared" si="18"/>
        <v>0</v>
      </c>
      <c r="BL85" s="128">
        <f t="shared" si="18"/>
        <v>0</v>
      </c>
      <c r="BM85" s="129">
        <f t="shared" si="14"/>
        <v>0</v>
      </c>
      <c r="BN85" s="129">
        <f t="shared" si="14"/>
        <v>0</v>
      </c>
    </row>
    <row r="86" spans="4:66" ht="20.100000000000001" customHeight="1" x14ac:dyDescent="0.25">
      <c r="D86" s="139" t="s">
        <v>29</v>
      </c>
      <c r="E86" s="139" t="s">
        <v>21</v>
      </c>
      <c r="F86" s="140" t="s">
        <v>177</v>
      </c>
      <c r="G86" s="114">
        <f t="shared" si="16"/>
        <v>0</v>
      </c>
      <c r="H86" s="114">
        <f t="shared" si="16"/>
        <v>5417075</v>
      </c>
      <c r="I86" s="114">
        <f t="shared" si="17"/>
        <v>0</v>
      </c>
      <c r="J86" s="114">
        <f t="shared" si="17"/>
        <v>0</v>
      </c>
      <c r="M86" s="141" t="s">
        <v>177</v>
      </c>
      <c r="N86" s="142">
        <v>0</v>
      </c>
      <c r="O86" s="142">
        <v>5417075</v>
      </c>
      <c r="P86" s="142">
        <v>0</v>
      </c>
      <c r="Q86" s="142">
        <v>0</v>
      </c>
      <c r="S86" s="117">
        <f t="shared" si="15"/>
        <v>0</v>
      </c>
      <c r="T86" s="117">
        <f t="shared" si="15"/>
        <v>0</v>
      </c>
      <c r="U86" s="114">
        <f t="shared" si="19"/>
        <v>0</v>
      </c>
      <c r="V86" s="114">
        <f t="shared" si="19"/>
        <v>2122996</v>
      </c>
      <c r="W86" s="117">
        <v>0</v>
      </c>
      <c r="X86" s="117">
        <v>1735</v>
      </c>
      <c r="Y86" s="119">
        <v>0</v>
      </c>
      <c r="Z86" s="119">
        <v>0</v>
      </c>
      <c r="AA86" s="120"/>
      <c r="AB86" s="130" t="s">
        <v>178</v>
      </c>
      <c r="AC86" s="130"/>
      <c r="AD86" s="130">
        <v>62496.47</v>
      </c>
      <c r="AE86" s="130">
        <v>2101255</v>
      </c>
      <c r="AK86" s="123">
        <v>0</v>
      </c>
      <c r="AL86" s="123">
        <v>0</v>
      </c>
      <c r="AM86" s="123">
        <v>0</v>
      </c>
      <c r="AN86" s="123">
        <v>0</v>
      </c>
      <c r="AO86" s="124">
        <v>0</v>
      </c>
      <c r="AP86" s="124">
        <v>0</v>
      </c>
      <c r="AQ86" s="124">
        <v>0</v>
      </c>
      <c r="AR86" s="124">
        <v>0</v>
      </c>
      <c r="AS86" s="123">
        <v>0</v>
      </c>
      <c r="AT86" s="123">
        <v>2122996</v>
      </c>
      <c r="AU86" s="123">
        <v>0</v>
      </c>
      <c r="AV86" s="123">
        <v>0</v>
      </c>
      <c r="AY86" s="131"/>
      <c r="AZ86" s="131">
        <v>2161058</v>
      </c>
      <c r="BK86" s="128">
        <f t="shared" si="18"/>
        <v>0</v>
      </c>
      <c r="BL86" s="128">
        <f t="shared" si="18"/>
        <v>2122996</v>
      </c>
      <c r="BM86" s="129">
        <f t="shared" si="14"/>
        <v>0</v>
      </c>
      <c r="BN86" s="129">
        <f t="shared" si="14"/>
        <v>0</v>
      </c>
    </row>
    <row r="87" spans="4:66" ht="20.100000000000001" customHeight="1" x14ac:dyDescent="0.25">
      <c r="D87" s="139" t="s">
        <v>29</v>
      </c>
      <c r="E87" s="139" t="s">
        <v>21</v>
      </c>
      <c r="F87" s="140" t="s">
        <v>179</v>
      </c>
      <c r="G87" s="114">
        <f t="shared" si="16"/>
        <v>32245745</v>
      </c>
      <c r="H87" s="114">
        <f t="shared" si="16"/>
        <v>0</v>
      </c>
      <c r="I87" s="114">
        <f t="shared" si="17"/>
        <v>32054278.989999998</v>
      </c>
      <c r="J87" s="114">
        <f t="shared" si="17"/>
        <v>0</v>
      </c>
      <c r="M87" s="167" t="s">
        <v>179</v>
      </c>
      <c r="N87" s="142">
        <v>32245745</v>
      </c>
      <c r="O87" s="142">
        <v>0</v>
      </c>
      <c r="P87" s="142">
        <v>0</v>
      </c>
      <c r="Q87" s="142">
        <v>0</v>
      </c>
      <c r="S87" s="117">
        <f t="shared" si="15"/>
        <v>25293448</v>
      </c>
      <c r="T87" s="117">
        <f t="shared" si="15"/>
        <v>0</v>
      </c>
      <c r="U87" s="114">
        <f t="shared" si="19"/>
        <v>17275307</v>
      </c>
      <c r="V87" s="114">
        <f t="shared" si="19"/>
        <v>0</v>
      </c>
      <c r="W87" s="117"/>
      <c r="X87" s="117"/>
      <c r="Y87" s="119"/>
      <c r="Z87" s="119"/>
      <c r="AA87" s="120"/>
      <c r="AB87" s="130"/>
      <c r="AC87" s="130"/>
      <c r="AD87" s="130"/>
      <c r="AE87" s="130"/>
      <c r="AK87" s="123">
        <v>32054278.989999998</v>
      </c>
      <c r="AL87" s="123">
        <v>0</v>
      </c>
      <c r="AM87" s="123">
        <v>0</v>
      </c>
      <c r="AN87" s="123">
        <v>0</v>
      </c>
      <c r="AO87" s="124">
        <v>25293448</v>
      </c>
      <c r="AP87" s="124">
        <v>0</v>
      </c>
      <c r="AQ87" s="124">
        <v>0</v>
      </c>
      <c r="AR87" s="124">
        <v>0</v>
      </c>
      <c r="AS87" s="123">
        <v>17275307</v>
      </c>
      <c r="AT87" s="123">
        <v>0</v>
      </c>
      <c r="AU87" s="123"/>
      <c r="AV87" s="123"/>
      <c r="AY87" s="131"/>
      <c r="AZ87" s="131"/>
      <c r="BK87" s="128"/>
      <c r="BL87" s="128"/>
      <c r="BM87" s="129"/>
      <c r="BN87" s="129"/>
    </row>
    <row r="88" spans="4:66" ht="20.100000000000001" customHeight="1" x14ac:dyDescent="0.25">
      <c r="D88" s="139" t="s">
        <v>29</v>
      </c>
      <c r="E88" s="139" t="s">
        <v>21</v>
      </c>
      <c r="F88" s="140" t="s">
        <v>180</v>
      </c>
      <c r="G88" s="114">
        <f t="shared" si="16"/>
        <v>0</v>
      </c>
      <c r="H88" s="114">
        <f t="shared" si="16"/>
        <v>30027998</v>
      </c>
      <c r="I88" s="114">
        <f t="shared" si="17"/>
        <v>0</v>
      </c>
      <c r="J88" s="114">
        <f t="shared" si="17"/>
        <v>30027998</v>
      </c>
      <c r="M88" s="141" t="s">
        <v>180</v>
      </c>
      <c r="N88" s="142">
        <v>0</v>
      </c>
      <c r="O88" s="142">
        <v>30027998</v>
      </c>
      <c r="P88" s="142">
        <v>0</v>
      </c>
      <c r="Q88" s="142">
        <v>0</v>
      </c>
      <c r="S88" s="117">
        <f t="shared" si="15"/>
        <v>0</v>
      </c>
      <c r="T88" s="117">
        <f t="shared" si="15"/>
        <v>29447420</v>
      </c>
      <c r="U88" s="114">
        <f t="shared" si="19"/>
        <v>0</v>
      </c>
      <c r="V88" s="114">
        <f t="shared" si="19"/>
        <v>23137621</v>
      </c>
      <c r="W88" s="117"/>
      <c r="X88" s="117"/>
      <c r="Y88" s="119"/>
      <c r="Z88" s="119"/>
      <c r="AA88" s="120"/>
      <c r="AB88" s="130"/>
      <c r="AC88" s="130"/>
      <c r="AD88" s="130"/>
      <c r="AE88" s="130"/>
      <c r="AK88" s="123">
        <v>0</v>
      </c>
      <c r="AL88" s="123">
        <v>30027998</v>
      </c>
      <c r="AM88" s="123">
        <v>0</v>
      </c>
      <c r="AN88" s="123">
        <v>0</v>
      </c>
      <c r="AO88" s="124">
        <v>0</v>
      </c>
      <c r="AP88" s="124">
        <v>29447420</v>
      </c>
      <c r="AQ88" s="124">
        <v>0</v>
      </c>
      <c r="AR88" s="124">
        <v>0</v>
      </c>
      <c r="AS88" s="123"/>
      <c r="AT88" s="123">
        <v>23137621</v>
      </c>
      <c r="AU88" s="123"/>
      <c r="AV88" s="123"/>
      <c r="AY88" s="131"/>
      <c r="AZ88" s="131"/>
      <c r="BK88" s="128"/>
      <c r="BL88" s="128"/>
      <c r="BM88" s="129"/>
      <c r="BN88" s="129"/>
    </row>
    <row r="89" spans="4:66" ht="20.100000000000001" customHeight="1" x14ac:dyDescent="0.25">
      <c r="D89" s="168" t="s">
        <v>29</v>
      </c>
      <c r="E89" s="168" t="s">
        <v>21</v>
      </c>
      <c r="F89" s="156" t="s">
        <v>181</v>
      </c>
      <c r="G89" s="114">
        <f t="shared" si="16"/>
        <v>0</v>
      </c>
      <c r="H89" s="114">
        <f t="shared" si="16"/>
        <v>2921541</v>
      </c>
      <c r="I89" s="114"/>
      <c r="J89" s="114"/>
      <c r="M89" s="141" t="s">
        <v>181</v>
      </c>
      <c r="N89" s="142">
        <v>0</v>
      </c>
      <c r="O89" s="142">
        <v>2921541</v>
      </c>
      <c r="P89" s="142">
        <v>0</v>
      </c>
      <c r="Q89" s="142">
        <v>0</v>
      </c>
      <c r="S89" s="117"/>
      <c r="T89" s="117"/>
      <c r="U89" s="114"/>
      <c r="V89" s="114"/>
      <c r="W89" s="117"/>
      <c r="X89" s="117"/>
      <c r="Y89" s="119"/>
      <c r="Z89" s="119"/>
      <c r="AA89" s="120"/>
      <c r="AB89" s="130"/>
      <c r="AC89" s="130"/>
      <c r="AD89" s="130"/>
      <c r="AE89" s="130"/>
      <c r="AK89" s="123"/>
      <c r="AL89" s="123"/>
      <c r="AM89" s="123"/>
      <c r="AN89" s="123"/>
      <c r="AO89" s="124"/>
      <c r="AP89" s="124"/>
      <c r="AQ89" s="124"/>
      <c r="AR89" s="124"/>
      <c r="AS89" s="123"/>
      <c r="AT89" s="123"/>
      <c r="AU89" s="123"/>
      <c r="AV89" s="123"/>
      <c r="AY89" s="131"/>
      <c r="AZ89" s="131"/>
      <c r="BK89" s="128"/>
      <c r="BL89" s="128"/>
      <c r="BM89" s="129"/>
      <c r="BN89" s="129"/>
    </row>
    <row r="90" spans="4:66" ht="20.100000000000001" customHeight="1" x14ac:dyDescent="0.25">
      <c r="D90" s="139" t="s">
        <v>29</v>
      </c>
      <c r="E90" s="139" t="s">
        <v>21</v>
      </c>
      <c r="F90" s="140" t="s">
        <v>182</v>
      </c>
      <c r="G90" s="114">
        <f t="shared" si="16"/>
        <v>0</v>
      </c>
      <c r="H90" s="114">
        <f t="shared" si="16"/>
        <v>0</v>
      </c>
      <c r="I90" s="114">
        <f t="shared" si="17"/>
        <v>0</v>
      </c>
      <c r="J90" s="114">
        <f t="shared" si="17"/>
        <v>0</v>
      </c>
      <c r="M90" s="141" t="s">
        <v>182</v>
      </c>
      <c r="N90" s="142">
        <v>0</v>
      </c>
      <c r="O90" s="142">
        <v>0</v>
      </c>
      <c r="P90" s="142">
        <v>0</v>
      </c>
      <c r="Q90" s="142">
        <v>0</v>
      </c>
      <c r="S90" s="117">
        <f t="shared" si="15"/>
        <v>0</v>
      </c>
      <c r="T90" s="117">
        <f t="shared" si="15"/>
        <v>0</v>
      </c>
      <c r="U90" s="114">
        <f t="shared" si="19"/>
        <v>0</v>
      </c>
      <c r="V90" s="114">
        <f t="shared" si="19"/>
        <v>0</v>
      </c>
      <c r="W90" s="117">
        <v>0</v>
      </c>
      <c r="X90" s="117">
        <v>0</v>
      </c>
      <c r="Y90" s="119"/>
      <c r="Z90" s="117">
        <v>217557</v>
      </c>
      <c r="AA90" s="143"/>
      <c r="AB90" s="130" t="s">
        <v>183</v>
      </c>
      <c r="AC90" s="130"/>
      <c r="AD90" s="130">
        <v>57419</v>
      </c>
      <c r="AE90" s="130"/>
      <c r="AK90" s="123">
        <v>0</v>
      </c>
      <c r="AL90" s="123">
        <v>0</v>
      </c>
      <c r="AM90" s="123">
        <v>0</v>
      </c>
      <c r="AN90" s="123">
        <v>0</v>
      </c>
      <c r="AO90" s="124">
        <v>0</v>
      </c>
      <c r="AP90" s="124">
        <v>0</v>
      </c>
      <c r="AQ90" s="124">
        <v>0</v>
      </c>
      <c r="AR90" s="124">
        <v>0</v>
      </c>
      <c r="AS90" s="123">
        <v>0</v>
      </c>
      <c r="AT90" s="123">
        <v>0</v>
      </c>
      <c r="AU90" s="123">
        <v>0</v>
      </c>
      <c r="AV90" s="123">
        <v>0</v>
      </c>
      <c r="AY90" s="131"/>
      <c r="AZ90" s="131"/>
      <c r="BK90" s="128">
        <f t="shared" si="18"/>
        <v>0</v>
      </c>
      <c r="BL90" s="128">
        <f t="shared" si="18"/>
        <v>0</v>
      </c>
      <c r="BM90" s="129">
        <f t="shared" ref="BM90:BN100" si="20">+U90-BK90</f>
        <v>0</v>
      </c>
      <c r="BN90" s="129">
        <f t="shared" si="20"/>
        <v>0</v>
      </c>
    </row>
    <row r="91" spans="4:66" ht="20.100000000000001" customHeight="1" x14ac:dyDescent="0.25">
      <c r="D91" s="102" t="s">
        <v>29</v>
      </c>
      <c r="E91" s="102" t="s">
        <v>21</v>
      </c>
      <c r="F91" s="113" t="s">
        <v>184</v>
      </c>
      <c r="G91" s="114">
        <f t="shared" si="16"/>
        <v>0</v>
      </c>
      <c r="H91" s="114">
        <f t="shared" si="16"/>
        <v>0</v>
      </c>
      <c r="I91" s="114">
        <f t="shared" si="17"/>
        <v>0</v>
      </c>
      <c r="J91" s="114">
        <f t="shared" si="17"/>
        <v>0</v>
      </c>
      <c r="M91" s="115" t="s">
        <v>184</v>
      </c>
      <c r="N91" s="142">
        <v>0</v>
      </c>
      <c r="O91" s="142">
        <v>0</v>
      </c>
      <c r="P91" s="142">
        <v>0</v>
      </c>
      <c r="Q91" s="142">
        <v>0</v>
      </c>
      <c r="S91" s="117">
        <f t="shared" si="15"/>
        <v>0</v>
      </c>
      <c r="T91" s="117">
        <f t="shared" si="15"/>
        <v>0</v>
      </c>
      <c r="U91" s="118">
        <f t="shared" si="19"/>
        <v>0</v>
      </c>
      <c r="V91" s="118">
        <f t="shared" si="19"/>
        <v>0</v>
      </c>
      <c r="W91" s="117">
        <v>0</v>
      </c>
      <c r="X91" s="117">
        <v>0</v>
      </c>
      <c r="Y91" s="119"/>
      <c r="Z91" s="119"/>
      <c r="AA91" s="120"/>
      <c r="AB91" s="130" t="s">
        <v>185</v>
      </c>
      <c r="AC91" s="130"/>
      <c r="AD91" s="130">
        <v>5546</v>
      </c>
      <c r="AE91" s="130"/>
      <c r="AK91" s="123">
        <v>0</v>
      </c>
      <c r="AL91" s="123">
        <v>0</v>
      </c>
      <c r="AM91" s="123">
        <v>0</v>
      </c>
      <c r="AN91" s="123">
        <v>0</v>
      </c>
      <c r="AO91" s="124">
        <v>0</v>
      </c>
      <c r="AP91" s="124">
        <v>0</v>
      </c>
      <c r="AQ91" s="124">
        <v>0</v>
      </c>
      <c r="AR91" s="124">
        <v>0</v>
      </c>
      <c r="AS91" s="123">
        <v>0</v>
      </c>
      <c r="AT91" s="123">
        <v>0</v>
      </c>
      <c r="AU91" s="123">
        <v>0</v>
      </c>
      <c r="AV91" s="123">
        <v>0</v>
      </c>
      <c r="AY91" s="131"/>
      <c r="AZ91" s="131"/>
      <c r="BK91" s="128">
        <f t="shared" si="18"/>
        <v>0</v>
      </c>
      <c r="BL91" s="128">
        <f t="shared" si="18"/>
        <v>0</v>
      </c>
      <c r="BM91" s="129">
        <f t="shared" si="20"/>
        <v>0</v>
      </c>
      <c r="BN91" s="129">
        <f t="shared" si="20"/>
        <v>0</v>
      </c>
    </row>
    <row r="92" spans="4:66" ht="20.100000000000001" customHeight="1" x14ac:dyDescent="0.25">
      <c r="D92" s="102" t="s">
        <v>29</v>
      </c>
      <c r="E92" s="102" t="s">
        <v>21</v>
      </c>
      <c r="F92" s="113" t="s">
        <v>186</v>
      </c>
      <c r="G92" s="114">
        <f t="shared" si="16"/>
        <v>0</v>
      </c>
      <c r="H92" s="114">
        <f t="shared" si="16"/>
        <v>0</v>
      </c>
      <c r="I92" s="114">
        <f t="shared" si="17"/>
        <v>0</v>
      </c>
      <c r="J92" s="114">
        <f t="shared" si="17"/>
        <v>0</v>
      </c>
      <c r="M92" s="115" t="s">
        <v>186</v>
      </c>
      <c r="N92" s="142">
        <v>0</v>
      </c>
      <c r="O92" s="142">
        <v>0</v>
      </c>
      <c r="P92" s="142">
        <v>0</v>
      </c>
      <c r="Q92" s="142">
        <v>0</v>
      </c>
      <c r="S92" s="117">
        <f t="shared" si="15"/>
        <v>0</v>
      </c>
      <c r="T92" s="117">
        <f t="shared" si="15"/>
        <v>0</v>
      </c>
      <c r="U92" s="118">
        <f t="shared" si="19"/>
        <v>0</v>
      </c>
      <c r="V92" s="118">
        <f t="shared" si="19"/>
        <v>0</v>
      </c>
      <c r="W92" s="117">
        <v>0</v>
      </c>
      <c r="X92" s="117">
        <v>0</v>
      </c>
      <c r="Y92" s="119"/>
      <c r="Z92" s="119"/>
      <c r="AA92" s="120"/>
      <c r="AB92" s="130" t="s">
        <v>187</v>
      </c>
      <c r="AC92" s="130"/>
      <c r="AD92" s="130">
        <v>56031.5</v>
      </c>
      <c r="AE92" s="130"/>
      <c r="AK92" s="123">
        <v>0</v>
      </c>
      <c r="AL92" s="123">
        <v>0</v>
      </c>
      <c r="AM92" s="123">
        <v>0</v>
      </c>
      <c r="AN92" s="123">
        <v>0</v>
      </c>
      <c r="AO92" s="124">
        <v>0</v>
      </c>
      <c r="AP92" s="124">
        <v>0</v>
      </c>
      <c r="AQ92" s="124">
        <v>0</v>
      </c>
      <c r="AR92" s="124">
        <v>0</v>
      </c>
      <c r="AS92" s="123">
        <v>0</v>
      </c>
      <c r="AT92" s="123">
        <v>0</v>
      </c>
      <c r="AU92" s="123">
        <v>0</v>
      </c>
      <c r="AV92" s="123">
        <v>0</v>
      </c>
      <c r="AY92" s="131"/>
      <c r="AZ92" s="131"/>
      <c r="BK92" s="128">
        <f t="shared" si="18"/>
        <v>0</v>
      </c>
      <c r="BL92" s="128">
        <f t="shared" si="18"/>
        <v>0</v>
      </c>
      <c r="BM92" s="129">
        <f t="shared" si="20"/>
        <v>0</v>
      </c>
      <c r="BN92" s="129">
        <f t="shared" si="20"/>
        <v>0</v>
      </c>
    </row>
    <row r="93" spans="4:66" ht="20.100000000000001" customHeight="1" x14ac:dyDescent="0.25">
      <c r="D93" s="139" t="s">
        <v>29</v>
      </c>
      <c r="E93" s="139" t="s">
        <v>21</v>
      </c>
      <c r="F93" s="140" t="s">
        <v>188</v>
      </c>
      <c r="G93" s="114">
        <f t="shared" si="16"/>
        <v>0</v>
      </c>
      <c r="H93" s="114">
        <f t="shared" si="16"/>
        <v>6383</v>
      </c>
      <c r="I93" s="114">
        <f t="shared" si="17"/>
        <v>0</v>
      </c>
      <c r="J93" s="114">
        <f t="shared" si="17"/>
        <v>5067</v>
      </c>
      <c r="M93" s="141" t="s">
        <v>188</v>
      </c>
      <c r="N93" s="142">
        <v>0</v>
      </c>
      <c r="O93" s="142">
        <v>6383</v>
      </c>
      <c r="P93" s="142">
        <v>0</v>
      </c>
      <c r="Q93" s="142">
        <v>0</v>
      </c>
      <c r="S93" s="117">
        <f t="shared" si="15"/>
        <v>0</v>
      </c>
      <c r="T93" s="117">
        <f t="shared" si="15"/>
        <v>7702</v>
      </c>
      <c r="U93" s="114">
        <f t="shared" si="19"/>
        <v>0</v>
      </c>
      <c r="V93" s="114">
        <f t="shared" si="19"/>
        <v>18008</v>
      </c>
      <c r="W93" s="117">
        <v>0</v>
      </c>
      <c r="X93" s="117">
        <v>31716</v>
      </c>
      <c r="Y93" s="117">
        <v>0</v>
      </c>
      <c r="Z93" s="117">
        <v>63874</v>
      </c>
      <c r="AA93" s="143"/>
      <c r="AB93" s="130" t="s">
        <v>189</v>
      </c>
      <c r="AC93" s="130"/>
      <c r="AD93" s="130">
        <v>389936.06</v>
      </c>
      <c r="AE93" s="130">
        <v>53016</v>
      </c>
      <c r="AK93" s="123">
        <v>0</v>
      </c>
      <c r="AL93" s="123">
        <v>5067</v>
      </c>
      <c r="AM93" s="123">
        <v>0</v>
      </c>
      <c r="AN93" s="123">
        <v>0</v>
      </c>
      <c r="AO93" s="124">
        <v>0</v>
      </c>
      <c r="AP93" s="124">
        <v>7702</v>
      </c>
      <c r="AQ93" s="124">
        <v>0</v>
      </c>
      <c r="AR93" s="124">
        <v>0</v>
      </c>
      <c r="AS93" s="123">
        <v>0</v>
      </c>
      <c r="AT93" s="123">
        <v>18008</v>
      </c>
      <c r="AU93" s="123">
        <v>0</v>
      </c>
      <c r="AV93" s="123">
        <v>0</v>
      </c>
      <c r="AY93" s="131"/>
      <c r="AZ93" s="131">
        <v>43363</v>
      </c>
      <c r="BK93" s="128">
        <f t="shared" si="18"/>
        <v>0</v>
      </c>
      <c r="BL93" s="128">
        <f t="shared" si="18"/>
        <v>18008</v>
      </c>
      <c r="BM93" s="129">
        <f t="shared" si="20"/>
        <v>0</v>
      </c>
      <c r="BN93" s="129">
        <f t="shared" si="20"/>
        <v>0</v>
      </c>
    </row>
    <row r="94" spans="4:66" ht="20.100000000000001" customHeight="1" x14ac:dyDescent="0.25">
      <c r="D94" s="139" t="s">
        <v>29</v>
      </c>
      <c r="E94" s="139" t="s">
        <v>21</v>
      </c>
      <c r="F94" s="140" t="s">
        <v>190</v>
      </c>
      <c r="G94" s="114">
        <f t="shared" si="16"/>
        <v>0</v>
      </c>
      <c r="H94" s="114">
        <f t="shared" si="16"/>
        <v>27601</v>
      </c>
      <c r="I94" s="114">
        <f t="shared" si="17"/>
        <v>0</v>
      </c>
      <c r="J94" s="114">
        <f t="shared" si="17"/>
        <v>21892</v>
      </c>
      <c r="M94" s="141" t="s">
        <v>190</v>
      </c>
      <c r="N94" s="142">
        <v>0</v>
      </c>
      <c r="O94" s="142">
        <v>27601</v>
      </c>
      <c r="P94" s="142">
        <v>0</v>
      </c>
      <c r="Q94" s="142">
        <v>0</v>
      </c>
      <c r="S94" s="117">
        <f t="shared" si="15"/>
        <v>0</v>
      </c>
      <c r="T94" s="117">
        <f t="shared" si="15"/>
        <v>33289</v>
      </c>
      <c r="U94" s="114">
        <f t="shared" si="19"/>
        <v>0</v>
      </c>
      <c r="V94" s="114">
        <f t="shared" si="19"/>
        <v>77707</v>
      </c>
      <c r="W94" s="117">
        <v>0</v>
      </c>
      <c r="X94" s="117">
        <v>136528</v>
      </c>
      <c r="Y94" s="117">
        <v>0</v>
      </c>
      <c r="Z94" s="117">
        <v>173038</v>
      </c>
      <c r="AA94" s="143"/>
      <c r="AB94" s="130" t="s">
        <v>191</v>
      </c>
      <c r="AC94" s="130"/>
      <c r="AD94" s="130">
        <v>380670.01</v>
      </c>
      <c r="AE94" s="130">
        <v>142154</v>
      </c>
      <c r="AK94" s="123">
        <v>0</v>
      </c>
      <c r="AL94" s="123">
        <v>21892</v>
      </c>
      <c r="AM94" s="123">
        <v>0</v>
      </c>
      <c r="AN94" s="123">
        <v>0</v>
      </c>
      <c r="AO94" s="124">
        <v>0</v>
      </c>
      <c r="AP94" s="124">
        <v>33289</v>
      </c>
      <c r="AQ94" s="124">
        <v>0</v>
      </c>
      <c r="AR94" s="124">
        <v>0</v>
      </c>
      <c r="AS94" s="123">
        <v>0</v>
      </c>
      <c r="AT94" s="123">
        <v>77707</v>
      </c>
      <c r="AU94" s="123">
        <v>0</v>
      </c>
      <c r="AV94" s="123">
        <v>0</v>
      </c>
      <c r="AY94" s="131"/>
      <c r="AZ94" s="131">
        <v>117541</v>
      </c>
      <c r="BK94" s="128">
        <f t="shared" si="18"/>
        <v>0</v>
      </c>
      <c r="BL94" s="128">
        <f t="shared" si="18"/>
        <v>77707</v>
      </c>
      <c r="BM94" s="129">
        <f t="shared" si="20"/>
        <v>0</v>
      </c>
      <c r="BN94" s="129">
        <f t="shared" si="20"/>
        <v>0</v>
      </c>
    </row>
    <row r="95" spans="4:66" ht="20.100000000000001" customHeight="1" x14ac:dyDescent="0.25">
      <c r="D95" s="139" t="s">
        <v>29</v>
      </c>
      <c r="E95" s="139" t="s">
        <v>21</v>
      </c>
      <c r="F95" s="140" t="s">
        <v>192</v>
      </c>
      <c r="G95" s="114">
        <f t="shared" si="16"/>
        <v>0</v>
      </c>
      <c r="H95" s="114">
        <f t="shared" si="16"/>
        <v>0</v>
      </c>
      <c r="I95" s="114">
        <f t="shared" si="17"/>
        <v>0</v>
      </c>
      <c r="J95" s="114">
        <f t="shared" si="17"/>
        <v>0</v>
      </c>
      <c r="M95" s="141" t="s">
        <v>192</v>
      </c>
      <c r="N95" s="142">
        <v>0</v>
      </c>
      <c r="O95" s="142">
        <v>0</v>
      </c>
      <c r="P95" s="142">
        <v>0</v>
      </c>
      <c r="Q95" s="142">
        <v>0</v>
      </c>
      <c r="S95" s="117">
        <f t="shared" si="15"/>
        <v>0</v>
      </c>
      <c r="T95" s="117">
        <f t="shared" si="15"/>
        <v>0</v>
      </c>
      <c r="U95" s="114">
        <f t="shared" si="19"/>
        <v>0</v>
      </c>
      <c r="V95" s="114">
        <f t="shared" si="19"/>
        <v>0</v>
      </c>
      <c r="W95" s="117">
        <v>0</v>
      </c>
      <c r="X95" s="117">
        <v>0</v>
      </c>
      <c r="Y95" s="117"/>
      <c r="Z95" s="117"/>
      <c r="AA95" s="143"/>
      <c r="AB95" s="130" t="s">
        <v>193</v>
      </c>
      <c r="AC95" s="130"/>
      <c r="AD95" s="130">
        <v>118695</v>
      </c>
      <c r="AE95" s="130"/>
      <c r="AK95" s="123">
        <v>0</v>
      </c>
      <c r="AL95" s="123">
        <v>0</v>
      </c>
      <c r="AM95" s="123">
        <v>0</v>
      </c>
      <c r="AN95" s="123">
        <v>0</v>
      </c>
      <c r="AO95" s="124">
        <v>0</v>
      </c>
      <c r="AP95" s="124">
        <v>0</v>
      </c>
      <c r="AQ95" s="124">
        <v>0</v>
      </c>
      <c r="AR95" s="124">
        <v>0</v>
      </c>
      <c r="AS95" s="123">
        <v>0</v>
      </c>
      <c r="AT95" s="123">
        <v>0</v>
      </c>
      <c r="AU95" s="123">
        <v>0</v>
      </c>
      <c r="AV95" s="123">
        <v>0</v>
      </c>
      <c r="AY95" s="131"/>
      <c r="AZ95" s="131"/>
      <c r="BK95" s="128">
        <f t="shared" si="18"/>
        <v>0</v>
      </c>
      <c r="BL95" s="128">
        <f t="shared" si="18"/>
        <v>0</v>
      </c>
      <c r="BM95" s="129">
        <f t="shared" si="20"/>
        <v>0</v>
      </c>
      <c r="BN95" s="129">
        <f t="shared" si="20"/>
        <v>0</v>
      </c>
    </row>
    <row r="96" spans="4:66" ht="20.100000000000001" customHeight="1" x14ac:dyDescent="0.25">
      <c r="D96" s="139" t="s">
        <v>29</v>
      </c>
      <c r="E96" s="139" t="s">
        <v>21</v>
      </c>
      <c r="F96" s="140" t="s">
        <v>194</v>
      </c>
      <c r="G96" s="114">
        <f t="shared" si="16"/>
        <v>0</v>
      </c>
      <c r="H96" s="114">
        <f t="shared" si="16"/>
        <v>47694</v>
      </c>
      <c r="I96" s="114">
        <f t="shared" si="17"/>
        <v>0</v>
      </c>
      <c r="J96" s="114">
        <f t="shared" si="17"/>
        <v>43477</v>
      </c>
      <c r="M96" s="141" t="s">
        <v>194</v>
      </c>
      <c r="N96" s="142">
        <v>0</v>
      </c>
      <c r="O96" s="142">
        <v>47694</v>
      </c>
      <c r="P96" s="142">
        <v>0</v>
      </c>
      <c r="Q96" s="142">
        <v>0</v>
      </c>
      <c r="S96" s="117">
        <f t="shared" si="15"/>
        <v>0</v>
      </c>
      <c r="T96" s="117">
        <f t="shared" si="15"/>
        <v>40696</v>
      </c>
      <c r="U96" s="114">
        <f t="shared" si="19"/>
        <v>0</v>
      </c>
      <c r="V96" s="114">
        <f t="shared" si="19"/>
        <v>45635</v>
      </c>
      <c r="W96" s="117">
        <v>0</v>
      </c>
      <c r="X96" s="117">
        <v>44418</v>
      </c>
      <c r="Y96" s="117">
        <v>0</v>
      </c>
      <c r="Z96" s="117">
        <v>45275</v>
      </c>
      <c r="AA96" s="143"/>
      <c r="AB96" s="130" t="s">
        <v>195</v>
      </c>
      <c r="AC96" s="130"/>
      <c r="AD96" s="130">
        <v>5380</v>
      </c>
      <c r="AE96" s="130">
        <v>40321</v>
      </c>
      <c r="AK96" s="123">
        <v>0</v>
      </c>
      <c r="AL96" s="123">
        <v>43477</v>
      </c>
      <c r="AM96" s="123">
        <v>0</v>
      </c>
      <c r="AN96" s="123">
        <v>0</v>
      </c>
      <c r="AO96" s="124">
        <v>0</v>
      </c>
      <c r="AP96" s="124">
        <v>40696</v>
      </c>
      <c r="AQ96" s="124">
        <v>0</v>
      </c>
      <c r="AR96" s="124">
        <v>0</v>
      </c>
      <c r="AS96" s="123">
        <v>0</v>
      </c>
      <c r="AT96" s="123">
        <v>45635</v>
      </c>
      <c r="AU96" s="123">
        <v>0</v>
      </c>
      <c r="AV96" s="123">
        <v>0</v>
      </c>
      <c r="AY96" s="131"/>
      <c r="AZ96" s="131">
        <v>30925</v>
      </c>
      <c r="BK96" s="128">
        <f t="shared" si="18"/>
        <v>0</v>
      </c>
      <c r="BL96" s="128">
        <f t="shared" si="18"/>
        <v>45635</v>
      </c>
      <c r="BM96" s="129">
        <f t="shared" si="20"/>
        <v>0</v>
      </c>
      <c r="BN96" s="129">
        <f t="shared" si="20"/>
        <v>0</v>
      </c>
    </row>
    <row r="97" spans="4:66" ht="20.100000000000001" customHeight="1" x14ac:dyDescent="0.25">
      <c r="D97" s="139" t="s">
        <v>29</v>
      </c>
      <c r="E97" s="139" t="s">
        <v>21</v>
      </c>
      <c r="F97" s="140" t="s">
        <v>196</v>
      </c>
      <c r="G97" s="114">
        <f t="shared" si="16"/>
        <v>0</v>
      </c>
      <c r="H97" s="114">
        <f t="shared" si="16"/>
        <v>755009</v>
      </c>
      <c r="I97" s="114">
        <f t="shared" si="17"/>
        <v>0</v>
      </c>
      <c r="J97" s="114">
        <f t="shared" si="17"/>
        <v>669498</v>
      </c>
      <c r="M97" s="141" t="s">
        <v>196</v>
      </c>
      <c r="N97" s="142">
        <v>0</v>
      </c>
      <c r="O97" s="142">
        <v>755009</v>
      </c>
      <c r="P97" s="142">
        <v>0</v>
      </c>
      <c r="Q97" s="142">
        <v>0</v>
      </c>
      <c r="S97" s="117">
        <f t="shared" si="15"/>
        <v>0</v>
      </c>
      <c r="T97" s="117">
        <f t="shared" si="15"/>
        <v>605804</v>
      </c>
      <c r="U97" s="114">
        <f t="shared" si="19"/>
        <v>0</v>
      </c>
      <c r="V97" s="114">
        <f t="shared" si="19"/>
        <v>636329</v>
      </c>
      <c r="W97" s="117">
        <v>0</v>
      </c>
      <c r="X97" s="117">
        <v>583934</v>
      </c>
      <c r="Y97" s="117">
        <v>0</v>
      </c>
      <c r="Z97" s="117">
        <v>582757</v>
      </c>
      <c r="AA97" s="143"/>
      <c r="AB97" s="130" t="s">
        <v>197</v>
      </c>
      <c r="AC97" s="130"/>
      <c r="AD97" s="130">
        <v>11400</v>
      </c>
      <c r="AE97" s="130">
        <v>405803</v>
      </c>
      <c r="AK97" s="123">
        <v>0</v>
      </c>
      <c r="AL97" s="123">
        <v>669498</v>
      </c>
      <c r="AM97" s="123">
        <v>0</v>
      </c>
      <c r="AN97" s="123">
        <v>0</v>
      </c>
      <c r="AO97" s="124">
        <v>0</v>
      </c>
      <c r="AP97" s="124">
        <v>605804</v>
      </c>
      <c r="AQ97" s="124">
        <v>0</v>
      </c>
      <c r="AR97" s="124">
        <v>0</v>
      </c>
      <c r="AS97" s="123">
        <v>0</v>
      </c>
      <c r="AT97" s="123">
        <v>636329</v>
      </c>
      <c r="AU97" s="123">
        <v>0</v>
      </c>
      <c r="AV97" s="123">
        <v>0</v>
      </c>
      <c r="AY97" s="131"/>
      <c r="AZ97" s="131">
        <v>336720</v>
      </c>
      <c r="BK97" s="128">
        <f t="shared" si="18"/>
        <v>0</v>
      </c>
      <c r="BL97" s="128">
        <f t="shared" si="18"/>
        <v>636329</v>
      </c>
      <c r="BM97" s="129">
        <f t="shared" si="20"/>
        <v>0</v>
      </c>
      <c r="BN97" s="129">
        <f t="shared" si="20"/>
        <v>0</v>
      </c>
    </row>
    <row r="98" spans="4:66" ht="20.100000000000001" customHeight="1" x14ac:dyDescent="0.25">
      <c r="D98" s="139" t="s">
        <v>29</v>
      </c>
      <c r="E98" s="139" t="s">
        <v>21</v>
      </c>
      <c r="F98" s="140" t="s">
        <v>198</v>
      </c>
      <c r="G98" s="114">
        <f t="shared" si="16"/>
        <v>0</v>
      </c>
      <c r="H98" s="114">
        <f t="shared" si="16"/>
        <v>755009</v>
      </c>
      <c r="I98" s="114">
        <f t="shared" si="17"/>
        <v>0</v>
      </c>
      <c r="J98" s="114">
        <f t="shared" si="17"/>
        <v>669498</v>
      </c>
      <c r="M98" s="141" t="s">
        <v>198</v>
      </c>
      <c r="N98" s="142">
        <v>0</v>
      </c>
      <c r="O98" s="142">
        <v>755009</v>
      </c>
      <c r="P98" s="142">
        <v>0</v>
      </c>
      <c r="Q98" s="142">
        <v>0</v>
      </c>
      <c r="S98" s="117">
        <f t="shared" si="15"/>
        <v>0</v>
      </c>
      <c r="T98" s="117">
        <f t="shared" si="15"/>
        <v>605804</v>
      </c>
      <c r="U98" s="114">
        <f t="shared" si="19"/>
        <v>0</v>
      </c>
      <c r="V98" s="114">
        <f t="shared" si="19"/>
        <v>633803</v>
      </c>
      <c r="W98" s="117">
        <v>0</v>
      </c>
      <c r="X98" s="117">
        <v>577744</v>
      </c>
      <c r="Y98" s="117">
        <v>0</v>
      </c>
      <c r="Z98" s="117">
        <v>513672</v>
      </c>
      <c r="AA98" s="143"/>
      <c r="AB98" s="130" t="s">
        <v>199</v>
      </c>
      <c r="AC98" s="130"/>
      <c r="AD98" s="130">
        <v>54158.080000000002</v>
      </c>
      <c r="AE98" s="130">
        <v>399482</v>
      </c>
      <c r="AK98" s="123">
        <v>0</v>
      </c>
      <c r="AL98" s="123">
        <v>669498</v>
      </c>
      <c r="AM98" s="123">
        <v>0</v>
      </c>
      <c r="AN98" s="123">
        <v>0</v>
      </c>
      <c r="AO98" s="124">
        <v>0</v>
      </c>
      <c r="AP98" s="124">
        <v>605804</v>
      </c>
      <c r="AQ98" s="124">
        <v>0</v>
      </c>
      <c r="AR98" s="124">
        <v>0</v>
      </c>
      <c r="AS98" s="123">
        <v>0</v>
      </c>
      <c r="AT98" s="123">
        <v>633803</v>
      </c>
      <c r="AU98" s="123">
        <v>0</v>
      </c>
      <c r="AV98" s="123">
        <v>0</v>
      </c>
      <c r="AY98" s="131"/>
      <c r="AZ98" s="131">
        <v>336706</v>
      </c>
      <c r="BK98" s="128">
        <f t="shared" si="18"/>
        <v>0</v>
      </c>
      <c r="BL98" s="128">
        <f t="shared" si="18"/>
        <v>633803</v>
      </c>
      <c r="BM98" s="129">
        <f t="shared" si="20"/>
        <v>0</v>
      </c>
      <c r="BN98" s="129">
        <f t="shared" si="20"/>
        <v>0</v>
      </c>
    </row>
    <row r="99" spans="4:66" ht="20.100000000000001" customHeight="1" x14ac:dyDescent="0.25">
      <c r="D99" s="139" t="s">
        <v>29</v>
      </c>
      <c r="E99" s="139" t="s">
        <v>21</v>
      </c>
      <c r="F99" s="140" t="s">
        <v>200</v>
      </c>
      <c r="G99" s="114">
        <f t="shared" si="16"/>
        <v>0</v>
      </c>
      <c r="H99" s="114">
        <f t="shared" si="16"/>
        <v>826</v>
      </c>
      <c r="I99" s="114">
        <f t="shared" si="17"/>
        <v>0</v>
      </c>
      <c r="J99" s="114">
        <f t="shared" si="17"/>
        <v>1062</v>
      </c>
      <c r="M99" s="141" t="s">
        <v>201</v>
      </c>
      <c r="N99" s="142">
        <v>0</v>
      </c>
      <c r="O99" s="142">
        <v>826</v>
      </c>
      <c r="P99" s="142">
        <v>0</v>
      </c>
      <c r="Q99" s="142">
        <v>0</v>
      </c>
      <c r="S99" s="117">
        <f t="shared" si="15"/>
        <v>0</v>
      </c>
      <c r="T99" s="117">
        <f t="shared" si="15"/>
        <v>247</v>
      </c>
      <c r="U99" s="114">
        <f t="shared" si="19"/>
        <v>0</v>
      </c>
      <c r="V99" s="114">
        <f t="shared" si="19"/>
        <v>432</v>
      </c>
      <c r="W99" s="117">
        <v>0</v>
      </c>
      <c r="X99" s="117">
        <v>0</v>
      </c>
      <c r="Y99" s="117"/>
      <c r="Z99" s="117"/>
      <c r="AA99" s="143"/>
      <c r="AB99" s="130" t="s">
        <v>202</v>
      </c>
      <c r="AC99" s="130">
        <v>16874</v>
      </c>
      <c r="AD99" s="130"/>
      <c r="AE99" s="130"/>
      <c r="AK99" s="123">
        <v>0</v>
      </c>
      <c r="AL99" s="123">
        <v>1062</v>
      </c>
      <c r="AM99" s="123">
        <v>0</v>
      </c>
      <c r="AN99" s="123">
        <v>0</v>
      </c>
      <c r="AO99" s="124">
        <v>0</v>
      </c>
      <c r="AP99" s="124">
        <v>247</v>
      </c>
      <c r="AQ99" s="124">
        <v>0</v>
      </c>
      <c r="AR99" s="124">
        <v>0</v>
      </c>
      <c r="AS99" s="123">
        <v>0</v>
      </c>
      <c r="AT99" s="123">
        <v>432</v>
      </c>
      <c r="AU99" s="123">
        <v>0</v>
      </c>
      <c r="AV99" s="123">
        <v>0</v>
      </c>
      <c r="AY99" s="131"/>
      <c r="AZ99" s="131"/>
      <c r="BK99" s="128">
        <f t="shared" si="18"/>
        <v>0</v>
      </c>
      <c r="BL99" s="128">
        <f t="shared" si="18"/>
        <v>432</v>
      </c>
      <c r="BM99" s="129">
        <f t="shared" si="20"/>
        <v>0</v>
      </c>
      <c r="BN99" s="129">
        <f t="shared" si="20"/>
        <v>0</v>
      </c>
    </row>
    <row r="100" spans="4:66" ht="20.100000000000001" customHeight="1" x14ac:dyDescent="0.25">
      <c r="D100" s="139" t="s">
        <v>29</v>
      </c>
      <c r="E100" s="139" t="s">
        <v>21</v>
      </c>
      <c r="F100" s="140" t="s">
        <v>203</v>
      </c>
      <c r="G100" s="114">
        <f t="shared" si="16"/>
        <v>0</v>
      </c>
      <c r="H100" s="114">
        <f t="shared" si="16"/>
        <v>0</v>
      </c>
      <c r="I100" s="114">
        <f t="shared" si="17"/>
        <v>0</v>
      </c>
      <c r="J100" s="114">
        <f t="shared" si="17"/>
        <v>0</v>
      </c>
      <c r="M100" s="141" t="s">
        <v>204</v>
      </c>
      <c r="N100" s="142">
        <v>0</v>
      </c>
      <c r="O100" s="142">
        <v>0</v>
      </c>
      <c r="P100" s="142">
        <v>0</v>
      </c>
      <c r="Q100" s="142">
        <v>0</v>
      </c>
      <c r="S100" s="117">
        <f t="shared" si="15"/>
        <v>0</v>
      </c>
      <c r="T100" s="117">
        <f t="shared" si="15"/>
        <v>0</v>
      </c>
      <c r="U100" s="114">
        <f t="shared" si="19"/>
        <v>0</v>
      </c>
      <c r="V100" s="114">
        <f t="shared" si="19"/>
        <v>316707</v>
      </c>
      <c r="W100" s="117">
        <v>0</v>
      </c>
      <c r="X100" s="117">
        <v>426</v>
      </c>
      <c r="Y100" s="117">
        <v>0</v>
      </c>
      <c r="Z100" s="117">
        <v>568</v>
      </c>
      <c r="AA100" s="143"/>
      <c r="AB100" s="130" t="s">
        <v>205</v>
      </c>
      <c r="AC100" s="130"/>
      <c r="AD100" s="130">
        <v>39919.4</v>
      </c>
      <c r="AE100" s="130"/>
      <c r="AK100" s="123">
        <v>0</v>
      </c>
      <c r="AL100" s="123">
        <v>0</v>
      </c>
      <c r="AM100" s="123">
        <v>0</v>
      </c>
      <c r="AN100" s="123">
        <v>0</v>
      </c>
      <c r="AO100" s="124">
        <v>0</v>
      </c>
      <c r="AP100" s="124">
        <v>0</v>
      </c>
      <c r="AQ100" s="124">
        <v>0</v>
      </c>
      <c r="AR100" s="124">
        <v>0</v>
      </c>
      <c r="AS100" s="123">
        <v>0</v>
      </c>
      <c r="AT100" s="123">
        <v>316707</v>
      </c>
      <c r="AU100" s="123">
        <v>0</v>
      </c>
      <c r="AV100" s="123">
        <v>0</v>
      </c>
      <c r="AY100" s="131"/>
      <c r="AZ100" s="131">
        <v>232</v>
      </c>
      <c r="BK100" s="128">
        <f t="shared" si="18"/>
        <v>0</v>
      </c>
      <c r="BL100" s="128">
        <f t="shared" si="18"/>
        <v>316707</v>
      </c>
      <c r="BM100" s="129">
        <f t="shared" si="20"/>
        <v>0</v>
      </c>
      <c r="BN100" s="129">
        <f t="shared" si="20"/>
        <v>0</v>
      </c>
    </row>
    <row r="101" spans="4:66" ht="20.100000000000001" customHeight="1" x14ac:dyDescent="0.25">
      <c r="D101" s="139" t="s">
        <v>29</v>
      </c>
      <c r="E101" s="139" t="s">
        <v>21</v>
      </c>
      <c r="F101" s="140" t="s">
        <v>206</v>
      </c>
      <c r="G101" s="114">
        <f t="shared" si="16"/>
        <v>0</v>
      </c>
      <c r="H101" s="114">
        <f t="shared" si="16"/>
        <v>0</v>
      </c>
      <c r="I101" s="114">
        <f t="shared" si="17"/>
        <v>0</v>
      </c>
      <c r="J101" s="114">
        <f t="shared" si="17"/>
        <v>0</v>
      </c>
      <c r="M101" s="141" t="s">
        <v>206</v>
      </c>
      <c r="N101" s="142">
        <v>0</v>
      </c>
      <c r="O101" s="142">
        <v>0</v>
      </c>
      <c r="P101" s="142">
        <v>0</v>
      </c>
      <c r="Q101" s="142">
        <v>0</v>
      </c>
      <c r="S101" s="117">
        <f t="shared" si="15"/>
        <v>0</v>
      </c>
      <c r="T101" s="117">
        <f t="shared" si="15"/>
        <v>0</v>
      </c>
      <c r="U101" s="114"/>
      <c r="V101" s="114"/>
      <c r="W101" s="117"/>
      <c r="X101" s="117"/>
      <c r="Y101" s="117"/>
      <c r="Z101" s="117"/>
      <c r="AA101" s="143"/>
      <c r="AB101" s="130"/>
      <c r="AC101" s="130"/>
      <c r="AD101" s="130"/>
      <c r="AE101" s="130"/>
      <c r="AK101" s="123">
        <v>0</v>
      </c>
      <c r="AL101" s="123">
        <v>0</v>
      </c>
      <c r="AM101" s="123">
        <v>0</v>
      </c>
      <c r="AN101" s="123">
        <v>0</v>
      </c>
      <c r="AO101" s="124">
        <v>0</v>
      </c>
      <c r="AP101" s="124">
        <v>0</v>
      </c>
      <c r="AQ101" s="124">
        <v>0</v>
      </c>
      <c r="AR101" s="124">
        <v>0</v>
      </c>
      <c r="AS101" s="123"/>
      <c r="AT101" s="123"/>
      <c r="AU101" s="123"/>
      <c r="AV101" s="123"/>
      <c r="AY101" s="131"/>
      <c r="AZ101" s="131"/>
      <c r="BK101" s="128"/>
      <c r="BL101" s="128"/>
      <c r="BM101" s="129"/>
      <c r="BN101" s="129"/>
    </row>
    <row r="102" spans="4:66" ht="20.100000000000001" customHeight="1" x14ac:dyDescent="0.25">
      <c r="D102" s="139" t="s">
        <v>29</v>
      </c>
      <c r="E102" s="139" t="s">
        <v>21</v>
      </c>
      <c r="F102" s="140" t="s">
        <v>207</v>
      </c>
      <c r="G102" s="114">
        <f t="shared" si="16"/>
        <v>0</v>
      </c>
      <c r="H102" s="114">
        <f t="shared" si="16"/>
        <v>0</v>
      </c>
      <c r="I102" s="114">
        <f t="shared" si="17"/>
        <v>0</v>
      </c>
      <c r="J102" s="114">
        <f t="shared" si="17"/>
        <v>0</v>
      </c>
      <c r="M102" s="141" t="s">
        <v>207</v>
      </c>
      <c r="N102" s="142">
        <v>0</v>
      </c>
      <c r="O102" s="142">
        <v>0</v>
      </c>
      <c r="P102" s="142">
        <v>0</v>
      </c>
      <c r="Q102" s="142">
        <v>0</v>
      </c>
      <c r="S102" s="117">
        <f t="shared" si="15"/>
        <v>0</v>
      </c>
      <c r="T102" s="117">
        <f t="shared" si="15"/>
        <v>0</v>
      </c>
      <c r="U102" s="114">
        <f t="shared" si="19"/>
        <v>0</v>
      </c>
      <c r="V102" s="114">
        <f t="shared" si="19"/>
        <v>0</v>
      </c>
      <c r="W102" s="117">
        <v>0</v>
      </c>
      <c r="X102" s="117">
        <v>0</v>
      </c>
      <c r="Y102" s="117"/>
      <c r="Z102" s="117"/>
      <c r="AA102" s="143"/>
      <c r="AB102" s="130" t="s">
        <v>208</v>
      </c>
      <c r="AC102" s="130"/>
      <c r="AD102" s="130">
        <v>498337.84</v>
      </c>
      <c r="AE102" s="130"/>
      <c r="AK102" s="123">
        <v>0</v>
      </c>
      <c r="AL102" s="123">
        <v>0</v>
      </c>
      <c r="AM102" s="123">
        <v>0</v>
      </c>
      <c r="AN102" s="123">
        <v>0</v>
      </c>
      <c r="AO102" s="124">
        <v>0</v>
      </c>
      <c r="AP102" s="124">
        <v>0</v>
      </c>
      <c r="AQ102" s="124">
        <v>0</v>
      </c>
      <c r="AR102" s="124">
        <v>0</v>
      </c>
      <c r="AS102" s="123">
        <v>0</v>
      </c>
      <c r="AT102" s="123">
        <v>0</v>
      </c>
      <c r="AU102" s="123">
        <v>0</v>
      </c>
      <c r="AV102" s="123">
        <v>0</v>
      </c>
      <c r="AY102" s="131"/>
      <c r="AZ102" s="131"/>
      <c r="BK102" s="128">
        <f t="shared" si="18"/>
        <v>0</v>
      </c>
      <c r="BL102" s="128">
        <f t="shared" si="18"/>
        <v>0</v>
      </c>
      <c r="BM102" s="129">
        <f t="shared" ref="BM102:BN104" si="21">+U102-BK102</f>
        <v>0</v>
      </c>
      <c r="BN102" s="129">
        <f t="shared" si="21"/>
        <v>0</v>
      </c>
    </row>
    <row r="103" spans="4:66" ht="20.100000000000001" customHeight="1" x14ac:dyDescent="0.25">
      <c r="D103" s="139" t="s">
        <v>29</v>
      </c>
      <c r="E103" s="139" t="s">
        <v>21</v>
      </c>
      <c r="F103" s="140" t="s">
        <v>209</v>
      </c>
      <c r="G103" s="114">
        <f t="shared" si="16"/>
        <v>0</v>
      </c>
      <c r="H103" s="114">
        <f t="shared" si="16"/>
        <v>363719</v>
      </c>
      <c r="I103" s="114">
        <f t="shared" si="17"/>
        <v>0</v>
      </c>
      <c r="J103" s="114">
        <f t="shared" si="17"/>
        <v>238229</v>
      </c>
      <c r="M103" s="141" t="s">
        <v>209</v>
      </c>
      <c r="N103" s="142">
        <v>0</v>
      </c>
      <c r="O103" s="142">
        <v>363719</v>
      </c>
      <c r="P103" s="142">
        <v>0</v>
      </c>
      <c r="Q103" s="142">
        <v>0</v>
      </c>
      <c r="S103" s="117">
        <f t="shared" si="15"/>
        <v>0</v>
      </c>
      <c r="T103" s="117">
        <f t="shared" si="15"/>
        <v>252354.84</v>
      </c>
      <c r="U103" s="114">
        <f t="shared" si="19"/>
        <v>0</v>
      </c>
      <c r="V103" s="114">
        <f t="shared" si="19"/>
        <v>179948</v>
      </c>
      <c r="W103" s="117">
        <v>0</v>
      </c>
      <c r="X103" s="117">
        <v>140410</v>
      </c>
      <c r="Y103" s="117">
        <v>0</v>
      </c>
      <c r="Z103" s="117">
        <v>277320</v>
      </c>
      <c r="AA103" s="143"/>
      <c r="AB103" s="130" t="s">
        <v>210</v>
      </c>
      <c r="AC103" s="130"/>
      <c r="AD103" s="130">
        <v>517328.76</v>
      </c>
      <c r="AE103" s="130">
        <v>92341</v>
      </c>
      <c r="AK103" s="123">
        <v>0</v>
      </c>
      <c r="AL103" s="123">
        <v>238229</v>
      </c>
      <c r="AM103" s="123">
        <v>0</v>
      </c>
      <c r="AN103" s="123">
        <v>0</v>
      </c>
      <c r="AO103" s="124">
        <v>0</v>
      </c>
      <c r="AP103" s="124">
        <f>248901+3453.84</f>
        <v>252354.84</v>
      </c>
      <c r="AQ103" s="124">
        <v>0</v>
      </c>
      <c r="AR103" s="124">
        <v>0</v>
      </c>
      <c r="AS103" s="123">
        <v>0</v>
      </c>
      <c r="AT103" s="123">
        <v>179948</v>
      </c>
      <c r="AU103" s="123">
        <v>0</v>
      </c>
      <c r="AV103" s="123">
        <v>0</v>
      </c>
      <c r="AY103" s="131"/>
      <c r="AZ103" s="131">
        <v>182503</v>
      </c>
      <c r="BK103" s="128">
        <f t="shared" si="18"/>
        <v>0</v>
      </c>
      <c r="BL103" s="128">
        <f t="shared" si="18"/>
        <v>179948</v>
      </c>
      <c r="BM103" s="129">
        <f t="shared" si="21"/>
        <v>0</v>
      </c>
      <c r="BN103" s="129">
        <f t="shared" si="21"/>
        <v>0</v>
      </c>
    </row>
    <row r="104" spans="4:66" ht="20.100000000000001" customHeight="1" x14ac:dyDescent="0.25">
      <c r="D104" s="139" t="s">
        <v>29</v>
      </c>
      <c r="E104" s="139" t="s">
        <v>21</v>
      </c>
      <c r="F104" s="140" t="s">
        <v>211</v>
      </c>
      <c r="G104" s="114">
        <f t="shared" si="16"/>
        <v>0</v>
      </c>
      <c r="H104" s="114">
        <f t="shared" si="16"/>
        <v>129971</v>
      </c>
      <c r="I104" s="114">
        <f t="shared" si="17"/>
        <v>0</v>
      </c>
      <c r="J104" s="114">
        <f t="shared" si="17"/>
        <v>15999</v>
      </c>
      <c r="M104" s="141" t="s">
        <v>211</v>
      </c>
      <c r="N104" s="142">
        <v>0</v>
      </c>
      <c r="O104" s="142">
        <v>129971</v>
      </c>
      <c r="P104" s="142">
        <v>0</v>
      </c>
      <c r="Q104" s="142">
        <v>0</v>
      </c>
      <c r="S104" s="117">
        <f t="shared" si="15"/>
        <v>0</v>
      </c>
      <c r="T104" s="117">
        <f t="shared" si="15"/>
        <v>72562</v>
      </c>
      <c r="U104" s="114">
        <f t="shared" si="19"/>
        <v>0</v>
      </c>
      <c r="V104" s="114">
        <f t="shared" si="19"/>
        <v>79568</v>
      </c>
      <c r="W104" s="117">
        <v>0</v>
      </c>
      <c r="X104" s="117">
        <v>265615</v>
      </c>
      <c r="Y104" s="117">
        <v>0</v>
      </c>
      <c r="Z104" s="117">
        <f>170351+3000</f>
        <v>173351</v>
      </c>
      <c r="AA104" s="143"/>
      <c r="AB104" s="130" t="s">
        <v>212</v>
      </c>
      <c r="AC104" s="130"/>
      <c r="AD104" s="130">
        <v>30558</v>
      </c>
      <c r="AE104" s="130">
        <v>12866</v>
      </c>
      <c r="AK104" s="123">
        <v>0</v>
      </c>
      <c r="AL104" s="123">
        <v>15999</v>
      </c>
      <c r="AM104" s="123">
        <v>0</v>
      </c>
      <c r="AN104" s="123">
        <v>0</v>
      </c>
      <c r="AO104" s="124">
        <v>0</v>
      </c>
      <c r="AP104" s="124">
        <v>72562</v>
      </c>
      <c r="AQ104" s="124">
        <v>0</v>
      </c>
      <c r="AR104" s="124">
        <v>0</v>
      </c>
      <c r="AS104" s="123">
        <v>0</v>
      </c>
      <c r="AT104" s="123">
        <v>79568</v>
      </c>
      <c r="AU104" s="123">
        <v>0</v>
      </c>
      <c r="AV104" s="123">
        <v>0</v>
      </c>
      <c r="AY104" s="131"/>
      <c r="AZ104" s="131">
        <v>47691</v>
      </c>
      <c r="BK104" s="128">
        <f t="shared" si="18"/>
        <v>0</v>
      </c>
      <c r="BL104" s="128">
        <f t="shared" si="18"/>
        <v>79568</v>
      </c>
      <c r="BM104" s="129">
        <f t="shared" si="21"/>
        <v>0</v>
      </c>
      <c r="BN104" s="129">
        <f t="shared" si="21"/>
        <v>0</v>
      </c>
    </row>
    <row r="105" spans="4:66" ht="20.100000000000001" customHeight="1" x14ac:dyDescent="0.25">
      <c r="D105" s="139" t="s">
        <v>29</v>
      </c>
      <c r="E105" s="139" t="s">
        <v>21</v>
      </c>
      <c r="F105" s="140" t="s">
        <v>213</v>
      </c>
      <c r="G105" s="114">
        <f t="shared" si="16"/>
        <v>0</v>
      </c>
      <c r="H105" s="114">
        <f t="shared" si="16"/>
        <v>279007.5</v>
      </c>
      <c r="I105" s="114">
        <f t="shared" si="17"/>
        <v>0</v>
      </c>
      <c r="J105" s="114">
        <f t="shared" si="17"/>
        <v>631810</v>
      </c>
      <c r="M105" s="141" t="s">
        <v>213</v>
      </c>
      <c r="N105" s="142">
        <v>0</v>
      </c>
      <c r="O105" s="142">
        <v>279007.5</v>
      </c>
      <c r="P105" s="142">
        <v>0</v>
      </c>
      <c r="Q105" s="142">
        <v>0</v>
      </c>
      <c r="S105" s="117">
        <f t="shared" si="15"/>
        <v>0</v>
      </c>
      <c r="T105" s="117">
        <f t="shared" si="15"/>
        <v>490957.4</v>
      </c>
      <c r="U105" s="114"/>
      <c r="V105" s="114"/>
      <c r="W105" s="117"/>
      <c r="X105" s="117"/>
      <c r="Y105" s="117"/>
      <c r="Z105" s="117"/>
      <c r="AA105" s="143"/>
      <c r="AB105" s="130"/>
      <c r="AC105" s="130"/>
      <c r="AD105" s="130"/>
      <c r="AE105" s="130"/>
      <c r="AK105" s="123">
        <v>0</v>
      </c>
      <c r="AL105" s="123">
        <v>631810</v>
      </c>
      <c r="AM105" s="123">
        <v>0</v>
      </c>
      <c r="AN105" s="123">
        <v>0</v>
      </c>
      <c r="AO105" s="124">
        <v>0</v>
      </c>
      <c r="AP105" s="124">
        <f>134718+356239.4</f>
        <v>490957.4</v>
      </c>
      <c r="AQ105" s="124">
        <v>0</v>
      </c>
      <c r="AR105" s="124">
        <v>0</v>
      </c>
      <c r="AS105" s="123"/>
      <c r="AT105" s="123"/>
      <c r="AU105" s="123"/>
      <c r="AV105" s="123"/>
      <c r="AY105" s="131"/>
      <c r="AZ105" s="131"/>
      <c r="BK105" s="128"/>
      <c r="BL105" s="128"/>
      <c r="BM105" s="129"/>
      <c r="BN105" s="129"/>
    </row>
    <row r="106" spans="4:66" ht="20.100000000000001" customHeight="1" x14ac:dyDescent="0.25">
      <c r="D106" s="139" t="s">
        <v>29</v>
      </c>
      <c r="E106" s="139" t="s">
        <v>21</v>
      </c>
      <c r="F106" s="140" t="s">
        <v>214</v>
      </c>
      <c r="G106" s="114">
        <f t="shared" si="16"/>
        <v>0</v>
      </c>
      <c r="H106" s="114">
        <f t="shared" si="16"/>
        <v>23373</v>
      </c>
      <c r="I106" s="114">
        <f t="shared" si="17"/>
        <v>0</v>
      </c>
      <c r="J106" s="114">
        <f t="shared" si="17"/>
        <v>18446</v>
      </c>
      <c r="M106" s="141" t="s">
        <v>214</v>
      </c>
      <c r="N106" s="142">
        <v>0</v>
      </c>
      <c r="O106" s="142">
        <v>23373</v>
      </c>
      <c r="P106" s="142">
        <v>0</v>
      </c>
      <c r="Q106" s="142">
        <v>0</v>
      </c>
      <c r="S106" s="117">
        <f t="shared" si="15"/>
        <v>0</v>
      </c>
      <c r="T106" s="117">
        <f t="shared" si="15"/>
        <v>18736</v>
      </c>
      <c r="U106" s="114">
        <f t="shared" si="19"/>
        <v>0</v>
      </c>
      <c r="V106" s="114">
        <f t="shared" si="19"/>
        <v>13602</v>
      </c>
      <c r="W106" s="117">
        <v>0</v>
      </c>
      <c r="X106" s="117">
        <v>35477</v>
      </c>
      <c r="Y106" s="117">
        <v>0</v>
      </c>
      <c r="Z106" s="117">
        <v>27920</v>
      </c>
      <c r="AA106" s="143"/>
      <c r="AB106" s="130" t="s">
        <v>215</v>
      </c>
      <c r="AC106" s="130"/>
      <c r="AD106" s="130">
        <v>338501.6</v>
      </c>
      <c r="AE106" s="130">
        <v>23845</v>
      </c>
      <c r="AK106" s="123">
        <v>0</v>
      </c>
      <c r="AL106" s="123">
        <v>18446</v>
      </c>
      <c r="AM106" s="123">
        <v>0</v>
      </c>
      <c r="AN106" s="123">
        <v>0</v>
      </c>
      <c r="AO106" s="124">
        <v>0</v>
      </c>
      <c r="AP106" s="124">
        <v>18736</v>
      </c>
      <c r="AQ106" s="124">
        <v>0</v>
      </c>
      <c r="AR106" s="124">
        <v>0</v>
      </c>
      <c r="AS106" s="123">
        <v>0</v>
      </c>
      <c r="AT106" s="123">
        <v>13602</v>
      </c>
      <c r="AU106" s="123">
        <v>0</v>
      </c>
      <c r="AV106" s="123">
        <v>0</v>
      </c>
      <c r="AY106" s="131"/>
      <c r="AZ106" s="131">
        <v>22265</v>
      </c>
      <c r="BK106" s="128">
        <f t="shared" si="18"/>
        <v>0</v>
      </c>
      <c r="BL106" s="128">
        <f t="shared" si="18"/>
        <v>13602</v>
      </c>
      <c r="BM106" s="129">
        <f t="shared" ref="BM106:BN138" si="22">+U106-BK106</f>
        <v>0</v>
      </c>
      <c r="BN106" s="129">
        <f t="shared" si="22"/>
        <v>0</v>
      </c>
    </row>
    <row r="107" spans="4:66" ht="20.100000000000001" customHeight="1" x14ac:dyDescent="0.25">
      <c r="D107" s="139" t="s">
        <v>29</v>
      </c>
      <c r="E107" s="139" t="s">
        <v>21</v>
      </c>
      <c r="F107" s="140" t="s">
        <v>216</v>
      </c>
      <c r="G107" s="114">
        <f t="shared" si="16"/>
        <v>0</v>
      </c>
      <c r="H107" s="114">
        <f t="shared" si="16"/>
        <v>2074140</v>
      </c>
      <c r="I107" s="114">
        <f t="shared" si="17"/>
        <v>0</v>
      </c>
      <c r="J107" s="114">
        <f t="shared" si="17"/>
        <v>3666935</v>
      </c>
      <c r="M107" s="141" t="s">
        <v>216</v>
      </c>
      <c r="N107" s="142">
        <v>0</v>
      </c>
      <c r="O107" s="142">
        <v>2074140</v>
      </c>
      <c r="P107" s="142">
        <v>0</v>
      </c>
      <c r="Q107" s="142">
        <v>0</v>
      </c>
      <c r="S107" s="117">
        <f t="shared" si="15"/>
        <v>0</v>
      </c>
      <c r="T107" s="117">
        <f t="shared" si="15"/>
        <v>2304163</v>
      </c>
      <c r="U107" s="114">
        <f t="shared" si="19"/>
        <v>0</v>
      </c>
      <c r="V107" s="114">
        <f t="shared" si="19"/>
        <v>2551370</v>
      </c>
      <c r="W107" s="117">
        <v>0</v>
      </c>
      <c r="X107" s="117">
        <v>1836385</v>
      </c>
      <c r="Y107" s="117">
        <v>0</v>
      </c>
      <c r="Z107" s="117">
        <v>4498484</v>
      </c>
      <c r="AA107" s="143"/>
      <c r="AB107" s="130" t="s">
        <v>217</v>
      </c>
      <c r="AC107" s="130"/>
      <c r="AD107" s="130">
        <v>20089.5</v>
      </c>
      <c r="AE107" s="130">
        <v>2257683</v>
      </c>
      <c r="AK107" s="123">
        <v>0</v>
      </c>
      <c r="AL107" s="123">
        <v>3666935</v>
      </c>
      <c r="AM107" s="123">
        <v>0</v>
      </c>
      <c r="AN107" s="123">
        <v>0</v>
      </c>
      <c r="AO107" s="124">
        <v>0</v>
      </c>
      <c r="AP107" s="124">
        <v>2304163</v>
      </c>
      <c r="AQ107" s="124">
        <v>0</v>
      </c>
      <c r="AR107" s="124">
        <v>0</v>
      </c>
      <c r="AS107" s="123">
        <v>0</v>
      </c>
      <c r="AT107" s="123">
        <v>2551370</v>
      </c>
      <c r="AU107" s="123">
        <v>0</v>
      </c>
      <c r="AV107" s="123">
        <v>0</v>
      </c>
      <c r="AY107" s="131"/>
      <c r="AZ107" s="131">
        <v>1430981</v>
      </c>
      <c r="BK107" s="128">
        <f t="shared" si="18"/>
        <v>0</v>
      </c>
      <c r="BL107" s="128">
        <f t="shared" si="18"/>
        <v>2551370</v>
      </c>
      <c r="BM107" s="129">
        <f t="shared" si="22"/>
        <v>0</v>
      </c>
      <c r="BN107" s="129">
        <f t="shared" si="22"/>
        <v>0</v>
      </c>
    </row>
    <row r="108" spans="4:66" ht="20.100000000000001" customHeight="1" x14ac:dyDescent="0.25">
      <c r="D108" s="139" t="s">
        <v>29</v>
      </c>
      <c r="E108" s="139" t="s">
        <v>21</v>
      </c>
      <c r="F108" s="140" t="s">
        <v>218</v>
      </c>
      <c r="G108" s="114">
        <f t="shared" si="16"/>
        <v>0</v>
      </c>
      <c r="H108" s="114">
        <f t="shared" si="16"/>
        <v>0</v>
      </c>
      <c r="I108" s="114">
        <f t="shared" si="17"/>
        <v>0</v>
      </c>
      <c r="J108" s="114">
        <f t="shared" si="17"/>
        <v>0</v>
      </c>
      <c r="M108" s="141" t="s">
        <v>218</v>
      </c>
      <c r="N108" s="142">
        <v>0</v>
      </c>
      <c r="O108" s="142">
        <v>0</v>
      </c>
      <c r="P108" s="142">
        <v>0</v>
      </c>
      <c r="Q108" s="142">
        <v>0</v>
      </c>
      <c r="S108" s="117">
        <f t="shared" si="15"/>
        <v>0</v>
      </c>
      <c r="T108" s="117">
        <f t="shared" si="15"/>
        <v>0</v>
      </c>
      <c r="U108" s="114">
        <f t="shared" si="19"/>
        <v>0</v>
      </c>
      <c r="V108" s="114">
        <f t="shared" si="19"/>
        <v>0</v>
      </c>
      <c r="W108" s="117">
        <v>0</v>
      </c>
      <c r="X108" s="117">
        <v>0</v>
      </c>
      <c r="Y108" s="117">
        <v>0</v>
      </c>
      <c r="Z108" s="117">
        <v>658319</v>
      </c>
      <c r="AA108" s="143"/>
      <c r="AB108" s="130" t="s">
        <v>219</v>
      </c>
      <c r="AC108" s="130"/>
      <c r="AD108" s="130">
        <v>7875</v>
      </c>
      <c r="AE108" s="130">
        <v>1035508</v>
      </c>
      <c r="AK108" s="123">
        <v>0</v>
      </c>
      <c r="AL108" s="123">
        <v>0</v>
      </c>
      <c r="AM108" s="123">
        <v>0</v>
      </c>
      <c r="AN108" s="123">
        <v>0</v>
      </c>
      <c r="AO108" s="124">
        <v>0</v>
      </c>
      <c r="AP108" s="124">
        <v>0</v>
      </c>
      <c r="AQ108" s="124">
        <v>0</v>
      </c>
      <c r="AR108" s="124">
        <v>0</v>
      </c>
      <c r="AS108" s="123">
        <v>0</v>
      </c>
      <c r="AT108" s="123">
        <v>0</v>
      </c>
      <c r="AU108" s="123">
        <v>0</v>
      </c>
      <c r="AV108" s="123">
        <v>0</v>
      </c>
      <c r="AY108" s="131"/>
      <c r="AZ108" s="131"/>
      <c r="BK108" s="128">
        <f t="shared" si="18"/>
        <v>0</v>
      </c>
      <c r="BL108" s="128">
        <f t="shared" si="18"/>
        <v>0</v>
      </c>
      <c r="BM108" s="129">
        <f t="shared" si="22"/>
        <v>0</v>
      </c>
      <c r="BN108" s="129">
        <f t="shared" si="22"/>
        <v>0</v>
      </c>
    </row>
    <row r="109" spans="4:66" ht="20.100000000000001" customHeight="1" x14ac:dyDescent="0.25">
      <c r="D109" s="139" t="s">
        <v>29</v>
      </c>
      <c r="E109" s="139" t="s">
        <v>21</v>
      </c>
      <c r="F109" s="140" t="s">
        <v>220</v>
      </c>
      <c r="G109" s="114">
        <f t="shared" si="16"/>
        <v>0</v>
      </c>
      <c r="H109" s="114">
        <f t="shared" si="16"/>
        <v>0</v>
      </c>
      <c r="I109" s="114">
        <f t="shared" si="17"/>
        <v>0</v>
      </c>
      <c r="J109" s="114">
        <f t="shared" si="17"/>
        <v>2140116</v>
      </c>
      <c r="M109" s="141" t="s">
        <v>220</v>
      </c>
      <c r="N109" s="142">
        <v>0</v>
      </c>
      <c r="O109" s="142">
        <v>0</v>
      </c>
      <c r="P109" s="142">
        <v>0</v>
      </c>
      <c r="Q109" s="142">
        <v>0</v>
      </c>
      <c r="S109" s="117">
        <f t="shared" si="15"/>
        <v>0</v>
      </c>
      <c r="T109" s="117">
        <f t="shared" si="15"/>
        <v>1256523</v>
      </c>
      <c r="U109" s="114">
        <f t="shared" si="19"/>
        <v>0</v>
      </c>
      <c r="V109" s="114">
        <f t="shared" si="19"/>
        <v>296232</v>
      </c>
      <c r="W109" s="117">
        <v>0</v>
      </c>
      <c r="X109" s="117">
        <v>497718</v>
      </c>
      <c r="Y109" s="117">
        <v>0</v>
      </c>
      <c r="Z109" s="117">
        <v>0</v>
      </c>
      <c r="AA109" s="143"/>
      <c r="AB109" s="130" t="s">
        <v>221</v>
      </c>
      <c r="AC109" s="130"/>
      <c r="AD109" s="130">
        <v>673200</v>
      </c>
      <c r="AE109" s="130"/>
      <c r="AK109" s="123">
        <v>0</v>
      </c>
      <c r="AL109" s="123">
        <v>2140116</v>
      </c>
      <c r="AM109" s="123">
        <v>0</v>
      </c>
      <c r="AN109" s="123">
        <v>0</v>
      </c>
      <c r="AO109" s="124">
        <v>0</v>
      </c>
      <c r="AP109" s="124">
        <v>1256523</v>
      </c>
      <c r="AQ109" s="124">
        <v>0</v>
      </c>
      <c r="AR109" s="124">
        <v>0</v>
      </c>
      <c r="AS109" s="123">
        <v>0</v>
      </c>
      <c r="AT109" s="123">
        <v>296232</v>
      </c>
      <c r="AU109" s="123">
        <v>0</v>
      </c>
      <c r="AV109" s="123">
        <v>0</v>
      </c>
      <c r="AY109" s="131"/>
      <c r="AZ109" s="131">
        <v>1317361</v>
      </c>
      <c r="BK109" s="128">
        <f t="shared" si="18"/>
        <v>0</v>
      </c>
      <c r="BL109" s="128">
        <f t="shared" si="18"/>
        <v>296232</v>
      </c>
      <c r="BM109" s="129">
        <f t="shared" si="22"/>
        <v>0</v>
      </c>
      <c r="BN109" s="129">
        <f t="shared" si="22"/>
        <v>0</v>
      </c>
    </row>
    <row r="110" spans="4:66" ht="20.100000000000001" customHeight="1" x14ac:dyDescent="0.25">
      <c r="D110" s="139" t="s">
        <v>29</v>
      </c>
      <c r="E110" s="139" t="s">
        <v>21</v>
      </c>
      <c r="F110" s="140" t="s">
        <v>222</v>
      </c>
      <c r="G110" s="114">
        <f t="shared" si="16"/>
        <v>0</v>
      </c>
      <c r="H110" s="114">
        <f t="shared" si="16"/>
        <v>0</v>
      </c>
      <c r="I110" s="114">
        <f t="shared" si="17"/>
        <v>0</v>
      </c>
      <c r="J110" s="114">
        <f t="shared" si="17"/>
        <v>0</v>
      </c>
      <c r="M110" s="141" t="s">
        <v>222</v>
      </c>
      <c r="N110" s="142">
        <v>0</v>
      </c>
      <c r="O110" s="142">
        <v>0</v>
      </c>
      <c r="P110" s="142">
        <v>0</v>
      </c>
      <c r="Q110" s="142">
        <v>0</v>
      </c>
      <c r="S110" s="117">
        <f t="shared" si="15"/>
        <v>0</v>
      </c>
      <c r="T110" s="117">
        <f t="shared" si="15"/>
        <v>0</v>
      </c>
      <c r="U110" s="114">
        <f t="shared" si="19"/>
        <v>0</v>
      </c>
      <c r="V110" s="114">
        <f t="shared" si="19"/>
        <v>0</v>
      </c>
      <c r="W110" s="117">
        <v>0</v>
      </c>
      <c r="X110" s="117">
        <v>0</v>
      </c>
      <c r="Y110" s="117">
        <v>0</v>
      </c>
      <c r="Z110" s="117">
        <v>0</v>
      </c>
      <c r="AA110" s="143"/>
      <c r="AB110" s="130" t="s">
        <v>223</v>
      </c>
      <c r="AC110" s="130"/>
      <c r="AD110" s="130">
        <v>6018</v>
      </c>
      <c r="AE110" s="130"/>
      <c r="AK110" s="123">
        <v>0</v>
      </c>
      <c r="AL110" s="123">
        <v>0</v>
      </c>
      <c r="AM110" s="123">
        <v>0</v>
      </c>
      <c r="AN110" s="123">
        <v>0</v>
      </c>
      <c r="AO110" s="124">
        <v>0</v>
      </c>
      <c r="AP110" s="124">
        <v>0</v>
      </c>
      <c r="AQ110" s="124">
        <v>0</v>
      </c>
      <c r="AR110" s="124">
        <v>0</v>
      </c>
      <c r="AS110" s="123">
        <v>0</v>
      </c>
      <c r="AT110" s="123">
        <v>0</v>
      </c>
      <c r="AU110" s="123">
        <v>0</v>
      </c>
      <c r="AV110" s="123">
        <v>0</v>
      </c>
      <c r="AY110" s="131"/>
      <c r="AZ110" s="131"/>
      <c r="BK110" s="128">
        <f t="shared" si="18"/>
        <v>0</v>
      </c>
      <c r="BL110" s="128">
        <f t="shared" si="18"/>
        <v>0</v>
      </c>
      <c r="BM110" s="129">
        <f t="shared" si="22"/>
        <v>0</v>
      </c>
      <c r="BN110" s="129">
        <f t="shared" si="22"/>
        <v>0</v>
      </c>
    </row>
    <row r="111" spans="4:66" ht="20.100000000000001" customHeight="1" x14ac:dyDescent="0.25">
      <c r="D111" s="139" t="s">
        <v>29</v>
      </c>
      <c r="E111" s="139" t="s">
        <v>21</v>
      </c>
      <c r="F111" s="140" t="s">
        <v>224</v>
      </c>
      <c r="G111" s="114">
        <f t="shared" si="16"/>
        <v>84991.46</v>
      </c>
      <c r="H111" s="114">
        <f t="shared" si="16"/>
        <v>0</v>
      </c>
      <c r="I111" s="114">
        <f>+AK111+AM111</f>
        <v>0</v>
      </c>
      <c r="J111" s="114">
        <f>+AL111+AN111</f>
        <v>243674</v>
      </c>
      <c r="M111" s="141" t="s">
        <v>225</v>
      </c>
      <c r="N111" s="142">
        <v>84991.46</v>
      </c>
      <c r="O111" s="142">
        <v>0</v>
      </c>
      <c r="P111" s="142">
        <v>0</v>
      </c>
      <c r="Q111" s="142">
        <v>0</v>
      </c>
      <c r="S111" s="117"/>
      <c r="T111" s="117"/>
      <c r="U111" s="114"/>
      <c r="V111" s="114"/>
      <c r="W111" s="117"/>
      <c r="X111" s="117"/>
      <c r="Y111" s="117"/>
      <c r="Z111" s="117"/>
      <c r="AA111" s="143"/>
      <c r="AB111" s="130"/>
      <c r="AC111" s="130"/>
      <c r="AD111" s="130"/>
      <c r="AE111" s="130"/>
      <c r="AK111" s="123">
        <v>0</v>
      </c>
      <c r="AL111" s="123">
        <v>243674</v>
      </c>
      <c r="AM111" s="123"/>
      <c r="AN111" s="123"/>
      <c r="AO111" s="124"/>
      <c r="AP111" s="124"/>
      <c r="AQ111" s="124"/>
      <c r="AR111" s="124"/>
      <c r="AS111" s="123"/>
      <c r="AT111" s="123"/>
      <c r="AU111" s="123"/>
      <c r="AV111" s="123"/>
      <c r="AY111" s="131"/>
      <c r="AZ111" s="131"/>
      <c r="BK111" s="128"/>
      <c r="BL111" s="128"/>
      <c r="BM111" s="129"/>
      <c r="BN111" s="129"/>
    </row>
    <row r="112" spans="4:66" ht="20.100000000000001" customHeight="1" x14ac:dyDescent="0.25">
      <c r="D112" s="139" t="s">
        <v>29</v>
      </c>
      <c r="E112" s="139" t="s">
        <v>21</v>
      </c>
      <c r="F112" s="140" t="s">
        <v>226</v>
      </c>
      <c r="G112" s="114">
        <f t="shared" si="16"/>
        <v>0</v>
      </c>
      <c r="H112" s="114">
        <f t="shared" si="16"/>
        <v>0</v>
      </c>
      <c r="I112" s="114">
        <f t="shared" si="17"/>
        <v>0</v>
      </c>
      <c r="J112" s="114">
        <f t="shared" si="17"/>
        <v>6000</v>
      </c>
      <c r="M112" s="141" t="s">
        <v>226</v>
      </c>
      <c r="N112" s="142">
        <v>0</v>
      </c>
      <c r="O112" s="142">
        <v>0</v>
      </c>
      <c r="P112" s="142">
        <v>0</v>
      </c>
      <c r="Q112" s="142">
        <v>0</v>
      </c>
      <c r="S112" s="117">
        <f t="shared" ref="S112:T138" si="23">AO112+AQ112</f>
        <v>0</v>
      </c>
      <c r="T112" s="117">
        <f t="shared" si="23"/>
        <v>0</v>
      </c>
      <c r="U112" s="114">
        <f t="shared" si="19"/>
        <v>0</v>
      </c>
      <c r="V112" s="114">
        <f t="shared" si="19"/>
        <v>0</v>
      </c>
      <c r="W112" s="117">
        <v>0</v>
      </c>
      <c r="X112" s="117">
        <v>0</v>
      </c>
      <c r="Y112" s="117">
        <v>0</v>
      </c>
      <c r="Z112" s="117">
        <v>0</v>
      </c>
      <c r="AA112" s="143"/>
      <c r="AB112" s="130" t="s">
        <v>227</v>
      </c>
      <c r="AC112" s="130"/>
      <c r="AD112" s="130">
        <v>2484111</v>
      </c>
      <c r="AE112" s="130"/>
      <c r="AK112" s="123">
        <v>0</v>
      </c>
      <c r="AL112" s="123">
        <v>6000</v>
      </c>
      <c r="AM112" s="123">
        <v>0</v>
      </c>
      <c r="AN112" s="123">
        <v>0</v>
      </c>
      <c r="AO112" s="124">
        <v>0</v>
      </c>
      <c r="AP112" s="124">
        <v>0</v>
      </c>
      <c r="AQ112" s="124">
        <v>0</v>
      </c>
      <c r="AR112" s="124">
        <v>0</v>
      </c>
      <c r="AS112" s="123">
        <v>0</v>
      </c>
      <c r="AT112" s="123">
        <v>0</v>
      </c>
      <c r="AU112" s="123">
        <v>0</v>
      </c>
      <c r="AV112" s="123">
        <v>0</v>
      </c>
      <c r="AY112" s="131"/>
      <c r="AZ112" s="131">
        <v>4900</v>
      </c>
      <c r="BK112" s="128">
        <f t="shared" si="18"/>
        <v>0</v>
      </c>
      <c r="BL112" s="128">
        <f t="shared" si="18"/>
        <v>0</v>
      </c>
      <c r="BM112" s="129">
        <f t="shared" si="22"/>
        <v>0</v>
      </c>
      <c r="BN112" s="129">
        <f t="shared" si="22"/>
        <v>0</v>
      </c>
    </row>
    <row r="113" spans="4:66" ht="20.100000000000001" customHeight="1" x14ac:dyDescent="0.25">
      <c r="D113" s="139" t="s">
        <v>29</v>
      </c>
      <c r="E113" s="139" t="s">
        <v>21</v>
      </c>
      <c r="F113" s="140" t="s">
        <v>228</v>
      </c>
      <c r="G113" s="114">
        <f t="shared" si="16"/>
        <v>0</v>
      </c>
      <c r="H113" s="114">
        <f t="shared" si="16"/>
        <v>0</v>
      </c>
      <c r="I113" s="114">
        <f t="shared" si="17"/>
        <v>0</v>
      </c>
      <c r="J113" s="114">
        <f t="shared" si="17"/>
        <v>258660</v>
      </c>
      <c r="M113" s="141" t="s">
        <v>228</v>
      </c>
      <c r="N113" s="142">
        <v>0</v>
      </c>
      <c r="O113" s="142">
        <v>0</v>
      </c>
      <c r="P113" s="142">
        <v>0</v>
      </c>
      <c r="Q113" s="142">
        <v>0</v>
      </c>
      <c r="S113" s="117">
        <f t="shared" si="23"/>
        <v>0</v>
      </c>
      <c r="T113" s="117">
        <f t="shared" si="23"/>
        <v>245096</v>
      </c>
      <c r="U113" s="114">
        <f t="shared" si="19"/>
        <v>0</v>
      </c>
      <c r="V113" s="114">
        <f t="shared" si="19"/>
        <v>235000</v>
      </c>
      <c r="W113" s="117">
        <v>0</v>
      </c>
      <c r="X113" s="117">
        <v>221404</v>
      </c>
      <c r="Y113" s="117">
        <v>0</v>
      </c>
      <c r="Z113" s="117">
        <v>165100</v>
      </c>
      <c r="AA113" s="143"/>
      <c r="AB113" s="130" t="s">
        <v>229</v>
      </c>
      <c r="AC113" s="130"/>
      <c r="AD113" s="130">
        <v>17402</v>
      </c>
      <c r="AE113" s="130">
        <v>167739</v>
      </c>
      <c r="AK113" s="123">
        <v>0</v>
      </c>
      <c r="AL113" s="123">
        <v>258660</v>
      </c>
      <c r="AM113" s="123">
        <v>0</v>
      </c>
      <c r="AN113" s="123">
        <v>0</v>
      </c>
      <c r="AO113" s="124">
        <v>0</v>
      </c>
      <c r="AP113" s="124">
        <v>245096</v>
      </c>
      <c r="AQ113" s="124">
        <v>0</v>
      </c>
      <c r="AR113" s="124">
        <v>0</v>
      </c>
      <c r="AS113" s="123">
        <v>0</v>
      </c>
      <c r="AT113" s="123">
        <v>235000</v>
      </c>
      <c r="AU113" s="123">
        <v>0</v>
      </c>
      <c r="AV113" s="123">
        <v>0</v>
      </c>
      <c r="AY113" s="131"/>
      <c r="AZ113" s="131">
        <v>162579</v>
      </c>
      <c r="BK113" s="128">
        <f t="shared" si="18"/>
        <v>0</v>
      </c>
      <c r="BL113" s="128">
        <f t="shared" si="18"/>
        <v>235000</v>
      </c>
      <c r="BM113" s="129">
        <f t="shared" si="22"/>
        <v>0</v>
      </c>
      <c r="BN113" s="129">
        <f t="shared" si="22"/>
        <v>0</v>
      </c>
    </row>
    <row r="114" spans="4:66" ht="20.100000000000001" customHeight="1" x14ac:dyDescent="0.25">
      <c r="D114" s="139" t="s">
        <v>29</v>
      </c>
      <c r="E114" s="139" t="s">
        <v>21</v>
      </c>
      <c r="F114" s="140" t="s">
        <v>230</v>
      </c>
      <c r="G114" s="114">
        <f t="shared" si="16"/>
        <v>0</v>
      </c>
      <c r="H114" s="114">
        <f t="shared" si="16"/>
        <v>0</v>
      </c>
      <c r="I114" s="114">
        <f t="shared" si="17"/>
        <v>0</v>
      </c>
      <c r="J114" s="114">
        <f t="shared" si="17"/>
        <v>0</v>
      </c>
      <c r="M114" s="141" t="s">
        <v>230</v>
      </c>
      <c r="N114" s="142">
        <v>0</v>
      </c>
      <c r="O114" s="142">
        <v>0</v>
      </c>
      <c r="P114" s="142">
        <v>0</v>
      </c>
      <c r="Q114" s="142">
        <v>0</v>
      </c>
      <c r="S114" s="117">
        <f t="shared" si="23"/>
        <v>0</v>
      </c>
      <c r="T114" s="117">
        <f t="shared" si="23"/>
        <v>0</v>
      </c>
      <c r="U114" s="114">
        <f t="shared" si="19"/>
        <v>0</v>
      </c>
      <c r="V114" s="114">
        <f t="shared" si="19"/>
        <v>0</v>
      </c>
      <c r="W114" s="117">
        <v>0</v>
      </c>
      <c r="X114" s="117">
        <v>0</v>
      </c>
      <c r="Y114" s="117">
        <v>0</v>
      </c>
      <c r="Z114" s="117">
        <v>0</v>
      </c>
      <c r="AA114" s="143"/>
      <c r="AB114" s="130" t="s">
        <v>231</v>
      </c>
      <c r="AC114" s="130"/>
      <c r="AD114" s="130">
        <v>2265313.5299999998</v>
      </c>
      <c r="AE114" s="130"/>
      <c r="AK114" s="123">
        <v>0</v>
      </c>
      <c r="AL114" s="123">
        <v>0</v>
      </c>
      <c r="AM114" s="123">
        <v>0</v>
      </c>
      <c r="AN114" s="123">
        <v>0</v>
      </c>
      <c r="AO114" s="124">
        <v>0</v>
      </c>
      <c r="AP114" s="124">
        <v>0</v>
      </c>
      <c r="AQ114" s="124">
        <v>0</v>
      </c>
      <c r="AR114" s="124">
        <v>0</v>
      </c>
      <c r="AS114" s="123">
        <v>0</v>
      </c>
      <c r="AT114" s="123">
        <v>0</v>
      </c>
      <c r="AU114" s="123">
        <v>0</v>
      </c>
      <c r="AV114" s="123">
        <v>0</v>
      </c>
      <c r="AY114" s="131"/>
      <c r="AZ114" s="131"/>
      <c r="BK114" s="128">
        <f t="shared" si="18"/>
        <v>0</v>
      </c>
      <c r="BL114" s="128">
        <f t="shared" si="18"/>
        <v>0</v>
      </c>
      <c r="BM114" s="129">
        <f t="shared" si="22"/>
        <v>0</v>
      </c>
      <c r="BN114" s="129">
        <f t="shared" si="22"/>
        <v>0</v>
      </c>
    </row>
    <row r="115" spans="4:66" ht="20.100000000000001" customHeight="1" x14ac:dyDescent="0.25">
      <c r="D115" s="139" t="s">
        <v>29</v>
      </c>
      <c r="E115" s="139" t="s">
        <v>21</v>
      </c>
      <c r="F115" s="140" t="s">
        <v>232</v>
      </c>
      <c r="G115" s="114">
        <f t="shared" si="16"/>
        <v>0</v>
      </c>
      <c r="H115" s="114">
        <f t="shared" si="16"/>
        <v>0</v>
      </c>
      <c r="I115" s="114">
        <f t="shared" si="17"/>
        <v>0</v>
      </c>
      <c r="J115" s="114">
        <f t="shared" si="17"/>
        <v>0</v>
      </c>
      <c r="M115" s="141" t="s">
        <v>232</v>
      </c>
      <c r="N115" s="142">
        <v>0</v>
      </c>
      <c r="O115" s="142">
        <v>0</v>
      </c>
      <c r="P115" s="142">
        <v>0</v>
      </c>
      <c r="Q115" s="142">
        <v>0</v>
      </c>
      <c r="S115" s="117">
        <f t="shared" si="23"/>
        <v>0</v>
      </c>
      <c r="T115" s="117">
        <f t="shared" si="23"/>
        <v>0</v>
      </c>
      <c r="U115" s="114">
        <f t="shared" si="19"/>
        <v>0</v>
      </c>
      <c r="V115" s="114">
        <f t="shared" si="19"/>
        <v>0</v>
      </c>
      <c r="W115" s="117">
        <v>0</v>
      </c>
      <c r="X115" s="117">
        <v>0</v>
      </c>
      <c r="Y115" s="117">
        <v>0</v>
      </c>
      <c r="Z115" s="119">
        <v>0</v>
      </c>
      <c r="AA115" s="120"/>
      <c r="AB115" s="130" t="s">
        <v>233</v>
      </c>
      <c r="AC115" s="130"/>
      <c r="AD115" s="130">
        <v>13452</v>
      </c>
      <c r="AE115" s="130"/>
      <c r="AK115" s="123">
        <v>0</v>
      </c>
      <c r="AL115" s="123">
        <v>0</v>
      </c>
      <c r="AM115" s="123">
        <v>0</v>
      </c>
      <c r="AN115" s="123">
        <v>0</v>
      </c>
      <c r="AO115" s="124">
        <v>0</v>
      </c>
      <c r="AP115" s="124">
        <v>0</v>
      </c>
      <c r="AQ115" s="124">
        <v>0</v>
      </c>
      <c r="AR115" s="124">
        <v>0</v>
      </c>
      <c r="AS115" s="123">
        <v>0</v>
      </c>
      <c r="AT115" s="123">
        <v>0</v>
      </c>
      <c r="AU115" s="123">
        <v>0</v>
      </c>
      <c r="AV115" s="123">
        <v>0</v>
      </c>
      <c r="AY115" s="131"/>
      <c r="AZ115" s="131"/>
      <c r="BK115" s="128">
        <f t="shared" si="18"/>
        <v>0</v>
      </c>
      <c r="BL115" s="128">
        <f t="shared" si="18"/>
        <v>0</v>
      </c>
      <c r="BM115" s="129">
        <f t="shared" si="22"/>
        <v>0</v>
      </c>
      <c r="BN115" s="129">
        <f t="shared" si="22"/>
        <v>0</v>
      </c>
    </row>
    <row r="116" spans="4:66" ht="20.100000000000001" customHeight="1" x14ac:dyDescent="0.25">
      <c r="D116" s="139" t="s">
        <v>29</v>
      </c>
      <c r="E116" s="139" t="s">
        <v>21</v>
      </c>
      <c r="F116" s="140" t="s">
        <v>234</v>
      </c>
      <c r="G116" s="114">
        <f t="shared" si="16"/>
        <v>0</v>
      </c>
      <c r="H116" s="114">
        <f t="shared" si="16"/>
        <v>0</v>
      </c>
      <c r="I116" s="114">
        <f t="shared" si="17"/>
        <v>0</v>
      </c>
      <c r="J116" s="114">
        <f t="shared" si="17"/>
        <v>0</v>
      </c>
      <c r="M116" s="141" t="s">
        <v>234</v>
      </c>
      <c r="N116" s="142">
        <v>0</v>
      </c>
      <c r="O116" s="142">
        <v>0</v>
      </c>
      <c r="P116" s="142">
        <v>0</v>
      </c>
      <c r="Q116" s="142">
        <v>0</v>
      </c>
      <c r="S116" s="117">
        <f t="shared" si="23"/>
        <v>0</v>
      </c>
      <c r="T116" s="117">
        <f t="shared" si="23"/>
        <v>0</v>
      </c>
      <c r="U116" s="114">
        <f t="shared" si="19"/>
        <v>0</v>
      </c>
      <c r="V116" s="114">
        <f t="shared" si="19"/>
        <v>0</v>
      </c>
      <c r="W116" s="117">
        <v>0</v>
      </c>
      <c r="X116" s="117">
        <v>0</v>
      </c>
      <c r="Y116" s="117">
        <v>0</v>
      </c>
      <c r="Z116" s="119">
        <v>0</v>
      </c>
      <c r="AA116" s="120"/>
      <c r="AB116" s="130" t="s">
        <v>235</v>
      </c>
      <c r="AC116" s="130"/>
      <c r="AD116" s="130">
        <v>13801.02</v>
      </c>
      <c r="AE116" s="130"/>
      <c r="AK116" s="123">
        <v>0</v>
      </c>
      <c r="AL116" s="123">
        <v>0</v>
      </c>
      <c r="AM116" s="123">
        <v>0</v>
      </c>
      <c r="AN116" s="123">
        <v>0</v>
      </c>
      <c r="AO116" s="124">
        <v>0</v>
      </c>
      <c r="AP116" s="124">
        <v>0</v>
      </c>
      <c r="AQ116" s="124">
        <v>0</v>
      </c>
      <c r="AR116" s="124">
        <v>0</v>
      </c>
      <c r="AS116" s="123">
        <v>0</v>
      </c>
      <c r="AT116" s="123">
        <v>0</v>
      </c>
      <c r="AU116" s="123">
        <v>0</v>
      </c>
      <c r="AV116" s="123">
        <v>0</v>
      </c>
      <c r="AY116" s="131"/>
      <c r="AZ116" s="131">
        <v>74130.75</v>
      </c>
      <c r="BK116" s="128">
        <f t="shared" si="18"/>
        <v>0</v>
      </c>
      <c r="BL116" s="128">
        <f t="shared" si="18"/>
        <v>0</v>
      </c>
      <c r="BM116" s="129">
        <f t="shared" si="22"/>
        <v>0</v>
      </c>
      <c r="BN116" s="129">
        <f t="shared" si="22"/>
        <v>0</v>
      </c>
    </row>
    <row r="117" spans="4:66" ht="20.100000000000001" customHeight="1" x14ac:dyDescent="0.25">
      <c r="D117" s="102" t="s">
        <v>29</v>
      </c>
      <c r="E117" s="102" t="s">
        <v>21</v>
      </c>
      <c r="F117" s="113" t="s">
        <v>236</v>
      </c>
      <c r="G117" s="114">
        <f t="shared" si="16"/>
        <v>0</v>
      </c>
      <c r="H117" s="114">
        <f t="shared" si="16"/>
        <v>0</v>
      </c>
      <c r="I117" s="114">
        <f t="shared" si="17"/>
        <v>0</v>
      </c>
      <c r="J117" s="114">
        <f t="shared" si="17"/>
        <v>0</v>
      </c>
      <c r="M117" s="115" t="s">
        <v>236</v>
      </c>
      <c r="N117" s="142">
        <v>0</v>
      </c>
      <c r="O117" s="142">
        <v>0</v>
      </c>
      <c r="P117" s="142">
        <v>0</v>
      </c>
      <c r="Q117" s="142">
        <v>0</v>
      </c>
      <c r="S117" s="117">
        <f t="shared" si="23"/>
        <v>0</v>
      </c>
      <c r="T117" s="117">
        <f t="shared" si="23"/>
        <v>0</v>
      </c>
      <c r="U117" s="118">
        <f t="shared" si="19"/>
        <v>0</v>
      </c>
      <c r="V117" s="118">
        <f t="shared" si="19"/>
        <v>0</v>
      </c>
      <c r="W117" s="117">
        <v>0</v>
      </c>
      <c r="X117" s="117">
        <v>0</v>
      </c>
      <c r="Y117" s="117">
        <v>0</v>
      </c>
      <c r="Z117" s="119"/>
      <c r="AA117" s="120"/>
      <c r="AB117" s="130" t="s">
        <v>237</v>
      </c>
      <c r="AC117" s="130"/>
      <c r="AD117" s="130">
        <v>47706.22</v>
      </c>
      <c r="AE117" s="130"/>
      <c r="AK117" s="123">
        <v>0</v>
      </c>
      <c r="AL117" s="123">
        <v>0</v>
      </c>
      <c r="AM117" s="123">
        <v>0</v>
      </c>
      <c r="AN117" s="123">
        <v>0</v>
      </c>
      <c r="AO117" s="124">
        <v>0</v>
      </c>
      <c r="AP117" s="124">
        <v>0</v>
      </c>
      <c r="AQ117" s="124">
        <v>0</v>
      </c>
      <c r="AR117" s="124">
        <v>0</v>
      </c>
      <c r="AS117" s="123">
        <v>0</v>
      </c>
      <c r="AT117" s="123">
        <v>0</v>
      </c>
      <c r="AU117" s="123">
        <v>0</v>
      </c>
      <c r="AV117" s="123">
        <v>0</v>
      </c>
      <c r="AY117" s="131"/>
      <c r="AZ117" s="131"/>
      <c r="BK117" s="128">
        <f t="shared" si="18"/>
        <v>0</v>
      </c>
      <c r="BL117" s="128">
        <f t="shared" si="18"/>
        <v>0</v>
      </c>
      <c r="BM117" s="129">
        <f t="shared" si="22"/>
        <v>0</v>
      </c>
      <c r="BN117" s="129">
        <f t="shared" si="22"/>
        <v>0</v>
      </c>
    </row>
    <row r="118" spans="4:66" ht="20.100000000000001" customHeight="1" x14ac:dyDescent="0.25">
      <c r="D118" s="139" t="s">
        <v>29</v>
      </c>
      <c r="E118" s="139" t="s">
        <v>21</v>
      </c>
      <c r="F118" s="140" t="s">
        <v>238</v>
      </c>
      <c r="G118" s="114">
        <f t="shared" si="16"/>
        <v>0</v>
      </c>
      <c r="H118" s="114">
        <f t="shared" si="16"/>
        <v>0</v>
      </c>
      <c r="I118" s="114">
        <f t="shared" si="17"/>
        <v>0</v>
      </c>
      <c r="J118" s="114">
        <f t="shared" si="17"/>
        <v>0</v>
      </c>
      <c r="M118" s="141" t="s">
        <v>238</v>
      </c>
      <c r="N118" s="142">
        <v>0</v>
      </c>
      <c r="O118" s="142">
        <v>0</v>
      </c>
      <c r="P118" s="142">
        <v>0</v>
      </c>
      <c r="Q118" s="142">
        <v>0</v>
      </c>
      <c r="S118" s="117">
        <f t="shared" si="23"/>
        <v>0</v>
      </c>
      <c r="T118" s="117">
        <f t="shared" si="23"/>
        <v>0</v>
      </c>
      <c r="U118" s="114">
        <f t="shared" si="19"/>
        <v>0</v>
      </c>
      <c r="V118" s="114">
        <f t="shared" si="19"/>
        <v>0</v>
      </c>
      <c r="W118" s="117">
        <v>0</v>
      </c>
      <c r="X118" s="117">
        <v>0</v>
      </c>
      <c r="Y118" s="119"/>
      <c r="Z118" s="119">
        <v>0</v>
      </c>
      <c r="AA118" s="120"/>
      <c r="AB118" s="163" t="s">
        <v>239</v>
      </c>
      <c r="AC118" s="163"/>
      <c r="AD118" s="130">
        <v>41396.76</v>
      </c>
      <c r="AE118" s="130"/>
      <c r="AK118" s="123">
        <v>0</v>
      </c>
      <c r="AL118" s="123">
        <v>0</v>
      </c>
      <c r="AM118" s="123">
        <v>0</v>
      </c>
      <c r="AN118" s="123">
        <v>0</v>
      </c>
      <c r="AO118" s="124">
        <v>0</v>
      </c>
      <c r="AP118" s="124">
        <v>0</v>
      </c>
      <c r="AQ118" s="124">
        <v>0</v>
      </c>
      <c r="AR118" s="124">
        <v>0</v>
      </c>
      <c r="AS118" s="123">
        <v>0</v>
      </c>
      <c r="AT118" s="123">
        <v>0</v>
      </c>
      <c r="AU118" s="123">
        <v>0</v>
      </c>
      <c r="AV118" s="123">
        <v>0</v>
      </c>
      <c r="AY118" s="131">
        <v>0</v>
      </c>
      <c r="AZ118" s="131"/>
      <c r="BK118" s="128">
        <f t="shared" si="18"/>
        <v>0</v>
      </c>
      <c r="BL118" s="128">
        <f t="shared" si="18"/>
        <v>0</v>
      </c>
      <c r="BM118" s="129">
        <f t="shared" si="22"/>
        <v>0</v>
      </c>
      <c r="BN118" s="129">
        <f t="shared" si="22"/>
        <v>0</v>
      </c>
    </row>
    <row r="119" spans="4:66" ht="20.100000000000001" customHeight="1" x14ac:dyDescent="0.25">
      <c r="D119" s="139" t="s">
        <v>29</v>
      </c>
      <c r="E119" s="139" t="s">
        <v>21</v>
      </c>
      <c r="F119" s="140" t="s">
        <v>240</v>
      </c>
      <c r="G119" s="114">
        <f t="shared" si="16"/>
        <v>0</v>
      </c>
      <c r="H119" s="114">
        <f t="shared" si="16"/>
        <v>0</v>
      </c>
      <c r="I119" s="114">
        <f t="shared" si="17"/>
        <v>0</v>
      </c>
      <c r="J119" s="114">
        <f t="shared" si="17"/>
        <v>0</v>
      </c>
      <c r="M119" s="141" t="s">
        <v>240</v>
      </c>
      <c r="N119" s="142">
        <v>0</v>
      </c>
      <c r="O119" s="142">
        <v>0</v>
      </c>
      <c r="P119" s="142">
        <v>0</v>
      </c>
      <c r="Q119" s="142">
        <v>0</v>
      </c>
      <c r="S119" s="117">
        <f t="shared" si="23"/>
        <v>0</v>
      </c>
      <c r="T119" s="117">
        <f t="shared" si="23"/>
        <v>0</v>
      </c>
      <c r="U119" s="114">
        <f t="shared" si="19"/>
        <v>0</v>
      </c>
      <c r="V119" s="114">
        <f t="shared" si="19"/>
        <v>0</v>
      </c>
      <c r="W119" s="117">
        <v>0</v>
      </c>
      <c r="X119" s="117">
        <v>0</v>
      </c>
      <c r="Y119" s="117">
        <v>0</v>
      </c>
      <c r="Z119" s="119">
        <v>0</v>
      </c>
      <c r="AA119" s="120"/>
      <c r="AB119" s="169" t="s">
        <v>241</v>
      </c>
      <c r="AC119" s="163"/>
      <c r="AD119" s="130">
        <v>570100</v>
      </c>
      <c r="AE119" s="130"/>
      <c r="AK119" s="123">
        <v>0</v>
      </c>
      <c r="AL119" s="123">
        <v>0</v>
      </c>
      <c r="AM119" s="123">
        <v>0</v>
      </c>
      <c r="AN119" s="123">
        <v>0</v>
      </c>
      <c r="AO119" s="124">
        <v>0</v>
      </c>
      <c r="AP119" s="124">
        <v>0</v>
      </c>
      <c r="AQ119" s="124">
        <v>0</v>
      </c>
      <c r="AR119" s="124">
        <v>0</v>
      </c>
      <c r="AS119" s="123">
        <v>0</v>
      </c>
      <c r="AT119" s="123">
        <v>0</v>
      </c>
      <c r="AU119" s="123">
        <v>0</v>
      </c>
      <c r="AV119" s="123">
        <v>0</v>
      </c>
      <c r="AY119" s="131">
        <v>2.81</v>
      </c>
      <c r="AZ119" s="131"/>
      <c r="BK119" s="128">
        <f t="shared" si="18"/>
        <v>0</v>
      </c>
      <c r="BL119" s="128">
        <f t="shared" si="18"/>
        <v>0</v>
      </c>
      <c r="BM119" s="129">
        <f t="shared" si="22"/>
        <v>0</v>
      </c>
      <c r="BN119" s="129">
        <f t="shared" si="22"/>
        <v>0</v>
      </c>
    </row>
    <row r="120" spans="4:66" ht="20.100000000000001" customHeight="1" x14ac:dyDescent="0.25">
      <c r="D120" s="139" t="s">
        <v>29</v>
      </c>
      <c r="E120" s="139" t="s">
        <v>21</v>
      </c>
      <c r="F120" s="140" t="s">
        <v>242</v>
      </c>
      <c r="G120" s="114">
        <f t="shared" si="16"/>
        <v>0</v>
      </c>
      <c r="H120" s="114">
        <f t="shared" si="16"/>
        <v>0</v>
      </c>
      <c r="I120" s="114">
        <f t="shared" si="17"/>
        <v>0</v>
      </c>
      <c r="J120" s="114">
        <f t="shared" si="17"/>
        <v>0</v>
      </c>
      <c r="M120" s="141" t="s">
        <v>242</v>
      </c>
      <c r="N120" s="142">
        <v>0</v>
      </c>
      <c r="O120" s="142">
        <v>0</v>
      </c>
      <c r="P120" s="142">
        <v>0</v>
      </c>
      <c r="Q120" s="142">
        <v>0</v>
      </c>
      <c r="S120" s="117">
        <f t="shared" si="23"/>
        <v>0</v>
      </c>
      <c r="T120" s="117">
        <f t="shared" si="23"/>
        <v>0</v>
      </c>
      <c r="U120" s="114">
        <f t="shared" si="19"/>
        <v>0</v>
      </c>
      <c r="V120" s="114">
        <f t="shared" si="19"/>
        <v>0</v>
      </c>
      <c r="W120" s="117">
        <v>0</v>
      </c>
      <c r="X120" s="117">
        <v>0</v>
      </c>
      <c r="Y120" s="117">
        <v>0</v>
      </c>
      <c r="Z120" s="119">
        <v>0</v>
      </c>
      <c r="AA120" s="120"/>
      <c r="AB120" s="170" t="s">
        <v>243</v>
      </c>
      <c r="AC120" s="130"/>
      <c r="AD120" s="130">
        <v>23375.15</v>
      </c>
      <c r="AE120" s="130">
        <f>164865*0</f>
        <v>0</v>
      </c>
      <c r="AK120" s="123">
        <v>0</v>
      </c>
      <c r="AL120" s="123">
        <v>0</v>
      </c>
      <c r="AM120" s="123">
        <v>0</v>
      </c>
      <c r="AN120" s="123">
        <v>0</v>
      </c>
      <c r="AO120" s="124">
        <v>0</v>
      </c>
      <c r="AP120" s="124">
        <v>0</v>
      </c>
      <c r="AQ120" s="124">
        <v>0</v>
      </c>
      <c r="AR120" s="124">
        <v>0</v>
      </c>
      <c r="AS120" s="123">
        <v>0</v>
      </c>
      <c r="AT120" s="123">
        <v>0</v>
      </c>
      <c r="AU120" s="123">
        <v>0</v>
      </c>
      <c r="AV120" s="123">
        <v>0</v>
      </c>
      <c r="AY120" s="131"/>
      <c r="AZ120" s="131"/>
      <c r="BK120" s="128">
        <f t="shared" si="18"/>
        <v>0</v>
      </c>
      <c r="BL120" s="128">
        <f t="shared" si="18"/>
        <v>0</v>
      </c>
      <c r="BM120" s="129">
        <f t="shared" si="22"/>
        <v>0</v>
      </c>
      <c r="BN120" s="129">
        <f t="shared" si="22"/>
        <v>0</v>
      </c>
    </row>
    <row r="121" spans="4:66" ht="20.100000000000001" customHeight="1" x14ac:dyDescent="0.25">
      <c r="D121" s="139" t="s">
        <v>29</v>
      </c>
      <c r="E121" s="139" t="s">
        <v>21</v>
      </c>
      <c r="F121" s="140" t="s">
        <v>244</v>
      </c>
      <c r="G121" s="114">
        <f t="shared" si="16"/>
        <v>0</v>
      </c>
      <c r="H121" s="114">
        <f t="shared" si="16"/>
        <v>0</v>
      </c>
      <c r="I121" s="114">
        <f t="shared" si="17"/>
        <v>0</v>
      </c>
      <c r="J121" s="114">
        <f t="shared" si="17"/>
        <v>0</v>
      </c>
      <c r="M121" s="141" t="s">
        <v>244</v>
      </c>
      <c r="N121" s="142">
        <v>0</v>
      </c>
      <c r="O121" s="142">
        <v>0</v>
      </c>
      <c r="P121" s="142">
        <v>0</v>
      </c>
      <c r="Q121" s="142">
        <v>0</v>
      </c>
      <c r="S121" s="117">
        <f t="shared" si="23"/>
        <v>0</v>
      </c>
      <c r="T121" s="117">
        <f t="shared" si="23"/>
        <v>0</v>
      </c>
      <c r="U121" s="114">
        <f t="shared" si="19"/>
        <v>0</v>
      </c>
      <c r="V121" s="114">
        <f t="shared" si="19"/>
        <v>0</v>
      </c>
      <c r="W121" s="117">
        <v>0</v>
      </c>
      <c r="X121" s="117">
        <v>0</v>
      </c>
      <c r="Y121" s="117">
        <v>0</v>
      </c>
      <c r="Z121" s="119">
        <v>0</v>
      </c>
      <c r="AA121" s="120"/>
      <c r="AB121" s="170" t="s">
        <v>245</v>
      </c>
      <c r="AC121" s="130"/>
      <c r="AD121" s="130">
        <v>19824</v>
      </c>
      <c r="AE121" s="130"/>
      <c r="AK121" s="123">
        <v>0</v>
      </c>
      <c r="AL121" s="123">
        <v>0</v>
      </c>
      <c r="AM121" s="123">
        <v>0</v>
      </c>
      <c r="AN121" s="123">
        <v>0</v>
      </c>
      <c r="AO121" s="124">
        <v>0</v>
      </c>
      <c r="AP121" s="124">
        <v>0</v>
      </c>
      <c r="AQ121" s="124">
        <v>0</v>
      </c>
      <c r="AR121" s="124">
        <v>0</v>
      </c>
      <c r="AS121" s="123">
        <v>0</v>
      </c>
      <c r="AT121" s="123">
        <v>0</v>
      </c>
      <c r="AU121" s="123">
        <v>0</v>
      </c>
      <c r="AV121" s="123">
        <v>0</v>
      </c>
      <c r="AY121" s="131"/>
      <c r="AZ121" s="131"/>
      <c r="BK121" s="128">
        <f t="shared" si="18"/>
        <v>0</v>
      </c>
      <c r="BL121" s="128">
        <f t="shared" si="18"/>
        <v>0</v>
      </c>
      <c r="BM121" s="129">
        <f t="shared" si="22"/>
        <v>0</v>
      </c>
      <c r="BN121" s="129">
        <f t="shared" si="22"/>
        <v>0</v>
      </c>
    </row>
    <row r="122" spans="4:66" ht="20.100000000000001" customHeight="1" x14ac:dyDescent="0.25">
      <c r="D122" s="139" t="s">
        <v>29</v>
      </c>
      <c r="E122" s="139" t="s">
        <v>21</v>
      </c>
      <c r="F122" s="140" t="s">
        <v>246</v>
      </c>
      <c r="G122" s="114">
        <f t="shared" si="16"/>
        <v>0</v>
      </c>
      <c r="H122" s="114">
        <f t="shared" si="16"/>
        <v>0</v>
      </c>
      <c r="I122" s="114">
        <f t="shared" si="17"/>
        <v>0</v>
      </c>
      <c r="J122" s="114">
        <f t="shared" si="17"/>
        <v>0</v>
      </c>
      <c r="M122" s="141" t="s">
        <v>246</v>
      </c>
      <c r="N122" s="142">
        <v>0</v>
      </c>
      <c r="O122" s="142">
        <v>0</v>
      </c>
      <c r="P122" s="142">
        <v>0</v>
      </c>
      <c r="Q122" s="142">
        <v>0</v>
      </c>
      <c r="S122" s="117">
        <f t="shared" si="23"/>
        <v>0</v>
      </c>
      <c r="T122" s="117">
        <f t="shared" si="23"/>
        <v>0</v>
      </c>
      <c r="U122" s="114">
        <f t="shared" si="19"/>
        <v>0</v>
      </c>
      <c r="V122" s="114">
        <f t="shared" si="19"/>
        <v>0</v>
      </c>
      <c r="W122" s="117">
        <v>0</v>
      </c>
      <c r="X122" s="117">
        <v>0</v>
      </c>
      <c r="Y122" s="117">
        <v>0</v>
      </c>
      <c r="Z122" s="119">
        <v>0</v>
      </c>
      <c r="AA122" s="120"/>
      <c r="AB122" s="170" t="s">
        <v>247</v>
      </c>
      <c r="AC122" s="130"/>
      <c r="AD122" s="130">
        <v>20160</v>
      </c>
      <c r="AE122" s="130"/>
      <c r="AK122" s="123">
        <v>0</v>
      </c>
      <c r="AL122" s="123">
        <v>0</v>
      </c>
      <c r="AM122" s="123">
        <v>0</v>
      </c>
      <c r="AN122" s="123">
        <v>0</v>
      </c>
      <c r="AO122" s="124">
        <v>0</v>
      </c>
      <c r="AP122" s="124">
        <v>0</v>
      </c>
      <c r="AQ122" s="124">
        <v>0</v>
      </c>
      <c r="AR122" s="124">
        <v>0</v>
      </c>
      <c r="AS122" s="123">
        <v>0</v>
      </c>
      <c r="AT122" s="123">
        <v>0</v>
      </c>
      <c r="AU122" s="123">
        <v>0</v>
      </c>
      <c r="AV122" s="123">
        <v>0</v>
      </c>
      <c r="AY122" s="131">
        <v>241785.5</v>
      </c>
      <c r="AZ122" s="131"/>
      <c r="BK122" s="128">
        <f t="shared" si="18"/>
        <v>0</v>
      </c>
      <c r="BL122" s="128">
        <f t="shared" si="18"/>
        <v>0</v>
      </c>
      <c r="BM122" s="129">
        <f t="shared" si="22"/>
        <v>0</v>
      </c>
      <c r="BN122" s="129">
        <f t="shared" si="22"/>
        <v>0</v>
      </c>
    </row>
    <row r="123" spans="4:66" ht="20.100000000000001" customHeight="1" x14ac:dyDescent="0.25">
      <c r="D123" s="139" t="s">
        <v>29</v>
      </c>
      <c r="E123" s="139" t="s">
        <v>21</v>
      </c>
      <c r="F123" s="140" t="s">
        <v>248</v>
      </c>
      <c r="G123" s="114">
        <f t="shared" si="16"/>
        <v>0</v>
      </c>
      <c r="H123" s="114">
        <f t="shared" si="16"/>
        <v>0</v>
      </c>
      <c r="I123" s="114">
        <f t="shared" si="17"/>
        <v>0</v>
      </c>
      <c r="J123" s="114">
        <f t="shared" si="17"/>
        <v>0</v>
      </c>
      <c r="M123" s="141" t="s">
        <v>248</v>
      </c>
      <c r="N123" s="142">
        <v>0</v>
      </c>
      <c r="O123" s="142">
        <v>0</v>
      </c>
      <c r="P123" s="142">
        <v>0</v>
      </c>
      <c r="Q123" s="142">
        <v>0</v>
      </c>
      <c r="S123" s="117">
        <f t="shared" si="23"/>
        <v>0</v>
      </c>
      <c r="T123" s="117">
        <f t="shared" si="23"/>
        <v>0</v>
      </c>
      <c r="U123" s="114">
        <f t="shared" si="19"/>
        <v>0</v>
      </c>
      <c r="V123" s="114">
        <f t="shared" si="19"/>
        <v>0</v>
      </c>
      <c r="W123" s="117">
        <v>0</v>
      </c>
      <c r="X123" s="117">
        <v>0</v>
      </c>
      <c r="Y123" s="117">
        <v>0</v>
      </c>
      <c r="Z123" s="119">
        <v>0</v>
      </c>
      <c r="AA123" s="120"/>
      <c r="AB123" s="170" t="s">
        <v>249</v>
      </c>
      <c r="AC123" s="130"/>
      <c r="AD123" s="130">
        <v>6785</v>
      </c>
      <c r="AE123" s="130">
        <v>14857</v>
      </c>
      <c r="AK123" s="123">
        <v>0</v>
      </c>
      <c r="AL123" s="123">
        <v>0</v>
      </c>
      <c r="AM123" s="123">
        <v>0</v>
      </c>
      <c r="AN123" s="123">
        <v>0</v>
      </c>
      <c r="AO123" s="124">
        <v>0</v>
      </c>
      <c r="AP123" s="124">
        <v>0</v>
      </c>
      <c r="AQ123" s="124">
        <v>0</v>
      </c>
      <c r="AR123" s="124">
        <v>0</v>
      </c>
      <c r="AS123" s="123">
        <v>0</v>
      </c>
      <c r="AT123" s="123">
        <v>0</v>
      </c>
      <c r="AU123" s="123">
        <v>0</v>
      </c>
      <c r="AV123" s="123">
        <v>0</v>
      </c>
      <c r="AY123" s="131"/>
      <c r="AZ123" s="131"/>
      <c r="BK123" s="128">
        <f t="shared" si="18"/>
        <v>0</v>
      </c>
      <c r="BL123" s="128">
        <f t="shared" si="18"/>
        <v>0</v>
      </c>
      <c r="BM123" s="129">
        <f t="shared" si="22"/>
        <v>0</v>
      </c>
      <c r="BN123" s="129">
        <f t="shared" si="22"/>
        <v>0</v>
      </c>
    </row>
    <row r="124" spans="4:66" ht="20.100000000000001" customHeight="1" x14ac:dyDescent="0.25">
      <c r="D124" s="139" t="s">
        <v>29</v>
      </c>
      <c r="E124" s="139" t="s">
        <v>21</v>
      </c>
      <c r="F124" s="140" t="s">
        <v>250</v>
      </c>
      <c r="G124" s="114">
        <f t="shared" si="16"/>
        <v>0</v>
      </c>
      <c r="H124" s="114">
        <f t="shared" si="16"/>
        <v>0</v>
      </c>
      <c r="I124" s="114">
        <f t="shared" si="17"/>
        <v>0</v>
      </c>
      <c r="J124" s="114">
        <f t="shared" si="17"/>
        <v>0</v>
      </c>
      <c r="M124" s="141" t="s">
        <v>250</v>
      </c>
      <c r="N124" s="142">
        <v>0</v>
      </c>
      <c r="O124" s="142">
        <v>0</v>
      </c>
      <c r="P124" s="142">
        <v>0</v>
      </c>
      <c r="Q124" s="142">
        <v>0</v>
      </c>
      <c r="S124" s="117">
        <f t="shared" si="23"/>
        <v>0</v>
      </c>
      <c r="T124" s="117">
        <f t="shared" si="23"/>
        <v>0</v>
      </c>
      <c r="U124" s="114">
        <f t="shared" si="19"/>
        <v>0</v>
      </c>
      <c r="V124" s="114">
        <f t="shared" si="19"/>
        <v>0</v>
      </c>
      <c r="W124" s="117">
        <v>0</v>
      </c>
      <c r="X124" s="117">
        <v>0</v>
      </c>
      <c r="Y124" s="117">
        <v>0</v>
      </c>
      <c r="Z124" s="119">
        <v>0</v>
      </c>
      <c r="AA124" s="120"/>
      <c r="AB124" s="170" t="s">
        <v>251</v>
      </c>
      <c r="AC124" s="130"/>
      <c r="AD124" s="130">
        <v>19824</v>
      </c>
      <c r="AE124" s="130">
        <v>78103</v>
      </c>
      <c r="AK124" s="123">
        <v>0</v>
      </c>
      <c r="AL124" s="123">
        <v>0</v>
      </c>
      <c r="AM124" s="123">
        <v>0</v>
      </c>
      <c r="AN124" s="123">
        <v>0</v>
      </c>
      <c r="AO124" s="124">
        <v>0</v>
      </c>
      <c r="AP124" s="124">
        <v>0</v>
      </c>
      <c r="AQ124" s="124">
        <v>0</v>
      </c>
      <c r="AR124" s="124">
        <v>0</v>
      </c>
      <c r="AS124" s="123">
        <v>0</v>
      </c>
      <c r="AT124" s="123">
        <v>0</v>
      </c>
      <c r="AU124" s="123">
        <v>0</v>
      </c>
      <c r="AV124" s="123">
        <v>0</v>
      </c>
      <c r="AY124" s="131"/>
      <c r="AZ124" s="131">
        <v>383512</v>
      </c>
      <c r="BK124" s="128">
        <f t="shared" si="18"/>
        <v>0</v>
      </c>
      <c r="BL124" s="128">
        <f t="shared" si="18"/>
        <v>0</v>
      </c>
      <c r="BM124" s="129">
        <f t="shared" si="22"/>
        <v>0</v>
      </c>
      <c r="BN124" s="129">
        <f t="shared" si="22"/>
        <v>0</v>
      </c>
    </row>
    <row r="125" spans="4:66" ht="20.100000000000001" customHeight="1" x14ac:dyDescent="0.25">
      <c r="D125" s="139" t="s">
        <v>29</v>
      </c>
      <c r="E125" s="139" t="s">
        <v>21</v>
      </c>
      <c r="F125" s="140" t="s">
        <v>252</v>
      </c>
      <c r="G125" s="114">
        <f t="shared" si="16"/>
        <v>0</v>
      </c>
      <c r="H125" s="114">
        <f t="shared" si="16"/>
        <v>0</v>
      </c>
      <c r="I125" s="114">
        <f t="shared" si="17"/>
        <v>0</v>
      </c>
      <c r="J125" s="114">
        <f t="shared" si="17"/>
        <v>0</v>
      </c>
      <c r="M125" s="141" t="s">
        <v>252</v>
      </c>
      <c r="N125" s="142">
        <v>0</v>
      </c>
      <c r="O125" s="142">
        <v>0</v>
      </c>
      <c r="P125" s="142">
        <v>0</v>
      </c>
      <c r="Q125" s="142">
        <v>0</v>
      </c>
      <c r="S125" s="117">
        <f t="shared" si="23"/>
        <v>0</v>
      </c>
      <c r="T125" s="117">
        <f t="shared" si="23"/>
        <v>0</v>
      </c>
      <c r="U125" s="114">
        <f t="shared" si="19"/>
        <v>0</v>
      </c>
      <c r="V125" s="114">
        <f t="shared" si="19"/>
        <v>0</v>
      </c>
      <c r="W125" s="117">
        <v>0</v>
      </c>
      <c r="X125" s="117">
        <v>0</v>
      </c>
      <c r="Y125" s="117">
        <v>0</v>
      </c>
      <c r="Z125" s="119">
        <v>0</v>
      </c>
      <c r="AA125" s="120"/>
      <c r="AB125" s="170" t="s">
        <v>253</v>
      </c>
      <c r="AC125" s="130"/>
      <c r="AD125" s="130">
        <v>21488.5</v>
      </c>
      <c r="AE125" s="130">
        <v>1009610</v>
      </c>
      <c r="AK125" s="123">
        <v>0</v>
      </c>
      <c r="AL125" s="123">
        <v>0</v>
      </c>
      <c r="AM125" s="123">
        <v>0</v>
      </c>
      <c r="AN125" s="123">
        <v>0</v>
      </c>
      <c r="AO125" s="124">
        <v>0</v>
      </c>
      <c r="AP125" s="124">
        <v>0</v>
      </c>
      <c r="AQ125" s="124">
        <v>0</v>
      </c>
      <c r="AR125" s="124">
        <v>0</v>
      </c>
      <c r="AS125" s="123">
        <v>0</v>
      </c>
      <c r="AT125" s="123">
        <v>0</v>
      </c>
      <c r="AU125" s="123">
        <v>0</v>
      </c>
      <c r="AV125" s="123">
        <v>0</v>
      </c>
      <c r="AY125" s="131"/>
      <c r="AZ125" s="131">
        <v>980820</v>
      </c>
      <c r="BK125" s="128">
        <f t="shared" si="18"/>
        <v>0</v>
      </c>
      <c r="BL125" s="128">
        <f t="shared" si="18"/>
        <v>0</v>
      </c>
      <c r="BM125" s="129">
        <f t="shared" si="22"/>
        <v>0</v>
      </c>
      <c r="BN125" s="129">
        <f t="shared" si="22"/>
        <v>0</v>
      </c>
    </row>
    <row r="126" spans="4:66" ht="20.100000000000001" customHeight="1" x14ac:dyDescent="0.25">
      <c r="D126" s="139" t="s">
        <v>29</v>
      </c>
      <c r="E126" s="139" t="s">
        <v>21</v>
      </c>
      <c r="F126" s="140" t="s">
        <v>254</v>
      </c>
      <c r="G126" s="114">
        <f t="shared" si="16"/>
        <v>0</v>
      </c>
      <c r="H126" s="114">
        <f t="shared" si="16"/>
        <v>0</v>
      </c>
      <c r="I126" s="114">
        <f t="shared" si="17"/>
        <v>0</v>
      </c>
      <c r="J126" s="114">
        <f t="shared" si="17"/>
        <v>0</v>
      </c>
      <c r="M126" s="141" t="s">
        <v>254</v>
      </c>
      <c r="N126" s="142">
        <v>0</v>
      </c>
      <c r="O126" s="142">
        <v>0</v>
      </c>
      <c r="P126" s="142">
        <v>0</v>
      </c>
      <c r="Q126" s="142">
        <v>0</v>
      </c>
      <c r="S126" s="117">
        <f t="shared" si="23"/>
        <v>0</v>
      </c>
      <c r="T126" s="117">
        <f t="shared" si="23"/>
        <v>0</v>
      </c>
      <c r="U126" s="114">
        <f t="shared" si="19"/>
        <v>0</v>
      </c>
      <c r="V126" s="114">
        <f t="shared" si="19"/>
        <v>0</v>
      </c>
      <c r="W126" s="117">
        <v>0</v>
      </c>
      <c r="X126" s="117">
        <v>0</v>
      </c>
      <c r="Y126" s="117">
        <v>0</v>
      </c>
      <c r="Z126" s="119">
        <v>0</v>
      </c>
      <c r="AA126" s="120"/>
      <c r="AB126" s="170" t="s">
        <v>255</v>
      </c>
      <c r="AC126" s="130"/>
      <c r="AD126" s="130">
        <v>180960</v>
      </c>
      <c r="AE126" s="130">
        <v>14857</v>
      </c>
      <c r="AK126" s="123">
        <v>0</v>
      </c>
      <c r="AL126" s="123">
        <v>0</v>
      </c>
      <c r="AM126" s="123">
        <v>0</v>
      </c>
      <c r="AN126" s="123">
        <v>0</v>
      </c>
      <c r="AO126" s="124">
        <v>0</v>
      </c>
      <c r="AP126" s="124">
        <v>0</v>
      </c>
      <c r="AQ126" s="124">
        <v>0</v>
      </c>
      <c r="AR126" s="124">
        <v>0</v>
      </c>
      <c r="AS126" s="123">
        <v>0</v>
      </c>
      <c r="AT126" s="123">
        <v>0</v>
      </c>
      <c r="AU126" s="123">
        <v>0</v>
      </c>
      <c r="AV126" s="123">
        <v>0</v>
      </c>
      <c r="AY126" s="131"/>
      <c r="AZ126" s="131">
        <v>36088</v>
      </c>
      <c r="BK126" s="128">
        <f t="shared" si="18"/>
        <v>0</v>
      </c>
      <c r="BL126" s="128">
        <f t="shared" si="18"/>
        <v>0</v>
      </c>
      <c r="BM126" s="129">
        <f t="shared" si="22"/>
        <v>0</v>
      </c>
      <c r="BN126" s="129">
        <f t="shared" si="22"/>
        <v>0</v>
      </c>
    </row>
    <row r="127" spans="4:66" ht="20.100000000000001" customHeight="1" x14ac:dyDescent="0.25">
      <c r="D127" s="139" t="s">
        <v>29</v>
      </c>
      <c r="E127" s="139" t="s">
        <v>21</v>
      </c>
      <c r="F127" s="140" t="s">
        <v>256</v>
      </c>
      <c r="G127" s="114">
        <f t="shared" si="16"/>
        <v>0</v>
      </c>
      <c r="H127" s="114">
        <f t="shared" si="16"/>
        <v>0</v>
      </c>
      <c r="I127" s="114">
        <f t="shared" si="17"/>
        <v>0</v>
      </c>
      <c r="J127" s="114">
        <f t="shared" si="17"/>
        <v>0</v>
      </c>
      <c r="M127" s="141" t="s">
        <v>256</v>
      </c>
      <c r="N127" s="142">
        <v>0</v>
      </c>
      <c r="O127" s="142">
        <v>0</v>
      </c>
      <c r="P127" s="142">
        <v>0</v>
      </c>
      <c r="Q127" s="142">
        <v>0</v>
      </c>
      <c r="S127" s="117">
        <f t="shared" si="23"/>
        <v>0</v>
      </c>
      <c r="T127" s="117">
        <f t="shared" si="23"/>
        <v>0</v>
      </c>
      <c r="U127" s="114">
        <f t="shared" si="19"/>
        <v>0</v>
      </c>
      <c r="V127" s="114">
        <f t="shared" si="19"/>
        <v>0</v>
      </c>
      <c r="W127" s="117">
        <v>0</v>
      </c>
      <c r="X127" s="117">
        <v>0</v>
      </c>
      <c r="Y127" s="117">
        <v>0</v>
      </c>
      <c r="Z127" s="119">
        <v>0</v>
      </c>
      <c r="AA127" s="120"/>
      <c r="AB127" s="170" t="s">
        <v>257</v>
      </c>
      <c r="AC127" s="130"/>
      <c r="AD127" s="130">
        <v>718153</v>
      </c>
      <c r="AE127" s="130">
        <v>0</v>
      </c>
      <c r="AK127" s="123">
        <v>0</v>
      </c>
      <c r="AL127" s="123">
        <v>0</v>
      </c>
      <c r="AM127" s="123">
        <v>0</v>
      </c>
      <c r="AN127" s="123">
        <v>0</v>
      </c>
      <c r="AO127" s="124">
        <v>0</v>
      </c>
      <c r="AP127" s="124">
        <v>0</v>
      </c>
      <c r="AQ127" s="124">
        <v>0</v>
      </c>
      <c r="AR127" s="124">
        <v>0</v>
      </c>
      <c r="AS127" s="123">
        <v>0</v>
      </c>
      <c r="AT127" s="123">
        <v>0</v>
      </c>
      <c r="AU127" s="123">
        <v>0</v>
      </c>
      <c r="AV127" s="123">
        <v>0</v>
      </c>
      <c r="AY127" s="131"/>
      <c r="AZ127" s="131">
        <f>4881898+0.08</f>
        <v>4881898.08</v>
      </c>
      <c r="BK127" s="128">
        <f t="shared" si="18"/>
        <v>0</v>
      </c>
      <c r="BL127" s="128">
        <f t="shared" si="18"/>
        <v>0</v>
      </c>
      <c r="BM127" s="129">
        <f t="shared" si="22"/>
        <v>0</v>
      </c>
      <c r="BN127" s="129">
        <f t="shared" si="22"/>
        <v>0</v>
      </c>
    </row>
    <row r="128" spans="4:66" ht="20.100000000000001" customHeight="1" x14ac:dyDescent="0.25">
      <c r="D128" s="139" t="s">
        <v>29</v>
      </c>
      <c r="E128" s="139" t="s">
        <v>21</v>
      </c>
      <c r="F128" s="140" t="s">
        <v>258</v>
      </c>
      <c r="G128" s="114">
        <f t="shared" si="16"/>
        <v>0</v>
      </c>
      <c r="H128" s="114">
        <f t="shared" si="16"/>
        <v>0</v>
      </c>
      <c r="I128" s="114">
        <f t="shared" si="17"/>
        <v>0</v>
      </c>
      <c r="J128" s="114">
        <f t="shared" si="17"/>
        <v>0</v>
      </c>
      <c r="M128" s="141" t="s">
        <v>258</v>
      </c>
      <c r="N128" s="142">
        <v>0</v>
      </c>
      <c r="O128" s="142">
        <v>0</v>
      </c>
      <c r="P128" s="142">
        <v>0</v>
      </c>
      <c r="Q128" s="142">
        <v>0</v>
      </c>
      <c r="S128" s="117">
        <f t="shared" si="23"/>
        <v>0</v>
      </c>
      <c r="T128" s="117">
        <f t="shared" si="23"/>
        <v>0</v>
      </c>
      <c r="U128" s="114">
        <f t="shared" si="19"/>
        <v>0</v>
      </c>
      <c r="V128" s="114">
        <f t="shared" si="19"/>
        <v>0</v>
      </c>
      <c r="W128" s="117">
        <v>0</v>
      </c>
      <c r="X128" s="117">
        <v>0</v>
      </c>
      <c r="Y128" s="117">
        <v>0</v>
      </c>
      <c r="Z128" s="119">
        <v>0</v>
      </c>
      <c r="AA128" s="120"/>
      <c r="AB128" s="170" t="s">
        <v>259</v>
      </c>
      <c r="AC128" s="130"/>
      <c r="AD128" s="130">
        <v>23981.98</v>
      </c>
      <c r="AE128" s="130">
        <v>5573132</v>
      </c>
      <c r="AK128" s="123">
        <v>0</v>
      </c>
      <c r="AL128" s="123">
        <v>0</v>
      </c>
      <c r="AM128" s="123">
        <v>0</v>
      </c>
      <c r="AN128" s="123">
        <v>0</v>
      </c>
      <c r="AO128" s="124">
        <v>0</v>
      </c>
      <c r="AP128" s="124">
        <v>0</v>
      </c>
      <c r="AQ128" s="124">
        <v>0</v>
      </c>
      <c r="AR128" s="124">
        <v>0</v>
      </c>
      <c r="AS128" s="123">
        <v>0</v>
      </c>
      <c r="AT128" s="123">
        <v>0</v>
      </c>
      <c r="AU128" s="123">
        <v>0</v>
      </c>
      <c r="AV128" s="123">
        <v>0</v>
      </c>
      <c r="AY128" s="131"/>
      <c r="AZ128" s="131"/>
      <c r="BK128" s="128">
        <f t="shared" si="18"/>
        <v>0</v>
      </c>
      <c r="BL128" s="128">
        <f t="shared" si="18"/>
        <v>0</v>
      </c>
      <c r="BM128" s="129">
        <f t="shared" si="22"/>
        <v>0</v>
      </c>
      <c r="BN128" s="129">
        <f t="shared" si="22"/>
        <v>0</v>
      </c>
    </row>
    <row r="129" spans="4:66" ht="20.100000000000001" customHeight="1" x14ac:dyDescent="0.25">
      <c r="D129" s="139" t="s">
        <v>29</v>
      </c>
      <c r="E129" s="139" t="s">
        <v>21</v>
      </c>
      <c r="F129" s="113" t="s">
        <v>260</v>
      </c>
      <c r="G129" s="114">
        <f t="shared" si="16"/>
        <v>0</v>
      </c>
      <c r="H129" s="114">
        <f t="shared" si="16"/>
        <v>0</v>
      </c>
      <c r="I129" s="114">
        <f t="shared" si="17"/>
        <v>0</v>
      </c>
      <c r="J129" s="114">
        <f t="shared" si="17"/>
        <v>0</v>
      </c>
      <c r="M129" s="115" t="s">
        <v>260</v>
      </c>
      <c r="N129" s="142">
        <v>0</v>
      </c>
      <c r="O129" s="142">
        <v>0</v>
      </c>
      <c r="P129" s="142">
        <v>0</v>
      </c>
      <c r="Q129" s="142">
        <v>0</v>
      </c>
      <c r="S129" s="117">
        <f t="shared" si="23"/>
        <v>0</v>
      </c>
      <c r="T129" s="117">
        <f t="shared" si="23"/>
        <v>0</v>
      </c>
      <c r="U129" s="118">
        <f t="shared" si="19"/>
        <v>0</v>
      </c>
      <c r="V129" s="118">
        <f t="shared" si="19"/>
        <v>0</v>
      </c>
      <c r="W129" s="117">
        <v>0</v>
      </c>
      <c r="X129" s="117">
        <v>0</v>
      </c>
      <c r="Y129" s="119"/>
      <c r="Z129" s="119"/>
      <c r="AA129" s="120"/>
      <c r="AB129" s="163" t="s">
        <v>261</v>
      </c>
      <c r="AC129" s="163"/>
      <c r="AD129" s="130">
        <v>1175397.57</v>
      </c>
      <c r="AE129" s="130"/>
      <c r="AK129" s="123">
        <v>0</v>
      </c>
      <c r="AL129" s="123">
        <v>0</v>
      </c>
      <c r="AM129" s="123">
        <v>0</v>
      </c>
      <c r="AN129" s="123">
        <v>0</v>
      </c>
      <c r="AO129" s="124">
        <v>0</v>
      </c>
      <c r="AP129" s="124">
        <v>0</v>
      </c>
      <c r="AQ129" s="124">
        <v>0</v>
      </c>
      <c r="AR129" s="124">
        <v>0</v>
      </c>
      <c r="AS129" s="123">
        <v>0</v>
      </c>
      <c r="AT129" s="123">
        <v>0</v>
      </c>
      <c r="AU129" s="123">
        <v>0</v>
      </c>
      <c r="AV129" s="123">
        <v>0</v>
      </c>
      <c r="AY129" s="131"/>
      <c r="AZ129" s="131"/>
      <c r="BK129" s="128">
        <f t="shared" si="18"/>
        <v>0</v>
      </c>
      <c r="BL129" s="128">
        <f t="shared" si="18"/>
        <v>0</v>
      </c>
      <c r="BM129" s="129">
        <f t="shared" si="22"/>
        <v>0</v>
      </c>
      <c r="BN129" s="129">
        <f t="shared" si="22"/>
        <v>0</v>
      </c>
    </row>
    <row r="130" spans="4:66" ht="20.100000000000001" customHeight="1" x14ac:dyDescent="0.25">
      <c r="D130" s="139" t="s">
        <v>29</v>
      </c>
      <c r="E130" s="139" t="s">
        <v>21</v>
      </c>
      <c r="F130" s="113" t="s">
        <v>262</v>
      </c>
      <c r="G130" s="114">
        <f t="shared" si="16"/>
        <v>0</v>
      </c>
      <c r="H130" s="114">
        <f t="shared" si="16"/>
        <v>0</v>
      </c>
      <c r="I130" s="114">
        <f t="shared" si="17"/>
        <v>0</v>
      </c>
      <c r="J130" s="114">
        <f t="shared" si="17"/>
        <v>0</v>
      </c>
      <c r="M130" s="115" t="s">
        <v>262</v>
      </c>
      <c r="N130" s="142">
        <v>0</v>
      </c>
      <c r="O130" s="142">
        <v>0</v>
      </c>
      <c r="P130" s="142">
        <v>0</v>
      </c>
      <c r="Q130" s="142">
        <v>0</v>
      </c>
      <c r="S130" s="117">
        <f t="shared" si="23"/>
        <v>0</v>
      </c>
      <c r="T130" s="117">
        <f t="shared" si="23"/>
        <v>0</v>
      </c>
      <c r="U130" s="118">
        <f t="shared" si="19"/>
        <v>0</v>
      </c>
      <c r="V130" s="118">
        <f t="shared" si="19"/>
        <v>0</v>
      </c>
      <c r="W130" s="117">
        <v>0</v>
      </c>
      <c r="X130" s="117">
        <v>0</v>
      </c>
      <c r="Y130" s="119"/>
      <c r="Z130" s="119"/>
      <c r="AA130" s="120"/>
      <c r="AB130" s="163" t="s">
        <v>263</v>
      </c>
      <c r="AC130" s="163"/>
      <c r="AD130" s="130">
        <v>57300.32</v>
      </c>
      <c r="AE130" s="130"/>
      <c r="AK130" s="123">
        <v>0</v>
      </c>
      <c r="AL130" s="123">
        <v>0</v>
      </c>
      <c r="AM130" s="123">
        <v>0</v>
      </c>
      <c r="AN130" s="123">
        <v>0</v>
      </c>
      <c r="AO130" s="124">
        <v>0</v>
      </c>
      <c r="AP130" s="124">
        <v>0</v>
      </c>
      <c r="AQ130" s="124">
        <v>0</v>
      </c>
      <c r="AR130" s="124">
        <v>0</v>
      </c>
      <c r="AS130" s="123">
        <v>0</v>
      </c>
      <c r="AT130" s="123">
        <v>0</v>
      </c>
      <c r="AU130" s="123">
        <v>0</v>
      </c>
      <c r="AV130" s="123">
        <v>0</v>
      </c>
      <c r="AY130" s="131"/>
      <c r="AZ130" s="131"/>
      <c r="BD130" s="129"/>
      <c r="BE130" s="129"/>
      <c r="BF130" s="171"/>
      <c r="BK130" s="128">
        <f t="shared" si="18"/>
        <v>0</v>
      </c>
      <c r="BL130" s="128">
        <f t="shared" si="18"/>
        <v>0</v>
      </c>
      <c r="BM130" s="129">
        <f t="shared" si="22"/>
        <v>0</v>
      </c>
      <c r="BN130" s="129">
        <f t="shared" si="22"/>
        <v>0</v>
      </c>
    </row>
    <row r="131" spans="4:66" ht="20.100000000000001" customHeight="1" x14ac:dyDescent="0.25">
      <c r="D131" s="139" t="s">
        <v>29</v>
      </c>
      <c r="E131" s="139" t="s">
        <v>21</v>
      </c>
      <c r="F131" s="140" t="s">
        <v>264</v>
      </c>
      <c r="G131" s="114">
        <f t="shared" si="16"/>
        <v>0</v>
      </c>
      <c r="H131" s="114">
        <f t="shared" si="16"/>
        <v>0</v>
      </c>
      <c r="I131" s="114">
        <f t="shared" si="17"/>
        <v>0</v>
      </c>
      <c r="J131" s="114">
        <f t="shared" si="17"/>
        <v>0</v>
      </c>
      <c r="M131" s="141" t="s">
        <v>264</v>
      </c>
      <c r="N131" s="142">
        <v>0</v>
      </c>
      <c r="O131" s="142">
        <v>0</v>
      </c>
      <c r="P131" s="142">
        <v>0</v>
      </c>
      <c r="Q131" s="142">
        <v>0</v>
      </c>
      <c r="S131" s="117">
        <f t="shared" si="23"/>
        <v>0</v>
      </c>
      <c r="T131" s="117">
        <f t="shared" si="23"/>
        <v>0</v>
      </c>
      <c r="U131" s="114">
        <f t="shared" si="19"/>
        <v>7477183.9699999997</v>
      </c>
      <c r="V131" s="114">
        <f t="shared" si="19"/>
        <v>0</v>
      </c>
      <c r="W131" s="117">
        <v>1185598.24</v>
      </c>
      <c r="X131" s="117">
        <v>0</v>
      </c>
      <c r="Y131" s="119"/>
      <c r="Z131" s="119"/>
      <c r="AA131" s="120"/>
      <c r="AB131" s="163" t="s">
        <v>265</v>
      </c>
      <c r="AC131" s="163"/>
      <c r="AD131" s="130">
        <v>46461</v>
      </c>
      <c r="AE131" s="130"/>
      <c r="AK131" s="123">
        <v>0</v>
      </c>
      <c r="AL131" s="123">
        <v>0</v>
      </c>
      <c r="AM131" s="123">
        <v>0</v>
      </c>
      <c r="AN131" s="123">
        <v>0</v>
      </c>
      <c r="AO131" s="124">
        <v>0</v>
      </c>
      <c r="AP131" s="124">
        <v>0</v>
      </c>
      <c r="AQ131" s="124">
        <v>0</v>
      </c>
      <c r="AR131" s="124">
        <v>0</v>
      </c>
      <c r="AS131" s="123">
        <v>7477183.9699999997</v>
      </c>
      <c r="AT131" s="123">
        <v>0</v>
      </c>
      <c r="AU131" s="123">
        <v>0</v>
      </c>
      <c r="AV131" s="123">
        <v>0</v>
      </c>
      <c r="AY131" s="131"/>
      <c r="AZ131" s="131"/>
      <c r="BF131" s="7"/>
      <c r="BK131" s="128">
        <f t="shared" si="18"/>
        <v>7477183.9699999997</v>
      </c>
      <c r="BL131" s="128">
        <f t="shared" si="18"/>
        <v>0</v>
      </c>
      <c r="BM131" s="129">
        <f t="shared" si="22"/>
        <v>0</v>
      </c>
      <c r="BN131" s="129">
        <f t="shared" si="22"/>
        <v>0</v>
      </c>
    </row>
    <row r="132" spans="4:66" ht="20.100000000000001" customHeight="1" x14ac:dyDescent="0.25">
      <c r="D132" s="139" t="s">
        <v>29</v>
      </c>
      <c r="E132" s="139" t="s">
        <v>21</v>
      </c>
      <c r="F132" s="140" t="s">
        <v>266</v>
      </c>
      <c r="G132" s="114">
        <f t="shared" si="16"/>
        <v>0</v>
      </c>
      <c r="H132" s="114">
        <f t="shared" si="16"/>
        <v>0</v>
      </c>
      <c r="I132" s="114">
        <f t="shared" si="17"/>
        <v>0</v>
      </c>
      <c r="J132" s="114">
        <f t="shared" si="17"/>
        <v>0</v>
      </c>
      <c r="M132" s="141" t="s">
        <v>266</v>
      </c>
      <c r="N132" s="142">
        <v>0</v>
      </c>
      <c r="O132" s="142">
        <v>0</v>
      </c>
      <c r="P132" s="142">
        <v>0</v>
      </c>
      <c r="Q132" s="142">
        <v>0</v>
      </c>
      <c r="S132" s="117">
        <f t="shared" si="23"/>
        <v>0</v>
      </c>
      <c r="T132" s="117">
        <f t="shared" si="23"/>
        <v>0</v>
      </c>
      <c r="U132" s="114">
        <f t="shared" si="19"/>
        <v>11713.24</v>
      </c>
      <c r="V132" s="114">
        <f t="shared" si="19"/>
        <v>0</v>
      </c>
      <c r="W132" s="117">
        <v>1609</v>
      </c>
      <c r="X132" s="117">
        <v>0</v>
      </c>
      <c r="Y132" s="119"/>
      <c r="Z132" s="119"/>
      <c r="AA132" s="120"/>
      <c r="AB132" s="163" t="s">
        <v>267</v>
      </c>
      <c r="AC132" s="163">
        <v>1935.36</v>
      </c>
      <c r="AD132" s="130"/>
      <c r="AE132" s="130"/>
      <c r="AK132" s="123">
        <v>0</v>
      </c>
      <c r="AL132" s="123">
        <v>0</v>
      </c>
      <c r="AM132" s="123">
        <v>0</v>
      </c>
      <c r="AN132" s="123">
        <v>0</v>
      </c>
      <c r="AO132" s="124">
        <v>0</v>
      </c>
      <c r="AP132" s="124">
        <v>0</v>
      </c>
      <c r="AQ132" s="124">
        <v>0</v>
      </c>
      <c r="AR132" s="124">
        <v>0</v>
      </c>
      <c r="AS132" s="123">
        <v>11713.24</v>
      </c>
      <c r="AT132" s="123">
        <v>0</v>
      </c>
      <c r="AU132" s="123">
        <v>0</v>
      </c>
      <c r="AV132" s="123">
        <v>0</v>
      </c>
      <c r="AY132" s="131"/>
      <c r="AZ132" s="131"/>
      <c r="BD132" s="171"/>
      <c r="BE132" s="171"/>
      <c r="BF132" s="171"/>
      <c r="BK132" s="128">
        <f t="shared" si="18"/>
        <v>11713.24</v>
      </c>
      <c r="BL132" s="128">
        <f t="shared" si="18"/>
        <v>0</v>
      </c>
      <c r="BM132" s="129">
        <f t="shared" si="22"/>
        <v>0</v>
      </c>
      <c r="BN132" s="129">
        <f t="shared" si="22"/>
        <v>0</v>
      </c>
    </row>
    <row r="133" spans="4:66" ht="20.100000000000001" customHeight="1" x14ac:dyDescent="0.25">
      <c r="D133" s="139" t="s">
        <v>29</v>
      </c>
      <c r="E133" s="139" t="s">
        <v>21</v>
      </c>
      <c r="F133" s="140" t="s">
        <v>268</v>
      </c>
      <c r="G133" s="114">
        <f t="shared" si="16"/>
        <v>57.9</v>
      </c>
      <c r="H133" s="114">
        <f t="shared" si="16"/>
        <v>0</v>
      </c>
      <c r="I133" s="114">
        <f t="shared" si="17"/>
        <v>0</v>
      </c>
      <c r="J133" s="114">
        <f t="shared" si="17"/>
        <v>0</v>
      </c>
      <c r="M133" s="141" t="s">
        <v>268</v>
      </c>
      <c r="N133" s="142">
        <v>57.9</v>
      </c>
      <c r="O133" s="142">
        <v>0</v>
      </c>
      <c r="P133" s="142">
        <v>0</v>
      </c>
      <c r="Q133" s="142">
        <v>0</v>
      </c>
      <c r="S133" s="117">
        <f t="shared" si="23"/>
        <v>0</v>
      </c>
      <c r="T133" s="117">
        <f t="shared" si="23"/>
        <v>0</v>
      </c>
      <c r="U133" s="114">
        <f t="shared" si="19"/>
        <v>89546.77</v>
      </c>
      <c r="V133" s="114">
        <f t="shared" si="19"/>
        <v>0</v>
      </c>
      <c r="W133" s="117">
        <v>8527.32</v>
      </c>
      <c r="X133" s="117">
        <v>0</v>
      </c>
      <c r="Y133" s="119"/>
      <c r="Z133" s="119"/>
      <c r="AA133" s="120"/>
      <c r="AB133" s="163" t="s">
        <v>269</v>
      </c>
      <c r="AC133" s="163"/>
      <c r="AD133" s="130">
        <v>282536</v>
      </c>
      <c r="AE133" s="130"/>
      <c r="AK133" s="123">
        <v>0</v>
      </c>
      <c r="AL133" s="123">
        <v>0</v>
      </c>
      <c r="AM133" s="123">
        <v>0</v>
      </c>
      <c r="AN133" s="123">
        <v>0</v>
      </c>
      <c r="AO133" s="124">
        <v>0</v>
      </c>
      <c r="AP133" s="124">
        <v>0</v>
      </c>
      <c r="AQ133" s="124">
        <v>0</v>
      </c>
      <c r="AR133" s="124">
        <v>0</v>
      </c>
      <c r="AS133" s="123">
        <v>89546.77</v>
      </c>
      <c r="AT133" s="123">
        <v>0</v>
      </c>
      <c r="AU133" s="123">
        <v>0</v>
      </c>
      <c r="AV133" s="123">
        <v>0</v>
      </c>
      <c r="AY133" s="131"/>
      <c r="AZ133" s="131"/>
      <c r="BK133" s="128">
        <f t="shared" si="18"/>
        <v>89546.77</v>
      </c>
      <c r="BL133" s="128">
        <f t="shared" si="18"/>
        <v>0</v>
      </c>
      <c r="BM133" s="129">
        <f t="shared" si="22"/>
        <v>0</v>
      </c>
      <c r="BN133" s="129">
        <f t="shared" si="22"/>
        <v>0</v>
      </c>
    </row>
    <row r="134" spans="4:66" ht="20.100000000000001" customHeight="1" x14ac:dyDescent="0.25">
      <c r="D134" s="139" t="s">
        <v>29</v>
      </c>
      <c r="E134" s="139" t="s">
        <v>21</v>
      </c>
      <c r="F134" s="140" t="s">
        <v>270</v>
      </c>
      <c r="G134" s="114">
        <f t="shared" si="16"/>
        <v>0</v>
      </c>
      <c r="H134" s="114">
        <f t="shared" si="16"/>
        <v>37720.61</v>
      </c>
      <c r="I134" s="114">
        <f t="shared" si="17"/>
        <v>0</v>
      </c>
      <c r="J134" s="114">
        <f t="shared" si="17"/>
        <v>0</v>
      </c>
      <c r="M134" s="141" t="s">
        <v>270</v>
      </c>
      <c r="N134" s="142">
        <v>0</v>
      </c>
      <c r="O134" s="142">
        <v>37720.61</v>
      </c>
      <c r="P134" s="142">
        <v>0</v>
      </c>
      <c r="Q134" s="142">
        <v>0</v>
      </c>
      <c r="S134" s="117">
        <f t="shared" si="23"/>
        <v>0</v>
      </c>
      <c r="T134" s="117">
        <f t="shared" si="23"/>
        <v>0</v>
      </c>
      <c r="U134" s="114">
        <f t="shared" si="19"/>
        <v>8317059.8300000001</v>
      </c>
      <c r="V134" s="114">
        <f t="shared" si="19"/>
        <v>0</v>
      </c>
      <c r="W134" s="117">
        <v>70938.38</v>
      </c>
      <c r="X134" s="117">
        <v>0</v>
      </c>
      <c r="Y134" s="119"/>
      <c r="Z134" s="119"/>
      <c r="AA134" s="120"/>
      <c r="AB134" s="163" t="s">
        <v>271</v>
      </c>
      <c r="AC134" s="163"/>
      <c r="AD134" s="130">
        <v>63986.9</v>
      </c>
      <c r="AE134" s="130"/>
      <c r="AK134" s="123">
        <v>0</v>
      </c>
      <c r="AL134" s="123">
        <v>0</v>
      </c>
      <c r="AM134" s="123">
        <v>0</v>
      </c>
      <c r="AN134" s="123">
        <v>0</v>
      </c>
      <c r="AO134" s="124">
        <v>0</v>
      </c>
      <c r="AP134" s="124">
        <v>0</v>
      </c>
      <c r="AQ134" s="124">
        <v>0</v>
      </c>
      <c r="AR134" s="124">
        <v>0</v>
      </c>
      <c r="AS134" s="123">
        <v>8317059.8300000001</v>
      </c>
      <c r="AT134" s="123">
        <v>0</v>
      </c>
      <c r="AU134" s="123">
        <v>0</v>
      </c>
      <c r="AV134" s="123">
        <v>0</v>
      </c>
      <c r="AY134" s="131"/>
      <c r="AZ134" s="131"/>
      <c r="BK134" s="128">
        <f t="shared" si="18"/>
        <v>8317059.8300000001</v>
      </c>
      <c r="BL134" s="128">
        <f t="shared" si="18"/>
        <v>0</v>
      </c>
      <c r="BM134" s="129">
        <f t="shared" si="22"/>
        <v>0</v>
      </c>
      <c r="BN134" s="129">
        <f t="shared" si="22"/>
        <v>0</v>
      </c>
    </row>
    <row r="135" spans="4:66" ht="20.100000000000001" customHeight="1" x14ac:dyDescent="0.25">
      <c r="D135" s="139" t="s">
        <v>29</v>
      </c>
      <c r="E135" s="139" t="s">
        <v>21</v>
      </c>
      <c r="F135" s="140" t="s">
        <v>272</v>
      </c>
      <c r="G135" s="114">
        <f t="shared" si="16"/>
        <v>0</v>
      </c>
      <c r="H135" s="114">
        <f t="shared" si="16"/>
        <v>0</v>
      </c>
      <c r="I135" s="114">
        <f t="shared" si="17"/>
        <v>0</v>
      </c>
      <c r="J135" s="114">
        <f t="shared" si="17"/>
        <v>0</v>
      </c>
      <c r="M135" s="141" t="s">
        <v>272</v>
      </c>
      <c r="N135" s="142">
        <v>0</v>
      </c>
      <c r="O135" s="142">
        <v>0</v>
      </c>
      <c r="P135" s="142">
        <v>0</v>
      </c>
      <c r="Q135" s="142">
        <v>0</v>
      </c>
      <c r="S135" s="117">
        <f t="shared" si="23"/>
        <v>0</v>
      </c>
      <c r="T135" s="117">
        <f t="shared" si="23"/>
        <v>0</v>
      </c>
      <c r="U135" s="114">
        <f t="shared" si="19"/>
        <v>58787.69</v>
      </c>
      <c r="V135" s="114">
        <f t="shared" si="19"/>
        <v>0</v>
      </c>
      <c r="W135" s="117">
        <v>1635.49</v>
      </c>
      <c r="X135" s="117">
        <v>0</v>
      </c>
      <c r="Y135" s="119"/>
      <c r="Z135" s="119"/>
      <c r="AA135" s="120"/>
      <c r="AB135" s="163" t="s">
        <v>273</v>
      </c>
      <c r="AC135" s="163"/>
      <c r="AD135" s="130">
        <v>10672.82</v>
      </c>
      <c r="AE135" s="130"/>
      <c r="AK135" s="123">
        <v>0</v>
      </c>
      <c r="AL135" s="123">
        <v>0</v>
      </c>
      <c r="AM135" s="123">
        <v>0</v>
      </c>
      <c r="AN135" s="123">
        <v>0</v>
      </c>
      <c r="AO135" s="124">
        <v>0</v>
      </c>
      <c r="AP135" s="124">
        <v>0</v>
      </c>
      <c r="AQ135" s="124">
        <v>0</v>
      </c>
      <c r="AR135" s="124">
        <v>0</v>
      </c>
      <c r="AS135" s="123">
        <v>58787.69</v>
      </c>
      <c r="AT135" s="123">
        <v>0</v>
      </c>
      <c r="AU135" s="123">
        <v>0</v>
      </c>
      <c r="AV135" s="123">
        <v>0</v>
      </c>
      <c r="AY135" s="131"/>
      <c r="AZ135" s="131"/>
      <c r="BK135" s="128">
        <f t="shared" si="18"/>
        <v>58787.69</v>
      </c>
      <c r="BL135" s="128">
        <f t="shared" si="18"/>
        <v>0</v>
      </c>
      <c r="BM135" s="129">
        <f t="shared" si="22"/>
        <v>0</v>
      </c>
      <c r="BN135" s="129">
        <f t="shared" si="22"/>
        <v>0</v>
      </c>
    </row>
    <row r="136" spans="4:66" ht="20.100000000000001" customHeight="1" x14ac:dyDescent="0.25">
      <c r="D136" s="139" t="s">
        <v>29</v>
      </c>
      <c r="E136" s="139" t="s">
        <v>21</v>
      </c>
      <c r="F136" s="140" t="s">
        <v>274</v>
      </c>
      <c r="G136" s="114">
        <f t="shared" si="16"/>
        <v>0</v>
      </c>
      <c r="H136" s="114">
        <f t="shared" si="16"/>
        <v>0</v>
      </c>
      <c r="I136" s="114">
        <f t="shared" si="17"/>
        <v>0</v>
      </c>
      <c r="J136" s="114">
        <f t="shared" si="17"/>
        <v>0</v>
      </c>
      <c r="M136" s="141" t="s">
        <v>274</v>
      </c>
      <c r="N136" s="142">
        <v>0</v>
      </c>
      <c r="O136" s="142">
        <v>0</v>
      </c>
      <c r="P136" s="142">
        <v>0</v>
      </c>
      <c r="Q136" s="142">
        <v>0</v>
      </c>
      <c r="S136" s="117">
        <f t="shared" si="23"/>
        <v>0</v>
      </c>
      <c r="T136" s="117">
        <f t="shared" si="23"/>
        <v>0</v>
      </c>
      <c r="U136" s="114">
        <f t="shared" si="19"/>
        <v>8402.0400000000009</v>
      </c>
      <c r="V136" s="114">
        <f t="shared" si="19"/>
        <v>0</v>
      </c>
      <c r="W136" s="117">
        <v>2797.25</v>
      </c>
      <c r="X136" s="117">
        <v>0</v>
      </c>
      <c r="Y136" s="119"/>
      <c r="Z136" s="119"/>
      <c r="AA136" s="120"/>
      <c r="AB136" s="163" t="s">
        <v>275</v>
      </c>
      <c r="AC136" s="163"/>
      <c r="AD136" s="130">
        <v>108348</v>
      </c>
      <c r="AE136" s="130"/>
      <c r="AK136" s="123">
        <v>0</v>
      </c>
      <c r="AL136" s="123">
        <v>0</v>
      </c>
      <c r="AM136" s="123">
        <v>0</v>
      </c>
      <c r="AN136" s="123">
        <v>0</v>
      </c>
      <c r="AO136" s="124">
        <v>0</v>
      </c>
      <c r="AP136" s="124">
        <v>0</v>
      </c>
      <c r="AQ136" s="124">
        <v>0</v>
      </c>
      <c r="AR136" s="124">
        <v>0</v>
      </c>
      <c r="AS136" s="123">
        <v>8402.0400000000009</v>
      </c>
      <c r="AT136" s="123">
        <v>0</v>
      </c>
      <c r="AU136" s="123">
        <v>0</v>
      </c>
      <c r="AV136" s="123">
        <v>0</v>
      </c>
      <c r="AY136" s="131"/>
      <c r="AZ136" s="131"/>
      <c r="BK136" s="128">
        <f t="shared" si="18"/>
        <v>8402.0400000000009</v>
      </c>
      <c r="BL136" s="128">
        <f t="shared" si="18"/>
        <v>0</v>
      </c>
      <c r="BM136" s="129">
        <f t="shared" si="22"/>
        <v>0</v>
      </c>
      <c r="BN136" s="129">
        <f t="shared" si="22"/>
        <v>0</v>
      </c>
    </row>
    <row r="137" spans="4:66" ht="20.100000000000001" customHeight="1" x14ac:dyDescent="0.25">
      <c r="D137" s="139" t="s">
        <v>29</v>
      </c>
      <c r="E137" s="139" t="s">
        <v>21</v>
      </c>
      <c r="F137" s="140" t="s">
        <v>276</v>
      </c>
      <c r="G137" s="114">
        <f t="shared" si="16"/>
        <v>0</v>
      </c>
      <c r="H137" s="114">
        <f t="shared" si="16"/>
        <v>0</v>
      </c>
      <c r="I137" s="114">
        <f t="shared" si="17"/>
        <v>0</v>
      </c>
      <c r="J137" s="114">
        <f t="shared" si="17"/>
        <v>0</v>
      </c>
      <c r="M137" s="141" t="s">
        <v>276</v>
      </c>
      <c r="N137" s="142">
        <v>0</v>
      </c>
      <c r="O137" s="142">
        <v>0</v>
      </c>
      <c r="P137" s="142">
        <v>0</v>
      </c>
      <c r="Q137" s="142">
        <v>0</v>
      </c>
      <c r="S137" s="117">
        <f t="shared" si="23"/>
        <v>0</v>
      </c>
      <c r="T137" s="117">
        <f t="shared" si="23"/>
        <v>0</v>
      </c>
      <c r="U137" s="114">
        <f t="shared" si="19"/>
        <v>497981.81</v>
      </c>
      <c r="V137" s="114">
        <f t="shared" si="19"/>
        <v>0</v>
      </c>
      <c r="W137" s="117">
        <v>99173.15</v>
      </c>
      <c r="X137" s="117">
        <v>0</v>
      </c>
      <c r="Y137" s="119"/>
      <c r="Z137" s="119"/>
      <c r="AA137" s="120"/>
      <c r="AB137" s="163" t="s">
        <v>277</v>
      </c>
      <c r="AC137" s="163"/>
      <c r="AD137" s="130">
        <v>29760</v>
      </c>
      <c r="AE137" s="130"/>
      <c r="AK137" s="123">
        <v>0</v>
      </c>
      <c r="AL137" s="123">
        <v>0</v>
      </c>
      <c r="AM137" s="123">
        <v>0</v>
      </c>
      <c r="AN137" s="123">
        <v>0</v>
      </c>
      <c r="AO137" s="124">
        <v>0</v>
      </c>
      <c r="AP137" s="124">
        <v>0</v>
      </c>
      <c r="AQ137" s="124">
        <v>0</v>
      </c>
      <c r="AR137" s="124">
        <v>0</v>
      </c>
      <c r="AS137" s="123">
        <v>497981.81</v>
      </c>
      <c r="AT137" s="123">
        <v>0</v>
      </c>
      <c r="AU137" s="123">
        <v>0</v>
      </c>
      <c r="AV137" s="123">
        <v>0</v>
      </c>
      <c r="AY137" s="131"/>
      <c r="AZ137" s="131"/>
      <c r="BK137" s="128">
        <f t="shared" si="18"/>
        <v>497981.81</v>
      </c>
      <c r="BL137" s="128">
        <f t="shared" si="18"/>
        <v>0</v>
      </c>
      <c r="BM137" s="129">
        <f t="shared" si="22"/>
        <v>0</v>
      </c>
      <c r="BN137" s="129">
        <f t="shared" si="22"/>
        <v>0</v>
      </c>
    </row>
    <row r="138" spans="4:66" ht="20.100000000000001" customHeight="1" x14ac:dyDescent="0.25">
      <c r="D138" s="139" t="s">
        <v>29</v>
      </c>
      <c r="E138" s="139" t="s">
        <v>21</v>
      </c>
      <c r="F138" s="140" t="s">
        <v>278</v>
      </c>
      <c r="G138" s="114">
        <f t="shared" si="16"/>
        <v>125450.66</v>
      </c>
      <c r="H138" s="114">
        <f t="shared" si="16"/>
        <v>5145.08</v>
      </c>
      <c r="I138" s="114">
        <f t="shared" si="17"/>
        <v>114013.09</v>
      </c>
      <c r="J138" s="114">
        <f t="shared" si="17"/>
        <v>0</v>
      </c>
      <c r="M138" s="141" t="s">
        <v>278</v>
      </c>
      <c r="N138" s="142">
        <v>0</v>
      </c>
      <c r="O138" s="142">
        <v>5145.08</v>
      </c>
      <c r="P138" s="142">
        <v>125450.66</v>
      </c>
      <c r="Q138" s="142">
        <v>0</v>
      </c>
      <c r="S138" s="117">
        <f t="shared" si="23"/>
        <v>0</v>
      </c>
      <c r="T138" s="117">
        <f t="shared" si="23"/>
        <v>0</v>
      </c>
      <c r="U138" s="114">
        <f t="shared" si="19"/>
        <v>4701198.7699999996</v>
      </c>
      <c r="V138" s="114">
        <f t="shared" si="19"/>
        <v>0</v>
      </c>
      <c r="W138" s="117">
        <v>1179567.31</v>
      </c>
      <c r="X138" s="117">
        <v>0</v>
      </c>
      <c r="Y138" s="119"/>
      <c r="Z138" s="119"/>
      <c r="AA138" s="120"/>
      <c r="AB138" s="163" t="s">
        <v>279</v>
      </c>
      <c r="AC138" s="163"/>
      <c r="AD138" s="130">
        <v>74755.360000000001</v>
      </c>
      <c r="AE138" s="130"/>
      <c r="AK138" s="123">
        <v>0</v>
      </c>
      <c r="AL138" s="123">
        <v>0</v>
      </c>
      <c r="AM138" s="123">
        <v>114013.09</v>
      </c>
      <c r="AN138" s="123">
        <v>0</v>
      </c>
      <c r="AO138" s="124">
        <v>0</v>
      </c>
      <c r="AP138" s="124">
        <v>0</v>
      </c>
      <c r="AQ138" s="124">
        <v>0</v>
      </c>
      <c r="AR138" s="124">
        <v>0</v>
      </c>
      <c r="AS138" s="123">
        <v>4691576.47</v>
      </c>
      <c r="AT138" s="123">
        <v>0</v>
      </c>
      <c r="AU138" s="123">
        <v>9622.2999999999993</v>
      </c>
      <c r="AV138" s="123">
        <v>0</v>
      </c>
      <c r="AY138" s="131"/>
      <c r="AZ138" s="131"/>
      <c r="BK138" s="128">
        <f t="shared" si="18"/>
        <v>4701198.7699999996</v>
      </c>
      <c r="BL138" s="128">
        <f t="shared" si="18"/>
        <v>0</v>
      </c>
      <c r="BM138" s="129">
        <f t="shared" si="22"/>
        <v>0</v>
      </c>
      <c r="BN138" s="129">
        <f t="shared" si="22"/>
        <v>0</v>
      </c>
    </row>
    <row r="139" spans="4:66" ht="20.100000000000001" customHeight="1" x14ac:dyDescent="0.25">
      <c r="D139" s="168" t="s">
        <v>29</v>
      </c>
      <c r="E139" s="168" t="s">
        <v>21</v>
      </c>
      <c r="F139" s="156" t="s">
        <v>280</v>
      </c>
      <c r="G139" s="114">
        <f t="shared" si="16"/>
        <v>1698941.36</v>
      </c>
      <c r="H139" s="114">
        <f t="shared" si="16"/>
        <v>0</v>
      </c>
      <c r="I139" s="114">
        <f>+AK139+AM139</f>
        <v>1698941.36</v>
      </c>
      <c r="J139" s="114">
        <f>+AL139+AN139</f>
        <v>0</v>
      </c>
      <c r="M139" s="141" t="s">
        <v>280</v>
      </c>
      <c r="N139" s="142">
        <v>1698941.36</v>
      </c>
      <c r="O139" s="142">
        <v>0</v>
      </c>
      <c r="P139" s="142">
        <v>0</v>
      </c>
      <c r="Q139" s="142">
        <v>0</v>
      </c>
      <c r="S139" s="117"/>
      <c r="T139" s="117"/>
      <c r="U139" s="114"/>
      <c r="V139" s="114"/>
      <c r="W139" s="117"/>
      <c r="X139" s="117"/>
      <c r="Y139" s="119"/>
      <c r="Z139" s="119"/>
      <c r="AA139" s="120"/>
      <c r="AB139" s="163"/>
      <c r="AC139" s="163"/>
      <c r="AD139" s="130"/>
      <c r="AE139" s="130"/>
      <c r="AK139" s="123">
        <v>1698941.36</v>
      </c>
      <c r="AL139" s="123">
        <v>0</v>
      </c>
      <c r="AM139" s="123"/>
      <c r="AN139" s="123"/>
      <c r="AO139" s="124"/>
      <c r="AP139" s="124"/>
      <c r="AQ139" s="124"/>
      <c r="AR139" s="124"/>
      <c r="AS139" s="123"/>
      <c r="AT139" s="123"/>
      <c r="AU139" s="123"/>
      <c r="AV139" s="123"/>
      <c r="AY139" s="131"/>
      <c r="AZ139" s="131"/>
      <c r="BK139" s="128"/>
      <c r="BL139" s="128"/>
      <c r="BM139" s="129"/>
      <c r="BN139" s="129"/>
    </row>
    <row r="140" spans="4:66" s="174" customFormat="1" ht="20.100000000000001" customHeight="1" x14ac:dyDescent="0.2">
      <c r="D140" s="172" t="s">
        <v>29</v>
      </c>
      <c r="E140" s="172" t="s">
        <v>21</v>
      </c>
      <c r="F140" s="173" t="s">
        <v>281</v>
      </c>
      <c r="G140" s="114">
        <f t="shared" ref="G140:H203" si="24">+N140+P140</f>
        <v>273926.77</v>
      </c>
      <c r="H140" s="114">
        <f t="shared" si="24"/>
        <v>0</v>
      </c>
      <c r="I140" s="114">
        <f t="shared" si="17"/>
        <v>3654391.04</v>
      </c>
      <c r="J140" s="114">
        <f t="shared" si="17"/>
        <v>0</v>
      </c>
      <c r="M140" s="175" t="s">
        <v>281</v>
      </c>
      <c r="N140" s="142">
        <v>273926.77</v>
      </c>
      <c r="O140" s="142">
        <v>0</v>
      </c>
      <c r="P140" s="142">
        <v>0</v>
      </c>
      <c r="Q140" s="142">
        <v>0</v>
      </c>
      <c r="S140" s="176"/>
      <c r="T140" s="176"/>
      <c r="U140" s="177"/>
      <c r="V140" s="177"/>
      <c r="W140" s="176"/>
      <c r="X140" s="176"/>
      <c r="Y140" s="178"/>
      <c r="Z140" s="178"/>
      <c r="AA140" s="179"/>
      <c r="AB140" s="180"/>
      <c r="AC140" s="180"/>
      <c r="AD140" s="181"/>
      <c r="AE140" s="181"/>
      <c r="AK140" s="123">
        <v>3309329.74</v>
      </c>
      <c r="AL140" s="123">
        <v>0</v>
      </c>
      <c r="AM140" s="123">
        <v>345061.3</v>
      </c>
      <c r="AN140" s="123">
        <v>0</v>
      </c>
      <c r="AO140" s="182"/>
      <c r="AP140" s="182"/>
      <c r="AQ140" s="182"/>
      <c r="AR140" s="182"/>
      <c r="AS140" s="183"/>
      <c r="AT140" s="183"/>
      <c r="AU140" s="183"/>
      <c r="AV140" s="183"/>
      <c r="AW140" s="184"/>
      <c r="AX140" s="184"/>
      <c r="AY140" s="185"/>
      <c r="AZ140" s="185"/>
      <c r="BA140" s="184"/>
      <c r="BB140" s="184"/>
      <c r="BC140" s="184"/>
      <c r="BK140" s="186"/>
      <c r="BL140" s="186"/>
      <c r="BM140" s="187"/>
      <c r="BN140" s="187"/>
    </row>
    <row r="141" spans="4:66" s="174" customFormat="1" ht="20.100000000000001" customHeight="1" x14ac:dyDescent="0.2">
      <c r="D141" s="172" t="s">
        <v>29</v>
      </c>
      <c r="E141" s="172" t="s">
        <v>21</v>
      </c>
      <c r="F141" s="173" t="s">
        <v>282</v>
      </c>
      <c r="G141" s="114">
        <f t="shared" si="24"/>
        <v>253154.01</v>
      </c>
      <c r="H141" s="114">
        <f t="shared" si="24"/>
        <v>0</v>
      </c>
      <c r="I141" s="114">
        <f t="shared" si="17"/>
        <v>3654390.8699999996</v>
      </c>
      <c r="J141" s="114">
        <f t="shared" si="17"/>
        <v>0</v>
      </c>
      <c r="M141" s="175" t="s">
        <v>282</v>
      </c>
      <c r="N141" s="142">
        <v>253154.01</v>
      </c>
      <c r="O141" s="142">
        <v>0</v>
      </c>
      <c r="P141" s="142">
        <v>0</v>
      </c>
      <c r="Q141" s="142">
        <v>0</v>
      </c>
      <c r="S141" s="176"/>
      <c r="T141" s="176"/>
      <c r="U141" s="177"/>
      <c r="V141" s="177"/>
      <c r="W141" s="176"/>
      <c r="X141" s="176"/>
      <c r="Y141" s="178"/>
      <c r="Z141" s="178"/>
      <c r="AA141" s="179"/>
      <c r="AB141" s="180"/>
      <c r="AC141" s="180"/>
      <c r="AD141" s="181"/>
      <c r="AE141" s="181"/>
      <c r="AK141" s="123">
        <v>3309329.57</v>
      </c>
      <c r="AL141" s="123">
        <v>0</v>
      </c>
      <c r="AM141" s="123">
        <v>345061.3</v>
      </c>
      <c r="AN141" s="123">
        <v>0</v>
      </c>
      <c r="AO141" s="182"/>
      <c r="AP141" s="182"/>
      <c r="AQ141" s="182"/>
      <c r="AR141" s="182"/>
      <c r="AS141" s="183"/>
      <c r="AT141" s="183"/>
      <c r="AU141" s="183"/>
      <c r="AV141" s="183"/>
      <c r="AW141" s="184"/>
      <c r="AX141" s="184"/>
      <c r="AY141" s="185"/>
      <c r="AZ141" s="185"/>
      <c r="BA141" s="184"/>
      <c r="BB141" s="184"/>
      <c r="BC141" s="184"/>
      <c r="BK141" s="186"/>
      <c r="BL141" s="186"/>
      <c r="BM141" s="187"/>
      <c r="BN141" s="187"/>
    </row>
    <row r="142" spans="4:66" s="174" customFormat="1" ht="20.100000000000001" customHeight="1" x14ac:dyDescent="0.2">
      <c r="D142" s="172" t="s">
        <v>29</v>
      </c>
      <c r="E142" s="172" t="s">
        <v>21</v>
      </c>
      <c r="F142" s="173" t="s">
        <v>283</v>
      </c>
      <c r="G142" s="114">
        <f t="shared" si="24"/>
        <v>2076158.41</v>
      </c>
      <c r="H142" s="114">
        <f t="shared" si="24"/>
        <v>3076296.1</v>
      </c>
      <c r="I142" s="114">
        <f t="shared" si="17"/>
        <v>389531.75</v>
      </c>
      <c r="J142" s="114">
        <f t="shared" si="17"/>
        <v>0</v>
      </c>
      <c r="M142" s="175" t="s">
        <v>283</v>
      </c>
      <c r="N142" s="142">
        <v>0</v>
      </c>
      <c r="O142" s="142">
        <v>3076296.1</v>
      </c>
      <c r="P142" s="142">
        <v>2076158.41</v>
      </c>
      <c r="Q142" s="142">
        <v>0</v>
      </c>
      <c r="S142" s="176"/>
      <c r="T142" s="176"/>
      <c r="U142" s="177"/>
      <c r="V142" s="177"/>
      <c r="W142" s="176"/>
      <c r="X142" s="176"/>
      <c r="Y142" s="178"/>
      <c r="Z142" s="178"/>
      <c r="AA142" s="179"/>
      <c r="AB142" s="180"/>
      <c r="AC142" s="180"/>
      <c r="AD142" s="181"/>
      <c r="AE142" s="181"/>
      <c r="AK142" s="123">
        <v>0</v>
      </c>
      <c r="AL142" s="123">
        <v>0</v>
      </c>
      <c r="AM142" s="123">
        <v>389531.75</v>
      </c>
      <c r="AN142" s="123">
        <v>0</v>
      </c>
      <c r="AO142" s="182"/>
      <c r="AP142" s="182"/>
      <c r="AQ142" s="182"/>
      <c r="AR142" s="182"/>
      <c r="AS142" s="183"/>
      <c r="AT142" s="183"/>
      <c r="AU142" s="183"/>
      <c r="AV142" s="183"/>
      <c r="AW142" s="184"/>
      <c r="AX142" s="184"/>
      <c r="AY142" s="185"/>
      <c r="AZ142" s="185"/>
      <c r="BA142" s="184"/>
      <c r="BB142" s="184"/>
      <c r="BC142" s="184"/>
      <c r="BK142" s="186"/>
      <c r="BL142" s="186"/>
      <c r="BM142" s="187"/>
      <c r="BN142" s="187"/>
    </row>
    <row r="143" spans="4:66" ht="20.100000000000001" customHeight="1" x14ac:dyDescent="0.25">
      <c r="D143" s="139" t="s">
        <v>29</v>
      </c>
      <c r="E143" s="139" t="s">
        <v>21</v>
      </c>
      <c r="F143" s="140" t="s">
        <v>284</v>
      </c>
      <c r="G143" s="114">
        <f t="shared" si="24"/>
        <v>0</v>
      </c>
      <c r="H143" s="114">
        <f t="shared" si="24"/>
        <v>0</v>
      </c>
      <c r="I143" s="114">
        <f t="shared" si="17"/>
        <v>0</v>
      </c>
      <c r="J143" s="114">
        <f t="shared" si="17"/>
        <v>0</v>
      </c>
      <c r="M143" s="141" t="s">
        <v>284</v>
      </c>
      <c r="N143" s="142">
        <v>0</v>
      </c>
      <c r="O143" s="142">
        <v>0</v>
      </c>
      <c r="P143" s="142">
        <v>0</v>
      </c>
      <c r="Q143" s="142">
        <v>0</v>
      </c>
      <c r="S143" s="117">
        <f t="shared" ref="S143:T150" si="25">AO143+AQ143</f>
        <v>0</v>
      </c>
      <c r="T143" s="117">
        <f t="shared" si="25"/>
        <v>0</v>
      </c>
      <c r="U143" s="114">
        <f t="shared" si="19"/>
        <v>0</v>
      </c>
      <c r="V143" s="114">
        <f t="shared" si="19"/>
        <v>0</v>
      </c>
      <c r="W143" s="117">
        <v>0</v>
      </c>
      <c r="X143" s="117">
        <v>50620.54</v>
      </c>
      <c r="Y143" s="119"/>
      <c r="Z143" s="119"/>
      <c r="AA143" s="120"/>
      <c r="AB143" s="163" t="s">
        <v>285</v>
      </c>
      <c r="AC143" s="163"/>
      <c r="AD143" s="130">
        <v>6458</v>
      </c>
      <c r="AE143" s="130"/>
      <c r="AK143" s="123">
        <v>0</v>
      </c>
      <c r="AL143" s="123">
        <v>0</v>
      </c>
      <c r="AM143" s="123">
        <v>0</v>
      </c>
      <c r="AN143" s="123">
        <v>0</v>
      </c>
      <c r="AO143" s="124">
        <v>0</v>
      </c>
      <c r="AP143" s="124">
        <v>0</v>
      </c>
      <c r="AQ143" s="124">
        <v>0</v>
      </c>
      <c r="AR143" s="124">
        <v>0</v>
      </c>
      <c r="AS143" s="123">
        <v>0</v>
      </c>
      <c r="AT143" s="123">
        <v>0</v>
      </c>
      <c r="AU143" s="123">
        <v>0</v>
      </c>
      <c r="AV143" s="123">
        <v>0</v>
      </c>
      <c r="AY143" s="131"/>
      <c r="AZ143" s="131"/>
      <c r="BD143" s="129"/>
      <c r="BE143" s="129"/>
      <c r="BF143" s="171"/>
      <c r="BK143" s="128">
        <f t="shared" si="18"/>
        <v>0</v>
      </c>
      <c r="BL143" s="128">
        <f t="shared" si="18"/>
        <v>0</v>
      </c>
      <c r="BM143" s="129">
        <f t="shared" ref="BM143:BN181" si="26">+U143-BK143</f>
        <v>0</v>
      </c>
      <c r="BN143" s="129">
        <f t="shared" si="26"/>
        <v>0</v>
      </c>
    </row>
    <row r="144" spans="4:66" ht="20.100000000000001" customHeight="1" x14ac:dyDescent="0.25">
      <c r="D144" s="139" t="s">
        <v>29</v>
      </c>
      <c r="E144" s="139" t="s">
        <v>21</v>
      </c>
      <c r="F144" s="188" t="s">
        <v>286</v>
      </c>
      <c r="G144" s="114">
        <f t="shared" si="24"/>
        <v>0</v>
      </c>
      <c r="H144" s="114">
        <f t="shared" si="24"/>
        <v>0</v>
      </c>
      <c r="I144" s="114">
        <f t="shared" si="17"/>
        <v>0</v>
      </c>
      <c r="J144" s="114">
        <f t="shared" si="17"/>
        <v>0</v>
      </c>
      <c r="M144" s="141" t="s">
        <v>286</v>
      </c>
      <c r="N144" s="142">
        <v>0</v>
      </c>
      <c r="O144" s="142">
        <v>0</v>
      </c>
      <c r="P144" s="142">
        <v>0</v>
      </c>
      <c r="Q144" s="142">
        <v>0</v>
      </c>
      <c r="S144" s="117">
        <f t="shared" si="25"/>
        <v>0</v>
      </c>
      <c r="T144" s="117">
        <f t="shared" si="25"/>
        <v>0</v>
      </c>
      <c r="U144" s="189">
        <f t="shared" si="19"/>
        <v>0</v>
      </c>
      <c r="V144" s="189">
        <f t="shared" si="19"/>
        <v>0</v>
      </c>
      <c r="W144" s="190">
        <v>0</v>
      </c>
      <c r="X144" s="190">
        <v>129794.54</v>
      </c>
      <c r="Y144" s="119"/>
      <c r="Z144" s="119"/>
      <c r="AA144" s="120"/>
      <c r="AB144" s="163" t="s">
        <v>287</v>
      </c>
      <c r="AC144" s="163"/>
      <c r="AD144" s="130">
        <v>605511.57999999996</v>
      </c>
      <c r="AE144" s="130"/>
      <c r="AK144" s="123">
        <v>0</v>
      </c>
      <c r="AL144" s="123">
        <v>0</v>
      </c>
      <c r="AM144" s="123">
        <v>0</v>
      </c>
      <c r="AN144" s="123">
        <v>0</v>
      </c>
      <c r="AO144" s="124">
        <v>0</v>
      </c>
      <c r="AP144" s="124">
        <v>0</v>
      </c>
      <c r="AQ144" s="124">
        <v>0</v>
      </c>
      <c r="AR144" s="124">
        <v>0</v>
      </c>
      <c r="AS144" s="123">
        <v>0</v>
      </c>
      <c r="AT144" s="123">
        <v>0</v>
      </c>
      <c r="AU144" s="123">
        <v>0</v>
      </c>
      <c r="AV144" s="123">
        <v>0</v>
      </c>
      <c r="AY144" s="131"/>
      <c r="AZ144" s="131"/>
      <c r="BK144" s="128">
        <f t="shared" si="18"/>
        <v>0</v>
      </c>
      <c r="BL144" s="128">
        <f t="shared" si="18"/>
        <v>0</v>
      </c>
      <c r="BM144" s="129">
        <f t="shared" si="26"/>
        <v>0</v>
      </c>
      <c r="BN144" s="129">
        <f t="shared" si="26"/>
        <v>0</v>
      </c>
    </row>
    <row r="145" spans="4:66" ht="20.100000000000001" customHeight="1" x14ac:dyDescent="0.25">
      <c r="D145" s="139" t="s">
        <v>29</v>
      </c>
      <c r="E145" s="139" t="s">
        <v>21</v>
      </c>
      <c r="F145" s="140" t="s">
        <v>288</v>
      </c>
      <c r="G145" s="114">
        <f t="shared" si="24"/>
        <v>253835.4</v>
      </c>
      <c r="H145" s="114">
        <f t="shared" si="24"/>
        <v>0</v>
      </c>
      <c r="I145" s="114">
        <f t="shared" si="17"/>
        <v>35044.89</v>
      </c>
      <c r="J145" s="114">
        <f t="shared" si="17"/>
        <v>0</v>
      </c>
      <c r="M145" s="141" t="s">
        <v>288</v>
      </c>
      <c r="N145" s="142">
        <v>0</v>
      </c>
      <c r="O145" s="142">
        <v>0</v>
      </c>
      <c r="P145" s="142">
        <v>253835.4</v>
      </c>
      <c r="Q145" s="142">
        <v>0</v>
      </c>
      <c r="S145" s="117">
        <f t="shared" si="25"/>
        <v>0</v>
      </c>
      <c r="T145" s="117">
        <f t="shared" si="25"/>
        <v>0</v>
      </c>
      <c r="U145" s="114">
        <f t="shared" si="19"/>
        <v>290804.21000000002</v>
      </c>
      <c r="V145" s="114">
        <f t="shared" si="19"/>
        <v>0</v>
      </c>
      <c r="W145" s="117">
        <v>14350.17</v>
      </c>
      <c r="X145" s="117">
        <v>0</v>
      </c>
      <c r="Y145" s="117">
        <v>0</v>
      </c>
      <c r="Z145" s="117">
        <v>1184975</v>
      </c>
      <c r="AA145" s="143"/>
      <c r="AB145" s="163" t="s">
        <v>289</v>
      </c>
      <c r="AC145" s="163"/>
      <c r="AD145" s="130">
        <v>73396</v>
      </c>
      <c r="AE145" s="130"/>
      <c r="AK145" s="123">
        <v>0</v>
      </c>
      <c r="AL145" s="123">
        <v>0</v>
      </c>
      <c r="AM145" s="123">
        <v>35044.89</v>
      </c>
      <c r="AN145" s="123">
        <v>0</v>
      </c>
      <c r="AO145" s="124">
        <v>0</v>
      </c>
      <c r="AP145" s="124">
        <v>0</v>
      </c>
      <c r="AQ145" s="124">
        <v>0</v>
      </c>
      <c r="AR145" s="124">
        <v>0</v>
      </c>
      <c r="AS145" s="123">
        <v>271667.83</v>
      </c>
      <c r="AT145" s="123">
        <v>0</v>
      </c>
      <c r="AU145" s="123">
        <v>19136.38</v>
      </c>
      <c r="AV145" s="123">
        <v>0</v>
      </c>
      <c r="AY145" s="131"/>
      <c r="AZ145" s="131"/>
      <c r="BD145" s="129"/>
      <c r="BE145" s="129"/>
      <c r="BK145" s="128">
        <f t="shared" si="18"/>
        <v>290804.21000000002</v>
      </c>
      <c r="BL145" s="128">
        <f t="shared" si="18"/>
        <v>0</v>
      </c>
      <c r="BM145" s="129">
        <f t="shared" si="26"/>
        <v>0</v>
      </c>
      <c r="BN145" s="129">
        <f t="shared" si="26"/>
        <v>0</v>
      </c>
    </row>
    <row r="146" spans="4:66" ht="20.100000000000001" customHeight="1" x14ac:dyDescent="0.25">
      <c r="D146" s="139" t="s">
        <v>29</v>
      </c>
      <c r="E146" s="139" t="s">
        <v>21</v>
      </c>
      <c r="F146" s="140" t="s">
        <v>290</v>
      </c>
      <c r="G146" s="114">
        <f t="shared" si="24"/>
        <v>69189.899999999994</v>
      </c>
      <c r="H146" s="114">
        <f t="shared" si="24"/>
        <v>0</v>
      </c>
      <c r="I146" s="114">
        <f t="shared" ref="I146:J211" si="27">+AK146+AM146</f>
        <v>10100.99</v>
      </c>
      <c r="J146" s="114">
        <f t="shared" si="27"/>
        <v>0</v>
      </c>
      <c r="M146" s="141" t="s">
        <v>290</v>
      </c>
      <c r="N146" s="142">
        <v>68493.119999999995</v>
      </c>
      <c r="O146" s="142">
        <v>0</v>
      </c>
      <c r="P146" s="142">
        <v>696.78</v>
      </c>
      <c r="Q146" s="142">
        <v>0</v>
      </c>
      <c r="S146" s="117">
        <f t="shared" si="25"/>
        <v>0</v>
      </c>
      <c r="T146" s="117">
        <f t="shared" si="25"/>
        <v>0</v>
      </c>
      <c r="U146" s="114">
        <f t="shared" si="19"/>
        <v>144537.95000000001</v>
      </c>
      <c r="V146" s="114">
        <f t="shared" si="19"/>
        <v>0</v>
      </c>
      <c r="W146" s="117">
        <v>6493</v>
      </c>
      <c r="X146" s="117">
        <v>0</v>
      </c>
      <c r="Y146" s="117">
        <v>0</v>
      </c>
      <c r="Z146" s="117">
        <v>0</v>
      </c>
      <c r="AA146" s="143"/>
      <c r="AB146" s="169" t="s">
        <v>291</v>
      </c>
      <c r="AC146" s="191"/>
      <c r="AD146" s="130">
        <v>46586.400000000001</v>
      </c>
      <c r="AE146" s="130"/>
      <c r="AK146" s="123">
        <v>0</v>
      </c>
      <c r="AL146" s="123">
        <v>0</v>
      </c>
      <c r="AM146" s="123">
        <v>10100.99</v>
      </c>
      <c r="AN146" s="123">
        <v>0</v>
      </c>
      <c r="AO146" s="124">
        <v>0</v>
      </c>
      <c r="AP146" s="124">
        <v>0</v>
      </c>
      <c r="AQ146" s="124">
        <v>0</v>
      </c>
      <c r="AR146" s="124">
        <v>0</v>
      </c>
      <c r="AS146" s="123">
        <v>136624.41</v>
      </c>
      <c r="AT146" s="123">
        <v>0</v>
      </c>
      <c r="AU146" s="123">
        <v>7913.54</v>
      </c>
      <c r="AV146" s="123">
        <v>0</v>
      </c>
      <c r="AY146" s="131"/>
      <c r="AZ146" s="131"/>
      <c r="BD146" s="129"/>
      <c r="BK146" s="128">
        <f t="shared" si="18"/>
        <v>144537.95000000001</v>
      </c>
      <c r="BL146" s="128">
        <f t="shared" si="18"/>
        <v>0</v>
      </c>
      <c r="BM146" s="129">
        <f t="shared" si="26"/>
        <v>0</v>
      </c>
      <c r="BN146" s="129">
        <f t="shared" si="26"/>
        <v>0</v>
      </c>
    </row>
    <row r="147" spans="4:66" ht="20.100000000000001" customHeight="1" x14ac:dyDescent="0.25">
      <c r="D147" s="139" t="s">
        <v>29</v>
      </c>
      <c r="E147" s="139" t="s">
        <v>21</v>
      </c>
      <c r="F147" s="140" t="s">
        <v>292</v>
      </c>
      <c r="G147" s="114">
        <f t="shared" si="24"/>
        <v>0</v>
      </c>
      <c r="H147" s="114">
        <f t="shared" si="24"/>
        <v>257068.06</v>
      </c>
      <c r="I147" s="114">
        <f t="shared" si="27"/>
        <v>0</v>
      </c>
      <c r="J147" s="114">
        <f t="shared" si="27"/>
        <v>0</v>
      </c>
      <c r="M147" s="141" t="s">
        <v>292</v>
      </c>
      <c r="N147" s="142">
        <v>0</v>
      </c>
      <c r="O147" s="142">
        <v>257068.06</v>
      </c>
      <c r="P147" s="142">
        <v>0</v>
      </c>
      <c r="Q147" s="142">
        <v>0</v>
      </c>
      <c r="S147" s="117">
        <f t="shared" si="25"/>
        <v>0</v>
      </c>
      <c r="T147" s="117">
        <f t="shared" si="25"/>
        <v>0</v>
      </c>
      <c r="U147" s="114">
        <f t="shared" si="19"/>
        <v>0</v>
      </c>
      <c r="V147" s="114">
        <f t="shared" si="19"/>
        <v>7560.6</v>
      </c>
      <c r="W147" s="117"/>
      <c r="X147" s="117"/>
      <c r="Y147" s="117"/>
      <c r="Z147" s="117"/>
      <c r="AA147" s="143"/>
      <c r="AB147" s="169"/>
      <c r="AC147" s="191"/>
      <c r="AD147" s="130"/>
      <c r="AE147" s="130"/>
      <c r="AK147" s="123">
        <v>0</v>
      </c>
      <c r="AL147" s="123">
        <v>0</v>
      </c>
      <c r="AM147" s="123">
        <v>0</v>
      </c>
      <c r="AN147" s="123">
        <v>0</v>
      </c>
      <c r="AO147" s="124">
        <v>0</v>
      </c>
      <c r="AP147" s="124">
        <v>0</v>
      </c>
      <c r="AQ147" s="124">
        <v>0</v>
      </c>
      <c r="AR147" s="124">
        <v>0</v>
      </c>
      <c r="AS147" s="123">
        <v>0</v>
      </c>
      <c r="AT147" s="123">
        <v>7560.6</v>
      </c>
      <c r="AU147" s="123">
        <v>0</v>
      </c>
      <c r="AV147" s="123">
        <v>0</v>
      </c>
      <c r="AY147" s="131"/>
      <c r="AZ147" s="131"/>
      <c r="BD147" s="129"/>
      <c r="BK147" s="128">
        <f t="shared" si="18"/>
        <v>0</v>
      </c>
      <c r="BL147" s="128">
        <f t="shared" si="18"/>
        <v>7560.6</v>
      </c>
      <c r="BM147" s="129">
        <f t="shared" si="26"/>
        <v>0</v>
      </c>
      <c r="BN147" s="129">
        <f t="shared" si="26"/>
        <v>0</v>
      </c>
    </row>
    <row r="148" spans="4:66" ht="20.100000000000001" customHeight="1" x14ac:dyDescent="0.25">
      <c r="D148" s="139" t="s">
        <v>29</v>
      </c>
      <c r="E148" s="139" t="s">
        <v>21</v>
      </c>
      <c r="F148" s="140" t="s">
        <v>293</v>
      </c>
      <c r="G148" s="114">
        <f t="shared" si="24"/>
        <v>0</v>
      </c>
      <c r="H148" s="114">
        <f t="shared" si="24"/>
        <v>1760004.47</v>
      </c>
      <c r="I148" s="114">
        <f t="shared" si="27"/>
        <v>0</v>
      </c>
      <c r="J148" s="114">
        <f t="shared" si="27"/>
        <v>0</v>
      </c>
      <c r="M148" s="141" t="s">
        <v>293</v>
      </c>
      <c r="N148" s="142">
        <v>0</v>
      </c>
      <c r="O148" s="142">
        <v>1760004.47</v>
      </c>
      <c r="P148" s="142">
        <v>0</v>
      </c>
      <c r="Q148" s="142">
        <v>0</v>
      </c>
      <c r="S148" s="117">
        <f t="shared" si="25"/>
        <v>0</v>
      </c>
      <c r="T148" s="117">
        <f t="shared" si="25"/>
        <v>0</v>
      </c>
      <c r="U148" s="114">
        <f t="shared" si="19"/>
        <v>0</v>
      </c>
      <c r="V148" s="114">
        <f t="shared" si="19"/>
        <v>1296.9000000000001</v>
      </c>
      <c r="W148" s="117"/>
      <c r="X148" s="117"/>
      <c r="Y148" s="117"/>
      <c r="Z148" s="117"/>
      <c r="AA148" s="143"/>
      <c r="AB148" s="169"/>
      <c r="AC148" s="191"/>
      <c r="AD148" s="130"/>
      <c r="AE148" s="130"/>
      <c r="AK148" s="123">
        <v>0</v>
      </c>
      <c r="AL148" s="123">
        <v>0</v>
      </c>
      <c r="AM148" s="123">
        <v>0</v>
      </c>
      <c r="AN148" s="123">
        <v>0</v>
      </c>
      <c r="AO148" s="124">
        <v>0</v>
      </c>
      <c r="AP148" s="124">
        <v>0</v>
      </c>
      <c r="AQ148" s="124">
        <v>0</v>
      </c>
      <c r="AR148" s="124">
        <v>0</v>
      </c>
      <c r="AS148" s="123">
        <v>0</v>
      </c>
      <c r="AT148" s="123">
        <v>1296.9000000000001</v>
      </c>
      <c r="AU148" s="123">
        <v>0</v>
      </c>
      <c r="AV148" s="123">
        <v>0</v>
      </c>
      <c r="AY148" s="131"/>
      <c r="AZ148" s="131"/>
      <c r="BD148" s="129"/>
      <c r="BK148" s="128">
        <f t="shared" si="18"/>
        <v>0</v>
      </c>
      <c r="BL148" s="128">
        <f t="shared" si="18"/>
        <v>1296.9000000000001</v>
      </c>
      <c r="BM148" s="129">
        <f t="shared" si="26"/>
        <v>0</v>
      </c>
      <c r="BN148" s="129">
        <f t="shared" si="26"/>
        <v>0</v>
      </c>
    </row>
    <row r="149" spans="4:66" ht="20.100000000000001" customHeight="1" x14ac:dyDescent="0.25">
      <c r="D149" s="139" t="s">
        <v>29</v>
      </c>
      <c r="E149" s="139" t="s">
        <v>21</v>
      </c>
      <c r="F149" s="140" t="s">
        <v>294</v>
      </c>
      <c r="G149" s="114">
        <f t="shared" si="24"/>
        <v>0</v>
      </c>
      <c r="H149" s="114">
        <f t="shared" si="24"/>
        <v>0</v>
      </c>
      <c r="I149" s="114">
        <f t="shared" si="27"/>
        <v>0</v>
      </c>
      <c r="J149" s="114">
        <f t="shared" si="27"/>
        <v>0</v>
      </c>
      <c r="M149" s="141" t="s">
        <v>294</v>
      </c>
      <c r="N149" s="142">
        <v>0</v>
      </c>
      <c r="O149" s="142">
        <v>0</v>
      </c>
      <c r="P149" s="142">
        <v>0</v>
      </c>
      <c r="Q149" s="142">
        <v>0</v>
      </c>
      <c r="S149" s="117">
        <f t="shared" si="25"/>
        <v>0</v>
      </c>
      <c r="T149" s="117">
        <f t="shared" si="25"/>
        <v>0</v>
      </c>
      <c r="U149" s="114">
        <f t="shared" si="19"/>
        <v>179235.38</v>
      </c>
      <c r="V149" s="114">
        <f t="shared" si="19"/>
        <v>0</v>
      </c>
      <c r="W149" s="117">
        <v>171575.32</v>
      </c>
      <c r="X149" s="117">
        <v>0</v>
      </c>
      <c r="Y149" s="117">
        <v>0</v>
      </c>
      <c r="Z149" s="117">
        <v>21885</v>
      </c>
      <c r="AA149" s="143"/>
      <c r="AB149" s="170" t="s">
        <v>295</v>
      </c>
      <c r="AC149" s="130"/>
      <c r="AD149" s="130">
        <v>33108.559999999998</v>
      </c>
      <c r="AE149" s="130"/>
      <c r="AK149" s="123">
        <v>0</v>
      </c>
      <c r="AL149" s="123">
        <v>0</v>
      </c>
      <c r="AM149" s="123">
        <v>0</v>
      </c>
      <c r="AN149" s="123">
        <v>0</v>
      </c>
      <c r="AO149" s="124">
        <v>0</v>
      </c>
      <c r="AP149" s="124">
        <v>0</v>
      </c>
      <c r="AQ149" s="124">
        <v>0</v>
      </c>
      <c r="AR149" s="124">
        <v>0</v>
      </c>
      <c r="AS149" s="123">
        <v>179235.38</v>
      </c>
      <c r="AT149" s="123">
        <v>0</v>
      </c>
      <c r="AU149" s="123">
        <v>0</v>
      </c>
      <c r="AV149" s="123">
        <v>0</v>
      </c>
      <c r="AY149" s="131"/>
      <c r="AZ149" s="131"/>
      <c r="BD149" s="129"/>
      <c r="BK149" s="128">
        <f t="shared" si="18"/>
        <v>179235.38</v>
      </c>
      <c r="BL149" s="128">
        <f t="shared" si="18"/>
        <v>0</v>
      </c>
      <c r="BM149" s="129">
        <f t="shared" si="26"/>
        <v>0</v>
      </c>
      <c r="BN149" s="129">
        <f t="shared" si="26"/>
        <v>0</v>
      </c>
    </row>
    <row r="150" spans="4:66" ht="20.100000000000001" customHeight="1" x14ac:dyDescent="0.25">
      <c r="D150" s="139" t="s">
        <v>29</v>
      </c>
      <c r="E150" s="139" t="s">
        <v>21</v>
      </c>
      <c r="F150" s="140" t="s">
        <v>296</v>
      </c>
      <c r="G150" s="114">
        <f t="shared" si="24"/>
        <v>0</v>
      </c>
      <c r="H150" s="114">
        <f t="shared" si="24"/>
        <v>0.5</v>
      </c>
      <c r="I150" s="114">
        <f t="shared" si="27"/>
        <v>0</v>
      </c>
      <c r="J150" s="114">
        <f t="shared" si="27"/>
        <v>0</v>
      </c>
      <c r="M150" s="141" t="s">
        <v>296</v>
      </c>
      <c r="N150" s="142">
        <v>0</v>
      </c>
      <c r="O150" s="142">
        <v>0.5</v>
      </c>
      <c r="P150" s="142">
        <v>0</v>
      </c>
      <c r="Q150" s="142">
        <v>0</v>
      </c>
      <c r="S150" s="117">
        <f t="shared" si="25"/>
        <v>0</v>
      </c>
      <c r="T150" s="117">
        <f t="shared" si="25"/>
        <v>0</v>
      </c>
      <c r="U150" s="114">
        <f t="shared" si="19"/>
        <v>0</v>
      </c>
      <c r="V150" s="114">
        <f t="shared" si="19"/>
        <v>29072</v>
      </c>
      <c r="W150" s="117"/>
      <c r="X150" s="117"/>
      <c r="Y150" s="117"/>
      <c r="Z150" s="117"/>
      <c r="AA150" s="143"/>
      <c r="AB150" s="170"/>
      <c r="AC150" s="130"/>
      <c r="AD150" s="130"/>
      <c r="AE150" s="130"/>
      <c r="AK150" s="123">
        <v>0</v>
      </c>
      <c r="AL150" s="123">
        <v>0</v>
      </c>
      <c r="AM150" s="123">
        <v>0</v>
      </c>
      <c r="AN150" s="123">
        <v>0</v>
      </c>
      <c r="AO150" s="124">
        <v>0</v>
      </c>
      <c r="AP150" s="124">
        <v>0</v>
      </c>
      <c r="AQ150" s="124">
        <v>0</v>
      </c>
      <c r="AR150" s="124">
        <v>0</v>
      </c>
      <c r="AS150" s="123">
        <v>0</v>
      </c>
      <c r="AT150" s="123">
        <v>29072</v>
      </c>
      <c r="AU150" s="123">
        <v>0</v>
      </c>
      <c r="AV150" s="123">
        <v>0</v>
      </c>
      <c r="AY150" s="131"/>
      <c r="AZ150" s="131"/>
      <c r="BD150" s="129"/>
      <c r="BK150" s="128">
        <f t="shared" si="18"/>
        <v>0</v>
      </c>
      <c r="BL150" s="128">
        <f t="shared" si="18"/>
        <v>29072</v>
      </c>
      <c r="BM150" s="129">
        <f t="shared" si="26"/>
        <v>0</v>
      </c>
      <c r="BN150" s="129">
        <f t="shared" si="26"/>
        <v>0</v>
      </c>
    </row>
    <row r="151" spans="4:66" ht="20.100000000000001" customHeight="1" x14ac:dyDescent="0.25">
      <c r="D151" s="139" t="s">
        <v>29</v>
      </c>
      <c r="E151" s="139" t="s">
        <v>21</v>
      </c>
      <c r="F151" s="140" t="s">
        <v>297</v>
      </c>
      <c r="G151" s="114">
        <f t="shared" si="24"/>
        <v>0.19</v>
      </c>
      <c r="H151" s="114">
        <f t="shared" si="24"/>
        <v>0</v>
      </c>
      <c r="I151" s="114">
        <f t="shared" si="27"/>
        <v>0</v>
      </c>
      <c r="J151" s="114">
        <f t="shared" si="27"/>
        <v>0</v>
      </c>
      <c r="M151" s="141" t="s">
        <v>298</v>
      </c>
      <c r="N151" s="142">
        <v>0.19</v>
      </c>
      <c r="O151" s="142">
        <v>0</v>
      </c>
      <c r="P151" s="142">
        <v>0</v>
      </c>
      <c r="Q151" s="142">
        <v>0</v>
      </c>
      <c r="S151" s="117"/>
      <c r="T151" s="117"/>
      <c r="U151" s="114"/>
      <c r="V151" s="114"/>
      <c r="W151" s="117"/>
      <c r="X151" s="117"/>
      <c r="Y151" s="117"/>
      <c r="Z151" s="117"/>
      <c r="AA151" s="143"/>
      <c r="AB151" s="170"/>
      <c r="AC151" s="130"/>
      <c r="AD151" s="130"/>
      <c r="AE151" s="130"/>
      <c r="AK151" s="123">
        <v>0</v>
      </c>
      <c r="AL151" s="123">
        <v>0</v>
      </c>
      <c r="AM151" s="123">
        <v>0</v>
      </c>
      <c r="AN151" s="123">
        <v>0</v>
      </c>
      <c r="AO151" s="124"/>
      <c r="AP151" s="124"/>
      <c r="AQ151" s="124"/>
      <c r="AR151" s="124"/>
      <c r="AS151" s="123"/>
      <c r="AT151" s="123"/>
      <c r="AU151" s="123"/>
      <c r="AV151" s="123"/>
      <c r="AY151" s="131"/>
      <c r="AZ151" s="131"/>
      <c r="BD151" s="129"/>
      <c r="BK151" s="128"/>
      <c r="BL151" s="128"/>
      <c r="BM151" s="129"/>
      <c r="BN151" s="129"/>
    </row>
    <row r="152" spans="4:66" ht="20.100000000000001" customHeight="1" x14ac:dyDescent="0.25">
      <c r="D152" s="139" t="s">
        <v>29</v>
      </c>
      <c r="E152" s="139" t="s">
        <v>21</v>
      </c>
      <c r="F152" s="140" t="s">
        <v>299</v>
      </c>
      <c r="G152" s="114">
        <f t="shared" si="24"/>
        <v>0</v>
      </c>
      <c r="H152" s="114">
        <f t="shared" si="24"/>
        <v>0</v>
      </c>
      <c r="I152" s="114">
        <f t="shared" si="27"/>
        <v>0</v>
      </c>
      <c r="J152" s="114">
        <f t="shared" si="27"/>
        <v>0</v>
      </c>
      <c r="M152" s="141" t="s">
        <v>299</v>
      </c>
      <c r="N152" s="142">
        <v>0</v>
      </c>
      <c r="O152" s="142">
        <v>0</v>
      </c>
      <c r="P152" s="142">
        <v>0</v>
      </c>
      <c r="Q152" s="142">
        <v>0</v>
      </c>
      <c r="S152" s="117"/>
      <c r="T152" s="117"/>
      <c r="U152" s="114"/>
      <c r="V152" s="114"/>
      <c r="W152" s="117"/>
      <c r="X152" s="117"/>
      <c r="Y152" s="117"/>
      <c r="Z152" s="117"/>
      <c r="AA152" s="143"/>
      <c r="AB152" s="170"/>
      <c r="AC152" s="130"/>
      <c r="AD152" s="130"/>
      <c r="AE152" s="130"/>
      <c r="AK152" s="123">
        <v>0</v>
      </c>
      <c r="AL152" s="123">
        <v>0</v>
      </c>
      <c r="AM152" s="123">
        <v>0</v>
      </c>
      <c r="AN152" s="123">
        <v>0</v>
      </c>
      <c r="AO152" s="124"/>
      <c r="AP152" s="124"/>
      <c r="AQ152" s="124"/>
      <c r="AR152" s="124"/>
      <c r="AS152" s="123"/>
      <c r="AT152" s="123"/>
      <c r="AU152" s="123"/>
      <c r="AV152" s="123"/>
      <c r="AY152" s="131"/>
      <c r="AZ152" s="131"/>
      <c r="BD152" s="129"/>
      <c r="BK152" s="128"/>
      <c r="BL152" s="128"/>
      <c r="BM152" s="129"/>
      <c r="BN152" s="129"/>
    </row>
    <row r="153" spans="4:66" ht="20.100000000000001" customHeight="1" x14ac:dyDescent="0.25">
      <c r="D153" s="139" t="s">
        <v>29</v>
      </c>
      <c r="E153" s="139" t="s">
        <v>21</v>
      </c>
      <c r="F153" s="140" t="s">
        <v>300</v>
      </c>
      <c r="G153" s="114">
        <f t="shared" si="24"/>
        <v>0.48</v>
      </c>
      <c r="H153" s="114">
        <f t="shared" si="24"/>
        <v>0</v>
      </c>
      <c r="I153" s="114">
        <f t="shared" si="27"/>
        <v>0</v>
      </c>
      <c r="J153" s="114">
        <f t="shared" si="27"/>
        <v>0</v>
      </c>
      <c r="M153" s="141" t="s">
        <v>301</v>
      </c>
      <c r="N153" s="142">
        <v>0.48</v>
      </c>
      <c r="O153" s="142">
        <v>0</v>
      </c>
      <c r="P153" s="142">
        <v>0</v>
      </c>
      <c r="Q153" s="142">
        <v>0</v>
      </c>
      <c r="S153" s="117"/>
      <c r="T153" s="117"/>
      <c r="U153" s="114"/>
      <c r="V153" s="114"/>
      <c r="W153" s="117"/>
      <c r="X153" s="117"/>
      <c r="Y153" s="117"/>
      <c r="Z153" s="117"/>
      <c r="AA153" s="143"/>
      <c r="AB153" s="170"/>
      <c r="AC153" s="130"/>
      <c r="AD153" s="130"/>
      <c r="AE153" s="130"/>
      <c r="AK153" s="123">
        <v>0</v>
      </c>
      <c r="AL153" s="123">
        <v>0</v>
      </c>
      <c r="AM153" s="123">
        <v>0</v>
      </c>
      <c r="AN153" s="123">
        <v>0</v>
      </c>
      <c r="AO153" s="124"/>
      <c r="AP153" s="124"/>
      <c r="AQ153" s="124"/>
      <c r="AR153" s="124"/>
      <c r="AS153" s="123"/>
      <c r="AT153" s="123"/>
      <c r="AU153" s="123"/>
      <c r="AV153" s="123"/>
      <c r="AY153" s="131"/>
      <c r="AZ153" s="131"/>
      <c r="BD153" s="129"/>
      <c r="BK153" s="128"/>
      <c r="BL153" s="128"/>
      <c r="BM153" s="129"/>
      <c r="BN153" s="129"/>
    </row>
    <row r="154" spans="4:66" ht="20.100000000000001" customHeight="1" x14ac:dyDescent="0.25">
      <c r="D154" s="139" t="s">
        <v>29</v>
      </c>
      <c r="E154" s="139" t="s">
        <v>21</v>
      </c>
      <c r="F154" s="140" t="s">
        <v>302</v>
      </c>
      <c r="G154" s="114">
        <f t="shared" si="24"/>
        <v>0</v>
      </c>
      <c r="H154" s="114">
        <f t="shared" si="24"/>
        <v>33450</v>
      </c>
      <c r="I154" s="114">
        <f t="shared" si="27"/>
        <v>0</v>
      </c>
      <c r="J154" s="114">
        <f t="shared" si="27"/>
        <v>0</v>
      </c>
      <c r="M154" s="141" t="s">
        <v>302</v>
      </c>
      <c r="N154" s="142">
        <v>0</v>
      </c>
      <c r="O154" s="142">
        <v>0</v>
      </c>
      <c r="P154" s="142">
        <v>0</v>
      </c>
      <c r="Q154" s="142">
        <v>33450</v>
      </c>
      <c r="S154" s="117">
        <f t="shared" ref="S154:T169" si="28">AO154+AQ154</f>
        <v>0</v>
      </c>
      <c r="T154" s="117">
        <f t="shared" si="28"/>
        <v>0</v>
      </c>
      <c r="U154" s="114">
        <f t="shared" si="19"/>
        <v>0</v>
      </c>
      <c r="V154" s="114">
        <f t="shared" si="19"/>
        <v>10920.02</v>
      </c>
      <c r="W154" s="117">
        <v>10997.3</v>
      </c>
      <c r="X154" s="117">
        <v>0</v>
      </c>
      <c r="Y154" s="117">
        <v>0</v>
      </c>
      <c r="Z154" s="117">
        <v>21885</v>
      </c>
      <c r="AA154" s="143"/>
      <c r="AB154" s="170" t="s">
        <v>303</v>
      </c>
      <c r="AC154" s="130"/>
      <c r="AD154" s="130">
        <v>29747</v>
      </c>
      <c r="AE154" s="130"/>
      <c r="AK154" s="123">
        <v>0</v>
      </c>
      <c r="AL154" s="123">
        <v>0</v>
      </c>
      <c r="AM154" s="123">
        <v>0</v>
      </c>
      <c r="AN154" s="123">
        <v>0</v>
      </c>
      <c r="AO154" s="124">
        <v>0</v>
      </c>
      <c r="AP154" s="124">
        <v>0</v>
      </c>
      <c r="AQ154" s="124">
        <v>0</v>
      </c>
      <c r="AR154" s="124">
        <v>0</v>
      </c>
      <c r="AS154" s="123">
        <v>0</v>
      </c>
      <c r="AT154" s="123">
        <v>10920.02</v>
      </c>
      <c r="AU154" s="123">
        <v>0</v>
      </c>
      <c r="AV154" s="123">
        <v>0</v>
      </c>
      <c r="AY154" s="131"/>
      <c r="AZ154" s="131"/>
      <c r="BD154" s="129"/>
      <c r="BK154" s="128">
        <f t="shared" si="18"/>
        <v>0</v>
      </c>
      <c r="BL154" s="128">
        <f t="shared" si="18"/>
        <v>10920.02</v>
      </c>
      <c r="BM154" s="129">
        <f t="shared" si="26"/>
        <v>0</v>
      </c>
      <c r="BN154" s="129">
        <f t="shared" si="26"/>
        <v>0</v>
      </c>
    </row>
    <row r="155" spans="4:66" ht="20.100000000000001" customHeight="1" x14ac:dyDescent="0.25">
      <c r="D155" s="139" t="s">
        <v>29</v>
      </c>
      <c r="E155" s="139" t="s">
        <v>21</v>
      </c>
      <c r="F155" s="140" t="s">
        <v>304</v>
      </c>
      <c r="G155" s="114">
        <f t="shared" si="24"/>
        <v>0</v>
      </c>
      <c r="H155" s="114">
        <f t="shared" si="24"/>
        <v>10710.68</v>
      </c>
      <c r="I155" s="114">
        <f t="shared" si="27"/>
        <v>0</v>
      </c>
      <c r="J155" s="114">
        <f t="shared" si="27"/>
        <v>0</v>
      </c>
      <c r="M155" s="141" t="s">
        <v>304</v>
      </c>
      <c r="N155" s="142">
        <v>0</v>
      </c>
      <c r="O155" s="142">
        <v>10710.68</v>
      </c>
      <c r="P155" s="142">
        <v>0</v>
      </c>
      <c r="Q155" s="142">
        <v>0</v>
      </c>
      <c r="S155" s="117">
        <f t="shared" si="28"/>
        <v>0</v>
      </c>
      <c r="T155" s="117">
        <f t="shared" si="28"/>
        <v>0</v>
      </c>
      <c r="U155" s="114">
        <f t="shared" si="19"/>
        <v>0</v>
      </c>
      <c r="V155" s="114">
        <f t="shared" si="19"/>
        <v>1365.36</v>
      </c>
      <c r="W155" s="117"/>
      <c r="X155" s="117"/>
      <c r="Y155" s="117"/>
      <c r="Z155" s="117"/>
      <c r="AA155" s="143"/>
      <c r="AB155" s="170"/>
      <c r="AC155" s="130"/>
      <c r="AD155" s="130"/>
      <c r="AE155" s="130"/>
      <c r="AK155" s="123">
        <v>0</v>
      </c>
      <c r="AL155" s="123">
        <v>0</v>
      </c>
      <c r="AM155" s="123">
        <v>0</v>
      </c>
      <c r="AN155" s="123">
        <v>0</v>
      </c>
      <c r="AO155" s="124">
        <v>0</v>
      </c>
      <c r="AP155" s="124">
        <v>0</v>
      </c>
      <c r="AQ155" s="124">
        <v>0</v>
      </c>
      <c r="AR155" s="124">
        <v>0</v>
      </c>
      <c r="AS155" s="123">
        <v>0</v>
      </c>
      <c r="AT155" s="123">
        <v>1365.36</v>
      </c>
      <c r="AU155" s="123">
        <v>0</v>
      </c>
      <c r="AV155" s="123">
        <v>0</v>
      </c>
      <c r="AY155" s="131"/>
      <c r="AZ155" s="131"/>
      <c r="BD155" s="129"/>
      <c r="BK155" s="128">
        <f t="shared" si="18"/>
        <v>0</v>
      </c>
      <c r="BL155" s="128">
        <f t="shared" si="18"/>
        <v>1365.36</v>
      </c>
      <c r="BM155" s="129">
        <f t="shared" si="26"/>
        <v>0</v>
      </c>
      <c r="BN155" s="129">
        <f t="shared" si="26"/>
        <v>0</v>
      </c>
    </row>
    <row r="156" spans="4:66" ht="20.100000000000001" customHeight="1" x14ac:dyDescent="0.25">
      <c r="D156" s="139" t="s">
        <v>29</v>
      </c>
      <c r="E156" s="139" t="s">
        <v>21</v>
      </c>
      <c r="F156" s="140" t="s">
        <v>305</v>
      </c>
      <c r="G156" s="114">
        <f t="shared" si="24"/>
        <v>0</v>
      </c>
      <c r="H156" s="114">
        <f t="shared" si="24"/>
        <v>39405.730000000003</v>
      </c>
      <c r="I156" s="114">
        <f t="shared" si="27"/>
        <v>0</v>
      </c>
      <c r="J156" s="114">
        <f t="shared" si="27"/>
        <v>0</v>
      </c>
      <c r="M156" s="141" t="s">
        <v>305</v>
      </c>
      <c r="N156" s="142">
        <v>0</v>
      </c>
      <c r="O156" s="142">
        <v>39405.730000000003</v>
      </c>
      <c r="P156" s="142">
        <v>0</v>
      </c>
      <c r="Q156" s="142">
        <v>0</v>
      </c>
      <c r="S156" s="117">
        <f t="shared" si="28"/>
        <v>0</v>
      </c>
      <c r="T156" s="117">
        <f t="shared" si="28"/>
        <v>0</v>
      </c>
      <c r="U156" s="114">
        <f t="shared" si="19"/>
        <v>0</v>
      </c>
      <c r="V156" s="114">
        <f t="shared" si="19"/>
        <v>15912.92</v>
      </c>
      <c r="W156" s="117">
        <v>0</v>
      </c>
      <c r="X156" s="117">
        <v>0.24</v>
      </c>
      <c r="Y156" s="117">
        <v>0</v>
      </c>
      <c r="Z156" s="117">
        <v>367980</v>
      </c>
      <c r="AA156" s="143"/>
      <c r="AB156" s="170" t="s">
        <v>306</v>
      </c>
      <c r="AC156" s="130"/>
      <c r="AD156" s="130">
        <v>17641</v>
      </c>
      <c r="AE156" s="130"/>
      <c r="AK156" s="123">
        <v>0</v>
      </c>
      <c r="AL156" s="123">
        <v>0</v>
      </c>
      <c r="AM156" s="123">
        <v>0</v>
      </c>
      <c r="AN156" s="123">
        <v>0</v>
      </c>
      <c r="AO156" s="124">
        <v>0</v>
      </c>
      <c r="AP156" s="124">
        <v>0</v>
      </c>
      <c r="AQ156" s="124">
        <v>0</v>
      </c>
      <c r="AR156" s="124">
        <v>0</v>
      </c>
      <c r="AS156" s="123">
        <v>0</v>
      </c>
      <c r="AT156" s="123">
        <v>15912.92</v>
      </c>
      <c r="AU156" s="123">
        <v>0</v>
      </c>
      <c r="AV156" s="123">
        <v>0</v>
      </c>
      <c r="AY156" s="131"/>
      <c r="AZ156" s="131"/>
      <c r="BD156" s="129"/>
      <c r="BK156" s="128">
        <f t="shared" si="18"/>
        <v>0</v>
      </c>
      <c r="BL156" s="128">
        <f t="shared" si="18"/>
        <v>15912.92</v>
      </c>
      <c r="BM156" s="129">
        <f t="shared" si="26"/>
        <v>0</v>
      </c>
      <c r="BN156" s="129">
        <f t="shared" si="26"/>
        <v>0</v>
      </c>
    </row>
    <row r="157" spans="4:66" ht="20.100000000000001" customHeight="1" x14ac:dyDescent="0.25">
      <c r="D157" s="139" t="s">
        <v>29</v>
      </c>
      <c r="E157" s="139" t="s">
        <v>21</v>
      </c>
      <c r="F157" s="140" t="s">
        <v>307</v>
      </c>
      <c r="G157" s="114">
        <f t="shared" si="24"/>
        <v>0</v>
      </c>
      <c r="H157" s="114">
        <f t="shared" si="24"/>
        <v>5066.55</v>
      </c>
      <c r="I157" s="114">
        <f t="shared" si="27"/>
        <v>0</v>
      </c>
      <c r="J157" s="114">
        <f t="shared" si="27"/>
        <v>0</v>
      </c>
      <c r="M157" s="141" t="s">
        <v>307</v>
      </c>
      <c r="N157" s="142">
        <v>0</v>
      </c>
      <c r="O157" s="142">
        <v>5066.55</v>
      </c>
      <c r="P157" s="142">
        <v>0</v>
      </c>
      <c r="Q157" s="142">
        <v>0</v>
      </c>
      <c r="S157" s="117">
        <f t="shared" si="28"/>
        <v>0</v>
      </c>
      <c r="T157" s="117">
        <f t="shared" si="28"/>
        <v>0</v>
      </c>
      <c r="U157" s="114">
        <f t="shared" si="19"/>
        <v>0</v>
      </c>
      <c r="V157" s="114">
        <f t="shared" si="19"/>
        <v>0</v>
      </c>
      <c r="W157" s="117">
        <v>0</v>
      </c>
      <c r="X157" s="117">
        <v>0</v>
      </c>
      <c r="Y157" s="117"/>
      <c r="Z157" s="117"/>
      <c r="AA157" s="143"/>
      <c r="AB157" s="170"/>
      <c r="AC157" s="130"/>
      <c r="AD157" s="130"/>
      <c r="AE157" s="130"/>
      <c r="AK157" s="123">
        <v>0</v>
      </c>
      <c r="AL157" s="123">
        <v>0</v>
      </c>
      <c r="AM157" s="123">
        <v>0</v>
      </c>
      <c r="AN157" s="123">
        <v>0</v>
      </c>
      <c r="AO157" s="124">
        <v>0</v>
      </c>
      <c r="AP157" s="124">
        <v>0</v>
      </c>
      <c r="AQ157" s="124">
        <v>0</v>
      </c>
      <c r="AR157" s="124">
        <v>0</v>
      </c>
      <c r="AS157" s="123">
        <v>0</v>
      </c>
      <c r="AT157" s="123">
        <v>0</v>
      </c>
      <c r="AU157" s="123">
        <v>0</v>
      </c>
      <c r="AV157" s="123">
        <v>0</v>
      </c>
      <c r="AY157" s="131"/>
      <c r="AZ157" s="131"/>
      <c r="BD157" s="129"/>
      <c r="BK157" s="128">
        <f t="shared" ref="BK157:BL229" si="29">+AS157+AU157</f>
        <v>0</v>
      </c>
      <c r="BL157" s="128">
        <f t="shared" si="29"/>
        <v>0</v>
      </c>
      <c r="BM157" s="129">
        <f t="shared" si="26"/>
        <v>0</v>
      </c>
      <c r="BN157" s="129">
        <f t="shared" si="26"/>
        <v>0</v>
      </c>
    </row>
    <row r="158" spans="4:66" ht="20.100000000000001" customHeight="1" x14ac:dyDescent="0.25">
      <c r="D158" s="139" t="s">
        <v>29</v>
      </c>
      <c r="E158" s="139" t="s">
        <v>21</v>
      </c>
      <c r="F158" s="140" t="s">
        <v>308</v>
      </c>
      <c r="G158" s="114">
        <f t="shared" si="24"/>
        <v>0</v>
      </c>
      <c r="H158" s="114">
        <f t="shared" si="24"/>
        <v>13752333.310000001</v>
      </c>
      <c r="I158" s="114">
        <f t="shared" si="27"/>
        <v>0</v>
      </c>
      <c r="J158" s="114">
        <f t="shared" si="27"/>
        <v>19306429</v>
      </c>
      <c r="M158" s="141" t="s">
        <v>308</v>
      </c>
      <c r="N158" s="142">
        <v>0</v>
      </c>
      <c r="O158" s="142">
        <v>13752333.310000001</v>
      </c>
      <c r="P158" s="142">
        <v>0</v>
      </c>
      <c r="Q158" s="142">
        <v>0</v>
      </c>
      <c r="S158" s="117">
        <f t="shared" si="28"/>
        <v>0</v>
      </c>
      <c r="T158" s="117">
        <f t="shared" si="28"/>
        <v>19844588</v>
      </c>
      <c r="U158" s="114">
        <f t="shared" ref="U158:V230" si="30">+AS158+AU158</f>
        <v>0</v>
      </c>
      <c r="V158" s="114">
        <f t="shared" si="30"/>
        <v>0</v>
      </c>
      <c r="W158" s="117">
        <v>0</v>
      </c>
      <c r="X158" s="117">
        <v>0</v>
      </c>
      <c r="Y158" s="117">
        <v>396663</v>
      </c>
      <c r="Z158" s="117">
        <v>0</v>
      </c>
      <c r="AA158" s="143"/>
      <c r="AB158" s="170" t="s">
        <v>309</v>
      </c>
      <c r="AC158" s="130"/>
      <c r="AD158" s="130">
        <v>10738</v>
      </c>
      <c r="AE158" s="130"/>
      <c r="AK158" s="123">
        <v>0</v>
      </c>
      <c r="AL158" s="123">
        <v>19306429</v>
      </c>
      <c r="AM158" s="123">
        <v>0</v>
      </c>
      <c r="AN158" s="123">
        <v>0</v>
      </c>
      <c r="AO158" s="124">
        <v>0</v>
      </c>
      <c r="AP158" s="124">
        <v>19844588</v>
      </c>
      <c r="AQ158" s="124">
        <v>0</v>
      </c>
      <c r="AR158" s="124">
        <v>0</v>
      </c>
      <c r="AS158" s="123">
        <v>0</v>
      </c>
      <c r="AT158" s="123">
        <v>0</v>
      </c>
      <c r="AU158" s="123">
        <v>0</v>
      </c>
      <c r="AV158" s="123">
        <v>0</v>
      </c>
      <c r="AY158" s="131"/>
      <c r="AZ158" s="131"/>
      <c r="BD158" s="129"/>
      <c r="BK158" s="128">
        <f t="shared" si="29"/>
        <v>0</v>
      </c>
      <c r="BL158" s="128">
        <f t="shared" si="29"/>
        <v>0</v>
      </c>
      <c r="BM158" s="129">
        <f t="shared" si="26"/>
        <v>0</v>
      </c>
      <c r="BN158" s="129">
        <f t="shared" si="26"/>
        <v>0</v>
      </c>
    </row>
    <row r="159" spans="4:66" ht="20.100000000000001" customHeight="1" x14ac:dyDescent="0.25">
      <c r="D159" s="139" t="s">
        <v>29</v>
      </c>
      <c r="E159" s="139" t="s">
        <v>21</v>
      </c>
      <c r="F159" s="140" t="s">
        <v>310</v>
      </c>
      <c r="G159" s="114">
        <f t="shared" si="24"/>
        <v>0</v>
      </c>
      <c r="H159" s="114">
        <f t="shared" si="24"/>
        <v>15187</v>
      </c>
      <c r="I159" s="114">
        <f t="shared" si="27"/>
        <v>0</v>
      </c>
      <c r="J159" s="114">
        <f t="shared" si="27"/>
        <v>3182</v>
      </c>
      <c r="M159" s="141" t="s">
        <v>310</v>
      </c>
      <c r="N159" s="142">
        <v>0</v>
      </c>
      <c r="O159" s="142">
        <v>15187</v>
      </c>
      <c r="P159" s="142">
        <v>0</v>
      </c>
      <c r="Q159" s="142">
        <v>0</v>
      </c>
      <c r="S159" s="117">
        <f t="shared" si="28"/>
        <v>0</v>
      </c>
      <c r="T159" s="117">
        <f t="shared" si="28"/>
        <v>27850</v>
      </c>
      <c r="U159" s="114">
        <f t="shared" si="30"/>
        <v>0</v>
      </c>
      <c r="V159" s="114">
        <f t="shared" si="30"/>
        <v>44332</v>
      </c>
      <c r="W159" s="117">
        <v>0</v>
      </c>
      <c r="X159" s="117">
        <v>24306</v>
      </c>
      <c r="Y159" s="117">
        <v>396663</v>
      </c>
      <c r="Z159" s="117">
        <v>0</v>
      </c>
      <c r="AA159" s="143"/>
      <c r="AB159" s="170" t="s">
        <v>311</v>
      </c>
      <c r="AC159" s="130"/>
      <c r="AD159" s="130">
        <v>125121.22</v>
      </c>
      <c r="AE159" s="130"/>
      <c r="AK159" s="123">
        <v>0</v>
      </c>
      <c r="AL159" s="123">
        <v>3182</v>
      </c>
      <c r="AM159" s="123">
        <v>0</v>
      </c>
      <c r="AN159" s="123">
        <v>0</v>
      </c>
      <c r="AO159" s="124">
        <v>0</v>
      </c>
      <c r="AP159" s="192">
        <v>27850</v>
      </c>
      <c r="AQ159" s="124">
        <v>0</v>
      </c>
      <c r="AR159" s="124">
        <v>0</v>
      </c>
      <c r="AS159" s="123">
        <v>0</v>
      </c>
      <c r="AT159" s="123">
        <v>44332</v>
      </c>
      <c r="AU159" s="123">
        <v>0</v>
      </c>
      <c r="AV159" s="123">
        <v>0</v>
      </c>
      <c r="AY159" s="131"/>
      <c r="AZ159" s="131"/>
      <c r="BD159" s="129"/>
      <c r="BK159" s="128">
        <f t="shared" si="29"/>
        <v>0</v>
      </c>
      <c r="BL159" s="128">
        <f t="shared" si="29"/>
        <v>44332</v>
      </c>
      <c r="BM159" s="129">
        <f t="shared" si="26"/>
        <v>0</v>
      </c>
      <c r="BN159" s="129">
        <f t="shared" si="26"/>
        <v>0</v>
      </c>
    </row>
    <row r="160" spans="4:66" ht="20.100000000000001" customHeight="1" x14ac:dyDescent="0.25">
      <c r="D160" s="139" t="s">
        <v>29</v>
      </c>
      <c r="E160" s="139" t="s">
        <v>21</v>
      </c>
      <c r="F160" s="140" t="s">
        <v>312</v>
      </c>
      <c r="G160" s="114">
        <f t="shared" si="24"/>
        <v>0</v>
      </c>
      <c r="H160" s="114">
        <f t="shared" si="24"/>
        <v>0</v>
      </c>
      <c r="I160" s="114">
        <f t="shared" si="27"/>
        <v>0</v>
      </c>
      <c r="J160" s="114">
        <f t="shared" si="27"/>
        <v>0</v>
      </c>
      <c r="M160" s="141" t="s">
        <v>312</v>
      </c>
      <c r="N160" s="142">
        <v>0</v>
      </c>
      <c r="O160" s="142">
        <v>0</v>
      </c>
      <c r="P160" s="142">
        <v>0</v>
      </c>
      <c r="Q160" s="142">
        <v>0</v>
      </c>
      <c r="S160" s="117">
        <f t="shared" si="28"/>
        <v>0</v>
      </c>
      <c r="T160" s="117">
        <f t="shared" si="28"/>
        <v>2261741</v>
      </c>
      <c r="U160" s="114">
        <f t="shared" si="30"/>
        <v>0</v>
      </c>
      <c r="V160" s="114">
        <f t="shared" si="30"/>
        <v>533219</v>
      </c>
      <c r="W160" s="117">
        <v>0</v>
      </c>
      <c r="X160" s="117">
        <v>895892</v>
      </c>
      <c r="Y160" s="117">
        <v>0</v>
      </c>
      <c r="Z160" s="117">
        <v>0</v>
      </c>
      <c r="AA160" s="143"/>
      <c r="AB160" s="170" t="s">
        <v>313</v>
      </c>
      <c r="AC160" s="130"/>
      <c r="AD160" s="130">
        <v>54624.6</v>
      </c>
      <c r="AE160" s="130"/>
      <c r="AK160" s="123">
        <v>0</v>
      </c>
      <c r="AL160" s="123">
        <v>0</v>
      </c>
      <c r="AM160" s="123">
        <v>0</v>
      </c>
      <c r="AN160" s="123">
        <v>0</v>
      </c>
      <c r="AO160" s="124">
        <v>0</v>
      </c>
      <c r="AP160" s="124">
        <v>2261741</v>
      </c>
      <c r="AQ160" s="124">
        <v>0</v>
      </c>
      <c r="AR160" s="124">
        <v>0</v>
      </c>
      <c r="AS160" s="123">
        <v>0</v>
      </c>
      <c r="AT160" s="123">
        <v>533219</v>
      </c>
      <c r="AU160" s="123">
        <v>0</v>
      </c>
      <c r="AV160" s="123">
        <v>0</v>
      </c>
      <c r="AY160" s="131"/>
      <c r="AZ160" s="131"/>
      <c r="BD160" s="129"/>
      <c r="BK160" s="128">
        <f t="shared" si="29"/>
        <v>0</v>
      </c>
      <c r="BL160" s="128">
        <f t="shared" si="29"/>
        <v>533219</v>
      </c>
      <c r="BM160" s="129">
        <f t="shared" si="26"/>
        <v>0</v>
      </c>
      <c r="BN160" s="129">
        <f t="shared" si="26"/>
        <v>0</v>
      </c>
    </row>
    <row r="161" spans="4:66" ht="20.100000000000001" customHeight="1" x14ac:dyDescent="0.25">
      <c r="D161" s="139" t="s">
        <v>29</v>
      </c>
      <c r="E161" s="139" t="s">
        <v>21</v>
      </c>
      <c r="F161" s="140" t="s">
        <v>314</v>
      </c>
      <c r="G161" s="114">
        <f t="shared" si="24"/>
        <v>0</v>
      </c>
      <c r="H161" s="114">
        <f t="shared" si="24"/>
        <v>0</v>
      </c>
      <c r="I161" s="114">
        <f t="shared" si="27"/>
        <v>0</v>
      </c>
      <c r="J161" s="114">
        <f t="shared" si="27"/>
        <v>0</v>
      </c>
      <c r="M161" s="141" t="s">
        <v>314</v>
      </c>
      <c r="N161" s="142">
        <v>0</v>
      </c>
      <c r="O161" s="142">
        <v>0</v>
      </c>
      <c r="P161" s="142">
        <v>0</v>
      </c>
      <c r="Q161" s="142">
        <v>0</v>
      </c>
      <c r="S161" s="117">
        <f t="shared" si="28"/>
        <v>0</v>
      </c>
      <c r="T161" s="117">
        <f t="shared" si="28"/>
        <v>274834</v>
      </c>
      <c r="U161" s="114">
        <f t="shared" si="30"/>
        <v>0</v>
      </c>
      <c r="V161" s="114">
        <f t="shared" si="30"/>
        <v>520391</v>
      </c>
      <c r="W161" s="117">
        <v>0</v>
      </c>
      <c r="X161" s="117">
        <v>609933</v>
      </c>
      <c r="Y161" s="117">
        <v>0</v>
      </c>
      <c r="Z161" s="117">
        <v>0</v>
      </c>
      <c r="AA161" s="143"/>
      <c r="AB161" s="170" t="s">
        <v>315</v>
      </c>
      <c r="AC161" s="130"/>
      <c r="AD161" s="130">
        <v>145272</v>
      </c>
      <c r="AE161" s="130"/>
      <c r="AK161" s="123">
        <v>0</v>
      </c>
      <c r="AL161" s="123">
        <v>0</v>
      </c>
      <c r="AM161" s="123">
        <v>0</v>
      </c>
      <c r="AN161" s="123">
        <v>0</v>
      </c>
      <c r="AO161" s="124">
        <v>0</v>
      </c>
      <c r="AP161" s="124">
        <v>274834</v>
      </c>
      <c r="AQ161" s="124">
        <v>0</v>
      </c>
      <c r="AR161" s="124">
        <v>0</v>
      </c>
      <c r="AS161" s="123">
        <v>0</v>
      </c>
      <c r="AT161" s="123">
        <v>520391</v>
      </c>
      <c r="AU161" s="123">
        <v>0</v>
      </c>
      <c r="AV161" s="123">
        <v>0</v>
      </c>
      <c r="AY161" s="131"/>
      <c r="AZ161" s="131"/>
      <c r="BD161" s="129"/>
      <c r="BK161" s="128">
        <f t="shared" si="29"/>
        <v>0</v>
      </c>
      <c r="BL161" s="128">
        <f t="shared" si="29"/>
        <v>520391</v>
      </c>
      <c r="BM161" s="129">
        <f t="shared" si="26"/>
        <v>0</v>
      </c>
      <c r="BN161" s="129">
        <f t="shared" si="26"/>
        <v>0</v>
      </c>
    </row>
    <row r="162" spans="4:66" ht="20.100000000000001" customHeight="1" x14ac:dyDescent="0.25">
      <c r="D162" s="139" t="s">
        <v>29</v>
      </c>
      <c r="E162" s="139" t="s">
        <v>21</v>
      </c>
      <c r="F162" s="140" t="s">
        <v>316</v>
      </c>
      <c r="G162" s="114">
        <f t="shared" si="24"/>
        <v>0</v>
      </c>
      <c r="H162" s="114">
        <f t="shared" si="24"/>
        <v>15187</v>
      </c>
      <c r="I162" s="114">
        <f t="shared" si="27"/>
        <v>0</v>
      </c>
      <c r="J162" s="114">
        <f t="shared" si="27"/>
        <v>3182</v>
      </c>
      <c r="M162" s="141" t="s">
        <v>316</v>
      </c>
      <c r="N162" s="142">
        <v>0</v>
      </c>
      <c r="O162" s="142">
        <v>15187</v>
      </c>
      <c r="P162" s="142">
        <v>0</v>
      </c>
      <c r="Q162" s="142">
        <v>0</v>
      </c>
      <c r="S162" s="117">
        <f t="shared" si="28"/>
        <v>0</v>
      </c>
      <c r="T162" s="117">
        <f t="shared" si="28"/>
        <v>27850</v>
      </c>
      <c r="U162" s="114">
        <f t="shared" si="30"/>
        <v>0</v>
      </c>
      <c r="V162" s="114">
        <f t="shared" si="30"/>
        <v>44332</v>
      </c>
      <c r="W162" s="117">
        <v>0</v>
      </c>
      <c r="X162" s="117">
        <v>24306</v>
      </c>
      <c r="Y162" s="117">
        <v>0</v>
      </c>
      <c r="Z162" s="117">
        <v>0</v>
      </c>
      <c r="AA162" s="143"/>
      <c r="AB162" s="170" t="s">
        <v>317</v>
      </c>
      <c r="AC162" s="130"/>
      <c r="AD162" s="130">
        <v>92400</v>
      </c>
      <c r="AE162" s="130"/>
      <c r="AK162" s="123">
        <v>0</v>
      </c>
      <c r="AL162" s="123">
        <v>3182</v>
      </c>
      <c r="AM162" s="123">
        <v>0</v>
      </c>
      <c r="AN162" s="123">
        <v>0</v>
      </c>
      <c r="AO162" s="124">
        <v>0</v>
      </c>
      <c r="AP162" s="124">
        <v>27850</v>
      </c>
      <c r="AQ162" s="124">
        <v>0</v>
      </c>
      <c r="AR162" s="124">
        <v>0</v>
      </c>
      <c r="AS162" s="123">
        <v>0</v>
      </c>
      <c r="AT162" s="123">
        <v>44332</v>
      </c>
      <c r="AU162" s="123">
        <v>0</v>
      </c>
      <c r="AV162" s="123">
        <v>0</v>
      </c>
      <c r="AY162" s="131"/>
      <c r="AZ162" s="131"/>
      <c r="BD162" s="129"/>
      <c r="BK162" s="128">
        <f t="shared" si="29"/>
        <v>0</v>
      </c>
      <c r="BL162" s="128">
        <f t="shared" si="29"/>
        <v>44332</v>
      </c>
      <c r="BM162" s="129">
        <f t="shared" si="26"/>
        <v>0</v>
      </c>
      <c r="BN162" s="129">
        <f t="shared" si="26"/>
        <v>0</v>
      </c>
    </row>
    <row r="163" spans="4:66" ht="20.100000000000001" customHeight="1" x14ac:dyDescent="0.25">
      <c r="D163" s="139" t="s">
        <v>29</v>
      </c>
      <c r="E163" s="139" t="s">
        <v>21</v>
      </c>
      <c r="F163" s="140" t="s">
        <v>318</v>
      </c>
      <c r="G163" s="114">
        <f t="shared" si="24"/>
        <v>0</v>
      </c>
      <c r="H163" s="114">
        <f t="shared" si="24"/>
        <v>2194409.5</v>
      </c>
      <c r="I163" s="114">
        <f t="shared" si="27"/>
        <v>0</v>
      </c>
      <c r="J163" s="114">
        <f t="shared" si="27"/>
        <v>5916</v>
      </c>
      <c r="M163" s="141" t="s">
        <v>318</v>
      </c>
      <c r="N163" s="142">
        <v>0</v>
      </c>
      <c r="O163" s="142">
        <v>5640.52</v>
      </c>
      <c r="P163" s="142">
        <v>0</v>
      </c>
      <c r="Q163" s="142">
        <v>2188768.98</v>
      </c>
      <c r="S163" s="117">
        <f t="shared" si="28"/>
        <v>0</v>
      </c>
      <c r="T163" s="117">
        <f t="shared" si="28"/>
        <v>595372</v>
      </c>
      <c r="U163" s="114">
        <f t="shared" si="30"/>
        <v>0</v>
      </c>
      <c r="V163" s="114">
        <f t="shared" si="30"/>
        <v>7519144</v>
      </c>
      <c r="W163" s="117">
        <v>0</v>
      </c>
      <c r="X163" s="117">
        <v>4465125</v>
      </c>
      <c r="Y163" s="117">
        <v>0</v>
      </c>
      <c r="Z163" s="117">
        <v>0</v>
      </c>
      <c r="AA163" s="143"/>
      <c r="AB163" s="170" t="s">
        <v>319</v>
      </c>
      <c r="AC163" s="130"/>
      <c r="AD163" s="130">
        <v>973.5</v>
      </c>
      <c r="AE163" s="130"/>
      <c r="AK163" s="123">
        <v>0</v>
      </c>
      <c r="AL163" s="123">
        <v>5916</v>
      </c>
      <c r="AM163" s="123">
        <v>0</v>
      </c>
      <c r="AN163" s="123">
        <v>0</v>
      </c>
      <c r="AO163" s="124">
        <v>0</v>
      </c>
      <c r="AP163" s="124">
        <v>595372</v>
      </c>
      <c r="AQ163" s="124">
        <v>0</v>
      </c>
      <c r="AR163" s="124">
        <v>0</v>
      </c>
      <c r="AS163" s="123">
        <v>0</v>
      </c>
      <c r="AT163" s="123">
        <v>7519144</v>
      </c>
      <c r="AU163" s="123">
        <v>0</v>
      </c>
      <c r="AV163" s="123">
        <v>0</v>
      </c>
      <c r="AY163" s="131"/>
      <c r="AZ163" s="131"/>
      <c r="BD163" s="129"/>
      <c r="BK163" s="128">
        <f t="shared" si="29"/>
        <v>0</v>
      </c>
      <c r="BL163" s="128">
        <f t="shared" si="29"/>
        <v>7519144</v>
      </c>
      <c r="BM163" s="129">
        <f t="shared" si="26"/>
        <v>0</v>
      </c>
      <c r="BN163" s="129">
        <f t="shared" si="26"/>
        <v>0</v>
      </c>
    </row>
    <row r="164" spans="4:66" ht="20.100000000000001" customHeight="1" x14ac:dyDescent="0.25">
      <c r="D164" s="139" t="s">
        <v>29</v>
      </c>
      <c r="E164" s="139" t="s">
        <v>21</v>
      </c>
      <c r="F164" s="140" t="s">
        <v>320</v>
      </c>
      <c r="G164" s="114">
        <f t="shared" si="24"/>
        <v>0</v>
      </c>
      <c r="H164" s="114">
        <f t="shared" si="24"/>
        <v>0</v>
      </c>
      <c r="I164" s="114">
        <f t="shared" si="27"/>
        <v>0</v>
      </c>
      <c r="J164" s="114">
        <f t="shared" si="27"/>
        <v>0</v>
      </c>
      <c r="M164" s="141" t="str">
        <f>+F164</f>
        <v>CGST Excess Availed Payable</v>
      </c>
      <c r="N164" s="142">
        <v>0</v>
      </c>
      <c r="O164" s="142">
        <v>0</v>
      </c>
      <c r="P164" s="142">
        <v>0</v>
      </c>
      <c r="Q164" s="142">
        <v>0</v>
      </c>
      <c r="S164" s="117">
        <f t="shared" si="28"/>
        <v>0</v>
      </c>
      <c r="T164" s="117">
        <f t="shared" si="28"/>
        <v>1575189</v>
      </c>
      <c r="U164" s="114"/>
      <c r="V164" s="114"/>
      <c r="W164" s="117"/>
      <c r="X164" s="117"/>
      <c r="Y164" s="117"/>
      <c r="Z164" s="117"/>
      <c r="AA164" s="143"/>
      <c r="AB164" s="170"/>
      <c r="AC164" s="130"/>
      <c r="AD164" s="130"/>
      <c r="AE164" s="130"/>
      <c r="AK164" s="123">
        <v>0</v>
      </c>
      <c r="AL164" s="123">
        <v>0</v>
      </c>
      <c r="AM164" s="123">
        <v>0</v>
      </c>
      <c r="AN164" s="123">
        <v>0</v>
      </c>
      <c r="AO164" s="124"/>
      <c r="AP164" s="124">
        <v>1575189</v>
      </c>
      <c r="AQ164" s="124">
        <v>0</v>
      </c>
      <c r="AR164" s="124">
        <v>0</v>
      </c>
      <c r="AS164" s="123"/>
      <c r="AT164" s="123"/>
      <c r="AU164" s="123"/>
      <c r="AV164" s="123"/>
      <c r="AY164" s="131"/>
      <c r="AZ164" s="131"/>
      <c r="BD164" s="129"/>
      <c r="BK164" s="128"/>
      <c r="BL164" s="128"/>
      <c r="BM164" s="129"/>
      <c r="BN164" s="129"/>
    </row>
    <row r="165" spans="4:66" ht="20.100000000000001" customHeight="1" x14ac:dyDescent="0.25">
      <c r="D165" s="139" t="s">
        <v>29</v>
      </c>
      <c r="E165" s="139" t="s">
        <v>21</v>
      </c>
      <c r="F165" s="140" t="s">
        <v>321</v>
      </c>
      <c r="G165" s="114">
        <f t="shared" si="24"/>
        <v>0</v>
      </c>
      <c r="H165" s="114">
        <f t="shared" si="24"/>
        <v>0</v>
      </c>
      <c r="I165" s="114">
        <f t="shared" si="27"/>
        <v>0</v>
      </c>
      <c r="J165" s="114">
        <f t="shared" si="27"/>
        <v>0</v>
      </c>
      <c r="M165" s="141" t="str">
        <f>+F165</f>
        <v>SGST Excess Availed Payable</v>
      </c>
      <c r="N165" s="142">
        <v>0</v>
      </c>
      <c r="O165" s="142">
        <v>0</v>
      </c>
      <c r="P165" s="142">
        <v>0</v>
      </c>
      <c r="Q165" s="142">
        <v>0</v>
      </c>
      <c r="S165" s="117">
        <f t="shared" si="28"/>
        <v>0</v>
      </c>
      <c r="T165" s="117">
        <f t="shared" si="28"/>
        <v>1575189</v>
      </c>
      <c r="U165" s="114"/>
      <c r="V165" s="114"/>
      <c r="W165" s="117"/>
      <c r="X165" s="117"/>
      <c r="Y165" s="117"/>
      <c r="Z165" s="117"/>
      <c r="AA165" s="143"/>
      <c r="AB165" s="170"/>
      <c r="AC165" s="130"/>
      <c r="AD165" s="130"/>
      <c r="AE165" s="130"/>
      <c r="AK165" s="123">
        <v>0</v>
      </c>
      <c r="AL165" s="123">
        <v>0</v>
      </c>
      <c r="AM165" s="123">
        <v>0</v>
      </c>
      <c r="AN165" s="123">
        <v>0</v>
      </c>
      <c r="AO165" s="124"/>
      <c r="AP165" s="124">
        <v>1575189</v>
      </c>
      <c r="AQ165" s="124">
        <v>0</v>
      </c>
      <c r="AR165" s="124">
        <v>0</v>
      </c>
      <c r="AS165" s="123"/>
      <c r="AT165" s="123"/>
      <c r="AU165" s="123"/>
      <c r="AV165" s="123"/>
      <c r="AY165" s="131"/>
      <c r="AZ165" s="131"/>
      <c r="BD165" s="129"/>
      <c r="BK165" s="128"/>
      <c r="BL165" s="128"/>
      <c r="BM165" s="129"/>
      <c r="BN165" s="129"/>
    </row>
    <row r="166" spans="4:66" ht="20.100000000000001" customHeight="1" x14ac:dyDescent="0.25">
      <c r="D166" s="139" t="s">
        <v>29</v>
      </c>
      <c r="E166" s="139" t="s">
        <v>21</v>
      </c>
      <c r="F166" s="140" t="s">
        <v>322</v>
      </c>
      <c r="G166" s="114">
        <f t="shared" si="24"/>
        <v>0</v>
      </c>
      <c r="H166" s="114">
        <f t="shared" si="24"/>
        <v>33977</v>
      </c>
      <c r="I166" s="114">
        <f t="shared" si="27"/>
        <v>0</v>
      </c>
      <c r="J166" s="114">
        <f t="shared" si="27"/>
        <v>40587.5</v>
      </c>
      <c r="M166" s="140" t="s">
        <v>322</v>
      </c>
      <c r="N166" s="142">
        <v>0</v>
      </c>
      <c r="O166" s="142">
        <v>33977</v>
      </c>
      <c r="P166" s="142">
        <v>0</v>
      </c>
      <c r="Q166" s="142">
        <v>0</v>
      </c>
      <c r="S166" s="117">
        <f t="shared" si="28"/>
        <v>0</v>
      </c>
      <c r="T166" s="117">
        <f t="shared" si="28"/>
        <v>0</v>
      </c>
      <c r="U166" s="114">
        <f t="shared" si="30"/>
        <v>1</v>
      </c>
      <c r="V166" s="114">
        <v>0</v>
      </c>
      <c r="W166" s="117"/>
      <c r="X166" s="117"/>
      <c r="Y166" s="117"/>
      <c r="Z166" s="117"/>
      <c r="AA166" s="143"/>
      <c r="AB166" s="170"/>
      <c r="AC166" s="130"/>
      <c r="AD166" s="130"/>
      <c r="AE166" s="130"/>
      <c r="AK166" s="123">
        <v>0</v>
      </c>
      <c r="AL166" s="123">
        <v>40587.5</v>
      </c>
      <c r="AM166" s="123">
        <v>0</v>
      </c>
      <c r="AN166" s="123">
        <v>0</v>
      </c>
      <c r="AO166" s="124">
        <v>0</v>
      </c>
      <c r="AP166" s="124">
        <v>0</v>
      </c>
      <c r="AQ166" s="124">
        <v>0</v>
      </c>
      <c r="AR166" s="124">
        <v>0</v>
      </c>
      <c r="AS166" s="123">
        <v>0</v>
      </c>
      <c r="AT166" s="123">
        <v>0</v>
      </c>
      <c r="AU166" s="123">
        <v>1</v>
      </c>
      <c r="AV166" s="123">
        <v>0</v>
      </c>
      <c r="AY166" s="131"/>
      <c r="AZ166" s="131"/>
      <c r="BD166" s="129"/>
      <c r="BK166" s="128">
        <f t="shared" si="29"/>
        <v>1</v>
      </c>
      <c r="BL166" s="128">
        <f t="shared" si="29"/>
        <v>0</v>
      </c>
      <c r="BM166" s="129">
        <f t="shared" si="26"/>
        <v>0</v>
      </c>
      <c r="BN166" s="129">
        <f t="shared" si="26"/>
        <v>0</v>
      </c>
    </row>
    <row r="167" spans="4:66" ht="20.100000000000001" customHeight="1" x14ac:dyDescent="0.25">
      <c r="D167" s="139" t="s">
        <v>29</v>
      </c>
      <c r="E167" s="139" t="s">
        <v>21</v>
      </c>
      <c r="F167" s="140" t="s">
        <v>323</v>
      </c>
      <c r="G167" s="114">
        <f t="shared" si="24"/>
        <v>0</v>
      </c>
      <c r="H167" s="114">
        <f t="shared" si="24"/>
        <v>33977</v>
      </c>
      <c r="I167" s="114">
        <f t="shared" si="27"/>
        <v>0</v>
      </c>
      <c r="J167" s="114">
        <f t="shared" si="27"/>
        <v>40587.5</v>
      </c>
      <c r="M167" s="140" t="s">
        <v>323</v>
      </c>
      <c r="N167" s="142">
        <v>0</v>
      </c>
      <c r="O167" s="142">
        <v>33977</v>
      </c>
      <c r="P167" s="142">
        <v>0</v>
      </c>
      <c r="Q167" s="142">
        <v>0</v>
      </c>
      <c r="S167" s="117">
        <f t="shared" si="28"/>
        <v>0</v>
      </c>
      <c r="T167" s="117">
        <f t="shared" si="28"/>
        <v>0</v>
      </c>
      <c r="U167" s="114">
        <f t="shared" si="30"/>
        <v>1</v>
      </c>
      <c r="V167" s="114">
        <v>0</v>
      </c>
      <c r="W167" s="117"/>
      <c r="X167" s="117"/>
      <c r="Y167" s="117"/>
      <c r="Z167" s="117"/>
      <c r="AA167" s="143"/>
      <c r="AB167" s="170"/>
      <c r="AC167" s="130"/>
      <c r="AD167" s="130"/>
      <c r="AE167" s="130"/>
      <c r="AK167" s="123">
        <v>0</v>
      </c>
      <c r="AL167" s="123">
        <v>40587.5</v>
      </c>
      <c r="AM167" s="123">
        <v>0</v>
      </c>
      <c r="AN167" s="123">
        <v>0</v>
      </c>
      <c r="AO167" s="124">
        <v>0</v>
      </c>
      <c r="AP167" s="124">
        <v>0</v>
      </c>
      <c r="AQ167" s="124">
        <v>0</v>
      </c>
      <c r="AR167" s="124">
        <v>0</v>
      </c>
      <c r="AS167" s="123">
        <v>0</v>
      </c>
      <c r="AT167" s="123">
        <v>0</v>
      </c>
      <c r="AU167" s="123">
        <v>1</v>
      </c>
      <c r="AV167" s="123">
        <v>0</v>
      </c>
      <c r="AY167" s="131"/>
      <c r="AZ167" s="131"/>
      <c r="BD167" s="129"/>
      <c r="BK167" s="128">
        <f t="shared" si="29"/>
        <v>1</v>
      </c>
      <c r="BL167" s="128">
        <f t="shared" si="29"/>
        <v>0</v>
      </c>
      <c r="BM167" s="129">
        <f t="shared" si="26"/>
        <v>0</v>
      </c>
      <c r="BN167" s="129">
        <f t="shared" si="26"/>
        <v>0</v>
      </c>
    </row>
    <row r="168" spans="4:66" ht="20.100000000000001" customHeight="1" x14ac:dyDescent="0.25">
      <c r="D168" s="139" t="s">
        <v>29</v>
      </c>
      <c r="E168" s="139" t="s">
        <v>21</v>
      </c>
      <c r="F168" s="140" t="s">
        <v>324</v>
      </c>
      <c r="G168" s="114">
        <f t="shared" si="24"/>
        <v>0</v>
      </c>
      <c r="H168" s="114">
        <f t="shared" si="24"/>
        <v>20630</v>
      </c>
      <c r="I168" s="114">
        <f t="shared" si="27"/>
        <v>0</v>
      </c>
      <c r="J168" s="114">
        <f t="shared" si="27"/>
        <v>17341</v>
      </c>
      <c r="M168" s="141" t="s">
        <v>324</v>
      </c>
      <c r="N168" s="142">
        <v>0</v>
      </c>
      <c r="O168" s="142">
        <v>20630</v>
      </c>
      <c r="P168" s="142">
        <v>0</v>
      </c>
      <c r="Q168" s="142">
        <v>0</v>
      </c>
      <c r="S168" s="117">
        <f t="shared" si="28"/>
        <v>0</v>
      </c>
      <c r="T168" s="117">
        <f t="shared" si="28"/>
        <v>3818</v>
      </c>
      <c r="U168" s="114">
        <f t="shared" si="30"/>
        <v>0</v>
      </c>
      <c r="V168" s="114">
        <f t="shared" si="30"/>
        <v>4132</v>
      </c>
      <c r="W168" s="117">
        <v>0</v>
      </c>
      <c r="X168" s="117">
        <v>6642</v>
      </c>
      <c r="Y168" s="117"/>
      <c r="Z168" s="117"/>
      <c r="AA168" s="143"/>
      <c r="AB168" s="170" t="s">
        <v>325</v>
      </c>
      <c r="AC168" s="130"/>
      <c r="AD168" s="130">
        <v>8673</v>
      </c>
      <c r="AE168" s="130"/>
      <c r="AK168" s="123">
        <v>0</v>
      </c>
      <c r="AL168" s="123">
        <v>17341</v>
      </c>
      <c r="AM168" s="123">
        <v>0</v>
      </c>
      <c r="AN168" s="123">
        <v>0</v>
      </c>
      <c r="AO168" s="124">
        <v>0</v>
      </c>
      <c r="AP168" s="124">
        <v>3818</v>
      </c>
      <c r="AQ168" s="124">
        <v>0</v>
      </c>
      <c r="AR168" s="124">
        <v>0</v>
      </c>
      <c r="AS168" s="123">
        <v>0</v>
      </c>
      <c r="AT168" s="123">
        <v>4132</v>
      </c>
      <c r="AU168" s="123">
        <v>0</v>
      </c>
      <c r="AV168" s="123">
        <v>0</v>
      </c>
      <c r="AY168" s="131"/>
      <c r="AZ168" s="131"/>
      <c r="BD168" s="129"/>
      <c r="BK168" s="128">
        <f t="shared" si="29"/>
        <v>0</v>
      </c>
      <c r="BL168" s="128">
        <f t="shared" si="29"/>
        <v>4132</v>
      </c>
      <c r="BM168" s="129">
        <f t="shared" si="26"/>
        <v>0</v>
      </c>
      <c r="BN168" s="129">
        <f t="shared" si="26"/>
        <v>0</v>
      </c>
    </row>
    <row r="169" spans="4:66" ht="20.100000000000001" customHeight="1" x14ac:dyDescent="0.25">
      <c r="D169" s="139" t="s">
        <v>29</v>
      </c>
      <c r="E169" s="139" t="s">
        <v>21</v>
      </c>
      <c r="F169" s="140" t="s">
        <v>326</v>
      </c>
      <c r="G169" s="114">
        <f t="shared" si="24"/>
        <v>0</v>
      </c>
      <c r="H169" s="114">
        <f t="shared" si="24"/>
        <v>20630</v>
      </c>
      <c r="I169" s="114">
        <f t="shared" si="27"/>
        <v>0</v>
      </c>
      <c r="J169" s="114">
        <f t="shared" si="27"/>
        <v>17341</v>
      </c>
      <c r="M169" s="141" t="s">
        <v>326</v>
      </c>
      <c r="N169" s="142">
        <v>0</v>
      </c>
      <c r="O169" s="142">
        <v>20630</v>
      </c>
      <c r="P169" s="142">
        <v>0</v>
      </c>
      <c r="Q169" s="142">
        <v>0</v>
      </c>
      <c r="S169" s="117">
        <f t="shared" si="28"/>
        <v>0</v>
      </c>
      <c r="T169" s="117">
        <f t="shared" si="28"/>
        <v>3818</v>
      </c>
      <c r="U169" s="114">
        <f t="shared" si="30"/>
        <v>0</v>
      </c>
      <c r="V169" s="114">
        <f t="shared" si="30"/>
        <v>4132</v>
      </c>
      <c r="W169" s="117">
        <v>0</v>
      </c>
      <c r="X169" s="117">
        <v>6642</v>
      </c>
      <c r="Y169" s="117"/>
      <c r="Z169" s="117"/>
      <c r="AA169" s="143"/>
      <c r="AB169" s="170" t="s">
        <v>327</v>
      </c>
      <c r="AC169" s="130"/>
      <c r="AD169" s="130">
        <v>6720</v>
      </c>
      <c r="AE169" s="130"/>
      <c r="AK169" s="123">
        <v>0</v>
      </c>
      <c r="AL169" s="123">
        <v>17341</v>
      </c>
      <c r="AM169" s="123">
        <v>0</v>
      </c>
      <c r="AN169" s="123">
        <v>0</v>
      </c>
      <c r="AO169" s="124">
        <v>0</v>
      </c>
      <c r="AP169" s="124">
        <v>3818</v>
      </c>
      <c r="AQ169" s="124">
        <v>0</v>
      </c>
      <c r="AR169" s="124">
        <v>0</v>
      </c>
      <c r="AS169" s="123">
        <v>0</v>
      </c>
      <c r="AT169" s="123">
        <v>4132</v>
      </c>
      <c r="AU169" s="123">
        <v>0</v>
      </c>
      <c r="AV169" s="123">
        <v>0</v>
      </c>
      <c r="AY169" s="131"/>
      <c r="AZ169" s="131"/>
      <c r="BD169" s="129"/>
      <c r="BK169" s="128">
        <f t="shared" si="29"/>
        <v>0</v>
      </c>
      <c r="BL169" s="128">
        <f t="shared" si="29"/>
        <v>4132</v>
      </c>
      <c r="BM169" s="129">
        <f t="shared" si="26"/>
        <v>0</v>
      </c>
      <c r="BN169" s="129">
        <f t="shared" si="26"/>
        <v>0</v>
      </c>
    </row>
    <row r="170" spans="4:66" ht="20.100000000000001" customHeight="1" x14ac:dyDescent="0.25">
      <c r="D170" s="172" t="s">
        <v>29</v>
      </c>
      <c r="E170" s="172" t="s">
        <v>21</v>
      </c>
      <c r="F170" s="173" t="s">
        <v>328</v>
      </c>
      <c r="G170" s="114">
        <f t="shared" si="24"/>
        <v>2500000</v>
      </c>
      <c r="H170" s="114">
        <f t="shared" si="24"/>
        <v>0</v>
      </c>
      <c r="I170" s="114"/>
      <c r="J170" s="114"/>
      <c r="M170" s="188" t="s">
        <v>328</v>
      </c>
      <c r="N170" s="142">
        <v>2500000</v>
      </c>
      <c r="O170" s="142">
        <v>0</v>
      </c>
      <c r="P170" s="142">
        <v>0</v>
      </c>
      <c r="Q170" s="142">
        <v>0</v>
      </c>
      <c r="S170" s="117"/>
      <c r="T170" s="117"/>
      <c r="U170" s="114"/>
      <c r="V170" s="114"/>
      <c r="W170" s="117"/>
      <c r="X170" s="117"/>
      <c r="Y170" s="117"/>
      <c r="Z170" s="117"/>
      <c r="AA170" s="143"/>
      <c r="AB170" s="170"/>
      <c r="AC170" s="130"/>
      <c r="AD170" s="130"/>
      <c r="AE170" s="130"/>
      <c r="AK170" s="123"/>
      <c r="AL170" s="123"/>
      <c r="AM170" s="123"/>
      <c r="AN170" s="123"/>
      <c r="AO170" s="124"/>
      <c r="AP170" s="124"/>
      <c r="AQ170" s="124"/>
      <c r="AR170" s="124"/>
      <c r="AS170" s="123"/>
      <c r="AT170" s="123"/>
      <c r="AU170" s="123"/>
      <c r="AV170" s="123"/>
      <c r="AY170" s="131"/>
      <c r="AZ170" s="131"/>
      <c r="BD170" s="129"/>
      <c r="BK170" s="128"/>
      <c r="BL170" s="128"/>
      <c r="BM170" s="129"/>
      <c r="BN170" s="129"/>
    </row>
    <row r="171" spans="4:66" ht="20.100000000000001" customHeight="1" x14ac:dyDescent="0.25">
      <c r="D171" s="172" t="s">
        <v>29</v>
      </c>
      <c r="E171" s="172" t="s">
        <v>21</v>
      </c>
      <c r="F171" s="173" t="s">
        <v>329</v>
      </c>
      <c r="G171" s="114">
        <f t="shared" si="24"/>
        <v>2500000</v>
      </c>
      <c r="H171" s="114">
        <f t="shared" si="24"/>
        <v>0</v>
      </c>
      <c r="I171" s="114"/>
      <c r="J171" s="114"/>
      <c r="M171" s="188" t="s">
        <v>329</v>
      </c>
      <c r="N171" s="142">
        <v>2500000</v>
      </c>
      <c r="O171" s="142">
        <v>0</v>
      </c>
      <c r="P171" s="142">
        <v>0</v>
      </c>
      <c r="Q171" s="142">
        <v>0</v>
      </c>
      <c r="S171" s="117"/>
      <c r="T171" s="117"/>
      <c r="U171" s="114"/>
      <c r="V171" s="114"/>
      <c r="W171" s="117"/>
      <c r="X171" s="117"/>
      <c r="Y171" s="117"/>
      <c r="Z171" s="117"/>
      <c r="AA171" s="143"/>
      <c r="AB171" s="170"/>
      <c r="AC171" s="130"/>
      <c r="AD171" s="130"/>
      <c r="AE171" s="130"/>
      <c r="AK171" s="123"/>
      <c r="AL171" s="123"/>
      <c r="AM171" s="123"/>
      <c r="AN171" s="123"/>
      <c r="AO171" s="124"/>
      <c r="AP171" s="124"/>
      <c r="AQ171" s="124"/>
      <c r="AR171" s="124"/>
      <c r="AS171" s="123"/>
      <c r="AT171" s="123"/>
      <c r="AU171" s="123"/>
      <c r="AV171" s="123"/>
      <c r="AY171" s="131"/>
      <c r="AZ171" s="131"/>
      <c r="BD171" s="129"/>
      <c r="BK171" s="128"/>
      <c r="BL171" s="128"/>
      <c r="BM171" s="129"/>
      <c r="BN171" s="129"/>
    </row>
    <row r="172" spans="4:66" ht="20.100000000000001" customHeight="1" x14ac:dyDescent="0.25">
      <c r="D172" s="139" t="s">
        <v>29</v>
      </c>
      <c r="E172" s="139" t="s">
        <v>21</v>
      </c>
      <c r="F172" s="140" t="s">
        <v>330</v>
      </c>
      <c r="G172" s="114">
        <f t="shared" si="24"/>
        <v>0</v>
      </c>
      <c r="H172" s="114">
        <f t="shared" si="24"/>
        <v>0</v>
      </c>
      <c r="I172" s="114">
        <f t="shared" si="27"/>
        <v>0</v>
      </c>
      <c r="J172" s="114">
        <f t="shared" si="27"/>
        <v>0</v>
      </c>
      <c r="M172" s="141" t="s">
        <v>330</v>
      </c>
      <c r="N172" s="142">
        <v>0</v>
      </c>
      <c r="O172" s="142">
        <v>0</v>
      </c>
      <c r="P172" s="142">
        <v>0</v>
      </c>
      <c r="Q172" s="142">
        <v>0</v>
      </c>
      <c r="S172" s="117">
        <f t="shared" ref="S172:T203" si="31">AO172+AQ172</f>
        <v>0</v>
      </c>
      <c r="T172" s="117">
        <f t="shared" si="31"/>
        <v>0</v>
      </c>
      <c r="U172" s="114">
        <f t="shared" si="30"/>
        <v>0</v>
      </c>
      <c r="V172" s="114">
        <f t="shared" si="30"/>
        <v>0</v>
      </c>
      <c r="W172" s="117">
        <v>0</v>
      </c>
      <c r="X172" s="117">
        <v>0</v>
      </c>
      <c r="Y172" s="117"/>
      <c r="Z172" s="117"/>
      <c r="AA172" s="143"/>
      <c r="AB172" s="170" t="s">
        <v>331</v>
      </c>
      <c r="AC172" s="130"/>
      <c r="AD172" s="130">
        <v>335828</v>
      </c>
      <c r="AE172" s="130"/>
      <c r="AK172" s="123">
        <v>0</v>
      </c>
      <c r="AL172" s="123">
        <v>0</v>
      </c>
      <c r="AM172" s="123">
        <v>0</v>
      </c>
      <c r="AN172" s="123">
        <v>0</v>
      </c>
      <c r="AO172" s="124">
        <v>0</v>
      </c>
      <c r="AP172" s="124">
        <v>0</v>
      </c>
      <c r="AQ172" s="124">
        <v>0</v>
      </c>
      <c r="AR172" s="124">
        <v>0</v>
      </c>
      <c r="AS172" s="123">
        <v>0</v>
      </c>
      <c r="AT172" s="123">
        <v>0</v>
      </c>
      <c r="AU172" s="123">
        <v>0</v>
      </c>
      <c r="AV172" s="123">
        <v>0</v>
      </c>
      <c r="AY172" s="131"/>
      <c r="AZ172" s="131"/>
      <c r="BD172" s="129"/>
      <c r="BK172" s="128">
        <f t="shared" si="29"/>
        <v>0</v>
      </c>
      <c r="BL172" s="128">
        <f t="shared" si="29"/>
        <v>0</v>
      </c>
      <c r="BM172" s="129">
        <f t="shared" si="26"/>
        <v>0</v>
      </c>
      <c r="BN172" s="129">
        <f t="shared" si="26"/>
        <v>0</v>
      </c>
    </row>
    <row r="173" spans="4:66" ht="20.100000000000001" customHeight="1" x14ac:dyDescent="0.25">
      <c r="D173" s="139" t="s">
        <v>29</v>
      </c>
      <c r="E173" s="139" t="s">
        <v>21</v>
      </c>
      <c r="F173" s="140" t="s">
        <v>332</v>
      </c>
      <c r="G173" s="114">
        <f t="shared" si="24"/>
        <v>0</v>
      </c>
      <c r="H173" s="114">
        <f t="shared" si="24"/>
        <v>0</v>
      </c>
      <c r="I173" s="114">
        <f t="shared" si="27"/>
        <v>0</v>
      </c>
      <c r="J173" s="114">
        <f t="shared" si="27"/>
        <v>0</v>
      </c>
      <c r="M173" s="141" t="s">
        <v>332</v>
      </c>
      <c r="N173" s="142">
        <v>0</v>
      </c>
      <c r="O173" s="142">
        <v>0</v>
      </c>
      <c r="P173" s="142">
        <v>0</v>
      </c>
      <c r="Q173" s="142">
        <v>0</v>
      </c>
      <c r="S173" s="117">
        <f t="shared" si="31"/>
        <v>0</v>
      </c>
      <c r="T173" s="117">
        <f t="shared" si="31"/>
        <v>0</v>
      </c>
      <c r="U173" s="114">
        <f t="shared" si="30"/>
        <v>8345.2099999999991</v>
      </c>
      <c r="V173" s="114">
        <f t="shared" si="30"/>
        <v>0</v>
      </c>
      <c r="W173" s="117"/>
      <c r="X173" s="117"/>
      <c r="Y173" s="117"/>
      <c r="Z173" s="117"/>
      <c r="AA173" s="143"/>
      <c r="AB173" s="170"/>
      <c r="AC173" s="130"/>
      <c r="AD173" s="130"/>
      <c r="AE173" s="130"/>
      <c r="AK173" s="123">
        <v>0</v>
      </c>
      <c r="AL173" s="123">
        <v>0</v>
      </c>
      <c r="AM173" s="123">
        <v>0</v>
      </c>
      <c r="AN173" s="123">
        <v>0</v>
      </c>
      <c r="AO173" s="124">
        <v>0</v>
      </c>
      <c r="AP173" s="124">
        <v>0</v>
      </c>
      <c r="AQ173" s="124">
        <v>0</v>
      </c>
      <c r="AR173" s="124">
        <v>0</v>
      </c>
      <c r="AS173" s="123">
        <v>8345.2099999999991</v>
      </c>
      <c r="AT173" s="123">
        <v>0</v>
      </c>
      <c r="AU173" s="123">
        <v>0</v>
      </c>
      <c r="AV173" s="123">
        <v>0</v>
      </c>
      <c r="AY173" s="131"/>
      <c r="AZ173" s="131"/>
      <c r="BD173" s="129"/>
      <c r="BK173" s="128">
        <f t="shared" si="29"/>
        <v>8345.2099999999991</v>
      </c>
      <c r="BL173" s="128">
        <f t="shared" si="29"/>
        <v>0</v>
      </c>
      <c r="BM173" s="129">
        <f t="shared" si="26"/>
        <v>0</v>
      </c>
      <c r="BN173" s="129">
        <f t="shared" si="26"/>
        <v>0</v>
      </c>
    </row>
    <row r="174" spans="4:66" ht="20.100000000000001" customHeight="1" x14ac:dyDescent="0.25">
      <c r="D174" s="139" t="s">
        <v>29</v>
      </c>
      <c r="E174" s="139" t="s">
        <v>21</v>
      </c>
      <c r="F174" s="140" t="s">
        <v>333</v>
      </c>
      <c r="G174" s="114">
        <f t="shared" si="24"/>
        <v>0</v>
      </c>
      <c r="H174" s="114">
        <f t="shared" si="24"/>
        <v>0</v>
      </c>
      <c r="I174" s="114">
        <f t="shared" si="27"/>
        <v>0</v>
      </c>
      <c r="J174" s="114">
        <f t="shared" si="27"/>
        <v>0</v>
      </c>
      <c r="M174" s="141" t="s">
        <v>333</v>
      </c>
      <c r="N174" s="142">
        <v>0</v>
      </c>
      <c r="O174" s="142">
        <v>0</v>
      </c>
      <c r="P174" s="142">
        <v>0</v>
      </c>
      <c r="Q174" s="142">
        <v>0</v>
      </c>
      <c r="S174" s="117">
        <f t="shared" si="31"/>
        <v>0</v>
      </c>
      <c r="T174" s="117">
        <f t="shared" si="31"/>
        <v>0</v>
      </c>
      <c r="U174" s="114">
        <f t="shared" si="30"/>
        <v>0</v>
      </c>
      <c r="V174" s="114">
        <f t="shared" si="30"/>
        <v>1870789.18</v>
      </c>
      <c r="W174" s="117">
        <v>4792809.75</v>
      </c>
      <c r="X174" s="117">
        <v>0</v>
      </c>
      <c r="Y174" s="117"/>
      <c r="Z174" s="117"/>
      <c r="AA174" s="143"/>
      <c r="AB174" s="170" t="s">
        <v>334</v>
      </c>
      <c r="AC174" s="130"/>
      <c r="AD174" s="130">
        <v>100080.52</v>
      </c>
      <c r="AE174" s="130"/>
      <c r="AK174" s="123">
        <v>0</v>
      </c>
      <c r="AL174" s="123">
        <v>0</v>
      </c>
      <c r="AM174" s="123">
        <v>0</v>
      </c>
      <c r="AN174" s="123">
        <v>0</v>
      </c>
      <c r="AO174" s="124">
        <v>0</v>
      </c>
      <c r="AP174" s="124">
        <v>0</v>
      </c>
      <c r="AQ174" s="124">
        <v>0</v>
      </c>
      <c r="AR174" s="124">
        <v>0</v>
      </c>
      <c r="AS174" s="123">
        <v>0</v>
      </c>
      <c r="AT174" s="123">
        <v>1870787.15</v>
      </c>
      <c r="AU174" s="123">
        <v>0</v>
      </c>
      <c r="AV174" s="123">
        <v>2.0299999999999998</v>
      </c>
      <c r="AY174" s="131"/>
      <c r="AZ174" s="131"/>
      <c r="BD174" s="129"/>
      <c r="BK174" s="128">
        <f t="shared" si="29"/>
        <v>0</v>
      </c>
      <c r="BL174" s="128">
        <f t="shared" si="29"/>
        <v>1870789.18</v>
      </c>
      <c r="BM174" s="129">
        <f t="shared" si="26"/>
        <v>0</v>
      </c>
      <c r="BN174" s="129">
        <f t="shared" si="26"/>
        <v>0</v>
      </c>
    </row>
    <row r="175" spans="4:66" ht="20.100000000000001" customHeight="1" x14ac:dyDescent="0.25">
      <c r="D175" s="139" t="s">
        <v>29</v>
      </c>
      <c r="E175" s="139" t="s">
        <v>21</v>
      </c>
      <c r="F175" s="140" t="s">
        <v>335</v>
      </c>
      <c r="G175" s="114">
        <f t="shared" si="24"/>
        <v>0</v>
      </c>
      <c r="H175" s="114">
        <f t="shared" si="24"/>
        <v>0</v>
      </c>
      <c r="I175" s="114">
        <f t="shared" si="27"/>
        <v>0</v>
      </c>
      <c r="J175" s="114">
        <f t="shared" si="27"/>
        <v>0</v>
      </c>
      <c r="M175" s="141" t="s">
        <v>335</v>
      </c>
      <c r="N175" s="142">
        <v>0</v>
      </c>
      <c r="O175" s="142">
        <v>0</v>
      </c>
      <c r="P175" s="142">
        <v>0</v>
      </c>
      <c r="Q175" s="142">
        <v>0</v>
      </c>
      <c r="S175" s="117">
        <f t="shared" si="31"/>
        <v>0</v>
      </c>
      <c r="T175" s="117">
        <f t="shared" si="31"/>
        <v>0</v>
      </c>
      <c r="U175" s="114">
        <f t="shared" si="30"/>
        <v>0</v>
      </c>
      <c r="V175" s="114">
        <f t="shared" si="30"/>
        <v>9108019.0399999991</v>
      </c>
      <c r="W175" s="117"/>
      <c r="X175" s="117"/>
      <c r="Y175" s="117"/>
      <c r="Z175" s="117"/>
      <c r="AA175" s="143"/>
      <c r="AB175" s="170"/>
      <c r="AC175" s="130"/>
      <c r="AD175" s="130"/>
      <c r="AE175" s="130"/>
      <c r="AK175" s="123">
        <v>0</v>
      </c>
      <c r="AL175" s="123">
        <v>0</v>
      </c>
      <c r="AM175" s="123">
        <v>0</v>
      </c>
      <c r="AN175" s="123">
        <v>0</v>
      </c>
      <c r="AO175" s="124">
        <v>0</v>
      </c>
      <c r="AP175" s="124">
        <v>0</v>
      </c>
      <c r="AQ175" s="124">
        <v>0</v>
      </c>
      <c r="AR175" s="124">
        <v>0</v>
      </c>
      <c r="AS175" s="123">
        <v>0</v>
      </c>
      <c r="AT175" s="123">
        <v>9108019.0399999991</v>
      </c>
      <c r="AU175" s="123">
        <v>0</v>
      </c>
      <c r="AV175" s="123">
        <v>0</v>
      </c>
      <c r="AY175" s="131"/>
      <c r="AZ175" s="131"/>
      <c r="BD175" s="129"/>
      <c r="BK175" s="128">
        <f t="shared" si="29"/>
        <v>0</v>
      </c>
      <c r="BL175" s="128">
        <f t="shared" si="29"/>
        <v>9108019.0399999991</v>
      </c>
      <c r="BM175" s="129">
        <f t="shared" si="26"/>
        <v>0</v>
      </c>
      <c r="BN175" s="129">
        <f t="shared" si="26"/>
        <v>0</v>
      </c>
    </row>
    <row r="176" spans="4:66" ht="20.100000000000001" customHeight="1" x14ac:dyDescent="0.25">
      <c r="D176" s="139" t="s">
        <v>29</v>
      </c>
      <c r="E176" s="139" t="s">
        <v>21</v>
      </c>
      <c r="F176" s="140" t="s">
        <v>336</v>
      </c>
      <c r="G176" s="114">
        <f t="shared" si="24"/>
        <v>0</v>
      </c>
      <c r="H176" s="114">
        <f t="shared" si="24"/>
        <v>0</v>
      </c>
      <c r="I176" s="114">
        <f t="shared" si="27"/>
        <v>0</v>
      </c>
      <c r="J176" s="114">
        <f t="shared" si="27"/>
        <v>0</v>
      </c>
      <c r="M176" s="141" t="s">
        <v>336</v>
      </c>
      <c r="N176" s="142">
        <v>0</v>
      </c>
      <c r="O176" s="142">
        <v>0</v>
      </c>
      <c r="P176" s="142">
        <v>0</v>
      </c>
      <c r="Q176" s="142">
        <v>0</v>
      </c>
      <c r="S176" s="117">
        <f t="shared" si="31"/>
        <v>0</v>
      </c>
      <c r="T176" s="117">
        <f t="shared" si="31"/>
        <v>0</v>
      </c>
      <c r="U176" s="114">
        <f t="shared" si="30"/>
        <v>5230952</v>
      </c>
      <c r="V176" s="114">
        <f t="shared" si="30"/>
        <v>0.31</v>
      </c>
      <c r="W176" s="117">
        <v>351106.34</v>
      </c>
      <c r="X176" s="117">
        <v>0</v>
      </c>
      <c r="Y176" s="117"/>
      <c r="Z176" s="117"/>
      <c r="AA176" s="143"/>
      <c r="AB176" s="170" t="s">
        <v>337</v>
      </c>
      <c r="AC176" s="130"/>
      <c r="AD176" s="130">
        <v>24780</v>
      </c>
      <c r="AE176" s="130"/>
      <c r="AK176" s="123">
        <v>0</v>
      </c>
      <c r="AL176" s="123">
        <v>0</v>
      </c>
      <c r="AM176" s="123">
        <v>0</v>
      </c>
      <c r="AN176" s="123">
        <v>0</v>
      </c>
      <c r="AO176" s="124">
        <v>0</v>
      </c>
      <c r="AP176" s="124">
        <v>0</v>
      </c>
      <c r="AQ176" s="124">
        <v>0</v>
      </c>
      <c r="AR176" s="124">
        <v>0</v>
      </c>
      <c r="AS176" s="123">
        <v>5230952</v>
      </c>
      <c r="AT176" s="123">
        <v>0</v>
      </c>
      <c r="AU176" s="123">
        <v>0</v>
      </c>
      <c r="AV176" s="123">
        <v>0.31</v>
      </c>
      <c r="AY176" s="131"/>
      <c r="AZ176" s="131"/>
      <c r="BD176" s="129"/>
      <c r="BK176" s="128">
        <f t="shared" si="29"/>
        <v>5230952</v>
      </c>
      <c r="BL176" s="128">
        <f t="shared" si="29"/>
        <v>0.31</v>
      </c>
      <c r="BM176" s="129">
        <f t="shared" si="26"/>
        <v>0</v>
      </c>
      <c r="BN176" s="129">
        <f t="shared" si="26"/>
        <v>0</v>
      </c>
    </row>
    <row r="177" spans="2:66" ht="20.100000000000001" customHeight="1" x14ac:dyDescent="0.25">
      <c r="D177" s="139" t="s">
        <v>29</v>
      </c>
      <c r="E177" s="139" t="s">
        <v>21</v>
      </c>
      <c r="F177" s="140" t="s">
        <v>338</v>
      </c>
      <c r="G177" s="114">
        <f t="shared" si="24"/>
        <v>0</v>
      </c>
      <c r="H177" s="114">
        <f t="shared" si="24"/>
        <v>0</v>
      </c>
      <c r="I177" s="114">
        <f t="shared" si="27"/>
        <v>0</v>
      </c>
      <c r="J177" s="114">
        <f t="shared" si="27"/>
        <v>0</v>
      </c>
      <c r="M177" s="141" t="s">
        <v>338</v>
      </c>
      <c r="N177" s="142">
        <v>0</v>
      </c>
      <c r="O177" s="142">
        <v>0</v>
      </c>
      <c r="P177" s="142">
        <v>0</v>
      </c>
      <c r="Q177" s="142">
        <v>0</v>
      </c>
      <c r="S177" s="117">
        <f t="shared" si="31"/>
        <v>0</v>
      </c>
      <c r="T177" s="117">
        <f t="shared" si="31"/>
        <v>0</v>
      </c>
      <c r="U177" s="114">
        <f t="shared" si="30"/>
        <v>23</v>
      </c>
      <c r="V177" s="114">
        <f t="shared" si="30"/>
        <v>0</v>
      </c>
      <c r="W177" s="117">
        <v>103.5</v>
      </c>
      <c r="X177" s="117">
        <v>0</v>
      </c>
      <c r="Y177" s="117"/>
      <c r="Z177" s="117"/>
      <c r="AA177" s="143"/>
      <c r="AB177" s="170" t="s">
        <v>339</v>
      </c>
      <c r="AC177" s="130"/>
      <c r="AD177" s="130">
        <v>83110</v>
      </c>
      <c r="AE177" s="130"/>
      <c r="AK177" s="123">
        <v>0</v>
      </c>
      <c r="AL177" s="123">
        <v>0</v>
      </c>
      <c r="AM177" s="123">
        <v>0</v>
      </c>
      <c r="AN177" s="123">
        <v>0</v>
      </c>
      <c r="AO177" s="124">
        <v>0</v>
      </c>
      <c r="AP177" s="124">
        <v>0</v>
      </c>
      <c r="AQ177" s="124">
        <v>0</v>
      </c>
      <c r="AR177" s="124">
        <v>0</v>
      </c>
      <c r="AS177" s="123">
        <v>23</v>
      </c>
      <c r="AT177" s="123">
        <v>0</v>
      </c>
      <c r="AU177" s="123">
        <v>0</v>
      </c>
      <c r="AV177" s="123">
        <v>0</v>
      </c>
      <c r="AY177" s="131"/>
      <c r="AZ177" s="131"/>
      <c r="BD177" s="129"/>
      <c r="BK177" s="128">
        <f t="shared" si="29"/>
        <v>23</v>
      </c>
      <c r="BL177" s="128">
        <f t="shared" si="29"/>
        <v>0</v>
      </c>
      <c r="BM177" s="129">
        <f t="shared" si="26"/>
        <v>0</v>
      </c>
      <c r="BN177" s="129">
        <f t="shared" si="26"/>
        <v>0</v>
      </c>
    </row>
    <row r="178" spans="2:66" ht="20.100000000000001" customHeight="1" x14ac:dyDescent="0.25">
      <c r="D178" s="139" t="s">
        <v>29</v>
      </c>
      <c r="E178" s="139" t="s">
        <v>21</v>
      </c>
      <c r="F178" s="140" t="s">
        <v>340</v>
      </c>
      <c r="G178" s="114">
        <f t="shared" si="24"/>
        <v>0</v>
      </c>
      <c r="H178" s="114">
        <f t="shared" si="24"/>
        <v>0</v>
      </c>
      <c r="I178" s="114">
        <f t="shared" si="27"/>
        <v>0</v>
      </c>
      <c r="J178" s="114">
        <f t="shared" si="27"/>
        <v>0</v>
      </c>
      <c r="M178" s="141" t="s">
        <v>340</v>
      </c>
      <c r="N178" s="142">
        <v>0</v>
      </c>
      <c r="O178" s="142">
        <v>0</v>
      </c>
      <c r="P178" s="142">
        <v>0</v>
      </c>
      <c r="Q178" s="142">
        <v>0</v>
      </c>
      <c r="S178" s="117">
        <f t="shared" si="31"/>
        <v>0</v>
      </c>
      <c r="T178" s="117">
        <f t="shared" si="31"/>
        <v>0</v>
      </c>
      <c r="U178" s="114">
        <f t="shared" si="30"/>
        <v>0.16</v>
      </c>
      <c r="V178" s="114">
        <f t="shared" si="30"/>
        <v>0</v>
      </c>
      <c r="W178" s="117"/>
      <c r="X178" s="117"/>
      <c r="Y178" s="117"/>
      <c r="Z178" s="117"/>
      <c r="AA178" s="143"/>
      <c r="AB178" s="170"/>
      <c r="AC178" s="130"/>
      <c r="AD178" s="130"/>
      <c r="AE178" s="130"/>
      <c r="AK178" s="123">
        <v>0</v>
      </c>
      <c r="AL178" s="123">
        <v>0</v>
      </c>
      <c r="AM178" s="123">
        <v>0</v>
      </c>
      <c r="AN178" s="123">
        <v>0</v>
      </c>
      <c r="AO178" s="124">
        <v>0</v>
      </c>
      <c r="AP178" s="124">
        <v>0</v>
      </c>
      <c r="AQ178" s="124">
        <v>0</v>
      </c>
      <c r="AR178" s="124">
        <v>0</v>
      </c>
      <c r="AS178" s="123">
        <v>0.16</v>
      </c>
      <c r="AT178" s="123">
        <v>0</v>
      </c>
      <c r="AU178" s="123">
        <v>0</v>
      </c>
      <c r="AV178" s="123">
        <v>0</v>
      </c>
      <c r="AY178" s="131"/>
      <c r="AZ178" s="131"/>
      <c r="BD178" s="129"/>
      <c r="BK178" s="128">
        <f t="shared" si="29"/>
        <v>0.16</v>
      </c>
      <c r="BL178" s="128">
        <f t="shared" si="29"/>
        <v>0</v>
      </c>
      <c r="BM178" s="129">
        <f t="shared" si="26"/>
        <v>0</v>
      </c>
      <c r="BN178" s="129">
        <f t="shared" si="26"/>
        <v>0</v>
      </c>
    </row>
    <row r="179" spans="2:66" ht="20.100000000000001" customHeight="1" x14ac:dyDescent="0.25">
      <c r="D179" s="139" t="s">
        <v>29</v>
      </c>
      <c r="E179" s="139" t="s">
        <v>21</v>
      </c>
      <c r="F179" s="140" t="s">
        <v>341</v>
      </c>
      <c r="G179" s="114">
        <f t="shared" si="24"/>
        <v>0</v>
      </c>
      <c r="H179" s="114">
        <f t="shared" si="24"/>
        <v>0</v>
      </c>
      <c r="I179" s="114">
        <f t="shared" si="27"/>
        <v>0</v>
      </c>
      <c r="J179" s="114">
        <f t="shared" si="27"/>
        <v>0</v>
      </c>
      <c r="M179" s="141" t="s">
        <v>341</v>
      </c>
      <c r="N179" s="142">
        <v>0</v>
      </c>
      <c r="O179" s="142">
        <v>0</v>
      </c>
      <c r="P179" s="142">
        <v>0</v>
      </c>
      <c r="Q179" s="142">
        <v>0</v>
      </c>
      <c r="S179" s="117">
        <f t="shared" si="31"/>
        <v>0</v>
      </c>
      <c r="T179" s="117">
        <f t="shared" si="31"/>
        <v>0</v>
      </c>
      <c r="U179" s="114">
        <f t="shared" si="30"/>
        <v>0</v>
      </c>
      <c r="V179" s="114">
        <f t="shared" si="30"/>
        <v>0</v>
      </c>
      <c r="W179" s="117">
        <v>1027539.98</v>
      </c>
      <c r="X179" s="117">
        <v>0</v>
      </c>
      <c r="Y179" s="117"/>
      <c r="Z179" s="117"/>
      <c r="AA179" s="143"/>
      <c r="AB179" s="170" t="s">
        <v>342</v>
      </c>
      <c r="AC179" s="130"/>
      <c r="AD179" s="130">
        <v>107536</v>
      </c>
      <c r="AE179" s="130"/>
      <c r="AK179" s="123">
        <v>0</v>
      </c>
      <c r="AL179" s="123">
        <v>0</v>
      </c>
      <c r="AM179" s="123">
        <v>0</v>
      </c>
      <c r="AN179" s="123">
        <v>0</v>
      </c>
      <c r="AO179" s="124">
        <v>0</v>
      </c>
      <c r="AP179" s="124">
        <v>0</v>
      </c>
      <c r="AQ179" s="124">
        <v>0</v>
      </c>
      <c r="AR179" s="124">
        <v>0</v>
      </c>
      <c r="AS179" s="123">
        <v>0</v>
      </c>
      <c r="AT179" s="123">
        <v>0</v>
      </c>
      <c r="AU179" s="123">
        <v>0</v>
      </c>
      <c r="AV179" s="123">
        <v>0</v>
      </c>
      <c r="AY179" s="131"/>
      <c r="AZ179" s="131"/>
      <c r="BD179" s="129"/>
      <c r="BK179" s="128">
        <f t="shared" si="29"/>
        <v>0</v>
      </c>
      <c r="BL179" s="128">
        <f t="shared" si="29"/>
        <v>0</v>
      </c>
      <c r="BM179" s="129">
        <f t="shared" si="26"/>
        <v>0</v>
      </c>
      <c r="BN179" s="129">
        <f t="shared" si="26"/>
        <v>0</v>
      </c>
    </row>
    <row r="180" spans="2:66" ht="20.100000000000001" customHeight="1" x14ac:dyDescent="0.25">
      <c r="D180" s="139" t="s">
        <v>29</v>
      </c>
      <c r="E180" s="139" t="s">
        <v>21</v>
      </c>
      <c r="F180" s="140" t="s">
        <v>343</v>
      </c>
      <c r="G180" s="114">
        <f t="shared" si="24"/>
        <v>0</v>
      </c>
      <c r="H180" s="114">
        <f t="shared" si="24"/>
        <v>0</v>
      </c>
      <c r="I180" s="114">
        <f t="shared" si="27"/>
        <v>0</v>
      </c>
      <c r="J180" s="114">
        <f t="shared" si="27"/>
        <v>0</v>
      </c>
      <c r="M180" s="141" t="s">
        <v>343</v>
      </c>
      <c r="N180" s="142">
        <v>0</v>
      </c>
      <c r="O180" s="142">
        <v>0</v>
      </c>
      <c r="P180" s="142">
        <v>0</v>
      </c>
      <c r="Q180" s="142">
        <v>0</v>
      </c>
      <c r="S180" s="117">
        <f t="shared" si="31"/>
        <v>0</v>
      </c>
      <c r="T180" s="117">
        <f t="shared" si="31"/>
        <v>0</v>
      </c>
      <c r="U180" s="114">
        <f t="shared" si="30"/>
        <v>0</v>
      </c>
      <c r="V180" s="114">
        <f t="shared" si="30"/>
        <v>0</v>
      </c>
      <c r="W180" s="117">
        <v>17499.27</v>
      </c>
      <c r="X180" s="117">
        <v>0</v>
      </c>
      <c r="Y180" s="117"/>
      <c r="Z180" s="117"/>
      <c r="AA180" s="143"/>
      <c r="AB180" s="170" t="s">
        <v>344</v>
      </c>
      <c r="AC180" s="130"/>
      <c r="AD180" s="130">
        <v>10809.12</v>
      </c>
      <c r="AE180" s="130"/>
      <c r="AK180" s="123">
        <v>0</v>
      </c>
      <c r="AL180" s="123">
        <v>0</v>
      </c>
      <c r="AM180" s="123">
        <v>0</v>
      </c>
      <c r="AN180" s="123">
        <v>0</v>
      </c>
      <c r="AO180" s="124">
        <v>0</v>
      </c>
      <c r="AP180" s="124">
        <v>0</v>
      </c>
      <c r="AQ180" s="124">
        <v>0</v>
      </c>
      <c r="AR180" s="124">
        <v>0</v>
      </c>
      <c r="AS180" s="123">
        <v>0</v>
      </c>
      <c r="AT180" s="123">
        <v>0</v>
      </c>
      <c r="AU180" s="123">
        <v>0</v>
      </c>
      <c r="AV180" s="123">
        <v>0</v>
      </c>
      <c r="AY180" s="131"/>
      <c r="AZ180" s="131"/>
      <c r="BD180" s="129"/>
      <c r="BK180" s="128">
        <f t="shared" si="29"/>
        <v>0</v>
      </c>
      <c r="BL180" s="128">
        <f t="shared" si="29"/>
        <v>0</v>
      </c>
      <c r="BM180" s="129">
        <f t="shared" si="26"/>
        <v>0</v>
      </c>
      <c r="BN180" s="129">
        <f t="shared" si="26"/>
        <v>0</v>
      </c>
    </row>
    <row r="181" spans="2:66" ht="20.100000000000001" customHeight="1" x14ac:dyDescent="0.25">
      <c r="D181" s="139" t="s">
        <v>29</v>
      </c>
      <c r="E181" s="139" t="s">
        <v>21</v>
      </c>
      <c r="F181" s="140" t="s">
        <v>345</v>
      </c>
      <c r="G181" s="114">
        <f t="shared" si="24"/>
        <v>44825.07</v>
      </c>
      <c r="H181" s="114">
        <f t="shared" si="24"/>
        <v>0</v>
      </c>
      <c r="I181" s="114">
        <f t="shared" si="27"/>
        <v>0</v>
      </c>
      <c r="J181" s="114">
        <f t="shared" si="27"/>
        <v>0</v>
      </c>
      <c r="M181" s="141" t="s">
        <v>345</v>
      </c>
      <c r="N181" s="142">
        <v>44825.07</v>
      </c>
      <c r="O181" s="142">
        <v>0</v>
      </c>
      <c r="P181" s="142">
        <v>0</v>
      </c>
      <c r="Q181" s="142">
        <v>0</v>
      </c>
      <c r="S181" s="117">
        <f t="shared" si="31"/>
        <v>0</v>
      </c>
      <c r="T181" s="117">
        <f t="shared" si="31"/>
        <v>0</v>
      </c>
      <c r="U181" s="114">
        <f t="shared" si="30"/>
        <v>157121.94</v>
      </c>
      <c r="V181" s="114">
        <f t="shared" si="30"/>
        <v>0</v>
      </c>
      <c r="W181" s="117"/>
      <c r="X181" s="117"/>
      <c r="Y181" s="117"/>
      <c r="Z181" s="117"/>
      <c r="AA181" s="143"/>
      <c r="AB181" s="170"/>
      <c r="AC181" s="130"/>
      <c r="AD181" s="130"/>
      <c r="AE181" s="130"/>
      <c r="AK181" s="123">
        <v>0</v>
      </c>
      <c r="AL181" s="123">
        <v>0</v>
      </c>
      <c r="AM181" s="123">
        <v>0</v>
      </c>
      <c r="AN181" s="123">
        <v>0</v>
      </c>
      <c r="AO181" s="124">
        <v>0</v>
      </c>
      <c r="AP181" s="124">
        <v>0</v>
      </c>
      <c r="AQ181" s="124">
        <v>0</v>
      </c>
      <c r="AR181" s="124">
        <v>0</v>
      </c>
      <c r="AS181" s="123">
        <v>157121.94</v>
      </c>
      <c r="AT181" s="123">
        <v>0</v>
      </c>
      <c r="AU181" s="123">
        <v>0</v>
      </c>
      <c r="AV181" s="123">
        <v>0</v>
      </c>
      <c r="AY181" s="131"/>
      <c r="AZ181" s="131"/>
      <c r="BD181" s="129"/>
      <c r="BK181" s="128">
        <f t="shared" si="29"/>
        <v>157121.94</v>
      </c>
      <c r="BL181" s="128">
        <f t="shared" si="29"/>
        <v>0</v>
      </c>
      <c r="BM181" s="129">
        <f t="shared" si="26"/>
        <v>0</v>
      </c>
      <c r="BN181" s="129">
        <f t="shared" si="26"/>
        <v>0</v>
      </c>
    </row>
    <row r="182" spans="2:66" ht="20.100000000000001" customHeight="1" x14ac:dyDescent="0.25">
      <c r="D182" s="139" t="s">
        <v>29</v>
      </c>
      <c r="E182" s="139" t="s">
        <v>21</v>
      </c>
      <c r="F182" s="140" t="s">
        <v>346</v>
      </c>
      <c r="G182" s="114">
        <f t="shared" si="24"/>
        <v>26416.66</v>
      </c>
      <c r="H182" s="114">
        <f t="shared" si="24"/>
        <v>0</v>
      </c>
      <c r="I182" s="114">
        <f t="shared" si="27"/>
        <v>0</v>
      </c>
      <c r="J182" s="114">
        <f t="shared" si="27"/>
        <v>0</v>
      </c>
      <c r="M182" s="141" t="s">
        <v>346</v>
      </c>
      <c r="N182" s="142">
        <v>26416.66</v>
      </c>
      <c r="O182" s="142">
        <v>0</v>
      </c>
      <c r="P182" s="142">
        <v>0</v>
      </c>
      <c r="Q182" s="142">
        <v>0</v>
      </c>
      <c r="S182" s="117">
        <f t="shared" si="31"/>
        <v>0</v>
      </c>
      <c r="T182" s="117">
        <f t="shared" si="31"/>
        <v>0</v>
      </c>
      <c r="U182" s="114">
        <f t="shared" si="30"/>
        <v>481559.51</v>
      </c>
      <c r="V182" s="114">
        <f t="shared" si="30"/>
        <v>0</v>
      </c>
      <c r="W182" s="117">
        <v>3119.96</v>
      </c>
      <c r="X182" s="117">
        <v>0</v>
      </c>
      <c r="Y182" s="117"/>
      <c r="Z182" s="117"/>
      <c r="AA182" s="143"/>
      <c r="AB182" s="170" t="s">
        <v>347</v>
      </c>
      <c r="AC182" s="130"/>
      <c r="AD182" s="130">
        <v>143654</v>
      </c>
      <c r="AE182" s="130"/>
      <c r="AK182" s="123">
        <v>0</v>
      </c>
      <c r="AL182" s="123">
        <v>0</v>
      </c>
      <c r="AM182" s="123">
        <v>0</v>
      </c>
      <c r="AN182" s="123">
        <v>0</v>
      </c>
      <c r="AO182" s="124">
        <v>0</v>
      </c>
      <c r="AP182" s="124">
        <v>0</v>
      </c>
      <c r="AQ182" s="124">
        <v>0</v>
      </c>
      <c r="AR182" s="124">
        <v>0</v>
      </c>
      <c r="AS182" s="123">
        <v>481559.51</v>
      </c>
      <c r="AT182" s="123">
        <v>0</v>
      </c>
      <c r="AU182" s="123">
        <v>0</v>
      </c>
      <c r="AV182" s="123">
        <v>0</v>
      </c>
      <c r="AY182" s="131"/>
      <c r="AZ182" s="131"/>
      <c r="BD182" s="129"/>
      <c r="BK182" s="128">
        <f t="shared" si="29"/>
        <v>481559.51</v>
      </c>
      <c r="BL182" s="128">
        <f t="shared" si="29"/>
        <v>0</v>
      </c>
      <c r="BM182" s="129">
        <f t="shared" ref="BM182:BN213" si="32">+U182-BK182</f>
        <v>0</v>
      </c>
      <c r="BN182" s="129">
        <f t="shared" si="32"/>
        <v>0</v>
      </c>
    </row>
    <row r="183" spans="2:66" ht="20.100000000000001" customHeight="1" x14ac:dyDescent="0.25">
      <c r="D183" s="139" t="s">
        <v>29</v>
      </c>
      <c r="E183" s="139" t="s">
        <v>21</v>
      </c>
      <c r="F183" s="140" t="s">
        <v>348</v>
      </c>
      <c r="G183" s="114">
        <f t="shared" si="24"/>
        <v>0</v>
      </c>
      <c r="H183" s="114">
        <f t="shared" si="24"/>
        <v>0</v>
      </c>
      <c r="I183" s="114">
        <f t="shared" si="27"/>
        <v>0</v>
      </c>
      <c r="J183" s="114">
        <f t="shared" si="27"/>
        <v>0</v>
      </c>
      <c r="M183" s="141" t="s">
        <v>348</v>
      </c>
      <c r="N183" s="142">
        <v>0</v>
      </c>
      <c r="O183" s="142">
        <v>0</v>
      </c>
      <c r="P183" s="142">
        <v>0</v>
      </c>
      <c r="Q183" s="142">
        <v>0</v>
      </c>
      <c r="S183" s="117">
        <f t="shared" si="31"/>
        <v>0</v>
      </c>
      <c r="T183" s="117">
        <f t="shared" si="31"/>
        <v>0</v>
      </c>
      <c r="U183" s="114">
        <f t="shared" si="30"/>
        <v>0</v>
      </c>
      <c r="V183" s="114">
        <f t="shared" si="30"/>
        <v>0</v>
      </c>
      <c r="W183" s="117">
        <v>0</v>
      </c>
      <c r="X183" s="117">
        <v>0</v>
      </c>
      <c r="Y183" s="117"/>
      <c r="Z183" s="117"/>
      <c r="AA183" s="143"/>
      <c r="AB183" s="170" t="s">
        <v>349</v>
      </c>
      <c r="AC183" s="130"/>
      <c r="AD183" s="130">
        <v>31152</v>
      </c>
      <c r="AE183" s="130"/>
      <c r="AK183" s="123">
        <v>0</v>
      </c>
      <c r="AL183" s="123">
        <v>0</v>
      </c>
      <c r="AM183" s="123">
        <v>0</v>
      </c>
      <c r="AN183" s="123">
        <v>0</v>
      </c>
      <c r="AO183" s="124">
        <v>0</v>
      </c>
      <c r="AP183" s="124">
        <v>0</v>
      </c>
      <c r="AQ183" s="124">
        <v>0</v>
      </c>
      <c r="AR183" s="124">
        <v>0</v>
      </c>
      <c r="AS183" s="123">
        <v>0</v>
      </c>
      <c r="AT183" s="123">
        <v>0</v>
      </c>
      <c r="AU183" s="123">
        <v>0</v>
      </c>
      <c r="AV183" s="123">
        <v>0</v>
      </c>
      <c r="AY183" s="131"/>
      <c r="AZ183" s="131"/>
      <c r="BD183" s="129"/>
      <c r="BK183" s="128">
        <f t="shared" si="29"/>
        <v>0</v>
      </c>
      <c r="BL183" s="128">
        <f t="shared" si="29"/>
        <v>0</v>
      </c>
      <c r="BM183" s="129">
        <f t="shared" si="32"/>
        <v>0</v>
      </c>
      <c r="BN183" s="129">
        <f t="shared" si="32"/>
        <v>0</v>
      </c>
    </row>
    <row r="184" spans="2:66" ht="20.100000000000001" customHeight="1" x14ac:dyDescent="0.25">
      <c r="D184" s="139" t="s">
        <v>29</v>
      </c>
      <c r="E184" s="139" t="s">
        <v>21</v>
      </c>
      <c r="F184" s="140" t="s">
        <v>350</v>
      </c>
      <c r="G184" s="114">
        <f t="shared" si="24"/>
        <v>0</v>
      </c>
      <c r="H184" s="114">
        <f t="shared" si="24"/>
        <v>0</v>
      </c>
      <c r="I184" s="114">
        <f t="shared" si="27"/>
        <v>0</v>
      </c>
      <c r="J184" s="114">
        <f t="shared" si="27"/>
        <v>0</v>
      </c>
      <c r="M184" s="141" t="s">
        <v>350</v>
      </c>
      <c r="N184" s="142">
        <v>0</v>
      </c>
      <c r="O184" s="142">
        <v>0</v>
      </c>
      <c r="P184" s="142">
        <v>0</v>
      </c>
      <c r="Q184" s="142">
        <v>0</v>
      </c>
      <c r="S184" s="117">
        <f t="shared" si="31"/>
        <v>0</v>
      </c>
      <c r="T184" s="117">
        <f t="shared" si="31"/>
        <v>0</v>
      </c>
      <c r="U184" s="114">
        <f t="shared" si="30"/>
        <v>0</v>
      </c>
      <c r="V184" s="114">
        <f t="shared" si="30"/>
        <v>0</v>
      </c>
      <c r="W184" s="117">
        <v>1185598.24</v>
      </c>
      <c r="X184" s="117">
        <v>0</v>
      </c>
      <c r="Y184" s="117"/>
      <c r="Z184" s="117"/>
      <c r="AA184" s="143"/>
      <c r="AB184" s="170" t="s">
        <v>351</v>
      </c>
      <c r="AC184" s="130"/>
      <c r="AD184" s="130">
        <v>3894</v>
      </c>
      <c r="AE184" s="130"/>
      <c r="AK184" s="123">
        <v>0</v>
      </c>
      <c r="AL184" s="123">
        <v>0</v>
      </c>
      <c r="AM184" s="123">
        <v>0</v>
      </c>
      <c r="AN184" s="123">
        <v>0</v>
      </c>
      <c r="AO184" s="124">
        <v>0</v>
      </c>
      <c r="AP184" s="124">
        <v>0</v>
      </c>
      <c r="AQ184" s="124">
        <v>0</v>
      </c>
      <c r="AR184" s="124">
        <v>0</v>
      </c>
      <c r="AS184" s="123">
        <v>0</v>
      </c>
      <c r="AT184" s="123">
        <v>0</v>
      </c>
      <c r="AU184" s="123">
        <v>0</v>
      </c>
      <c r="AV184" s="123">
        <v>0</v>
      </c>
      <c r="AY184" s="131"/>
      <c r="AZ184" s="131"/>
      <c r="BD184" s="129"/>
      <c r="BK184" s="128">
        <f t="shared" si="29"/>
        <v>0</v>
      </c>
      <c r="BL184" s="128">
        <f t="shared" si="29"/>
        <v>0</v>
      </c>
      <c r="BM184" s="129">
        <f t="shared" si="32"/>
        <v>0</v>
      </c>
      <c r="BN184" s="129">
        <f t="shared" si="32"/>
        <v>0</v>
      </c>
    </row>
    <row r="185" spans="2:66" ht="20.100000000000001" customHeight="1" x14ac:dyDescent="0.25">
      <c r="D185" s="139" t="s">
        <v>29</v>
      </c>
      <c r="E185" s="139" t="s">
        <v>21</v>
      </c>
      <c r="F185" s="140" t="s">
        <v>352</v>
      </c>
      <c r="G185" s="114">
        <f t="shared" si="24"/>
        <v>0</v>
      </c>
      <c r="H185" s="114">
        <f t="shared" si="24"/>
        <v>0</v>
      </c>
      <c r="I185" s="114">
        <f t="shared" si="27"/>
        <v>0</v>
      </c>
      <c r="J185" s="114">
        <f t="shared" si="27"/>
        <v>0</v>
      </c>
      <c r="M185" s="141" t="s">
        <v>352</v>
      </c>
      <c r="N185" s="142">
        <v>0</v>
      </c>
      <c r="O185" s="142">
        <v>0</v>
      </c>
      <c r="P185" s="142">
        <v>0</v>
      </c>
      <c r="Q185" s="142">
        <v>0</v>
      </c>
      <c r="S185" s="117">
        <f t="shared" si="31"/>
        <v>0</v>
      </c>
      <c r="T185" s="117">
        <f t="shared" si="31"/>
        <v>0</v>
      </c>
      <c r="U185" s="114">
        <f t="shared" si="30"/>
        <v>0</v>
      </c>
      <c r="V185" s="114">
        <f t="shared" si="30"/>
        <v>0</v>
      </c>
      <c r="W185" s="117">
        <v>1608.9</v>
      </c>
      <c r="X185" s="117">
        <v>0</v>
      </c>
      <c r="Y185" s="117"/>
      <c r="Z185" s="117"/>
      <c r="AA185" s="143"/>
      <c r="AB185" s="170" t="s">
        <v>353</v>
      </c>
      <c r="AC185" s="130"/>
      <c r="AD185" s="130">
        <v>7871</v>
      </c>
      <c r="AE185" s="130"/>
      <c r="AK185" s="123">
        <v>0</v>
      </c>
      <c r="AL185" s="123">
        <v>0</v>
      </c>
      <c r="AM185" s="123">
        <v>0</v>
      </c>
      <c r="AN185" s="123">
        <v>0</v>
      </c>
      <c r="AO185" s="124">
        <v>0</v>
      </c>
      <c r="AP185" s="124">
        <v>0</v>
      </c>
      <c r="AQ185" s="124">
        <v>0</v>
      </c>
      <c r="AR185" s="124">
        <v>0</v>
      </c>
      <c r="AS185" s="123">
        <v>0</v>
      </c>
      <c r="AT185" s="123">
        <v>0</v>
      </c>
      <c r="AU185" s="123">
        <v>0</v>
      </c>
      <c r="AV185" s="123">
        <v>0</v>
      </c>
      <c r="AY185" s="131"/>
      <c r="AZ185" s="131"/>
      <c r="BD185" s="129"/>
      <c r="BK185" s="128">
        <f t="shared" si="29"/>
        <v>0</v>
      </c>
      <c r="BL185" s="128">
        <f t="shared" si="29"/>
        <v>0</v>
      </c>
      <c r="BM185" s="129">
        <f t="shared" si="32"/>
        <v>0</v>
      </c>
      <c r="BN185" s="129">
        <f t="shared" si="32"/>
        <v>0</v>
      </c>
    </row>
    <row r="186" spans="2:66" ht="20.100000000000001" customHeight="1" x14ac:dyDescent="0.25">
      <c r="D186" s="139" t="s">
        <v>29</v>
      </c>
      <c r="E186" s="139" t="s">
        <v>21</v>
      </c>
      <c r="F186" s="140" t="s">
        <v>354</v>
      </c>
      <c r="G186" s="114">
        <f t="shared" si="24"/>
        <v>0</v>
      </c>
      <c r="H186" s="114">
        <f t="shared" si="24"/>
        <v>0</v>
      </c>
      <c r="I186" s="114">
        <f t="shared" si="27"/>
        <v>0</v>
      </c>
      <c r="J186" s="114">
        <f t="shared" si="27"/>
        <v>0</v>
      </c>
      <c r="M186" s="141" t="s">
        <v>354</v>
      </c>
      <c r="N186" s="142">
        <v>0</v>
      </c>
      <c r="O186" s="142">
        <v>0</v>
      </c>
      <c r="P186" s="142">
        <v>0</v>
      </c>
      <c r="Q186" s="142">
        <v>0</v>
      </c>
      <c r="S186" s="117">
        <f t="shared" si="31"/>
        <v>0</v>
      </c>
      <c r="T186" s="117">
        <f t="shared" si="31"/>
        <v>0</v>
      </c>
      <c r="U186" s="114">
        <f t="shared" si="30"/>
        <v>0</v>
      </c>
      <c r="V186" s="114">
        <f t="shared" si="30"/>
        <v>0</v>
      </c>
      <c r="W186" s="117">
        <v>8527.32</v>
      </c>
      <c r="X186" s="117">
        <v>0</v>
      </c>
      <c r="Y186" s="117"/>
      <c r="Z186" s="117"/>
      <c r="AA186" s="143"/>
      <c r="AB186" s="170" t="s">
        <v>355</v>
      </c>
      <c r="AC186" s="130"/>
      <c r="AD186" s="130">
        <v>5591.18</v>
      </c>
      <c r="AE186" s="130"/>
      <c r="AK186" s="123">
        <v>0</v>
      </c>
      <c r="AL186" s="123">
        <v>0</v>
      </c>
      <c r="AM186" s="123">
        <v>0</v>
      </c>
      <c r="AN186" s="123">
        <v>0</v>
      </c>
      <c r="AO186" s="124">
        <v>0</v>
      </c>
      <c r="AP186" s="124">
        <v>0</v>
      </c>
      <c r="AQ186" s="124">
        <v>0</v>
      </c>
      <c r="AR186" s="124">
        <v>0</v>
      </c>
      <c r="AS186" s="123">
        <v>0</v>
      </c>
      <c r="AT186" s="123">
        <v>0</v>
      </c>
      <c r="AU186" s="123">
        <v>0</v>
      </c>
      <c r="AV186" s="123">
        <v>0</v>
      </c>
      <c r="AY186" s="131"/>
      <c r="AZ186" s="131"/>
      <c r="BD186" s="129"/>
      <c r="BK186" s="128">
        <f t="shared" si="29"/>
        <v>0</v>
      </c>
      <c r="BL186" s="128">
        <f t="shared" si="29"/>
        <v>0</v>
      </c>
      <c r="BM186" s="129">
        <f t="shared" si="32"/>
        <v>0</v>
      </c>
      <c r="BN186" s="129">
        <f t="shared" si="32"/>
        <v>0</v>
      </c>
    </row>
    <row r="187" spans="2:66" ht="20.100000000000001" customHeight="1" x14ac:dyDescent="0.25">
      <c r="B187" s="1" t="s">
        <v>133</v>
      </c>
      <c r="D187" s="139" t="s">
        <v>29</v>
      </c>
      <c r="E187" s="139" t="s">
        <v>21</v>
      </c>
      <c r="F187" s="140" t="s">
        <v>356</v>
      </c>
      <c r="G187" s="114">
        <f t="shared" si="24"/>
        <v>0</v>
      </c>
      <c r="H187" s="114">
        <f t="shared" si="24"/>
        <v>0</v>
      </c>
      <c r="I187" s="114">
        <f t="shared" si="27"/>
        <v>0</v>
      </c>
      <c r="J187" s="114">
        <f t="shared" si="27"/>
        <v>0</v>
      </c>
      <c r="M187" s="141" t="s">
        <v>356</v>
      </c>
      <c r="N187" s="142">
        <v>0</v>
      </c>
      <c r="O187" s="142">
        <v>0</v>
      </c>
      <c r="P187" s="142">
        <v>0</v>
      </c>
      <c r="Q187" s="142">
        <v>0</v>
      </c>
      <c r="S187" s="117">
        <f t="shared" si="31"/>
        <v>0</v>
      </c>
      <c r="T187" s="117">
        <f t="shared" si="31"/>
        <v>0</v>
      </c>
      <c r="U187" s="114">
        <f t="shared" si="30"/>
        <v>0</v>
      </c>
      <c r="V187" s="114">
        <f t="shared" si="30"/>
        <v>0</v>
      </c>
      <c r="W187" s="117">
        <v>70938.710000000006</v>
      </c>
      <c r="X187" s="117">
        <v>0</v>
      </c>
      <c r="Y187" s="117">
        <v>0</v>
      </c>
      <c r="Z187" s="117"/>
      <c r="AA187" s="143"/>
      <c r="AB187" s="170" t="s">
        <v>357</v>
      </c>
      <c r="AC187" s="130"/>
      <c r="AD187" s="130">
        <v>21228.2</v>
      </c>
      <c r="AE187" s="130"/>
      <c r="AK187" s="123">
        <v>0</v>
      </c>
      <c r="AL187" s="123">
        <v>0</v>
      </c>
      <c r="AM187" s="123">
        <v>0</v>
      </c>
      <c r="AN187" s="123">
        <v>0</v>
      </c>
      <c r="AO187" s="124">
        <v>0</v>
      </c>
      <c r="AP187" s="124">
        <v>0</v>
      </c>
      <c r="AQ187" s="124">
        <v>0</v>
      </c>
      <c r="AR187" s="124">
        <v>0</v>
      </c>
      <c r="AS187" s="123">
        <v>0</v>
      </c>
      <c r="AT187" s="123">
        <v>0</v>
      </c>
      <c r="AU187" s="123">
        <v>0</v>
      </c>
      <c r="AV187" s="123">
        <v>0</v>
      </c>
      <c r="AY187" s="131"/>
      <c r="AZ187" s="131"/>
      <c r="BD187" s="129"/>
      <c r="BK187" s="128">
        <f t="shared" si="29"/>
        <v>0</v>
      </c>
      <c r="BL187" s="128">
        <f t="shared" si="29"/>
        <v>0</v>
      </c>
      <c r="BM187" s="129">
        <f t="shared" si="32"/>
        <v>0</v>
      </c>
      <c r="BN187" s="129">
        <f t="shared" si="32"/>
        <v>0</v>
      </c>
    </row>
    <row r="188" spans="2:66" ht="20.100000000000001" customHeight="1" x14ac:dyDescent="0.25">
      <c r="B188" s="1" t="s">
        <v>133</v>
      </c>
      <c r="D188" s="139" t="s">
        <v>29</v>
      </c>
      <c r="E188" s="139" t="s">
        <v>21</v>
      </c>
      <c r="F188" s="140" t="s">
        <v>358</v>
      </c>
      <c r="G188" s="114">
        <f t="shared" si="24"/>
        <v>0</v>
      </c>
      <c r="H188" s="114">
        <f t="shared" si="24"/>
        <v>0</v>
      </c>
      <c r="I188" s="114">
        <f t="shared" si="27"/>
        <v>0</v>
      </c>
      <c r="J188" s="114">
        <f t="shared" si="27"/>
        <v>0</v>
      </c>
      <c r="M188" s="141" t="s">
        <v>358</v>
      </c>
      <c r="N188" s="142">
        <v>0</v>
      </c>
      <c r="O188" s="142">
        <v>0</v>
      </c>
      <c r="P188" s="142">
        <v>0</v>
      </c>
      <c r="Q188" s="142">
        <v>0</v>
      </c>
      <c r="S188" s="117">
        <f t="shared" si="31"/>
        <v>0</v>
      </c>
      <c r="T188" s="117">
        <f t="shared" si="31"/>
        <v>0</v>
      </c>
      <c r="U188" s="114">
        <f t="shared" si="30"/>
        <v>0</v>
      </c>
      <c r="V188" s="114">
        <f t="shared" si="30"/>
        <v>0</v>
      </c>
      <c r="W188" s="117">
        <v>1635.49</v>
      </c>
      <c r="X188" s="117">
        <v>0</v>
      </c>
      <c r="Y188" s="117"/>
      <c r="Z188" s="117">
        <v>0</v>
      </c>
      <c r="AA188" s="143"/>
      <c r="AB188" s="170" t="s">
        <v>359</v>
      </c>
      <c r="AC188" s="130"/>
      <c r="AD188" s="130">
        <v>1763706.03</v>
      </c>
      <c r="AE188" s="130"/>
      <c r="AK188" s="123">
        <v>0</v>
      </c>
      <c r="AL188" s="123">
        <v>0</v>
      </c>
      <c r="AM188" s="123">
        <v>0</v>
      </c>
      <c r="AN188" s="123">
        <v>0</v>
      </c>
      <c r="AO188" s="124">
        <v>0</v>
      </c>
      <c r="AP188" s="124">
        <v>0</v>
      </c>
      <c r="AQ188" s="124">
        <v>0</v>
      </c>
      <c r="AR188" s="124">
        <v>0</v>
      </c>
      <c r="AS188" s="123">
        <v>0</v>
      </c>
      <c r="AT188" s="123">
        <v>0</v>
      </c>
      <c r="AU188" s="123">
        <v>0</v>
      </c>
      <c r="AV188" s="123">
        <v>0</v>
      </c>
      <c r="AY188" s="131"/>
      <c r="AZ188" s="131"/>
      <c r="BD188" s="129"/>
      <c r="BK188" s="128">
        <f t="shared" si="29"/>
        <v>0</v>
      </c>
      <c r="BL188" s="128">
        <f t="shared" si="29"/>
        <v>0</v>
      </c>
      <c r="BM188" s="129">
        <f t="shared" si="32"/>
        <v>0</v>
      </c>
      <c r="BN188" s="129">
        <f t="shared" si="32"/>
        <v>0</v>
      </c>
    </row>
    <row r="189" spans="2:66" ht="20.100000000000001" customHeight="1" x14ac:dyDescent="0.25">
      <c r="D189" s="139" t="s">
        <v>29</v>
      </c>
      <c r="E189" s="139" t="s">
        <v>21</v>
      </c>
      <c r="F189" s="140" t="s">
        <v>360</v>
      </c>
      <c r="G189" s="114">
        <f t="shared" si="24"/>
        <v>0</v>
      </c>
      <c r="H189" s="114">
        <f t="shared" si="24"/>
        <v>0</v>
      </c>
      <c r="I189" s="114">
        <f t="shared" si="27"/>
        <v>0</v>
      </c>
      <c r="J189" s="114">
        <f t="shared" si="27"/>
        <v>0</v>
      </c>
      <c r="M189" s="141" t="s">
        <v>360</v>
      </c>
      <c r="N189" s="142">
        <v>0</v>
      </c>
      <c r="O189" s="142">
        <v>0</v>
      </c>
      <c r="P189" s="142">
        <v>0</v>
      </c>
      <c r="Q189" s="142">
        <v>0</v>
      </c>
      <c r="S189" s="117">
        <f t="shared" si="31"/>
        <v>0</v>
      </c>
      <c r="T189" s="117">
        <f t="shared" si="31"/>
        <v>0</v>
      </c>
      <c r="U189" s="114">
        <f t="shared" si="30"/>
        <v>0</v>
      </c>
      <c r="V189" s="114">
        <f t="shared" si="30"/>
        <v>0</v>
      </c>
      <c r="W189" s="117">
        <v>2797.25</v>
      </c>
      <c r="X189" s="117">
        <v>0</v>
      </c>
      <c r="Y189" s="117"/>
      <c r="Z189" s="117"/>
      <c r="AA189" s="143"/>
      <c r="AB189" s="170" t="s">
        <v>361</v>
      </c>
      <c r="AC189" s="130"/>
      <c r="AD189" s="130">
        <v>86510.98</v>
      </c>
      <c r="AE189" s="130"/>
      <c r="AK189" s="123">
        <v>0</v>
      </c>
      <c r="AL189" s="123">
        <v>0</v>
      </c>
      <c r="AM189" s="123">
        <v>0</v>
      </c>
      <c r="AN189" s="123">
        <v>0</v>
      </c>
      <c r="AO189" s="124">
        <v>0</v>
      </c>
      <c r="AP189" s="124">
        <v>0</v>
      </c>
      <c r="AQ189" s="124">
        <v>0</v>
      </c>
      <c r="AR189" s="124">
        <v>0</v>
      </c>
      <c r="AS189" s="123">
        <v>0</v>
      </c>
      <c r="AT189" s="123">
        <v>0</v>
      </c>
      <c r="AU189" s="123">
        <v>0</v>
      </c>
      <c r="AV189" s="123">
        <v>0</v>
      </c>
      <c r="AY189" s="131"/>
      <c r="AZ189" s="131"/>
      <c r="BD189" s="129"/>
      <c r="BK189" s="128">
        <f t="shared" si="29"/>
        <v>0</v>
      </c>
      <c r="BL189" s="128">
        <f t="shared" si="29"/>
        <v>0</v>
      </c>
      <c r="BM189" s="129">
        <f t="shared" si="32"/>
        <v>0</v>
      </c>
      <c r="BN189" s="129">
        <f t="shared" si="32"/>
        <v>0</v>
      </c>
    </row>
    <row r="190" spans="2:66" ht="20.100000000000001" customHeight="1" x14ac:dyDescent="0.25">
      <c r="D190" s="139" t="s">
        <v>29</v>
      </c>
      <c r="E190" s="139" t="s">
        <v>21</v>
      </c>
      <c r="F190" s="140" t="s">
        <v>362</v>
      </c>
      <c r="G190" s="114">
        <f t="shared" si="24"/>
        <v>0</v>
      </c>
      <c r="H190" s="114">
        <f t="shared" si="24"/>
        <v>0</v>
      </c>
      <c r="I190" s="114">
        <f t="shared" si="27"/>
        <v>0</v>
      </c>
      <c r="J190" s="114">
        <f t="shared" si="27"/>
        <v>0</v>
      </c>
      <c r="M190" s="141" t="s">
        <v>362</v>
      </c>
      <c r="N190" s="142">
        <v>0</v>
      </c>
      <c r="O190" s="142">
        <v>0</v>
      </c>
      <c r="P190" s="142">
        <v>0</v>
      </c>
      <c r="Q190" s="142">
        <v>0</v>
      </c>
      <c r="S190" s="117">
        <f t="shared" si="31"/>
        <v>0</v>
      </c>
      <c r="T190" s="117">
        <f t="shared" si="31"/>
        <v>0</v>
      </c>
      <c r="U190" s="114">
        <f t="shared" si="30"/>
        <v>0</v>
      </c>
      <c r="V190" s="114">
        <f t="shared" si="30"/>
        <v>0</v>
      </c>
      <c r="W190" s="117">
        <v>99173.15</v>
      </c>
      <c r="X190" s="117">
        <v>0</v>
      </c>
      <c r="Y190" s="117"/>
      <c r="Z190" s="117"/>
      <c r="AA190" s="143"/>
      <c r="AB190" s="170" t="s">
        <v>363</v>
      </c>
      <c r="AC190" s="130"/>
      <c r="AD190" s="130">
        <v>5726.4</v>
      </c>
      <c r="AE190" s="130"/>
      <c r="AK190" s="123">
        <v>0</v>
      </c>
      <c r="AL190" s="123">
        <v>0</v>
      </c>
      <c r="AM190" s="123">
        <v>0</v>
      </c>
      <c r="AN190" s="123">
        <v>0</v>
      </c>
      <c r="AO190" s="124">
        <v>0</v>
      </c>
      <c r="AP190" s="124">
        <v>0</v>
      </c>
      <c r="AQ190" s="124">
        <v>0</v>
      </c>
      <c r="AR190" s="124">
        <v>0</v>
      </c>
      <c r="AS190" s="123">
        <v>0</v>
      </c>
      <c r="AT190" s="123">
        <v>0</v>
      </c>
      <c r="AU190" s="123">
        <v>0</v>
      </c>
      <c r="AV190" s="123">
        <v>0</v>
      </c>
      <c r="AY190" s="131"/>
      <c r="AZ190" s="131"/>
      <c r="BD190" s="129"/>
      <c r="BK190" s="128">
        <f t="shared" si="29"/>
        <v>0</v>
      </c>
      <c r="BL190" s="128">
        <f t="shared" si="29"/>
        <v>0</v>
      </c>
      <c r="BM190" s="129">
        <f t="shared" si="32"/>
        <v>0</v>
      </c>
      <c r="BN190" s="129">
        <f t="shared" si="32"/>
        <v>0</v>
      </c>
    </row>
    <row r="191" spans="2:66" ht="20.100000000000001" customHeight="1" x14ac:dyDescent="0.25">
      <c r="D191" s="139" t="s">
        <v>29</v>
      </c>
      <c r="E191" s="139" t="s">
        <v>21</v>
      </c>
      <c r="F191" s="140" t="s">
        <v>364</v>
      </c>
      <c r="G191" s="114">
        <f t="shared" si="24"/>
        <v>0</v>
      </c>
      <c r="H191" s="114">
        <f t="shared" si="24"/>
        <v>0</v>
      </c>
      <c r="I191" s="114">
        <f t="shared" si="27"/>
        <v>0</v>
      </c>
      <c r="J191" s="114">
        <f t="shared" si="27"/>
        <v>0</v>
      </c>
      <c r="M191" s="141" t="s">
        <v>364</v>
      </c>
      <c r="N191" s="142">
        <v>0</v>
      </c>
      <c r="O191" s="142">
        <v>0</v>
      </c>
      <c r="P191" s="142">
        <v>0</v>
      </c>
      <c r="Q191" s="142">
        <v>0</v>
      </c>
      <c r="S191" s="117">
        <f t="shared" si="31"/>
        <v>0</v>
      </c>
      <c r="T191" s="117">
        <f t="shared" si="31"/>
        <v>0</v>
      </c>
      <c r="U191" s="114">
        <f t="shared" si="30"/>
        <v>0</v>
      </c>
      <c r="V191" s="114">
        <f t="shared" si="30"/>
        <v>0</v>
      </c>
      <c r="W191" s="117">
        <v>1179567.31</v>
      </c>
      <c r="X191" s="117">
        <v>0</v>
      </c>
      <c r="Y191" s="117"/>
      <c r="Z191" s="117"/>
      <c r="AA191" s="143"/>
      <c r="AB191" s="170" t="s">
        <v>365</v>
      </c>
      <c r="AC191" s="130"/>
      <c r="AD191" s="130">
        <v>3540</v>
      </c>
      <c r="AE191" s="130"/>
      <c r="AK191" s="123">
        <v>0</v>
      </c>
      <c r="AL191" s="123">
        <v>0</v>
      </c>
      <c r="AM191" s="123">
        <v>0</v>
      </c>
      <c r="AN191" s="123">
        <v>0</v>
      </c>
      <c r="AO191" s="124">
        <v>0</v>
      </c>
      <c r="AP191" s="124">
        <v>0</v>
      </c>
      <c r="AQ191" s="124">
        <v>0</v>
      </c>
      <c r="AR191" s="124">
        <v>0</v>
      </c>
      <c r="AS191" s="123">
        <v>0</v>
      </c>
      <c r="AT191" s="123">
        <v>0</v>
      </c>
      <c r="AU191" s="123">
        <v>0</v>
      </c>
      <c r="AV191" s="123">
        <v>0</v>
      </c>
      <c r="AY191" s="131"/>
      <c r="AZ191" s="131"/>
      <c r="BD191" s="129"/>
      <c r="BK191" s="128">
        <f t="shared" si="29"/>
        <v>0</v>
      </c>
      <c r="BL191" s="128">
        <f t="shared" si="29"/>
        <v>0</v>
      </c>
      <c r="BM191" s="129">
        <f t="shared" si="32"/>
        <v>0</v>
      </c>
      <c r="BN191" s="129">
        <f t="shared" si="32"/>
        <v>0</v>
      </c>
    </row>
    <row r="192" spans="2:66" ht="20.100000000000001" customHeight="1" x14ac:dyDescent="0.25">
      <c r="B192" s="1" t="s">
        <v>133</v>
      </c>
      <c r="D192" s="139" t="s">
        <v>29</v>
      </c>
      <c r="E192" s="139" t="s">
        <v>21</v>
      </c>
      <c r="F192" s="140" t="s">
        <v>366</v>
      </c>
      <c r="G192" s="114">
        <f t="shared" si="24"/>
        <v>0</v>
      </c>
      <c r="H192" s="114">
        <f t="shared" si="24"/>
        <v>0</v>
      </c>
      <c r="I192" s="114">
        <f t="shared" si="27"/>
        <v>0</v>
      </c>
      <c r="J192" s="114">
        <f t="shared" si="27"/>
        <v>0</v>
      </c>
      <c r="M192" s="141" t="s">
        <v>366</v>
      </c>
      <c r="N192" s="142">
        <v>0</v>
      </c>
      <c r="O192" s="142">
        <v>0</v>
      </c>
      <c r="P192" s="142">
        <v>0</v>
      </c>
      <c r="Q192" s="142">
        <v>0</v>
      </c>
      <c r="S192" s="117">
        <f t="shared" si="31"/>
        <v>0</v>
      </c>
      <c r="T192" s="117">
        <f t="shared" si="31"/>
        <v>0</v>
      </c>
      <c r="U192" s="114">
        <f t="shared" si="30"/>
        <v>0</v>
      </c>
      <c r="V192" s="114">
        <f t="shared" si="30"/>
        <v>0</v>
      </c>
      <c r="W192" s="117">
        <v>0</v>
      </c>
      <c r="X192" s="117">
        <v>50620.54</v>
      </c>
      <c r="Y192" s="117">
        <v>11576018.23</v>
      </c>
      <c r="Z192" s="117">
        <v>0</v>
      </c>
      <c r="AA192" s="143"/>
      <c r="AB192" s="170" t="s">
        <v>367</v>
      </c>
      <c r="AC192" s="130"/>
      <c r="AD192" s="130">
        <v>100716.4</v>
      </c>
      <c r="AE192" s="130"/>
      <c r="AK192" s="123">
        <v>0</v>
      </c>
      <c r="AL192" s="123">
        <v>0</v>
      </c>
      <c r="AM192" s="123">
        <v>0</v>
      </c>
      <c r="AN192" s="123">
        <v>0</v>
      </c>
      <c r="AO192" s="124">
        <v>0</v>
      </c>
      <c r="AP192" s="124">
        <v>0</v>
      </c>
      <c r="AQ192" s="124">
        <v>0</v>
      </c>
      <c r="AR192" s="124">
        <v>0</v>
      </c>
      <c r="AS192" s="123">
        <v>0</v>
      </c>
      <c r="AT192" s="123">
        <v>0</v>
      </c>
      <c r="AU192" s="123">
        <v>0</v>
      </c>
      <c r="AV192" s="123">
        <v>0</v>
      </c>
      <c r="AY192" s="131"/>
      <c r="AZ192" s="131"/>
      <c r="BD192" s="129"/>
      <c r="BK192" s="128">
        <f t="shared" si="29"/>
        <v>0</v>
      </c>
      <c r="BL192" s="128">
        <f t="shared" si="29"/>
        <v>0</v>
      </c>
      <c r="BM192" s="129">
        <f t="shared" si="32"/>
        <v>0</v>
      </c>
      <c r="BN192" s="129">
        <f t="shared" si="32"/>
        <v>0</v>
      </c>
    </row>
    <row r="193" spans="2:66" ht="20.100000000000001" customHeight="1" x14ac:dyDescent="0.25">
      <c r="D193" s="139" t="s">
        <v>29</v>
      </c>
      <c r="E193" s="139" t="s">
        <v>21</v>
      </c>
      <c r="F193" s="140" t="s">
        <v>368</v>
      </c>
      <c r="G193" s="114">
        <f t="shared" si="24"/>
        <v>0</v>
      </c>
      <c r="H193" s="114">
        <f t="shared" si="24"/>
        <v>0</v>
      </c>
      <c r="I193" s="114">
        <f t="shared" si="27"/>
        <v>0</v>
      </c>
      <c r="J193" s="114">
        <f t="shared" si="27"/>
        <v>0</v>
      </c>
      <c r="M193" s="141" t="s">
        <v>368</v>
      </c>
      <c r="N193" s="142">
        <v>0</v>
      </c>
      <c r="O193" s="142">
        <v>0</v>
      </c>
      <c r="P193" s="142">
        <v>0</v>
      </c>
      <c r="Q193" s="142">
        <v>0</v>
      </c>
      <c r="S193" s="117">
        <f t="shared" si="31"/>
        <v>0</v>
      </c>
      <c r="T193" s="117">
        <f t="shared" si="31"/>
        <v>0</v>
      </c>
      <c r="U193" s="114">
        <f t="shared" si="30"/>
        <v>0</v>
      </c>
      <c r="V193" s="114">
        <f t="shared" si="30"/>
        <v>0</v>
      </c>
      <c r="W193" s="117">
        <v>0</v>
      </c>
      <c r="X193" s="117">
        <v>76529.070000000007</v>
      </c>
      <c r="Y193" s="117"/>
      <c r="Z193" s="117"/>
      <c r="AA193" s="143"/>
      <c r="AB193" s="170" t="s">
        <v>369</v>
      </c>
      <c r="AC193" s="130"/>
      <c r="AD193" s="130">
        <v>4500</v>
      </c>
      <c r="AE193" s="130"/>
      <c r="AK193" s="123">
        <v>0</v>
      </c>
      <c r="AL193" s="123">
        <v>0</v>
      </c>
      <c r="AM193" s="123">
        <v>0</v>
      </c>
      <c r="AN193" s="123">
        <v>0</v>
      </c>
      <c r="AO193" s="124">
        <v>0</v>
      </c>
      <c r="AP193" s="124">
        <v>0</v>
      </c>
      <c r="AQ193" s="124">
        <v>0</v>
      </c>
      <c r="AR193" s="124">
        <v>0</v>
      </c>
      <c r="AS193" s="123">
        <v>0</v>
      </c>
      <c r="AT193" s="123">
        <v>0</v>
      </c>
      <c r="AU193" s="123">
        <v>0</v>
      </c>
      <c r="AV193" s="123">
        <v>0</v>
      </c>
      <c r="AY193" s="131"/>
      <c r="AZ193" s="131"/>
      <c r="BD193" s="129"/>
      <c r="BK193" s="128">
        <f t="shared" si="29"/>
        <v>0</v>
      </c>
      <c r="BL193" s="128">
        <f t="shared" si="29"/>
        <v>0</v>
      </c>
      <c r="BM193" s="129">
        <f t="shared" si="32"/>
        <v>0</v>
      </c>
      <c r="BN193" s="129">
        <f t="shared" si="32"/>
        <v>0</v>
      </c>
    </row>
    <row r="194" spans="2:66" ht="20.100000000000001" customHeight="1" x14ac:dyDescent="0.25">
      <c r="D194" s="139" t="s">
        <v>29</v>
      </c>
      <c r="E194" s="139" t="s">
        <v>21</v>
      </c>
      <c r="F194" s="140" t="s">
        <v>370</v>
      </c>
      <c r="G194" s="114">
        <f t="shared" si="24"/>
        <v>0</v>
      </c>
      <c r="H194" s="114">
        <f t="shared" si="24"/>
        <v>0</v>
      </c>
      <c r="I194" s="114">
        <f t="shared" si="27"/>
        <v>0</v>
      </c>
      <c r="J194" s="114">
        <f t="shared" si="27"/>
        <v>0</v>
      </c>
      <c r="M194" s="141" t="s">
        <v>370</v>
      </c>
      <c r="N194" s="142">
        <v>0</v>
      </c>
      <c r="O194" s="142">
        <v>0</v>
      </c>
      <c r="P194" s="142">
        <v>0</v>
      </c>
      <c r="Q194" s="142">
        <v>0</v>
      </c>
      <c r="S194" s="117">
        <f t="shared" si="31"/>
        <v>0</v>
      </c>
      <c r="T194" s="117">
        <f t="shared" si="31"/>
        <v>0</v>
      </c>
      <c r="U194" s="114">
        <f t="shared" si="30"/>
        <v>0</v>
      </c>
      <c r="V194" s="114">
        <f t="shared" si="30"/>
        <v>0</v>
      </c>
      <c r="W194" s="117">
        <v>14350.17</v>
      </c>
      <c r="X194" s="117">
        <v>0</v>
      </c>
      <c r="Y194" s="117"/>
      <c r="Z194" s="117"/>
      <c r="AA194" s="143"/>
      <c r="AB194" s="170" t="s">
        <v>371</v>
      </c>
      <c r="AC194" s="130">
        <v>1046</v>
      </c>
      <c r="AD194" s="130"/>
      <c r="AE194" s="130"/>
      <c r="AK194" s="123">
        <v>0</v>
      </c>
      <c r="AL194" s="123">
        <v>0</v>
      </c>
      <c r="AM194" s="123">
        <v>0</v>
      </c>
      <c r="AN194" s="123">
        <v>0</v>
      </c>
      <c r="AO194" s="124">
        <v>0</v>
      </c>
      <c r="AP194" s="124">
        <v>0</v>
      </c>
      <c r="AQ194" s="124">
        <v>0</v>
      </c>
      <c r="AR194" s="124">
        <v>0</v>
      </c>
      <c r="AS194" s="123">
        <v>0</v>
      </c>
      <c r="AT194" s="123">
        <v>0</v>
      </c>
      <c r="AU194" s="123">
        <v>0</v>
      </c>
      <c r="AV194" s="123">
        <v>0</v>
      </c>
      <c r="AY194" s="131"/>
      <c r="AZ194" s="131"/>
      <c r="BD194" s="129"/>
      <c r="BK194" s="128">
        <f t="shared" si="29"/>
        <v>0</v>
      </c>
      <c r="BL194" s="128">
        <f t="shared" si="29"/>
        <v>0</v>
      </c>
      <c r="BM194" s="129">
        <f t="shared" si="32"/>
        <v>0</v>
      </c>
      <c r="BN194" s="129">
        <f t="shared" si="32"/>
        <v>0</v>
      </c>
    </row>
    <row r="195" spans="2:66" ht="20.100000000000001" customHeight="1" x14ac:dyDescent="0.25">
      <c r="D195" s="139" t="s">
        <v>29</v>
      </c>
      <c r="E195" s="139" t="s">
        <v>21</v>
      </c>
      <c r="F195" s="140" t="s">
        <v>372</v>
      </c>
      <c r="G195" s="114">
        <f t="shared" si="24"/>
        <v>0</v>
      </c>
      <c r="H195" s="114">
        <f t="shared" si="24"/>
        <v>0</v>
      </c>
      <c r="I195" s="114">
        <f t="shared" si="27"/>
        <v>0</v>
      </c>
      <c r="J195" s="114">
        <f t="shared" si="27"/>
        <v>0</v>
      </c>
      <c r="M195" s="141" t="s">
        <v>372</v>
      </c>
      <c r="N195" s="142">
        <v>0</v>
      </c>
      <c r="O195" s="142">
        <v>0</v>
      </c>
      <c r="P195" s="142">
        <v>0</v>
      </c>
      <c r="Q195" s="142">
        <v>0</v>
      </c>
      <c r="S195" s="117">
        <f t="shared" si="31"/>
        <v>0</v>
      </c>
      <c r="T195" s="117">
        <f t="shared" si="31"/>
        <v>0</v>
      </c>
      <c r="U195" s="114">
        <f t="shared" si="30"/>
        <v>0</v>
      </c>
      <c r="V195" s="114">
        <f t="shared" si="30"/>
        <v>0</v>
      </c>
      <c r="W195" s="117">
        <v>6493</v>
      </c>
      <c r="X195" s="117">
        <v>0</v>
      </c>
      <c r="Y195" s="117"/>
      <c r="Z195" s="117"/>
      <c r="AA195" s="143"/>
      <c r="AB195" s="170" t="s">
        <v>373</v>
      </c>
      <c r="AC195" s="130"/>
      <c r="AD195" s="130">
        <v>54000</v>
      </c>
      <c r="AE195" s="130"/>
      <c r="AK195" s="123">
        <v>0</v>
      </c>
      <c r="AL195" s="123">
        <v>0</v>
      </c>
      <c r="AM195" s="123">
        <v>0</v>
      </c>
      <c r="AN195" s="123">
        <v>0</v>
      </c>
      <c r="AO195" s="124">
        <v>0</v>
      </c>
      <c r="AP195" s="124">
        <v>0</v>
      </c>
      <c r="AQ195" s="124">
        <v>0</v>
      </c>
      <c r="AR195" s="124">
        <v>0</v>
      </c>
      <c r="AS195" s="123">
        <v>0</v>
      </c>
      <c r="AT195" s="123">
        <v>0</v>
      </c>
      <c r="AU195" s="123">
        <v>0</v>
      </c>
      <c r="AV195" s="123">
        <v>0</v>
      </c>
      <c r="AY195" s="131"/>
      <c r="AZ195" s="131"/>
      <c r="BD195" s="129"/>
      <c r="BK195" s="128">
        <f t="shared" si="29"/>
        <v>0</v>
      </c>
      <c r="BL195" s="128">
        <f t="shared" si="29"/>
        <v>0</v>
      </c>
      <c r="BM195" s="129">
        <f t="shared" si="32"/>
        <v>0</v>
      </c>
      <c r="BN195" s="129">
        <f t="shared" si="32"/>
        <v>0</v>
      </c>
    </row>
    <row r="196" spans="2:66" ht="20.100000000000001" customHeight="1" x14ac:dyDescent="0.25">
      <c r="D196" s="139" t="s">
        <v>29</v>
      </c>
      <c r="E196" s="139" t="s">
        <v>21</v>
      </c>
      <c r="F196" s="140" t="s">
        <v>374</v>
      </c>
      <c r="G196" s="114">
        <f t="shared" si="24"/>
        <v>0.85</v>
      </c>
      <c r="H196" s="114">
        <f t="shared" si="24"/>
        <v>0</v>
      </c>
      <c r="I196" s="114">
        <f t="shared" si="27"/>
        <v>0.85</v>
      </c>
      <c r="J196" s="114">
        <f t="shared" si="27"/>
        <v>0</v>
      </c>
      <c r="M196" s="141" t="s">
        <v>374</v>
      </c>
      <c r="N196" s="142">
        <v>0</v>
      </c>
      <c r="O196" s="142">
        <v>0</v>
      </c>
      <c r="P196" s="142">
        <v>0.85</v>
      </c>
      <c r="Q196" s="142">
        <v>0</v>
      </c>
      <c r="S196" s="117">
        <f t="shared" si="31"/>
        <v>0</v>
      </c>
      <c r="T196" s="117">
        <f t="shared" si="31"/>
        <v>0</v>
      </c>
      <c r="U196" s="114">
        <f t="shared" si="30"/>
        <v>179235.38</v>
      </c>
      <c r="V196" s="114">
        <f t="shared" si="30"/>
        <v>0</v>
      </c>
      <c r="W196" s="117">
        <v>171575.32</v>
      </c>
      <c r="X196" s="117">
        <v>0</v>
      </c>
      <c r="Y196" s="117"/>
      <c r="Z196" s="117"/>
      <c r="AA196" s="143"/>
      <c r="AB196" s="170" t="s">
        <v>375</v>
      </c>
      <c r="AC196" s="130"/>
      <c r="AD196" s="130"/>
      <c r="AE196" s="130"/>
      <c r="AK196" s="123">
        <v>0</v>
      </c>
      <c r="AL196" s="123">
        <v>0</v>
      </c>
      <c r="AM196" s="123">
        <v>0.85</v>
      </c>
      <c r="AN196" s="123">
        <v>0</v>
      </c>
      <c r="AO196" s="124">
        <v>0</v>
      </c>
      <c r="AP196" s="124">
        <v>0</v>
      </c>
      <c r="AQ196" s="124">
        <v>0</v>
      </c>
      <c r="AR196" s="124">
        <v>0</v>
      </c>
      <c r="AS196" s="123">
        <v>179235.38</v>
      </c>
      <c r="AT196" s="123">
        <v>0</v>
      </c>
      <c r="AU196" s="123">
        <v>0</v>
      </c>
      <c r="AV196" s="123">
        <v>0</v>
      </c>
      <c r="AY196" s="131"/>
      <c r="AZ196" s="131"/>
      <c r="BD196" s="129"/>
      <c r="BK196" s="128">
        <f t="shared" si="29"/>
        <v>179235.38</v>
      </c>
      <c r="BL196" s="128">
        <f t="shared" si="29"/>
        <v>0</v>
      </c>
      <c r="BM196" s="129">
        <f t="shared" si="32"/>
        <v>0</v>
      </c>
      <c r="BN196" s="129">
        <f t="shared" si="32"/>
        <v>0</v>
      </c>
    </row>
    <row r="197" spans="2:66" ht="20.100000000000001" customHeight="1" x14ac:dyDescent="0.25">
      <c r="D197" s="139" t="s">
        <v>29</v>
      </c>
      <c r="E197" s="139" t="s">
        <v>21</v>
      </c>
      <c r="F197" s="140" t="s">
        <v>376</v>
      </c>
      <c r="G197" s="114">
        <f t="shared" si="24"/>
        <v>0</v>
      </c>
      <c r="H197" s="114">
        <f t="shared" si="24"/>
        <v>33449.879999999997</v>
      </c>
      <c r="I197" s="114">
        <f t="shared" si="27"/>
        <v>0.12</v>
      </c>
      <c r="J197" s="114">
        <f t="shared" si="27"/>
        <v>0</v>
      </c>
      <c r="M197" s="141" t="s">
        <v>376</v>
      </c>
      <c r="N197" s="142">
        <v>0</v>
      </c>
      <c r="O197" s="142">
        <v>0</v>
      </c>
      <c r="P197" s="142">
        <v>0</v>
      </c>
      <c r="Q197" s="142">
        <v>33449.879999999997</v>
      </c>
      <c r="S197" s="117">
        <f t="shared" si="31"/>
        <v>0</v>
      </c>
      <c r="T197" s="117">
        <f t="shared" si="31"/>
        <v>0</v>
      </c>
      <c r="U197" s="114">
        <f t="shared" si="30"/>
        <v>0</v>
      </c>
      <c r="V197" s="114">
        <f t="shared" si="30"/>
        <v>10920.02</v>
      </c>
      <c r="W197" s="117">
        <v>10997.3</v>
      </c>
      <c r="X197" s="117">
        <v>0</v>
      </c>
      <c r="Y197" s="117"/>
      <c r="Z197" s="117"/>
      <c r="AA197" s="143"/>
      <c r="AB197" s="170" t="s">
        <v>377</v>
      </c>
      <c r="AC197" s="130"/>
      <c r="AD197" s="130">
        <v>117471.36</v>
      </c>
      <c r="AE197" s="130"/>
      <c r="AK197" s="123">
        <v>0</v>
      </c>
      <c r="AL197" s="123">
        <v>0</v>
      </c>
      <c r="AM197" s="123">
        <v>0.12</v>
      </c>
      <c r="AN197" s="123">
        <v>0</v>
      </c>
      <c r="AO197" s="124">
        <v>0</v>
      </c>
      <c r="AP197" s="124">
        <v>0</v>
      </c>
      <c r="AQ197" s="124">
        <v>0</v>
      </c>
      <c r="AR197" s="124">
        <v>0</v>
      </c>
      <c r="AS197" s="123">
        <v>0</v>
      </c>
      <c r="AT197" s="123">
        <v>10920.02</v>
      </c>
      <c r="AU197" s="123">
        <v>0</v>
      </c>
      <c r="AV197" s="123">
        <v>0</v>
      </c>
      <c r="AY197" s="131"/>
      <c r="AZ197" s="131"/>
      <c r="BD197" s="129"/>
      <c r="BK197" s="128">
        <f t="shared" si="29"/>
        <v>0</v>
      </c>
      <c r="BL197" s="128">
        <f t="shared" si="29"/>
        <v>10920.02</v>
      </c>
      <c r="BM197" s="129">
        <f t="shared" si="32"/>
        <v>0</v>
      </c>
      <c r="BN197" s="129">
        <f t="shared" si="32"/>
        <v>0</v>
      </c>
    </row>
    <row r="198" spans="2:66" ht="20.100000000000001" customHeight="1" x14ac:dyDescent="0.25">
      <c r="D198" s="139" t="s">
        <v>29</v>
      </c>
      <c r="E198" s="139" t="s">
        <v>21</v>
      </c>
      <c r="F198" s="140" t="s">
        <v>378</v>
      </c>
      <c r="G198" s="114">
        <f t="shared" si="24"/>
        <v>0</v>
      </c>
      <c r="H198" s="114">
        <f t="shared" si="24"/>
        <v>0</v>
      </c>
      <c r="I198" s="114">
        <f t="shared" si="27"/>
        <v>0</v>
      </c>
      <c r="J198" s="114">
        <f t="shared" si="27"/>
        <v>0</v>
      </c>
      <c r="M198" s="141" t="s">
        <v>378</v>
      </c>
      <c r="N198" s="142">
        <v>0</v>
      </c>
      <c r="O198" s="142">
        <v>0</v>
      </c>
      <c r="P198" s="142">
        <v>0</v>
      </c>
      <c r="Q198" s="142">
        <v>0</v>
      </c>
      <c r="S198" s="117">
        <f t="shared" si="31"/>
        <v>0</v>
      </c>
      <c r="T198" s="117">
        <f t="shared" si="31"/>
        <v>0</v>
      </c>
      <c r="U198" s="114">
        <f t="shared" si="30"/>
        <v>0</v>
      </c>
      <c r="V198" s="114">
        <f t="shared" si="30"/>
        <v>0</v>
      </c>
      <c r="W198" s="117">
        <v>47632.05</v>
      </c>
      <c r="X198" s="117">
        <v>0</v>
      </c>
      <c r="Y198" s="117"/>
      <c r="Z198" s="117"/>
      <c r="AA198" s="143"/>
      <c r="AB198" s="170" t="s">
        <v>379</v>
      </c>
      <c r="AC198" s="130"/>
      <c r="AD198" s="130">
        <v>239851</v>
      </c>
      <c r="AE198" s="130"/>
      <c r="AK198" s="123">
        <v>0</v>
      </c>
      <c r="AL198" s="123">
        <v>0</v>
      </c>
      <c r="AM198" s="123">
        <v>0</v>
      </c>
      <c r="AN198" s="123">
        <v>0</v>
      </c>
      <c r="AO198" s="124">
        <v>0</v>
      </c>
      <c r="AP198" s="124">
        <v>0</v>
      </c>
      <c r="AQ198" s="124">
        <v>0</v>
      </c>
      <c r="AR198" s="124">
        <v>0</v>
      </c>
      <c r="AS198" s="123">
        <v>0</v>
      </c>
      <c r="AT198" s="123">
        <v>0</v>
      </c>
      <c r="AU198" s="123">
        <v>0</v>
      </c>
      <c r="AV198" s="123">
        <v>0</v>
      </c>
      <c r="AY198" s="131"/>
      <c r="AZ198" s="131"/>
      <c r="BD198" s="129"/>
      <c r="BK198" s="128">
        <f t="shared" si="29"/>
        <v>0</v>
      </c>
      <c r="BL198" s="128">
        <f t="shared" si="29"/>
        <v>0</v>
      </c>
      <c r="BM198" s="129">
        <f t="shared" si="32"/>
        <v>0</v>
      </c>
      <c r="BN198" s="129">
        <f t="shared" si="32"/>
        <v>0</v>
      </c>
    </row>
    <row r="199" spans="2:66" ht="20.100000000000001" customHeight="1" x14ac:dyDescent="0.25">
      <c r="D199" s="139" t="s">
        <v>29</v>
      </c>
      <c r="E199" s="139" t="s">
        <v>21</v>
      </c>
      <c r="F199" s="140" t="s">
        <v>380</v>
      </c>
      <c r="G199" s="114">
        <f t="shared" si="24"/>
        <v>0</v>
      </c>
      <c r="H199" s="114">
        <f t="shared" si="24"/>
        <v>7006.5</v>
      </c>
      <c r="I199" s="114">
        <f t="shared" si="27"/>
        <v>0</v>
      </c>
      <c r="J199" s="114">
        <f t="shared" si="27"/>
        <v>0</v>
      </c>
      <c r="M199" s="141" t="s">
        <v>380</v>
      </c>
      <c r="N199" s="142">
        <v>0</v>
      </c>
      <c r="O199" s="142">
        <v>7006.5</v>
      </c>
      <c r="P199" s="142">
        <v>0</v>
      </c>
      <c r="Q199" s="142">
        <v>0</v>
      </c>
      <c r="S199" s="117">
        <f t="shared" si="31"/>
        <v>0</v>
      </c>
      <c r="T199" s="117">
        <f t="shared" si="31"/>
        <v>0</v>
      </c>
      <c r="U199" s="114">
        <f t="shared" si="30"/>
        <v>0</v>
      </c>
      <c r="V199" s="114">
        <f t="shared" si="30"/>
        <v>0</v>
      </c>
      <c r="W199" s="117"/>
      <c r="X199" s="117"/>
      <c r="Y199" s="117"/>
      <c r="Z199" s="117"/>
      <c r="AA199" s="143"/>
      <c r="AB199" s="170"/>
      <c r="AC199" s="130"/>
      <c r="AD199" s="130"/>
      <c r="AE199" s="130"/>
      <c r="AK199" s="123">
        <v>0</v>
      </c>
      <c r="AL199" s="123">
        <v>0</v>
      </c>
      <c r="AM199" s="123">
        <v>0</v>
      </c>
      <c r="AN199" s="123">
        <v>0</v>
      </c>
      <c r="AO199" s="124">
        <v>0</v>
      </c>
      <c r="AP199" s="124">
        <v>0</v>
      </c>
      <c r="AQ199" s="124">
        <v>0</v>
      </c>
      <c r="AR199" s="124">
        <v>0</v>
      </c>
      <c r="AS199" s="123">
        <v>0</v>
      </c>
      <c r="AT199" s="123">
        <v>0</v>
      </c>
      <c r="AU199" s="123">
        <v>0</v>
      </c>
      <c r="AV199" s="123">
        <v>0</v>
      </c>
      <c r="AY199" s="131"/>
      <c r="AZ199" s="131"/>
      <c r="BD199" s="129"/>
      <c r="BK199" s="128">
        <f t="shared" si="29"/>
        <v>0</v>
      </c>
      <c r="BL199" s="128">
        <f t="shared" si="29"/>
        <v>0</v>
      </c>
      <c r="BM199" s="129">
        <f t="shared" si="32"/>
        <v>0</v>
      </c>
      <c r="BN199" s="129">
        <f t="shared" si="32"/>
        <v>0</v>
      </c>
    </row>
    <row r="200" spans="2:66" ht="20.100000000000001" customHeight="1" x14ac:dyDescent="0.25">
      <c r="D200" s="139" t="s">
        <v>29</v>
      </c>
      <c r="E200" s="139" t="s">
        <v>21</v>
      </c>
      <c r="F200" s="140" t="s">
        <v>381</v>
      </c>
      <c r="G200" s="114">
        <f t="shared" si="24"/>
        <v>0</v>
      </c>
      <c r="H200" s="114">
        <f t="shared" si="24"/>
        <v>7006.5</v>
      </c>
      <c r="I200" s="114">
        <f t="shared" si="27"/>
        <v>0</v>
      </c>
      <c r="J200" s="114">
        <f t="shared" si="27"/>
        <v>0</v>
      </c>
      <c r="M200" s="141" t="s">
        <v>381</v>
      </c>
      <c r="N200" s="142">
        <v>0</v>
      </c>
      <c r="O200" s="142">
        <v>7006.5</v>
      </c>
      <c r="P200" s="142">
        <v>0</v>
      </c>
      <c r="Q200" s="142">
        <v>0</v>
      </c>
      <c r="S200" s="117">
        <f t="shared" si="31"/>
        <v>0</v>
      </c>
      <c r="T200" s="117">
        <f t="shared" si="31"/>
        <v>0</v>
      </c>
      <c r="U200" s="114">
        <f t="shared" si="30"/>
        <v>0</v>
      </c>
      <c r="V200" s="114">
        <f t="shared" si="30"/>
        <v>0</v>
      </c>
      <c r="W200" s="117"/>
      <c r="X200" s="117"/>
      <c r="Y200" s="117"/>
      <c r="Z200" s="117"/>
      <c r="AA200" s="143"/>
      <c r="AB200" s="170"/>
      <c r="AC200" s="130"/>
      <c r="AD200" s="130"/>
      <c r="AE200" s="130"/>
      <c r="AK200" s="123">
        <v>0</v>
      </c>
      <c r="AL200" s="123">
        <v>0</v>
      </c>
      <c r="AM200" s="123">
        <v>0</v>
      </c>
      <c r="AN200" s="123">
        <v>0</v>
      </c>
      <c r="AO200" s="124">
        <v>0</v>
      </c>
      <c r="AP200" s="124">
        <v>0</v>
      </c>
      <c r="AQ200" s="124">
        <v>0</v>
      </c>
      <c r="AR200" s="124">
        <v>0</v>
      </c>
      <c r="AS200" s="123">
        <v>0</v>
      </c>
      <c r="AT200" s="123">
        <v>0</v>
      </c>
      <c r="AU200" s="123">
        <v>0</v>
      </c>
      <c r="AV200" s="123">
        <v>0</v>
      </c>
      <c r="AY200" s="131"/>
      <c r="AZ200" s="131"/>
      <c r="BD200" s="129"/>
      <c r="BK200" s="128">
        <f t="shared" si="29"/>
        <v>0</v>
      </c>
      <c r="BL200" s="128">
        <f t="shared" si="29"/>
        <v>0</v>
      </c>
      <c r="BM200" s="129">
        <f t="shared" si="32"/>
        <v>0</v>
      </c>
      <c r="BN200" s="129">
        <f t="shared" si="32"/>
        <v>0</v>
      </c>
    </row>
    <row r="201" spans="2:66" ht="20.100000000000001" customHeight="1" x14ac:dyDescent="0.25">
      <c r="D201" s="139" t="s">
        <v>29</v>
      </c>
      <c r="E201" s="139" t="s">
        <v>21</v>
      </c>
      <c r="F201" s="140" t="s">
        <v>382</v>
      </c>
      <c r="G201" s="114">
        <f t="shared" si="24"/>
        <v>0</v>
      </c>
      <c r="H201" s="114">
        <f t="shared" si="24"/>
        <v>0</v>
      </c>
      <c r="I201" s="114">
        <f t="shared" si="27"/>
        <v>0</v>
      </c>
      <c r="J201" s="114">
        <f t="shared" si="27"/>
        <v>0</v>
      </c>
      <c r="M201" s="141" t="s">
        <v>382</v>
      </c>
      <c r="N201" s="142">
        <v>0</v>
      </c>
      <c r="O201" s="142">
        <v>0</v>
      </c>
      <c r="P201" s="142">
        <v>0</v>
      </c>
      <c r="Q201" s="142">
        <v>0</v>
      </c>
      <c r="S201" s="117">
        <f t="shared" si="31"/>
        <v>0</v>
      </c>
      <c r="T201" s="117">
        <f t="shared" si="31"/>
        <v>0</v>
      </c>
      <c r="U201" s="114">
        <f t="shared" si="30"/>
        <v>40690.36</v>
      </c>
      <c r="V201" s="114">
        <f t="shared" si="30"/>
        <v>0</v>
      </c>
      <c r="W201" s="117">
        <v>26701</v>
      </c>
      <c r="X201" s="117">
        <v>0</v>
      </c>
      <c r="Y201" s="117"/>
      <c r="Z201" s="117"/>
      <c r="AA201" s="143"/>
      <c r="AB201" s="170" t="s">
        <v>383</v>
      </c>
      <c r="AC201" s="130"/>
      <c r="AD201" s="130">
        <v>183750.78</v>
      </c>
      <c r="AE201" s="130"/>
      <c r="AK201" s="123">
        <v>0</v>
      </c>
      <c r="AL201" s="123">
        <v>0</v>
      </c>
      <c r="AM201" s="123">
        <v>0</v>
      </c>
      <c r="AN201" s="123">
        <v>0</v>
      </c>
      <c r="AO201" s="124">
        <v>0</v>
      </c>
      <c r="AP201" s="124">
        <v>0</v>
      </c>
      <c r="AQ201" s="124">
        <v>0</v>
      </c>
      <c r="AR201" s="124">
        <v>0</v>
      </c>
      <c r="AS201" s="123">
        <v>0</v>
      </c>
      <c r="AT201" s="123">
        <v>0</v>
      </c>
      <c r="AU201" s="123">
        <v>40690.36</v>
      </c>
      <c r="AV201" s="123">
        <v>0</v>
      </c>
      <c r="AY201" s="131"/>
      <c r="AZ201" s="131"/>
      <c r="BD201" s="129"/>
      <c r="BK201" s="128">
        <f t="shared" si="29"/>
        <v>40690.36</v>
      </c>
      <c r="BL201" s="128">
        <f t="shared" si="29"/>
        <v>0</v>
      </c>
      <c r="BM201" s="129">
        <f t="shared" si="32"/>
        <v>0</v>
      </c>
      <c r="BN201" s="129">
        <f t="shared" si="32"/>
        <v>0</v>
      </c>
    </row>
    <row r="202" spans="2:66" ht="20.100000000000001" customHeight="1" x14ac:dyDescent="0.25">
      <c r="D202" s="139" t="s">
        <v>29</v>
      </c>
      <c r="E202" s="139" t="s">
        <v>21</v>
      </c>
      <c r="F202" s="140" t="s">
        <v>384</v>
      </c>
      <c r="G202" s="114">
        <f t="shared" si="24"/>
        <v>0</v>
      </c>
      <c r="H202" s="114">
        <f t="shared" si="24"/>
        <v>0</v>
      </c>
      <c r="I202" s="114">
        <f t="shared" si="27"/>
        <v>0</v>
      </c>
      <c r="J202" s="114">
        <f t="shared" si="27"/>
        <v>0</v>
      </c>
      <c r="M202" s="141" t="s">
        <v>384</v>
      </c>
      <c r="N202" s="142">
        <v>0</v>
      </c>
      <c r="O202" s="142">
        <v>0</v>
      </c>
      <c r="P202" s="142">
        <v>0</v>
      </c>
      <c r="Q202" s="142">
        <v>0</v>
      </c>
      <c r="S202" s="117">
        <f t="shared" si="31"/>
        <v>0</v>
      </c>
      <c r="T202" s="117">
        <f t="shared" si="31"/>
        <v>0</v>
      </c>
      <c r="U202" s="114">
        <f t="shared" si="30"/>
        <v>40690.36</v>
      </c>
      <c r="V202" s="114">
        <f t="shared" si="30"/>
        <v>0</v>
      </c>
      <c r="W202" s="117">
        <v>26701</v>
      </c>
      <c r="X202" s="117">
        <v>0</v>
      </c>
      <c r="Y202" s="117"/>
      <c r="Z202" s="117"/>
      <c r="AA202" s="143"/>
      <c r="AB202" s="170" t="s">
        <v>385</v>
      </c>
      <c r="AC202" s="130"/>
      <c r="AD202" s="130">
        <v>385406.67</v>
      </c>
      <c r="AE202" s="130"/>
      <c r="AK202" s="123">
        <v>0</v>
      </c>
      <c r="AL202" s="123">
        <v>0</v>
      </c>
      <c r="AM202" s="123">
        <v>0</v>
      </c>
      <c r="AN202" s="123">
        <v>0</v>
      </c>
      <c r="AO202" s="124">
        <v>0</v>
      </c>
      <c r="AP202" s="124">
        <v>0</v>
      </c>
      <c r="AQ202" s="124">
        <v>0</v>
      </c>
      <c r="AR202" s="124">
        <v>0</v>
      </c>
      <c r="AS202" s="123">
        <v>0</v>
      </c>
      <c r="AT202" s="123">
        <v>0</v>
      </c>
      <c r="AU202" s="123">
        <v>40690.36</v>
      </c>
      <c r="AV202" s="123">
        <v>0</v>
      </c>
      <c r="AY202" s="131"/>
      <c r="AZ202" s="131"/>
      <c r="BD202" s="129"/>
      <c r="BK202" s="128">
        <f t="shared" si="29"/>
        <v>40690.36</v>
      </c>
      <c r="BL202" s="128">
        <f t="shared" si="29"/>
        <v>0</v>
      </c>
      <c r="BM202" s="129">
        <f t="shared" si="32"/>
        <v>0</v>
      </c>
      <c r="BN202" s="129">
        <f t="shared" si="32"/>
        <v>0</v>
      </c>
    </row>
    <row r="203" spans="2:66" ht="20.100000000000001" customHeight="1" x14ac:dyDescent="0.25">
      <c r="D203" s="139" t="s">
        <v>29</v>
      </c>
      <c r="E203" s="139" t="s">
        <v>21</v>
      </c>
      <c r="F203" s="140" t="s">
        <v>386</v>
      </c>
      <c r="G203" s="114">
        <f t="shared" si="24"/>
        <v>0</v>
      </c>
      <c r="H203" s="114">
        <f t="shared" si="24"/>
        <v>304754.62</v>
      </c>
      <c r="I203" s="114">
        <f t="shared" si="27"/>
        <v>0</v>
      </c>
      <c r="J203" s="114">
        <f t="shared" si="27"/>
        <v>0</v>
      </c>
      <c r="M203" s="141" t="s">
        <v>386</v>
      </c>
      <c r="N203" s="142">
        <v>0</v>
      </c>
      <c r="O203" s="142">
        <v>304754.62</v>
      </c>
      <c r="P203" s="142">
        <v>0</v>
      </c>
      <c r="Q203" s="142">
        <v>0</v>
      </c>
      <c r="S203" s="117">
        <f t="shared" si="31"/>
        <v>0</v>
      </c>
      <c r="T203" s="117">
        <f t="shared" si="31"/>
        <v>0</v>
      </c>
      <c r="U203" s="114">
        <f t="shared" si="30"/>
        <v>0</v>
      </c>
      <c r="V203" s="114">
        <f t="shared" si="30"/>
        <v>1703.26</v>
      </c>
      <c r="W203" s="117">
        <v>0</v>
      </c>
      <c r="X203" s="117">
        <v>0</v>
      </c>
      <c r="Y203" s="117"/>
      <c r="Z203" s="117"/>
      <c r="AA203" s="143"/>
      <c r="AB203" s="170" t="s">
        <v>387</v>
      </c>
      <c r="AC203" s="130"/>
      <c r="AD203" s="130">
        <v>93494</v>
      </c>
      <c r="AE203" s="130"/>
      <c r="AK203" s="123">
        <v>0</v>
      </c>
      <c r="AL203" s="123">
        <v>0</v>
      </c>
      <c r="AM203" s="123">
        <v>0</v>
      </c>
      <c r="AN203" s="123">
        <v>0</v>
      </c>
      <c r="AO203" s="124">
        <v>0</v>
      </c>
      <c r="AP203" s="124">
        <v>0</v>
      </c>
      <c r="AQ203" s="124">
        <v>0</v>
      </c>
      <c r="AR203" s="124">
        <v>0</v>
      </c>
      <c r="AS203" s="123">
        <v>0</v>
      </c>
      <c r="AT203" s="123">
        <v>1703.26</v>
      </c>
      <c r="AU203" s="123">
        <v>0</v>
      </c>
      <c r="AV203" s="123">
        <v>0</v>
      </c>
      <c r="AY203" s="131"/>
      <c r="AZ203" s="131"/>
      <c r="BD203" s="129"/>
      <c r="BK203" s="128">
        <f t="shared" si="29"/>
        <v>0</v>
      </c>
      <c r="BL203" s="128">
        <f t="shared" si="29"/>
        <v>1703.26</v>
      </c>
      <c r="BM203" s="129">
        <f t="shared" si="32"/>
        <v>0</v>
      </c>
      <c r="BN203" s="129">
        <f t="shared" si="32"/>
        <v>0</v>
      </c>
    </row>
    <row r="204" spans="2:66" ht="20.100000000000001" customHeight="1" x14ac:dyDescent="0.25">
      <c r="B204" s="1" t="s">
        <v>133</v>
      </c>
      <c r="D204" s="139" t="s">
        <v>29</v>
      </c>
      <c r="E204" s="139" t="s">
        <v>21</v>
      </c>
      <c r="F204" s="140" t="s">
        <v>388</v>
      </c>
      <c r="G204" s="114">
        <f t="shared" ref="G204:H267" si="33">+N204+P204</f>
        <v>3247239</v>
      </c>
      <c r="H204" s="114">
        <f t="shared" si="33"/>
        <v>0</v>
      </c>
      <c r="I204" s="114">
        <f t="shared" si="27"/>
        <v>0</v>
      </c>
      <c r="J204" s="114">
        <f t="shared" si="27"/>
        <v>0</v>
      </c>
      <c r="M204" s="141" t="s">
        <v>388</v>
      </c>
      <c r="N204" s="142">
        <v>3247239</v>
      </c>
      <c r="O204" s="142">
        <v>0</v>
      </c>
      <c r="P204" s="142">
        <v>0</v>
      </c>
      <c r="Q204" s="142">
        <v>0</v>
      </c>
      <c r="S204" s="117">
        <f t="shared" ref="S204:T235" si="34">AO204+AQ204</f>
        <v>0</v>
      </c>
      <c r="T204" s="117">
        <f t="shared" si="34"/>
        <v>0</v>
      </c>
      <c r="U204" s="114">
        <f t="shared" si="30"/>
        <v>0</v>
      </c>
      <c r="V204" s="114">
        <f t="shared" si="30"/>
        <v>1</v>
      </c>
      <c r="W204" s="117">
        <v>0</v>
      </c>
      <c r="X204" s="117">
        <v>0</v>
      </c>
      <c r="Y204" s="117">
        <v>90733</v>
      </c>
      <c r="Z204" s="117">
        <v>0</v>
      </c>
      <c r="AA204" s="143"/>
      <c r="AB204" s="170" t="s">
        <v>389</v>
      </c>
      <c r="AC204" s="130"/>
      <c r="AD204" s="130">
        <v>102237</v>
      </c>
      <c r="AE204" s="130"/>
      <c r="AK204" s="123">
        <v>0</v>
      </c>
      <c r="AL204" s="123">
        <v>0</v>
      </c>
      <c r="AM204" s="123">
        <v>0</v>
      </c>
      <c r="AN204" s="123">
        <v>0</v>
      </c>
      <c r="AO204" s="124">
        <v>0</v>
      </c>
      <c r="AP204" s="124">
        <v>0</v>
      </c>
      <c r="AQ204" s="124">
        <v>0</v>
      </c>
      <c r="AR204" s="124">
        <v>0</v>
      </c>
      <c r="AS204" s="123">
        <v>0</v>
      </c>
      <c r="AT204" s="123">
        <v>1</v>
      </c>
      <c r="AU204" s="123">
        <v>0</v>
      </c>
      <c r="AV204" s="123">
        <v>0</v>
      </c>
      <c r="AY204" s="131"/>
      <c r="AZ204" s="131"/>
      <c r="BD204" s="129"/>
      <c r="BK204" s="128">
        <f t="shared" si="29"/>
        <v>0</v>
      </c>
      <c r="BL204" s="128">
        <f t="shared" si="29"/>
        <v>1</v>
      </c>
      <c r="BM204" s="129">
        <f t="shared" si="32"/>
        <v>0</v>
      </c>
      <c r="BN204" s="129">
        <f t="shared" si="32"/>
        <v>0</v>
      </c>
    </row>
    <row r="205" spans="2:66" ht="20.100000000000001" customHeight="1" x14ac:dyDescent="0.25">
      <c r="B205" s="1" t="s">
        <v>133</v>
      </c>
      <c r="D205" s="139" t="s">
        <v>29</v>
      </c>
      <c r="E205" s="139" t="s">
        <v>21</v>
      </c>
      <c r="F205" s="140" t="s">
        <v>390</v>
      </c>
      <c r="G205" s="114">
        <f t="shared" si="33"/>
        <v>0</v>
      </c>
      <c r="H205" s="114">
        <f t="shared" si="33"/>
        <v>0</v>
      </c>
      <c r="I205" s="114">
        <f t="shared" si="27"/>
        <v>0</v>
      </c>
      <c r="J205" s="114">
        <f t="shared" si="27"/>
        <v>0</v>
      </c>
      <c r="M205" s="141" t="s">
        <v>390</v>
      </c>
      <c r="N205" s="142">
        <v>0</v>
      </c>
      <c r="O205" s="142">
        <v>0</v>
      </c>
      <c r="P205" s="142">
        <v>0</v>
      </c>
      <c r="Q205" s="142">
        <v>0</v>
      </c>
      <c r="S205" s="117">
        <f t="shared" si="34"/>
        <v>0</v>
      </c>
      <c r="T205" s="117">
        <f t="shared" si="34"/>
        <v>0</v>
      </c>
      <c r="U205" s="114">
        <f t="shared" si="30"/>
        <v>0</v>
      </c>
      <c r="V205" s="114">
        <f t="shared" si="30"/>
        <v>0</v>
      </c>
      <c r="W205" s="117">
        <v>0</v>
      </c>
      <c r="X205" s="117">
        <v>0</v>
      </c>
      <c r="Y205" s="117">
        <v>0</v>
      </c>
      <c r="Z205" s="117">
        <v>0</v>
      </c>
      <c r="AA205" s="143"/>
      <c r="AB205" s="170" t="s">
        <v>391</v>
      </c>
      <c r="AC205" s="130"/>
      <c r="AD205" s="130">
        <v>31265</v>
      </c>
      <c r="AE205" s="130"/>
      <c r="AK205" s="123">
        <v>0</v>
      </c>
      <c r="AL205" s="123">
        <v>0</v>
      </c>
      <c r="AM205" s="123">
        <v>0</v>
      </c>
      <c r="AN205" s="123">
        <v>0</v>
      </c>
      <c r="AO205" s="124">
        <v>0</v>
      </c>
      <c r="AP205" s="124">
        <v>0</v>
      </c>
      <c r="AQ205" s="124">
        <v>0</v>
      </c>
      <c r="AR205" s="124">
        <v>0</v>
      </c>
      <c r="AS205" s="123">
        <v>0</v>
      </c>
      <c r="AT205" s="123">
        <v>0</v>
      </c>
      <c r="AU205" s="123">
        <v>0</v>
      </c>
      <c r="AV205" s="123">
        <v>0</v>
      </c>
      <c r="AY205" s="131"/>
      <c r="AZ205" s="131"/>
      <c r="BD205" s="129"/>
      <c r="BK205" s="128">
        <f t="shared" si="29"/>
        <v>0</v>
      </c>
      <c r="BL205" s="128">
        <f t="shared" si="29"/>
        <v>0</v>
      </c>
      <c r="BM205" s="129">
        <f t="shared" si="32"/>
        <v>0</v>
      </c>
      <c r="BN205" s="129">
        <f t="shared" si="32"/>
        <v>0</v>
      </c>
    </row>
    <row r="206" spans="2:66" ht="20.100000000000001" customHeight="1" x14ac:dyDescent="0.25">
      <c r="B206" s="1" t="s">
        <v>133</v>
      </c>
      <c r="D206" s="139" t="s">
        <v>29</v>
      </c>
      <c r="E206" s="139" t="s">
        <v>21</v>
      </c>
      <c r="F206" s="140" t="s">
        <v>392</v>
      </c>
      <c r="G206" s="114">
        <f t="shared" si="33"/>
        <v>0</v>
      </c>
      <c r="H206" s="114">
        <f t="shared" si="33"/>
        <v>0</v>
      </c>
      <c r="I206" s="114">
        <f t="shared" si="27"/>
        <v>0</v>
      </c>
      <c r="J206" s="114">
        <f t="shared" si="27"/>
        <v>0</v>
      </c>
      <c r="M206" s="141" t="s">
        <v>392</v>
      </c>
      <c r="N206" s="142">
        <v>0</v>
      </c>
      <c r="O206" s="142">
        <v>0</v>
      </c>
      <c r="P206" s="142">
        <v>0</v>
      </c>
      <c r="Q206" s="142">
        <v>0</v>
      </c>
      <c r="S206" s="117">
        <f t="shared" si="34"/>
        <v>0</v>
      </c>
      <c r="T206" s="117">
        <f t="shared" si="34"/>
        <v>0</v>
      </c>
      <c r="U206" s="114">
        <f t="shared" si="30"/>
        <v>11713.24</v>
      </c>
      <c r="V206" s="114">
        <f t="shared" si="30"/>
        <v>0</v>
      </c>
      <c r="W206" s="117">
        <v>0</v>
      </c>
      <c r="X206" s="117">
        <v>0</v>
      </c>
      <c r="Y206" s="117">
        <v>0</v>
      </c>
      <c r="Z206" s="117">
        <v>0</v>
      </c>
      <c r="AA206" s="143"/>
      <c r="AB206" s="170" t="s">
        <v>393</v>
      </c>
      <c r="AC206" s="130"/>
      <c r="AD206" s="130">
        <v>40874</v>
      </c>
      <c r="AE206" s="130"/>
      <c r="AK206" s="123">
        <v>0</v>
      </c>
      <c r="AL206" s="123">
        <v>0</v>
      </c>
      <c r="AM206" s="123">
        <v>0</v>
      </c>
      <c r="AN206" s="123">
        <v>0</v>
      </c>
      <c r="AO206" s="124">
        <v>0</v>
      </c>
      <c r="AP206" s="124">
        <v>0</v>
      </c>
      <c r="AQ206" s="124">
        <v>0</v>
      </c>
      <c r="AR206" s="124">
        <v>0</v>
      </c>
      <c r="AS206" s="123">
        <v>11713.24</v>
      </c>
      <c r="AT206" s="123">
        <v>0</v>
      </c>
      <c r="AU206" s="123">
        <v>0</v>
      </c>
      <c r="AV206" s="123">
        <v>0</v>
      </c>
      <c r="AY206" s="131"/>
      <c r="AZ206" s="131"/>
      <c r="BD206" s="129"/>
      <c r="BK206" s="128">
        <f t="shared" si="29"/>
        <v>11713.24</v>
      </c>
      <c r="BL206" s="128">
        <f t="shared" si="29"/>
        <v>0</v>
      </c>
      <c r="BM206" s="129">
        <f t="shared" si="32"/>
        <v>0</v>
      </c>
      <c r="BN206" s="129">
        <f t="shared" si="32"/>
        <v>0</v>
      </c>
    </row>
    <row r="207" spans="2:66" ht="20.100000000000001" customHeight="1" x14ac:dyDescent="0.25">
      <c r="B207" s="1" t="s">
        <v>133</v>
      </c>
      <c r="D207" s="139" t="s">
        <v>29</v>
      </c>
      <c r="E207" s="139" t="s">
        <v>21</v>
      </c>
      <c r="F207" s="140" t="s">
        <v>394</v>
      </c>
      <c r="G207" s="114">
        <f t="shared" si="33"/>
        <v>0</v>
      </c>
      <c r="H207" s="114">
        <f t="shared" si="33"/>
        <v>0</v>
      </c>
      <c r="I207" s="114">
        <f t="shared" si="27"/>
        <v>0</v>
      </c>
      <c r="J207" s="114">
        <f t="shared" si="27"/>
        <v>0</v>
      </c>
      <c r="M207" s="141" t="s">
        <v>394</v>
      </c>
      <c r="N207" s="142">
        <v>0</v>
      </c>
      <c r="O207" s="142">
        <v>0</v>
      </c>
      <c r="P207" s="142">
        <v>0</v>
      </c>
      <c r="Q207" s="142">
        <v>0</v>
      </c>
      <c r="S207" s="117">
        <f t="shared" si="34"/>
        <v>0</v>
      </c>
      <c r="T207" s="117">
        <f t="shared" si="34"/>
        <v>0</v>
      </c>
      <c r="U207" s="114">
        <f t="shared" si="30"/>
        <v>0</v>
      </c>
      <c r="V207" s="114">
        <f t="shared" si="30"/>
        <v>0</v>
      </c>
      <c r="W207" s="117">
        <v>0</v>
      </c>
      <c r="X207" s="117">
        <v>0</v>
      </c>
      <c r="Y207" s="117">
        <v>0</v>
      </c>
      <c r="Z207" s="117">
        <v>0</v>
      </c>
      <c r="AA207" s="143"/>
      <c r="AB207" s="170" t="s">
        <v>395</v>
      </c>
      <c r="AC207" s="130"/>
      <c r="AD207" s="130"/>
      <c r="AE207" s="130"/>
      <c r="AK207" s="123">
        <v>0</v>
      </c>
      <c r="AL207" s="123">
        <v>0</v>
      </c>
      <c r="AM207" s="123">
        <v>0</v>
      </c>
      <c r="AN207" s="123">
        <v>0</v>
      </c>
      <c r="AO207" s="124">
        <v>0</v>
      </c>
      <c r="AP207" s="124">
        <v>0</v>
      </c>
      <c r="AQ207" s="124">
        <v>0</v>
      </c>
      <c r="AR207" s="124">
        <v>0</v>
      </c>
      <c r="AS207" s="123">
        <v>0</v>
      </c>
      <c r="AT207" s="123">
        <v>0</v>
      </c>
      <c r="AU207" s="123">
        <v>0</v>
      </c>
      <c r="AV207" s="123">
        <v>0</v>
      </c>
      <c r="AY207" s="131"/>
      <c r="AZ207" s="131"/>
      <c r="BD207" s="129"/>
      <c r="BK207" s="128">
        <f t="shared" si="29"/>
        <v>0</v>
      </c>
      <c r="BL207" s="128">
        <f t="shared" si="29"/>
        <v>0</v>
      </c>
      <c r="BM207" s="129">
        <f t="shared" si="32"/>
        <v>0</v>
      </c>
      <c r="BN207" s="129">
        <f t="shared" si="32"/>
        <v>0</v>
      </c>
    </row>
    <row r="208" spans="2:66" ht="20.100000000000001" customHeight="1" x14ac:dyDescent="0.25">
      <c r="B208" s="1" t="s">
        <v>133</v>
      </c>
      <c r="D208" s="139" t="s">
        <v>29</v>
      </c>
      <c r="E208" s="139" t="s">
        <v>21</v>
      </c>
      <c r="F208" s="140" t="s">
        <v>396</v>
      </c>
      <c r="G208" s="114">
        <f t="shared" si="33"/>
        <v>0</v>
      </c>
      <c r="H208" s="114">
        <f t="shared" si="33"/>
        <v>0</v>
      </c>
      <c r="I208" s="114">
        <f t="shared" si="27"/>
        <v>0</v>
      </c>
      <c r="J208" s="114">
        <f t="shared" si="27"/>
        <v>0</v>
      </c>
      <c r="M208" s="141" t="s">
        <v>396</v>
      </c>
      <c r="N208" s="142">
        <v>0</v>
      </c>
      <c r="O208" s="142">
        <v>0</v>
      </c>
      <c r="P208" s="142">
        <v>0</v>
      </c>
      <c r="Q208" s="142">
        <v>0</v>
      </c>
      <c r="S208" s="117">
        <f t="shared" si="34"/>
        <v>0</v>
      </c>
      <c r="T208" s="117">
        <f t="shared" si="34"/>
        <v>0</v>
      </c>
      <c r="U208" s="114">
        <f t="shared" si="30"/>
        <v>0</v>
      </c>
      <c r="V208" s="114">
        <f t="shared" si="30"/>
        <v>0</v>
      </c>
      <c r="W208" s="117">
        <v>0</v>
      </c>
      <c r="X208" s="117">
        <v>0</v>
      </c>
      <c r="Y208" s="117">
        <v>0</v>
      </c>
      <c r="Z208" s="117">
        <v>0</v>
      </c>
      <c r="AA208" s="143"/>
      <c r="AB208" s="170" t="s">
        <v>397</v>
      </c>
      <c r="AC208" s="130"/>
      <c r="AD208" s="130">
        <v>71442</v>
      </c>
      <c r="AE208" s="130"/>
      <c r="AK208" s="123">
        <v>0</v>
      </c>
      <c r="AL208" s="123">
        <v>0</v>
      </c>
      <c r="AM208" s="123">
        <v>0</v>
      </c>
      <c r="AN208" s="123">
        <v>0</v>
      </c>
      <c r="AO208" s="124">
        <v>0</v>
      </c>
      <c r="AP208" s="124">
        <v>0</v>
      </c>
      <c r="AQ208" s="124">
        <v>0</v>
      </c>
      <c r="AR208" s="124">
        <v>0</v>
      </c>
      <c r="AS208" s="123">
        <v>0</v>
      </c>
      <c r="AT208" s="123">
        <v>0</v>
      </c>
      <c r="AU208" s="123">
        <v>0</v>
      </c>
      <c r="AV208" s="123">
        <v>0</v>
      </c>
      <c r="AY208" s="131"/>
      <c r="AZ208" s="131"/>
      <c r="BD208" s="129"/>
      <c r="BK208" s="128">
        <f t="shared" si="29"/>
        <v>0</v>
      </c>
      <c r="BL208" s="128">
        <f t="shared" si="29"/>
        <v>0</v>
      </c>
      <c r="BM208" s="129">
        <f t="shared" si="32"/>
        <v>0</v>
      </c>
      <c r="BN208" s="129">
        <f t="shared" si="32"/>
        <v>0</v>
      </c>
    </row>
    <row r="209" spans="4:66" ht="20.100000000000001" customHeight="1" x14ac:dyDescent="0.25">
      <c r="D209" s="139" t="s">
        <v>29</v>
      </c>
      <c r="E209" s="139" t="s">
        <v>21</v>
      </c>
      <c r="F209" s="140" t="s">
        <v>398</v>
      </c>
      <c r="G209" s="114">
        <f t="shared" si="33"/>
        <v>0</v>
      </c>
      <c r="H209" s="114">
        <f t="shared" si="33"/>
        <v>0</v>
      </c>
      <c r="I209" s="114">
        <f t="shared" si="27"/>
        <v>0</v>
      </c>
      <c r="J209" s="114">
        <f t="shared" si="27"/>
        <v>0</v>
      </c>
      <c r="M209" s="141" t="s">
        <v>398</v>
      </c>
      <c r="N209" s="142">
        <v>0</v>
      </c>
      <c r="O209" s="142">
        <v>0</v>
      </c>
      <c r="P209" s="142">
        <v>0</v>
      </c>
      <c r="Q209" s="142">
        <v>0</v>
      </c>
      <c r="S209" s="117">
        <f t="shared" si="34"/>
        <v>0</v>
      </c>
      <c r="T209" s="117">
        <f t="shared" si="34"/>
        <v>0</v>
      </c>
      <c r="U209" s="114">
        <f t="shared" si="30"/>
        <v>7477183.3700000001</v>
      </c>
      <c r="V209" s="114">
        <f t="shared" si="30"/>
        <v>0</v>
      </c>
      <c r="W209" s="117">
        <v>0</v>
      </c>
      <c r="X209" s="117">
        <v>0</v>
      </c>
      <c r="Y209" s="117"/>
      <c r="Z209" s="117"/>
      <c r="AA209" s="143"/>
      <c r="AB209" s="170" t="s">
        <v>399</v>
      </c>
      <c r="AC209" s="130"/>
      <c r="AD209" s="130">
        <v>1398194.76</v>
      </c>
      <c r="AE209" s="130"/>
      <c r="AK209" s="123">
        <v>0</v>
      </c>
      <c r="AL209" s="123">
        <v>0</v>
      </c>
      <c r="AM209" s="123">
        <v>0</v>
      </c>
      <c r="AN209" s="123">
        <v>0</v>
      </c>
      <c r="AO209" s="124">
        <v>0</v>
      </c>
      <c r="AP209" s="124">
        <v>0</v>
      </c>
      <c r="AQ209" s="124">
        <v>0</v>
      </c>
      <c r="AR209" s="124">
        <v>0</v>
      </c>
      <c r="AS209" s="123">
        <v>7477183.3700000001</v>
      </c>
      <c r="AT209" s="123">
        <v>0</v>
      </c>
      <c r="AU209" s="123">
        <v>0</v>
      </c>
      <c r="AV209" s="123">
        <v>0</v>
      </c>
      <c r="AY209" s="131"/>
      <c r="AZ209" s="131"/>
      <c r="BD209" s="129"/>
      <c r="BK209" s="128">
        <f t="shared" si="29"/>
        <v>7477183.3700000001</v>
      </c>
      <c r="BL209" s="128">
        <f t="shared" si="29"/>
        <v>0</v>
      </c>
      <c r="BM209" s="129">
        <f t="shared" si="32"/>
        <v>0</v>
      </c>
      <c r="BN209" s="129">
        <f t="shared" si="32"/>
        <v>0</v>
      </c>
    </row>
    <row r="210" spans="4:66" ht="20.100000000000001" customHeight="1" x14ac:dyDescent="0.25">
      <c r="D210" s="139" t="s">
        <v>29</v>
      </c>
      <c r="E210" s="139" t="s">
        <v>21</v>
      </c>
      <c r="F210" s="140" t="s">
        <v>400</v>
      </c>
      <c r="G210" s="114">
        <f t="shared" si="33"/>
        <v>57.9</v>
      </c>
      <c r="H210" s="114">
        <f t="shared" si="33"/>
        <v>0</v>
      </c>
      <c r="I210" s="114">
        <f t="shared" si="27"/>
        <v>0</v>
      </c>
      <c r="J210" s="114">
        <f t="shared" si="27"/>
        <v>0</v>
      </c>
      <c r="M210" s="141" t="s">
        <v>400</v>
      </c>
      <c r="N210" s="142">
        <v>57.9</v>
      </c>
      <c r="O210" s="142">
        <v>0</v>
      </c>
      <c r="P210" s="142">
        <v>0</v>
      </c>
      <c r="Q210" s="142">
        <v>0</v>
      </c>
      <c r="S210" s="117">
        <f t="shared" si="34"/>
        <v>0</v>
      </c>
      <c r="T210" s="117">
        <f t="shared" si="34"/>
        <v>0</v>
      </c>
      <c r="U210" s="114">
        <f t="shared" si="30"/>
        <v>89546.77</v>
      </c>
      <c r="V210" s="114">
        <f t="shared" si="30"/>
        <v>0</v>
      </c>
      <c r="W210" s="117">
        <v>0</v>
      </c>
      <c r="X210" s="117">
        <v>0</v>
      </c>
      <c r="Y210" s="117"/>
      <c r="Z210" s="117"/>
      <c r="AA210" s="143"/>
      <c r="AB210" s="170" t="s">
        <v>401</v>
      </c>
      <c r="AC210" s="130"/>
      <c r="AD210" s="130">
        <v>39705.760000000002</v>
      </c>
      <c r="AE210" s="130"/>
      <c r="AK210" s="123">
        <v>0</v>
      </c>
      <c r="AL210" s="123">
        <v>0</v>
      </c>
      <c r="AM210" s="123">
        <v>0</v>
      </c>
      <c r="AN210" s="123">
        <v>0</v>
      </c>
      <c r="AO210" s="124">
        <v>0</v>
      </c>
      <c r="AP210" s="124">
        <v>0</v>
      </c>
      <c r="AQ210" s="124">
        <v>0</v>
      </c>
      <c r="AR210" s="124">
        <v>0</v>
      </c>
      <c r="AS210" s="123">
        <v>89546.77</v>
      </c>
      <c r="AT210" s="123">
        <v>0</v>
      </c>
      <c r="AU210" s="123">
        <v>0</v>
      </c>
      <c r="AV210" s="123">
        <v>0</v>
      </c>
      <c r="AY210" s="131"/>
      <c r="AZ210" s="131"/>
      <c r="BD210" s="129"/>
      <c r="BK210" s="128">
        <f t="shared" si="29"/>
        <v>89546.77</v>
      </c>
      <c r="BL210" s="128">
        <f t="shared" si="29"/>
        <v>0</v>
      </c>
      <c r="BM210" s="129">
        <f t="shared" si="32"/>
        <v>0</v>
      </c>
      <c r="BN210" s="129">
        <f t="shared" si="32"/>
        <v>0</v>
      </c>
    </row>
    <row r="211" spans="4:66" ht="20.100000000000001" customHeight="1" x14ac:dyDescent="0.25">
      <c r="D211" s="139" t="s">
        <v>29</v>
      </c>
      <c r="E211" s="139" t="s">
        <v>21</v>
      </c>
      <c r="F211" s="140" t="s">
        <v>402</v>
      </c>
      <c r="G211" s="114">
        <f t="shared" si="33"/>
        <v>3465.39</v>
      </c>
      <c r="H211" s="114">
        <f t="shared" si="33"/>
        <v>0</v>
      </c>
      <c r="I211" s="114">
        <f t="shared" si="27"/>
        <v>0</v>
      </c>
      <c r="J211" s="114">
        <f t="shared" si="27"/>
        <v>0</v>
      </c>
      <c r="M211" s="141" t="s">
        <v>402</v>
      </c>
      <c r="N211" s="142">
        <v>3465.39</v>
      </c>
      <c r="O211" s="142">
        <v>0</v>
      </c>
      <c r="P211" s="142">
        <v>0</v>
      </c>
      <c r="Q211" s="142">
        <v>0</v>
      </c>
      <c r="S211" s="117">
        <f t="shared" si="34"/>
        <v>0</v>
      </c>
      <c r="T211" s="117">
        <f t="shared" si="34"/>
        <v>0</v>
      </c>
      <c r="U211" s="114">
        <f t="shared" si="30"/>
        <v>8317060.1600000001</v>
      </c>
      <c r="V211" s="114">
        <f t="shared" si="30"/>
        <v>0</v>
      </c>
      <c r="W211" s="117">
        <v>0</v>
      </c>
      <c r="X211" s="117">
        <v>0</v>
      </c>
      <c r="Y211" s="117"/>
      <c r="Z211" s="117"/>
      <c r="AA211" s="143"/>
      <c r="AB211" s="170" t="s">
        <v>403</v>
      </c>
      <c r="AC211" s="130"/>
      <c r="AD211" s="130">
        <v>231558.48</v>
      </c>
      <c r="AE211" s="130"/>
      <c r="AK211" s="123">
        <v>0</v>
      </c>
      <c r="AL211" s="123">
        <v>0</v>
      </c>
      <c r="AM211" s="123">
        <v>0</v>
      </c>
      <c r="AN211" s="123">
        <v>0</v>
      </c>
      <c r="AO211" s="124">
        <v>0</v>
      </c>
      <c r="AP211" s="124">
        <v>0</v>
      </c>
      <c r="AQ211" s="124">
        <v>0</v>
      </c>
      <c r="AR211" s="124">
        <v>0</v>
      </c>
      <c r="AS211" s="123">
        <v>8317060.1600000001</v>
      </c>
      <c r="AT211" s="123">
        <v>0</v>
      </c>
      <c r="AU211" s="123">
        <v>0</v>
      </c>
      <c r="AV211" s="123">
        <v>0</v>
      </c>
      <c r="AY211" s="131"/>
      <c r="AZ211" s="131"/>
      <c r="BD211" s="129"/>
      <c r="BK211" s="128">
        <f t="shared" si="29"/>
        <v>8317060.1600000001</v>
      </c>
      <c r="BL211" s="128">
        <f t="shared" si="29"/>
        <v>0</v>
      </c>
      <c r="BM211" s="129">
        <f t="shared" si="32"/>
        <v>0</v>
      </c>
      <c r="BN211" s="129">
        <f t="shared" si="32"/>
        <v>0</v>
      </c>
    </row>
    <row r="212" spans="4:66" ht="20.100000000000001" customHeight="1" x14ac:dyDescent="0.25">
      <c r="D212" s="139" t="s">
        <v>29</v>
      </c>
      <c r="E212" s="139" t="s">
        <v>21</v>
      </c>
      <c r="F212" s="140" t="s">
        <v>404</v>
      </c>
      <c r="G212" s="114">
        <f t="shared" si="33"/>
        <v>0</v>
      </c>
      <c r="H212" s="114">
        <f t="shared" si="33"/>
        <v>0</v>
      </c>
      <c r="I212" s="114">
        <f t="shared" ref="I212:J275" si="35">+AK212+AM212</f>
        <v>0</v>
      </c>
      <c r="J212" s="114">
        <f t="shared" si="35"/>
        <v>0</v>
      </c>
      <c r="M212" s="141" t="s">
        <v>404</v>
      </c>
      <c r="N212" s="142">
        <v>0</v>
      </c>
      <c r="O212" s="142">
        <v>0</v>
      </c>
      <c r="P212" s="142">
        <v>0</v>
      </c>
      <c r="Q212" s="142">
        <v>0</v>
      </c>
      <c r="S212" s="117">
        <f t="shared" si="34"/>
        <v>0</v>
      </c>
      <c r="T212" s="117">
        <f t="shared" si="34"/>
        <v>0</v>
      </c>
      <c r="U212" s="114">
        <f t="shared" si="30"/>
        <v>58787.69</v>
      </c>
      <c r="V212" s="114">
        <f t="shared" si="30"/>
        <v>0</v>
      </c>
      <c r="W212" s="117">
        <v>0</v>
      </c>
      <c r="X212" s="117">
        <v>0</v>
      </c>
      <c r="Y212" s="117"/>
      <c r="Z212" s="117"/>
      <c r="AA212" s="143"/>
      <c r="AB212" s="170" t="s">
        <v>405</v>
      </c>
      <c r="AC212" s="130"/>
      <c r="AD212" s="130">
        <v>3783694.54</v>
      </c>
      <c r="AE212" s="130"/>
      <c r="AK212" s="123">
        <v>0</v>
      </c>
      <c r="AL212" s="123">
        <v>0</v>
      </c>
      <c r="AM212" s="123">
        <v>0</v>
      </c>
      <c r="AN212" s="123">
        <v>0</v>
      </c>
      <c r="AO212" s="124">
        <v>0</v>
      </c>
      <c r="AP212" s="124">
        <v>0</v>
      </c>
      <c r="AQ212" s="124">
        <v>0</v>
      </c>
      <c r="AR212" s="124">
        <v>0</v>
      </c>
      <c r="AS212" s="123">
        <v>58787.69</v>
      </c>
      <c r="AT212" s="123">
        <v>0</v>
      </c>
      <c r="AU212" s="123">
        <v>0</v>
      </c>
      <c r="AV212" s="123">
        <v>0</v>
      </c>
      <c r="AY212" s="131"/>
      <c r="AZ212" s="131"/>
      <c r="BD212" s="129"/>
      <c r="BK212" s="128">
        <f t="shared" si="29"/>
        <v>58787.69</v>
      </c>
      <c r="BL212" s="128">
        <f t="shared" si="29"/>
        <v>0</v>
      </c>
      <c r="BM212" s="129">
        <f t="shared" si="32"/>
        <v>0</v>
      </c>
      <c r="BN212" s="129">
        <f t="shared" si="32"/>
        <v>0</v>
      </c>
    </row>
    <row r="213" spans="4:66" ht="20.100000000000001" customHeight="1" x14ac:dyDescent="0.25">
      <c r="D213" s="139" t="s">
        <v>29</v>
      </c>
      <c r="E213" s="139" t="s">
        <v>21</v>
      </c>
      <c r="F213" s="140" t="s">
        <v>406</v>
      </c>
      <c r="G213" s="114">
        <f t="shared" si="33"/>
        <v>0</v>
      </c>
      <c r="H213" s="114">
        <f t="shared" si="33"/>
        <v>0</v>
      </c>
      <c r="I213" s="114">
        <f t="shared" si="35"/>
        <v>0</v>
      </c>
      <c r="J213" s="114">
        <f t="shared" si="35"/>
        <v>0</v>
      </c>
      <c r="M213" s="141" t="s">
        <v>406</v>
      </c>
      <c r="N213" s="142">
        <v>0</v>
      </c>
      <c r="O213" s="142">
        <v>0</v>
      </c>
      <c r="P213" s="142">
        <v>0</v>
      </c>
      <c r="Q213" s="142">
        <v>0</v>
      </c>
      <c r="S213" s="117">
        <f t="shared" si="34"/>
        <v>0</v>
      </c>
      <c r="T213" s="117">
        <f t="shared" si="34"/>
        <v>0</v>
      </c>
      <c r="U213" s="114">
        <f t="shared" si="30"/>
        <v>8402.0400000000009</v>
      </c>
      <c r="V213" s="114">
        <f t="shared" si="30"/>
        <v>0</v>
      </c>
      <c r="W213" s="117">
        <v>0</v>
      </c>
      <c r="X213" s="117">
        <v>0</v>
      </c>
      <c r="Y213" s="117"/>
      <c r="Z213" s="117"/>
      <c r="AA213" s="143"/>
      <c r="AB213" s="170" t="s">
        <v>407</v>
      </c>
      <c r="AC213" s="130"/>
      <c r="AD213" s="130">
        <v>1070254.1200000001</v>
      </c>
      <c r="AE213" s="130"/>
      <c r="AK213" s="123">
        <v>0</v>
      </c>
      <c r="AL213" s="123">
        <v>0</v>
      </c>
      <c r="AM213" s="123">
        <v>0</v>
      </c>
      <c r="AN213" s="123">
        <v>0</v>
      </c>
      <c r="AO213" s="124">
        <v>0</v>
      </c>
      <c r="AP213" s="124">
        <v>0</v>
      </c>
      <c r="AQ213" s="124">
        <v>0</v>
      </c>
      <c r="AR213" s="124">
        <v>0</v>
      </c>
      <c r="AS213" s="123">
        <v>8402.0400000000009</v>
      </c>
      <c r="AT213" s="123">
        <v>0</v>
      </c>
      <c r="AU213" s="123">
        <v>0</v>
      </c>
      <c r="AV213" s="123">
        <v>0</v>
      </c>
      <c r="AY213" s="131"/>
      <c r="AZ213" s="131"/>
      <c r="BD213" s="129"/>
      <c r="BK213" s="128">
        <f t="shared" si="29"/>
        <v>8402.0400000000009</v>
      </c>
      <c r="BL213" s="128">
        <f t="shared" si="29"/>
        <v>0</v>
      </c>
      <c r="BM213" s="129">
        <f t="shared" si="32"/>
        <v>0</v>
      </c>
      <c r="BN213" s="129">
        <f t="shared" si="32"/>
        <v>0</v>
      </c>
    </row>
    <row r="214" spans="4:66" ht="20.100000000000001" customHeight="1" x14ac:dyDescent="0.25">
      <c r="D214" s="139" t="s">
        <v>29</v>
      </c>
      <c r="E214" s="139" t="s">
        <v>21</v>
      </c>
      <c r="F214" s="140" t="s">
        <v>408</v>
      </c>
      <c r="G214" s="114">
        <f t="shared" si="33"/>
        <v>0</v>
      </c>
      <c r="H214" s="114">
        <f t="shared" si="33"/>
        <v>0</v>
      </c>
      <c r="I214" s="114">
        <f t="shared" si="35"/>
        <v>0</v>
      </c>
      <c r="J214" s="114">
        <f t="shared" si="35"/>
        <v>0</v>
      </c>
      <c r="M214" s="141" t="s">
        <v>408</v>
      </c>
      <c r="N214" s="142">
        <v>0</v>
      </c>
      <c r="O214" s="142">
        <v>0</v>
      </c>
      <c r="P214" s="142">
        <v>0</v>
      </c>
      <c r="Q214" s="142">
        <v>0</v>
      </c>
      <c r="S214" s="117">
        <f t="shared" si="34"/>
        <v>0</v>
      </c>
      <c r="T214" s="117">
        <f t="shared" si="34"/>
        <v>0</v>
      </c>
      <c r="U214" s="114">
        <f t="shared" si="30"/>
        <v>497981.81</v>
      </c>
      <c r="V214" s="114">
        <f t="shared" si="30"/>
        <v>0</v>
      </c>
      <c r="W214" s="117">
        <v>0</v>
      </c>
      <c r="X214" s="117">
        <v>0</v>
      </c>
      <c r="Y214" s="117"/>
      <c r="Z214" s="117"/>
      <c r="AA214" s="143"/>
      <c r="AB214" s="170" t="s">
        <v>409</v>
      </c>
      <c r="AC214" s="130"/>
      <c r="AD214" s="130">
        <v>9652860.5199999996</v>
      </c>
      <c r="AE214" s="130"/>
      <c r="AK214" s="123">
        <v>0</v>
      </c>
      <c r="AL214" s="123">
        <v>0</v>
      </c>
      <c r="AM214" s="123">
        <v>0</v>
      </c>
      <c r="AN214" s="123">
        <v>0</v>
      </c>
      <c r="AO214" s="124">
        <v>0</v>
      </c>
      <c r="AP214" s="124">
        <v>0</v>
      </c>
      <c r="AQ214" s="124">
        <v>0</v>
      </c>
      <c r="AR214" s="124">
        <v>0</v>
      </c>
      <c r="AS214" s="123">
        <v>497981.81</v>
      </c>
      <c r="AT214" s="123">
        <v>0</v>
      </c>
      <c r="AU214" s="123">
        <v>0</v>
      </c>
      <c r="AV214" s="123">
        <v>0</v>
      </c>
      <c r="AY214" s="131"/>
      <c r="AZ214" s="131"/>
      <c r="BD214" s="129"/>
      <c r="BK214" s="128">
        <f t="shared" si="29"/>
        <v>497981.81</v>
      </c>
      <c r="BL214" s="128">
        <f t="shared" si="29"/>
        <v>0</v>
      </c>
      <c r="BM214" s="129">
        <f t="shared" ref="BM214:BN252" si="36">+U214-BK214</f>
        <v>0</v>
      </c>
      <c r="BN214" s="129">
        <f t="shared" si="36"/>
        <v>0</v>
      </c>
    </row>
    <row r="215" spans="4:66" ht="20.100000000000001" customHeight="1" x14ac:dyDescent="0.25">
      <c r="D215" s="139" t="s">
        <v>29</v>
      </c>
      <c r="E215" s="139" t="s">
        <v>21</v>
      </c>
      <c r="F215" s="140" t="s">
        <v>410</v>
      </c>
      <c r="G215" s="114">
        <f t="shared" si="33"/>
        <v>125450.6</v>
      </c>
      <c r="H215" s="114">
        <f t="shared" si="33"/>
        <v>46331.08</v>
      </c>
      <c r="I215" s="114">
        <f t="shared" si="35"/>
        <v>114013.09</v>
      </c>
      <c r="J215" s="114">
        <f t="shared" si="35"/>
        <v>0</v>
      </c>
      <c r="M215" s="141" t="s">
        <v>410</v>
      </c>
      <c r="N215" s="142">
        <v>0</v>
      </c>
      <c r="O215" s="142">
        <v>46331.08</v>
      </c>
      <c r="P215" s="142">
        <v>125450.6</v>
      </c>
      <c r="Q215" s="142">
        <v>0</v>
      </c>
      <c r="S215" s="117">
        <f t="shared" si="34"/>
        <v>0</v>
      </c>
      <c r="T215" s="117">
        <f t="shared" si="34"/>
        <v>0</v>
      </c>
      <c r="U215" s="114">
        <f t="shared" si="30"/>
        <v>4701200.75</v>
      </c>
      <c r="V215" s="114">
        <f t="shared" si="30"/>
        <v>0</v>
      </c>
      <c r="W215" s="117">
        <v>0</v>
      </c>
      <c r="X215" s="117">
        <v>0</v>
      </c>
      <c r="Y215" s="117"/>
      <c r="Z215" s="117"/>
      <c r="AA215" s="143"/>
      <c r="AB215" s="170" t="s">
        <v>411</v>
      </c>
      <c r="AC215" s="130"/>
      <c r="AD215" s="130">
        <v>34220</v>
      </c>
      <c r="AE215" s="130"/>
      <c r="AK215" s="123">
        <v>0</v>
      </c>
      <c r="AL215" s="123">
        <v>0</v>
      </c>
      <c r="AM215" s="123">
        <v>114013.09</v>
      </c>
      <c r="AN215" s="123">
        <v>0</v>
      </c>
      <c r="AO215" s="124">
        <v>0</v>
      </c>
      <c r="AP215" s="124">
        <v>0</v>
      </c>
      <c r="AQ215" s="124">
        <v>0</v>
      </c>
      <c r="AR215" s="124">
        <v>0</v>
      </c>
      <c r="AS215" s="123">
        <v>4691576.47</v>
      </c>
      <c r="AT215" s="123">
        <v>0</v>
      </c>
      <c r="AU215" s="123">
        <v>9624.2800000000007</v>
      </c>
      <c r="AV215" s="123">
        <v>0</v>
      </c>
      <c r="AY215" s="131"/>
      <c r="AZ215" s="131"/>
      <c r="BD215" s="129"/>
      <c r="BK215" s="128">
        <f t="shared" si="29"/>
        <v>4701200.75</v>
      </c>
      <c r="BL215" s="128">
        <f t="shared" si="29"/>
        <v>0</v>
      </c>
      <c r="BM215" s="129">
        <f t="shared" si="36"/>
        <v>0</v>
      </c>
      <c r="BN215" s="129">
        <f t="shared" si="36"/>
        <v>0</v>
      </c>
    </row>
    <row r="216" spans="4:66" ht="20.100000000000001" customHeight="1" x14ac:dyDescent="0.25">
      <c r="D216" s="139" t="s">
        <v>35</v>
      </c>
      <c r="E216" s="139" t="s">
        <v>21</v>
      </c>
      <c r="F216" s="140" t="s">
        <v>412</v>
      </c>
      <c r="G216" s="114">
        <f t="shared" si="33"/>
        <v>0</v>
      </c>
      <c r="H216" s="114">
        <f t="shared" si="33"/>
        <v>0</v>
      </c>
      <c r="I216" s="114">
        <f t="shared" si="35"/>
        <v>99657</v>
      </c>
      <c r="J216" s="114">
        <f t="shared" si="35"/>
        <v>0</v>
      </c>
      <c r="M216" s="141" t="str">
        <f>+F216</f>
        <v>CGST Cash Balance</v>
      </c>
      <c r="N216" s="142">
        <v>0</v>
      </c>
      <c r="O216" s="142">
        <v>0</v>
      </c>
      <c r="P216" s="142">
        <v>0</v>
      </c>
      <c r="Q216" s="142">
        <v>0</v>
      </c>
      <c r="S216" s="117">
        <f t="shared" si="34"/>
        <v>43453</v>
      </c>
      <c r="T216" s="117">
        <f t="shared" si="34"/>
        <v>0</v>
      </c>
      <c r="U216" s="114"/>
      <c r="V216" s="114"/>
      <c r="W216" s="117"/>
      <c r="X216" s="117"/>
      <c r="Y216" s="117"/>
      <c r="Z216" s="117"/>
      <c r="AA216" s="143"/>
      <c r="AB216" s="170"/>
      <c r="AC216" s="130"/>
      <c r="AD216" s="130"/>
      <c r="AE216" s="130"/>
      <c r="AK216" s="123">
        <v>0</v>
      </c>
      <c r="AL216" s="123">
        <v>0</v>
      </c>
      <c r="AM216" s="123">
        <v>99657</v>
      </c>
      <c r="AN216" s="123">
        <v>0</v>
      </c>
      <c r="AO216" s="124">
        <v>0</v>
      </c>
      <c r="AP216" s="124"/>
      <c r="AQ216" s="124">
        <v>43453</v>
      </c>
      <c r="AR216" s="124"/>
      <c r="AS216" s="123"/>
      <c r="AT216" s="123"/>
      <c r="AU216" s="123"/>
      <c r="AV216" s="123"/>
      <c r="AY216" s="131"/>
      <c r="AZ216" s="131"/>
      <c r="BD216" s="129"/>
      <c r="BK216" s="128"/>
      <c r="BL216" s="128"/>
      <c r="BM216" s="129"/>
      <c r="BN216" s="129"/>
    </row>
    <row r="217" spans="4:66" ht="20.100000000000001" customHeight="1" x14ac:dyDescent="0.25">
      <c r="D217" s="139" t="s">
        <v>35</v>
      </c>
      <c r="E217" s="139" t="s">
        <v>21</v>
      </c>
      <c r="F217" s="140" t="s">
        <v>413</v>
      </c>
      <c r="G217" s="114">
        <f t="shared" si="33"/>
        <v>0</v>
      </c>
      <c r="H217" s="114">
        <f t="shared" si="33"/>
        <v>0</v>
      </c>
      <c r="I217" s="114">
        <f t="shared" si="35"/>
        <v>99657</v>
      </c>
      <c r="J217" s="114">
        <f t="shared" si="35"/>
        <v>0</v>
      </c>
      <c r="M217" s="141" t="str">
        <f>+F217</f>
        <v>SGST Cash Balance</v>
      </c>
      <c r="N217" s="142">
        <v>0</v>
      </c>
      <c r="O217" s="142">
        <v>0</v>
      </c>
      <c r="P217" s="142">
        <v>0</v>
      </c>
      <c r="Q217" s="142">
        <v>0</v>
      </c>
      <c r="S217" s="117">
        <f t="shared" si="34"/>
        <v>43454</v>
      </c>
      <c r="T217" s="117">
        <f t="shared" si="34"/>
        <v>0</v>
      </c>
      <c r="U217" s="114"/>
      <c r="V217" s="114"/>
      <c r="W217" s="117"/>
      <c r="X217" s="117"/>
      <c r="Y217" s="117"/>
      <c r="Z217" s="117"/>
      <c r="AA217" s="143"/>
      <c r="AB217" s="170"/>
      <c r="AC217" s="130"/>
      <c r="AD217" s="130"/>
      <c r="AE217" s="130"/>
      <c r="AK217" s="123">
        <v>0</v>
      </c>
      <c r="AL217" s="123">
        <v>0</v>
      </c>
      <c r="AM217" s="123">
        <v>99657</v>
      </c>
      <c r="AN217" s="123">
        <v>0</v>
      </c>
      <c r="AO217" s="124">
        <v>0</v>
      </c>
      <c r="AP217" s="124"/>
      <c r="AQ217" s="124">
        <v>43454</v>
      </c>
      <c r="AR217" s="124"/>
      <c r="AS217" s="123"/>
      <c r="AT217" s="123"/>
      <c r="AU217" s="123"/>
      <c r="AV217" s="123"/>
      <c r="AY217" s="131"/>
      <c r="AZ217" s="131"/>
      <c r="BD217" s="129"/>
      <c r="BK217" s="128"/>
      <c r="BL217" s="128"/>
      <c r="BM217" s="129"/>
      <c r="BN217" s="129"/>
    </row>
    <row r="218" spans="4:66" ht="20.100000000000001" customHeight="1" x14ac:dyDescent="0.25">
      <c r="D218" s="139" t="s">
        <v>35</v>
      </c>
      <c r="E218" s="139" t="s">
        <v>21</v>
      </c>
      <c r="F218" s="140" t="s">
        <v>414</v>
      </c>
      <c r="G218" s="114">
        <f t="shared" si="33"/>
        <v>0</v>
      </c>
      <c r="H218" s="114">
        <f t="shared" si="33"/>
        <v>0</v>
      </c>
      <c r="I218" s="114">
        <f t="shared" si="35"/>
        <v>0</v>
      </c>
      <c r="J218" s="114">
        <f t="shared" si="35"/>
        <v>0</v>
      </c>
      <c r="M218" s="141" t="str">
        <f>+F218</f>
        <v>CGST To Be Availed</v>
      </c>
      <c r="N218" s="142">
        <v>0</v>
      </c>
      <c r="O218" s="142">
        <v>0</v>
      </c>
      <c r="P218" s="142">
        <v>0</v>
      </c>
      <c r="Q218" s="142">
        <v>0</v>
      </c>
      <c r="S218" s="117">
        <f t="shared" si="34"/>
        <v>226998.72</v>
      </c>
      <c r="T218" s="117">
        <f t="shared" si="34"/>
        <v>0</v>
      </c>
      <c r="U218" s="114"/>
      <c r="V218" s="114"/>
      <c r="W218" s="117"/>
      <c r="X218" s="117"/>
      <c r="Y218" s="117"/>
      <c r="Z218" s="117"/>
      <c r="AA218" s="143"/>
      <c r="AB218" s="170"/>
      <c r="AC218" s="130"/>
      <c r="AD218" s="130"/>
      <c r="AE218" s="130"/>
      <c r="AK218" s="123">
        <v>0</v>
      </c>
      <c r="AL218" s="123">
        <v>0</v>
      </c>
      <c r="AM218" s="123">
        <v>0</v>
      </c>
      <c r="AN218" s="123">
        <v>0</v>
      </c>
      <c r="AO218" s="124">
        <v>226998.72</v>
      </c>
      <c r="AP218" s="124"/>
      <c r="AQ218" s="124">
        <v>0</v>
      </c>
      <c r="AR218" s="124">
        <v>0</v>
      </c>
      <c r="AS218" s="123"/>
      <c r="AT218" s="123"/>
      <c r="AU218" s="123"/>
      <c r="AV218" s="123"/>
      <c r="AY218" s="131"/>
      <c r="AZ218" s="131"/>
      <c r="BD218" s="129"/>
      <c r="BK218" s="128"/>
      <c r="BL218" s="128"/>
      <c r="BM218" s="129"/>
      <c r="BN218" s="129"/>
    </row>
    <row r="219" spans="4:66" ht="20.100000000000001" customHeight="1" x14ac:dyDescent="0.25">
      <c r="D219" s="139" t="s">
        <v>35</v>
      </c>
      <c r="E219" s="139" t="s">
        <v>21</v>
      </c>
      <c r="F219" s="140" t="s">
        <v>415</v>
      </c>
      <c r="G219" s="114">
        <f t="shared" si="33"/>
        <v>0</v>
      </c>
      <c r="H219" s="114">
        <f t="shared" si="33"/>
        <v>0</v>
      </c>
      <c r="I219" s="114">
        <f t="shared" si="35"/>
        <v>0</v>
      </c>
      <c r="J219" s="114">
        <f t="shared" si="35"/>
        <v>0</v>
      </c>
      <c r="M219" s="141" t="str">
        <f>+F219</f>
        <v>SGST To Be Availed</v>
      </c>
      <c r="N219" s="142">
        <v>0</v>
      </c>
      <c r="O219" s="142">
        <v>0</v>
      </c>
      <c r="P219" s="142">
        <v>0</v>
      </c>
      <c r="Q219" s="142">
        <v>0</v>
      </c>
      <c r="S219" s="117">
        <f t="shared" si="34"/>
        <v>22712</v>
      </c>
      <c r="T219" s="117">
        <f t="shared" si="34"/>
        <v>0</v>
      </c>
      <c r="U219" s="114"/>
      <c r="V219" s="114"/>
      <c r="W219" s="117"/>
      <c r="X219" s="117"/>
      <c r="Y219" s="117"/>
      <c r="Z219" s="117"/>
      <c r="AA219" s="143"/>
      <c r="AB219" s="170"/>
      <c r="AC219" s="130"/>
      <c r="AD219" s="130"/>
      <c r="AE219" s="130"/>
      <c r="AK219" s="123">
        <v>0</v>
      </c>
      <c r="AL219" s="123">
        <v>0</v>
      </c>
      <c r="AM219" s="123">
        <v>0</v>
      </c>
      <c r="AN219" s="123">
        <v>0</v>
      </c>
      <c r="AO219" s="124">
        <v>22712</v>
      </c>
      <c r="AP219" s="124"/>
      <c r="AQ219" s="124">
        <v>0</v>
      </c>
      <c r="AR219" s="124">
        <v>0</v>
      </c>
      <c r="AS219" s="123"/>
      <c r="AT219" s="123"/>
      <c r="AU219" s="123"/>
      <c r="AV219" s="123"/>
      <c r="AY219" s="131"/>
      <c r="AZ219" s="131"/>
      <c r="BD219" s="129"/>
      <c r="BK219" s="128"/>
      <c r="BL219" s="128"/>
      <c r="BM219" s="129"/>
      <c r="BN219" s="129"/>
    </row>
    <row r="220" spans="4:66" ht="20.100000000000001" customHeight="1" x14ac:dyDescent="0.25">
      <c r="D220" s="139" t="s">
        <v>35</v>
      </c>
      <c r="E220" s="139" t="s">
        <v>21</v>
      </c>
      <c r="F220" s="140" t="s">
        <v>416</v>
      </c>
      <c r="G220" s="114">
        <f t="shared" si="33"/>
        <v>3267432.44</v>
      </c>
      <c r="H220" s="114">
        <f t="shared" si="33"/>
        <v>0</v>
      </c>
      <c r="I220" s="114">
        <f t="shared" si="35"/>
        <v>3267432.44</v>
      </c>
      <c r="J220" s="114">
        <f t="shared" si="35"/>
        <v>0</v>
      </c>
      <c r="M220" s="141" t="str">
        <f>+F220</f>
        <v>IGST To Be Availed</v>
      </c>
      <c r="N220" s="142">
        <v>3267432.44</v>
      </c>
      <c r="O220" s="142">
        <v>0</v>
      </c>
      <c r="P220" s="142">
        <v>0</v>
      </c>
      <c r="Q220" s="142">
        <v>0</v>
      </c>
      <c r="S220" s="117">
        <f t="shared" si="34"/>
        <v>226998.72</v>
      </c>
      <c r="T220" s="117">
        <f t="shared" si="34"/>
        <v>0</v>
      </c>
      <c r="U220" s="114"/>
      <c r="V220" s="114"/>
      <c r="W220" s="117"/>
      <c r="X220" s="117"/>
      <c r="Y220" s="117"/>
      <c r="Z220" s="117"/>
      <c r="AA220" s="143"/>
      <c r="AB220" s="170"/>
      <c r="AC220" s="130"/>
      <c r="AD220" s="130"/>
      <c r="AE220" s="130"/>
      <c r="AK220" s="123">
        <v>3267432.44</v>
      </c>
      <c r="AL220" s="123">
        <v>0</v>
      </c>
      <c r="AM220" s="123">
        <v>0</v>
      </c>
      <c r="AN220" s="123">
        <v>0</v>
      </c>
      <c r="AO220" s="124">
        <v>226998.72</v>
      </c>
      <c r="AP220" s="124"/>
      <c r="AQ220" s="124">
        <v>0</v>
      </c>
      <c r="AR220" s="124">
        <v>0</v>
      </c>
      <c r="AS220" s="123"/>
      <c r="AT220" s="123"/>
      <c r="AU220" s="123"/>
      <c r="AV220" s="123"/>
      <c r="AY220" s="131"/>
      <c r="AZ220" s="131"/>
      <c r="BD220" s="129"/>
      <c r="BK220" s="128"/>
      <c r="BL220" s="128"/>
      <c r="BM220" s="129"/>
      <c r="BN220" s="129"/>
    </row>
    <row r="221" spans="4:66" ht="20.100000000000001" customHeight="1" x14ac:dyDescent="0.25">
      <c r="D221" s="139" t="s">
        <v>29</v>
      </c>
      <c r="E221" s="139" t="s">
        <v>21</v>
      </c>
      <c r="F221" s="140" t="s">
        <v>417</v>
      </c>
      <c r="G221" s="114">
        <f t="shared" si="33"/>
        <v>253835.4</v>
      </c>
      <c r="H221" s="114">
        <f t="shared" si="33"/>
        <v>0</v>
      </c>
      <c r="I221" s="114">
        <f t="shared" si="35"/>
        <v>35044.89</v>
      </c>
      <c r="J221" s="114">
        <f t="shared" si="35"/>
        <v>0</v>
      </c>
      <c r="M221" s="141" t="s">
        <v>417</v>
      </c>
      <c r="N221" s="142">
        <v>0</v>
      </c>
      <c r="O221" s="142">
        <v>0</v>
      </c>
      <c r="P221" s="142">
        <v>253835.4</v>
      </c>
      <c r="Q221" s="142">
        <v>0</v>
      </c>
      <c r="S221" s="117">
        <f t="shared" si="34"/>
        <v>0</v>
      </c>
      <c r="T221" s="117">
        <f t="shared" si="34"/>
        <v>0</v>
      </c>
      <c r="U221" s="114">
        <f t="shared" si="30"/>
        <v>290804.21000000002</v>
      </c>
      <c r="V221" s="114">
        <f t="shared" si="30"/>
        <v>0</v>
      </c>
      <c r="W221" s="117">
        <v>0</v>
      </c>
      <c r="X221" s="117">
        <v>0</v>
      </c>
      <c r="Y221" s="117"/>
      <c r="Z221" s="117"/>
      <c r="AA221" s="143"/>
      <c r="AB221" s="170" t="s">
        <v>418</v>
      </c>
      <c r="AC221" s="130"/>
      <c r="AD221" s="130">
        <v>302009.2</v>
      </c>
      <c r="AE221" s="130"/>
      <c r="AK221" s="123">
        <v>0</v>
      </c>
      <c r="AL221" s="123">
        <v>0</v>
      </c>
      <c r="AM221" s="123">
        <v>35044.89</v>
      </c>
      <c r="AN221" s="123">
        <v>0</v>
      </c>
      <c r="AO221" s="124">
        <v>0</v>
      </c>
      <c r="AP221" s="124">
        <v>0</v>
      </c>
      <c r="AQ221" s="124">
        <v>0</v>
      </c>
      <c r="AR221" s="124">
        <v>0</v>
      </c>
      <c r="AS221" s="123">
        <v>271667.83</v>
      </c>
      <c r="AT221" s="123">
        <v>0</v>
      </c>
      <c r="AU221" s="123">
        <v>19136.38</v>
      </c>
      <c r="AV221" s="123">
        <v>0</v>
      </c>
      <c r="AY221" s="131"/>
      <c r="AZ221" s="131"/>
      <c r="BD221" s="129"/>
      <c r="BK221" s="128">
        <f t="shared" si="29"/>
        <v>290804.21000000002</v>
      </c>
      <c r="BL221" s="128">
        <f t="shared" si="29"/>
        <v>0</v>
      </c>
      <c r="BM221" s="129">
        <f t="shared" si="36"/>
        <v>0</v>
      </c>
      <c r="BN221" s="129">
        <f t="shared" si="36"/>
        <v>0</v>
      </c>
    </row>
    <row r="222" spans="4:66" ht="20.100000000000001" customHeight="1" x14ac:dyDescent="0.25">
      <c r="D222" s="139" t="s">
        <v>29</v>
      </c>
      <c r="E222" s="139" t="s">
        <v>21</v>
      </c>
      <c r="F222" s="140" t="s">
        <v>419</v>
      </c>
      <c r="G222" s="114">
        <f t="shared" si="33"/>
        <v>696.74</v>
      </c>
      <c r="H222" s="114">
        <f t="shared" si="33"/>
        <v>68551.08</v>
      </c>
      <c r="I222" s="114">
        <f t="shared" si="35"/>
        <v>10100.99</v>
      </c>
      <c r="J222" s="114">
        <f t="shared" si="35"/>
        <v>0</v>
      </c>
      <c r="M222" s="141" t="s">
        <v>419</v>
      </c>
      <c r="N222" s="142">
        <v>0</v>
      </c>
      <c r="O222" s="142">
        <v>68551.08</v>
      </c>
      <c r="P222" s="142">
        <v>696.74</v>
      </c>
      <c r="Q222" s="142">
        <v>0</v>
      </c>
      <c r="S222" s="117">
        <f t="shared" si="34"/>
        <v>0</v>
      </c>
      <c r="T222" s="117">
        <f t="shared" si="34"/>
        <v>0</v>
      </c>
      <c r="U222" s="114">
        <f t="shared" si="30"/>
        <v>144517.95000000001</v>
      </c>
      <c r="V222" s="114">
        <f t="shared" si="30"/>
        <v>0</v>
      </c>
      <c r="W222" s="117">
        <v>0</v>
      </c>
      <c r="X222" s="117">
        <v>0</v>
      </c>
      <c r="Y222" s="117"/>
      <c r="Z222" s="117"/>
      <c r="AA222" s="143"/>
      <c r="AB222" s="170" t="s">
        <v>420</v>
      </c>
      <c r="AC222" s="130"/>
      <c r="AD222" s="130">
        <v>647251.18000000005</v>
      </c>
      <c r="AE222" s="130"/>
      <c r="AK222" s="123">
        <v>0</v>
      </c>
      <c r="AL222" s="123">
        <v>0</v>
      </c>
      <c r="AM222" s="123">
        <v>10100.99</v>
      </c>
      <c r="AN222" s="123">
        <v>0</v>
      </c>
      <c r="AO222" s="124">
        <v>0</v>
      </c>
      <c r="AP222" s="124">
        <v>0</v>
      </c>
      <c r="AQ222" s="124">
        <v>0</v>
      </c>
      <c r="AR222" s="124">
        <v>0</v>
      </c>
      <c r="AS222" s="123">
        <v>136604.41</v>
      </c>
      <c r="AT222" s="123">
        <v>0</v>
      </c>
      <c r="AU222" s="123">
        <v>7913.54</v>
      </c>
      <c r="AV222" s="123">
        <v>0</v>
      </c>
      <c r="AY222" s="131"/>
      <c r="AZ222" s="131"/>
      <c r="BD222" s="129"/>
      <c r="BK222" s="128">
        <f t="shared" si="29"/>
        <v>144517.95000000001</v>
      </c>
      <c r="BL222" s="128">
        <f t="shared" si="29"/>
        <v>0</v>
      </c>
      <c r="BM222" s="129">
        <f t="shared" si="36"/>
        <v>0</v>
      </c>
      <c r="BN222" s="129">
        <f t="shared" si="36"/>
        <v>0</v>
      </c>
    </row>
    <row r="223" spans="4:66" ht="20.100000000000001" customHeight="1" x14ac:dyDescent="0.25">
      <c r="D223" s="139" t="s">
        <v>29</v>
      </c>
      <c r="E223" s="139" t="s">
        <v>21</v>
      </c>
      <c r="F223" s="140" t="s">
        <v>421</v>
      </c>
      <c r="G223" s="114">
        <f t="shared" si="33"/>
        <v>0</v>
      </c>
      <c r="H223" s="114">
        <f t="shared" si="33"/>
        <v>1395.5</v>
      </c>
      <c r="I223" s="114">
        <f t="shared" si="35"/>
        <v>0</v>
      </c>
      <c r="J223" s="114">
        <f t="shared" si="35"/>
        <v>0</v>
      </c>
      <c r="M223" s="141" t="s">
        <v>421</v>
      </c>
      <c r="N223" s="142">
        <v>0</v>
      </c>
      <c r="O223" s="142">
        <v>1395.5</v>
      </c>
      <c r="P223" s="142">
        <v>0</v>
      </c>
      <c r="Q223" s="142">
        <v>0</v>
      </c>
      <c r="S223" s="117">
        <f t="shared" si="34"/>
        <v>0</v>
      </c>
      <c r="T223" s="117">
        <f t="shared" si="34"/>
        <v>0</v>
      </c>
      <c r="U223" s="114">
        <f t="shared" si="30"/>
        <v>0</v>
      </c>
      <c r="V223" s="114">
        <f t="shared" si="30"/>
        <v>29072</v>
      </c>
      <c r="W223" s="117">
        <v>0</v>
      </c>
      <c r="X223" s="117">
        <v>0</v>
      </c>
      <c r="Y223" s="117"/>
      <c r="Z223" s="117"/>
      <c r="AA223" s="143"/>
      <c r="AB223" s="170" t="s">
        <v>422</v>
      </c>
      <c r="AC223" s="130"/>
      <c r="AD223" s="130">
        <v>21063</v>
      </c>
      <c r="AE223" s="130"/>
      <c r="AK223" s="123">
        <v>0</v>
      </c>
      <c r="AL223" s="123">
        <v>0</v>
      </c>
      <c r="AM223" s="123">
        <v>0</v>
      </c>
      <c r="AN223" s="123">
        <v>0</v>
      </c>
      <c r="AO223" s="124">
        <v>0</v>
      </c>
      <c r="AP223" s="124">
        <v>0</v>
      </c>
      <c r="AQ223" s="124">
        <v>0</v>
      </c>
      <c r="AR223" s="124">
        <v>0</v>
      </c>
      <c r="AS223" s="123">
        <v>0</v>
      </c>
      <c r="AT223" s="123">
        <v>29072</v>
      </c>
      <c r="AU223" s="123">
        <v>0</v>
      </c>
      <c r="AV223" s="123">
        <v>0</v>
      </c>
      <c r="AY223" s="131"/>
      <c r="AZ223" s="131"/>
      <c r="BD223" s="129"/>
      <c r="BK223" s="128">
        <f t="shared" si="29"/>
        <v>0</v>
      </c>
      <c r="BL223" s="128">
        <f t="shared" si="29"/>
        <v>29072</v>
      </c>
      <c r="BM223" s="129">
        <f t="shared" si="36"/>
        <v>0</v>
      </c>
      <c r="BN223" s="129">
        <f t="shared" si="36"/>
        <v>0</v>
      </c>
    </row>
    <row r="224" spans="4:66" ht="20.100000000000001" customHeight="1" x14ac:dyDescent="0.25">
      <c r="D224" s="139" t="s">
        <v>29</v>
      </c>
      <c r="E224" s="139" t="s">
        <v>21</v>
      </c>
      <c r="F224" s="140" t="s">
        <v>423</v>
      </c>
      <c r="G224" s="114">
        <f t="shared" si="33"/>
        <v>0</v>
      </c>
      <c r="H224" s="114">
        <f t="shared" si="33"/>
        <v>0</v>
      </c>
      <c r="I224" s="114">
        <f t="shared" si="35"/>
        <v>0</v>
      </c>
      <c r="J224" s="114">
        <f t="shared" si="35"/>
        <v>0</v>
      </c>
      <c r="M224" s="141" t="s">
        <v>423</v>
      </c>
      <c r="N224" s="142">
        <v>0</v>
      </c>
      <c r="O224" s="142">
        <v>0</v>
      </c>
      <c r="P224" s="142">
        <v>0</v>
      </c>
      <c r="Q224" s="142">
        <v>0</v>
      </c>
      <c r="S224" s="117">
        <f t="shared" si="34"/>
        <v>0</v>
      </c>
      <c r="T224" s="117">
        <f t="shared" si="34"/>
        <v>0</v>
      </c>
      <c r="U224" s="114">
        <f t="shared" si="30"/>
        <v>0</v>
      </c>
      <c r="V224" s="114">
        <f t="shared" si="30"/>
        <v>0</v>
      </c>
      <c r="W224" s="117">
        <v>0</v>
      </c>
      <c r="X224" s="117">
        <v>0</v>
      </c>
      <c r="Y224" s="117"/>
      <c r="Z224" s="117"/>
      <c r="AA224" s="143"/>
      <c r="AB224" s="170" t="s">
        <v>424</v>
      </c>
      <c r="AC224" s="130"/>
      <c r="AD224" s="130">
        <v>111392</v>
      </c>
      <c r="AE224" s="130"/>
      <c r="AK224" s="123">
        <v>0</v>
      </c>
      <c r="AL224" s="123">
        <v>0</v>
      </c>
      <c r="AM224" s="123">
        <v>0</v>
      </c>
      <c r="AN224" s="123">
        <v>0</v>
      </c>
      <c r="AO224" s="124">
        <v>0</v>
      </c>
      <c r="AP224" s="124">
        <v>0</v>
      </c>
      <c r="AQ224" s="124">
        <v>0</v>
      </c>
      <c r="AR224" s="124">
        <v>0</v>
      </c>
      <c r="AS224" s="123">
        <v>0</v>
      </c>
      <c r="AT224" s="123">
        <v>0</v>
      </c>
      <c r="AU224" s="123">
        <v>0</v>
      </c>
      <c r="AV224" s="123">
        <v>0</v>
      </c>
      <c r="AY224" s="131"/>
      <c r="AZ224" s="131"/>
      <c r="BD224" s="129"/>
      <c r="BK224" s="128">
        <f t="shared" si="29"/>
        <v>0</v>
      </c>
      <c r="BL224" s="128">
        <f t="shared" si="29"/>
        <v>0</v>
      </c>
      <c r="BM224" s="129">
        <f t="shared" si="36"/>
        <v>0</v>
      </c>
      <c r="BN224" s="129">
        <f t="shared" si="36"/>
        <v>0</v>
      </c>
    </row>
    <row r="225" spans="2:66" ht="20.100000000000001" customHeight="1" x14ac:dyDescent="0.25">
      <c r="D225" s="139" t="s">
        <v>29</v>
      </c>
      <c r="E225" s="139" t="s">
        <v>21</v>
      </c>
      <c r="F225" s="140" t="s">
        <v>425</v>
      </c>
      <c r="G225" s="114">
        <f t="shared" si="33"/>
        <v>0</v>
      </c>
      <c r="H225" s="114">
        <f t="shared" si="33"/>
        <v>0</v>
      </c>
      <c r="I225" s="114">
        <f t="shared" si="35"/>
        <v>0</v>
      </c>
      <c r="J225" s="114">
        <f t="shared" si="35"/>
        <v>0</v>
      </c>
      <c r="M225" s="141" t="s">
        <v>425</v>
      </c>
      <c r="N225" s="142">
        <v>0</v>
      </c>
      <c r="O225" s="142">
        <v>0</v>
      </c>
      <c r="P225" s="142">
        <v>0</v>
      </c>
      <c r="Q225" s="142">
        <v>0</v>
      </c>
      <c r="S225" s="117">
        <f t="shared" si="34"/>
        <v>0</v>
      </c>
      <c r="T225" s="117">
        <f t="shared" si="34"/>
        <v>0</v>
      </c>
      <c r="U225" s="114">
        <f t="shared" si="30"/>
        <v>0</v>
      </c>
      <c r="V225" s="114">
        <f t="shared" si="30"/>
        <v>0</v>
      </c>
      <c r="W225" s="117">
        <v>0</v>
      </c>
      <c r="X225" s="117">
        <v>0</v>
      </c>
      <c r="Y225" s="117"/>
      <c r="Z225" s="117"/>
      <c r="AA225" s="143"/>
      <c r="AB225" s="170" t="s">
        <v>426</v>
      </c>
      <c r="AC225" s="130"/>
      <c r="AD225" s="130">
        <v>4322464.41</v>
      </c>
      <c r="AE225" s="130"/>
      <c r="AK225" s="123">
        <v>0</v>
      </c>
      <c r="AL225" s="123">
        <v>0</v>
      </c>
      <c r="AM225" s="123">
        <v>0</v>
      </c>
      <c r="AN225" s="123">
        <v>0</v>
      </c>
      <c r="AO225" s="124">
        <v>0</v>
      </c>
      <c r="AP225" s="124">
        <v>0</v>
      </c>
      <c r="AQ225" s="124">
        <v>0</v>
      </c>
      <c r="AR225" s="124">
        <v>0</v>
      </c>
      <c r="AS225" s="123">
        <v>0</v>
      </c>
      <c r="AT225" s="123">
        <v>0</v>
      </c>
      <c r="AU225" s="123">
        <v>0</v>
      </c>
      <c r="AV225" s="123">
        <v>0</v>
      </c>
      <c r="AY225" s="131"/>
      <c r="AZ225" s="131"/>
      <c r="BD225" s="129"/>
      <c r="BK225" s="128">
        <f t="shared" si="29"/>
        <v>0</v>
      </c>
      <c r="BL225" s="128">
        <f t="shared" si="29"/>
        <v>0</v>
      </c>
      <c r="BM225" s="129">
        <f t="shared" si="36"/>
        <v>0</v>
      </c>
      <c r="BN225" s="129">
        <f t="shared" si="36"/>
        <v>0</v>
      </c>
    </row>
    <row r="226" spans="2:66" ht="20.100000000000001" customHeight="1" x14ac:dyDescent="0.25">
      <c r="D226" s="139" t="s">
        <v>29</v>
      </c>
      <c r="E226" s="139" t="s">
        <v>21</v>
      </c>
      <c r="F226" s="140" t="s">
        <v>427</v>
      </c>
      <c r="G226" s="114">
        <f t="shared" si="33"/>
        <v>0</v>
      </c>
      <c r="H226" s="114">
        <f t="shared" si="33"/>
        <v>10710.68</v>
      </c>
      <c r="I226" s="114">
        <f t="shared" si="35"/>
        <v>0</v>
      </c>
      <c r="J226" s="114">
        <f t="shared" si="35"/>
        <v>0</v>
      </c>
      <c r="M226" s="141" t="s">
        <v>427</v>
      </c>
      <c r="N226" s="142">
        <v>0</v>
      </c>
      <c r="O226" s="142">
        <v>10710.68</v>
      </c>
      <c r="P226" s="142">
        <v>0</v>
      </c>
      <c r="Q226" s="142">
        <v>0</v>
      </c>
      <c r="S226" s="117">
        <f t="shared" si="34"/>
        <v>0</v>
      </c>
      <c r="T226" s="117">
        <f t="shared" si="34"/>
        <v>0</v>
      </c>
      <c r="U226" s="114">
        <f t="shared" si="30"/>
        <v>0</v>
      </c>
      <c r="V226" s="114">
        <f t="shared" si="30"/>
        <v>1365.36</v>
      </c>
      <c r="W226" s="117">
        <v>0</v>
      </c>
      <c r="X226" s="117">
        <v>0</v>
      </c>
      <c r="Y226" s="117"/>
      <c r="Z226" s="117"/>
      <c r="AA226" s="143"/>
      <c r="AB226" s="170" t="s">
        <v>428</v>
      </c>
      <c r="AC226" s="130"/>
      <c r="AD226" s="130">
        <v>21940485.710000001</v>
      </c>
      <c r="AE226" s="130"/>
      <c r="AK226" s="123">
        <v>0</v>
      </c>
      <c r="AL226" s="123">
        <v>0</v>
      </c>
      <c r="AM226" s="123">
        <v>0</v>
      </c>
      <c r="AN226" s="123">
        <v>0</v>
      </c>
      <c r="AO226" s="124">
        <v>0</v>
      </c>
      <c r="AP226" s="124">
        <v>0</v>
      </c>
      <c r="AQ226" s="124">
        <v>0</v>
      </c>
      <c r="AR226" s="124">
        <v>0</v>
      </c>
      <c r="AS226" s="123">
        <v>0</v>
      </c>
      <c r="AT226" s="123">
        <v>1365.36</v>
      </c>
      <c r="AU226" s="123">
        <v>0</v>
      </c>
      <c r="AV226" s="123">
        <v>0</v>
      </c>
      <c r="AY226" s="131"/>
      <c r="AZ226" s="131"/>
      <c r="BD226" s="129"/>
      <c r="BK226" s="128">
        <f t="shared" si="29"/>
        <v>0</v>
      </c>
      <c r="BL226" s="128">
        <f t="shared" si="29"/>
        <v>1365.36</v>
      </c>
      <c r="BM226" s="129">
        <f t="shared" si="36"/>
        <v>0</v>
      </c>
      <c r="BN226" s="129">
        <f t="shared" si="36"/>
        <v>0</v>
      </c>
    </row>
    <row r="227" spans="2:66" ht="20.100000000000001" customHeight="1" x14ac:dyDescent="0.25">
      <c r="D227" s="139" t="s">
        <v>29</v>
      </c>
      <c r="E227" s="139" t="s">
        <v>21</v>
      </c>
      <c r="F227" s="140" t="s">
        <v>429</v>
      </c>
      <c r="G227" s="114">
        <f t="shared" si="33"/>
        <v>0</v>
      </c>
      <c r="H227" s="114">
        <f t="shared" si="33"/>
        <v>0</v>
      </c>
      <c r="I227" s="114">
        <f t="shared" si="35"/>
        <v>0</v>
      </c>
      <c r="J227" s="114">
        <f t="shared" si="35"/>
        <v>0</v>
      </c>
      <c r="M227" s="141" t="s">
        <v>429</v>
      </c>
      <c r="N227" s="142">
        <v>0</v>
      </c>
      <c r="O227" s="142">
        <v>0</v>
      </c>
      <c r="P227" s="142">
        <v>0</v>
      </c>
      <c r="Q227" s="142">
        <v>0</v>
      </c>
      <c r="S227" s="117">
        <f t="shared" si="34"/>
        <v>0</v>
      </c>
      <c r="T227" s="117">
        <f t="shared" si="34"/>
        <v>0</v>
      </c>
      <c r="U227" s="114">
        <f t="shared" si="30"/>
        <v>0</v>
      </c>
      <c r="V227" s="114">
        <f t="shared" si="30"/>
        <v>0</v>
      </c>
      <c r="W227" s="117">
        <v>0</v>
      </c>
      <c r="X227" s="117">
        <v>0</v>
      </c>
      <c r="Y227" s="117"/>
      <c r="Z227" s="117"/>
      <c r="AA227" s="143"/>
      <c r="AB227" s="193" t="s">
        <v>430</v>
      </c>
      <c r="AC227" s="130"/>
      <c r="AD227" s="130">
        <v>8524960.6099999994</v>
      </c>
      <c r="AE227" s="130"/>
      <c r="AK227" s="123">
        <v>0</v>
      </c>
      <c r="AL227" s="123">
        <v>0</v>
      </c>
      <c r="AM227" s="123">
        <v>0</v>
      </c>
      <c r="AN227" s="123">
        <v>0</v>
      </c>
      <c r="AO227" s="124">
        <v>0</v>
      </c>
      <c r="AP227" s="124">
        <v>0</v>
      </c>
      <c r="AQ227" s="124">
        <v>0</v>
      </c>
      <c r="AR227" s="124">
        <v>0</v>
      </c>
      <c r="AS227" s="123">
        <v>0</v>
      </c>
      <c r="AT227" s="123">
        <v>0</v>
      </c>
      <c r="AU227" s="123">
        <v>0</v>
      </c>
      <c r="AV227" s="123">
        <v>0</v>
      </c>
      <c r="AY227" s="131"/>
      <c r="AZ227" s="131"/>
      <c r="BD227" s="129"/>
      <c r="BK227" s="128">
        <f t="shared" si="29"/>
        <v>0</v>
      </c>
      <c r="BL227" s="128">
        <f t="shared" si="29"/>
        <v>0</v>
      </c>
      <c r="BM227" s="129">
        <f t="shared" si="36"/>
        <v>0</v>
      </c>
      <c r="BN227" s="129">
        <f t="shared" si="36"/>
        <v>0</v>
      </c>
    </row>
    <row r="228" spans="2:66" ht="20.100000000000001" customHeight="1" x14ac:dyDescent="0.25">
      <c r="D228" s="139" t="s">
        <v>29</v>
      </c>
      <c r="E228" s="139" t="s">
        <v>21</v>
      </c>
      <c r="F228" s="140" t="s">
        <v>431</v>
      </c>
      <c r="G228" s="114">
        <f t="shared" si="33"/>
        <v>0</v>
      </c>
      <c r="H228" s="114">
        <f t="shared" si="33"/>
        <v>0</v>
      </c>
      <c r="I228" s="114">
        <f t="shared" si="35"/>
        <v>0</v>
      </c>
      <c r="J228" s="114">
        <f t="shared" si="35"/>
        <v>0</v>
      </c>
      <c r="M228" s="141" t="s">
        <v>431</v>
      </c>
      <c r="N228" s="142">
        <v>0</v>
      </c>
      <c r="O228" s="142">
        <v>0</v>
      </c>
      <c r="P228" s="142">
        <v>0</v>
      </c>
      <c r="Q228" s="142">
        <v>0</v>
      </c>
      <c r="S228" s="117">
        <f t="shared" si="34"/>
        <v>0</v>
      </c>
      <c r="T228" s="117">
        <f t="shared" si="34"/>
        <v>0</v>
      </c>
      <c r="U228" s="114">
        <f t="shared" si="30"/>
        <v>0</v>
      </c>
      <c r="V228" s="114">
        <f t="shared" si="30"/>
        <v>0</v>
      </c>
      <c r="W228" s="117">
        <v>0</v>
      </c>
      <c r="X228" s="117">
        <v>0</v>
      </c>
      <c r="Y228" s="117"/>
      <c r="Z228" s="117"/>
      <c r="AA228" s="143"/>
      <c r="AB228" s="170" t="s">
        <v>432</v>
      </c>
      <c r="AC228" s="130"/>
      <c r="AD228" s="130">
        <v>4118497.98</v>
      </c>
      <c r="AE228" s="130"/>
      <c r="AK228" s="123">
        <v>0</v>
      </c>
      <c r="AL228" s="123">
        <v>0</v>
      </c>
      <c r="AM228" s="123">
        <v>0</v>
      </c>
      <c r="AN228" s="123">
        <v>0</v>
      </c>
      <c r="AO228" s="124">
        <v>0</v>
      </c>
      <c r="AP228" s="124">
        <v>0</v>
      </c>
      <c r="AQ228" s="124">
        <v>0</v>
      </c>
      <c r="AR228" s="124">
        <v>0</v>
      </c>
      <c r="AS228" s="123">
        <v>0</v>
      </c>
      <c r="AT228" s="123">
        <v>0</v>
      </c>
      <c r="AU228" s="123">
        <v>0</v>
      </c>
      <c r="AV228" s="123">
        <v>0</v>
      </c>
      <c r="AY228" s="131"/>
      <c r="AZ228" s="131"/>
      <c r="BD228" s="129"/>
      <c r="BK228" s="128">
        <f t="shared" si="29"/>
        <v>0</v>
      </c>
      <c r="BL228" s="128">
        <f t="shared" si="29"/>
        <v>0</v>
      </c>
      <c r="BM228" s="129">
        <f t="shared" si="36"/>
        <v>0</v>
      </c>
      <c r="BN228" s="129">
        <f t="shared" si="36"/>
        <v>0</v>
      </c>
    </row>
    <row r="229" spans="2:66" ht="20.100000000000001" customHeight="1" x14ac:dyDescent="0.25">
      <c r="B229" s="1" t="s">
        <v>133</v>
      </c>
      <c r="D229" s="139" t="s">
        <v>29</v>
      </c>
      <c r="E229" s="139" t="s">
        <v>21</v>
      </c>
      <c r="F229" s="140" t="s">
        <v>433</v>
      </c>
      <c r="G229" s="114">
        <f t="shared" si="33"/>
        <v>19039.84</v>
      </c>
      <c r="H229" s="114">
        <f t="shared" si="33"/>
        <v>0</v>
      </c>
      <c r="I229" s="114">
        <f t="shared" si="35"/>
        <v>0</v>
      </c>
      <c r="J229" s="114">
        <f t="shared" si="35"/>
        <v>0</v>
      </c>
      <c r="M229" s="141" t="s">
        <v>433</v>
      </c>
      <c r="N229" s="142">
        <v>19039.84</v>
      </c>
      <c r="O229" s="142">
        <v>0</v>
      </c>
      <c r="P229" s="142">
        <v>0</v>
      </c>
      <c r="Q229" s="142">
        <v>0</v>
      </c>
      <c r="S229" s="117">
        <f t="shared" si="34"/>
        <v>0</v>
      </c>
      <c r="T229" s="117">
        <f t="shared" si="34"/>
        <v>0</v>
      </c>
      <c r="U229" s="114">
        <f t="shared" si="30"/>
        <v>31719.37</v>
      </c>
      <c r="V229" s="114">
        <f t="shared" si="30"/>
        <v>0</v>
      </c>
      <c r="W229" s="117">
        <v>0</v>
      </c>
      <c r="X229" s="117">
        <v>0</v>
      </c>
      <c r="Y229" s="117">
        <v>0</v>
      </c>
      <c r="Z229" s="117">
        <v>0</v>
      </c>
      <c r="AA229" s="143"/>
      <c r="AB229" s="170" t="s">
        <v>434</v>
      </c>
      <c r="AC229" s="130"/>
      <c r="AD229" s="130">
        <v>14691</v>
      </c>
      <c r="AE229" s="130"/>
      <c r="AK229" s="123">
        <v>0</v>
      </c>
      <c r="AL229" s="123">
        <v>0</v>
      </c>
      <c r="AM229" s="123">
        <v>0</v>
      </c>
      <c r="AN229" s="123">
        <v>0</v>
      </c>
      <c r="AO229" s="124">
        <v>0</v>
      </c>
      <c r="AP229" s="124">
        <v>0</v>
      </c>
      <c r="AQ229" s="124">
        <v>0</v>
      </c>
      <c r="AR229" s="124">
        <v>0</v>
      </c>
      <c r="AS229" s="123">
        <v>31719.37</v>
      </c>
      <c r="AT229" s="123">
        <v>0</v>
      </c>
      <c r="AU229" s="123">
        <v>0</v>
      </c>
      <c r="AV229" s="123">
        <v>0</v>
      </c>
      <c r="AY229" s="131"/>
      <c r="AZ229" s="131"/>
      <c r="BD229" s="129"/>
      <c r="BK229" s="128">
        <f t="shared" si="29"/>
        <v>31719.37</v>
      </c>
      <c r="BL229" s="128">
        <f t="shared" si="29"/>
        <v>0</v>
      </c>
      <c r="BM229" s="129">
        <f t="shared" si="36"/>
        <v>0</v>
      </c>
      <c r="BN229" s="129">
        <f t="shared" si="36"/>
        <v>0</v>
      </c>
    </row>
    <row r="230" spans="2:66" ht="20.100000000000001" customHeight="1" x14ac:dyDescent="0.25">
      <c r="D230" s="139" t="s">
        <v>29</v>
      </c>
      <c r="E230" s="139" t="s">
        <v>21</v>
      </c>
      <c r="F230" s="140" t="s">
        <v>435</v>
      </c>
      <c r="G230" s="114">
        <f t="shared" si="33"/>
        <v>0</v>
      </c>
      <c r="H230" s="114">
        <f t="shared" si="33"/>
        <v>2994.04</v>
      </c>
      <c r="I230" s="114">
        <f t="shared" si="35"/>
        <v>0</v>
      </c>
      <c r="J230" s="114">
        <f t="shared" si="35"/>
        <v>0</v>
      </c>
      <c r="M230" s="141" t="s">
        <v>435</v>
      </c>
      <c r="N230" s="142">
        <v>0</v>
      </c>
      <c r="O230" s="142">
        <v>2994.04</v>
      </c>
      <c r="P230" s="142">
        <v>0</v>
      </c>
      <c r="Q230" s="142">
        <v>0</v>
      </c>
      <c r="S230" s="117">
        <f t="shared" si="34"/>
        <v>0</v>
      </c>
      <c r="T230" s="117">
        <f t="shared" si="34"/>
        <v>0</v>
      </c>
      <c r="U230" s="114">
        <f t="shared" si="30"/>
        <v>0</v>
      </c>
      <c r="V230" s="114">
        <f t="shared" si="30"/>
        <v>224648.34</v>
      </c>
      <c r="W230" s="117"/>
      <c r="X230" s="117"/>
      <c r="Y230" s="117"/>
      <c r="Z230" s="117"/>
      <c r="AA230" s="143"/>
      <c r="AB230" s="170"/>
      <c r="AC230" s="130"/>
      <c r="AD230" s="130"/>
      <c r="AE230" s="130"/>
      <c r="AK230" s="123">
        <v>0</v>
      </c>
      <c r="AL230" s="123">
        <v>0</v>
      </c>
      <c r="AM230" s="123">
        <v>0</v>
      </c>
      <c r="AN230" s="123">
        <v>0</v>
      </c>
      <c r="AO230" s="124">
        <v>0</v>
      </c>
      <c r="AP230" s="124">
        <v>0</v>
      </c>
      <c r="AQ230" s="124">
        <v>0</v>
      </c>
      <c r="AR230" s="124">
        <v>0</v>
      </c>
      <c r="AS230" s="123">
        <v>0</v>
      </c>
      <c r="AT230" s="123">
        <v>224648.34</v>
      </c>
      <c r="AU230" s="123">
        <v>0</v>
      </c>
      <c r="AV230" s="123">
        <v>0</v>
      </c>
      <c r="AY230" s="131"/>
      <c r="AZ230" s="131"/>
      <c r="BD230" s="129"/>
      <c r="BK230" s="128">
        <f t="shared" ref="BK230:BL298" si="37">+AS230+AU230</f>
        <v>0</v>
      </c>
      <c r="BL230" s="128">
        <f t="shared" si="37"/>
        <v>224648.34</v>
      </c>
      <c r="BM230" s="129">
        <f t="shared" si="36"/>
        <v>0</v>
      </c>
      <c r="BN230" s="129">
        <f t="shared" si="36"/>
        <v>0</v>
      </c>
    </row>
    <row r="231" spans="2:66" ht="20.100000000000001" customHeight="1" x14ac:dyDescent="0.25">
      <c r="D231" s="139" t="s">
        <v>29</v>
      </c>
      <c r="E231" s="139" t="s">
        <v>21</v>
      </c>
      <c r="F231" s="140" t="s">
        <v>436</v>
      </c>
      <c r="G231" s="114">
        <f t="shared" si="33"/>
        <v>0</v>
      </c>
      <c r="H231" s="114">
        <f t="shared" si="33"/>
        <v>0</v>
      </c>
      <c r="I231" s="114">
        <f t="shared" si="35"/>
        <v>0</v>
      </c>
      <c r="J231" s="114">
        <f t="shared" si="35"/>
        <v>0</v>
      </c>
      <c r="M231" s="141" t="s">
        <v>436</v>
      </c>
      <c r="N231" s="142">
        <v>0</v>
      </c>
      <c r="O231" s="142">
        <v>0</v>
      </c>
      <c r="P231" s="142">
        <v>0</v>
      </c>
      <c r="Q231" s="142">
        <v>0</v>
      </c>
      <c r="S231" s="117">
        <f t="shared" si="34"/>
        <v>0</v>
      </c>
      <c r="T231" s="117">
        <f t="shared" si="34"/>
        <v>0</v>
      </c>
      <c r="U231" s="114">
        <f t="shared" ref="U231:V299" si="38">+AS231+AU231</f>
        <v>0</v>
      </c>
      <c r="V231" s="114">
        <f t="shared" si="38"/>
        <v>140.91</v>
      </c>
      <c r="W231" s="117"/>
      <c r="X231" s="117"/>
      <c r="Y231" s="117"/>
      <c r="Z231" s="117"/>
      <c r="AA231" s="143"/>
      <c r="AB231" s="170"/>
      <c r="AC231" s="130"/>
      <c r="AD231" s="130"/>
      <c r="AE231" s="130"/>
      <c r="AK231" s="123">
        <v>0</v>
      </c>
      <c r="AL231" s="123">
        <v>0</v>
      </c>
      <c r="AM231" s="123">
        <v>0</v>
      </c>
      <c r="AN231" s="123">
        <v>0</v>
      </c>
      <c r="AO231" s="124">
        <v>0</v>
      </c>
      <c r="AP231" s="124">
        <v>0</v>
      </c>
      <c r="AQ231" s="124">
        <v>0</v>
      </c>
      <c r="AR231" s="124">
        <v>0</v>
      </c>
      <c r="AS231" s="123">
        <v>0</v>
      </c>
      <c r="AT231" s="123">
        <v>140.91</v>
      </c>
      <c r="AU231" s="123">
        <v>0</v>
      </c>
      <c r="AV231" s="123">
        <v>0</v>
      </c>
      <c r="AY231" s="131"/>
      <c r="AZ231" s="131"/>
      <c r="BD231" s="129"/>
      <c r="BK231" s="128">
        <f t="shared" si="37"/>
        <v>0</v>
      </c>
      <c r="BL231" s="128">
        <f t="shared" si="37"/>
        <v>140.91</v>
      </c>
      <c r="BM231" s="129">
        <f t="shared" si="36"/>
        <v>0</v>
      </c>
      <c r="BN231" s="129">
        <f t="shared" si="36"/>
        <v>0</v>
      </c>
    </row>
    <row r="232" spans="2:66" ht="20.100000000000001" customHeight="1" x14ac:dyDescent="0.25">
      <c r="D232" s="139" t="s">
        <v>29</v>
      </c>
      <c r="E232" s="139" t="s">
        <v>21</v>
      </c>
      <c r="F232" s="140" t="s">
        <v>437</v>
      </c>
      <c r="G232" s="114">
        <f t="shared" si="33"/>
        <v>0</v>
      </c>
      <c r="H232" s="114">
        <f t="shared" si="33"/>
        <v>20772.810000000001</v>
      </c>
      <c r="I232" s="114">
        <f t="shared" si="35"/>
        <v>0</v>
      </c>
      <c r="J232" s="114">
        <f t="shared" si="35"/>
        <v>0</v>
      </c>
      <c r="M232" s="141" t="s">
        <v>437</v>
      </c>
      <c r="N232" s="142">
        <v>0</v>
      </c>
      <c r="O232" s="142">
        <v>20772.810000000001</v>
      </c>
      <c r="P232" s="142">
        <v>0</v>
      </c>
      <c r="Q232" s="142">
        <v>0</v>
      </c>
      <c r="S232" s="117">
        <f t="shared" si="34"/>
        <v>0</v>
      </c>
      <c r="T232" s="117">
        <f t="shared" si="34"/>
        <v>0</v>
      </c>
      <c r="U232" s="114">
        <f t="shared" si="38"/>
        <v>0</v>
      </c>
      <c r="V232" s="114">
        <f t="shared" si="38"/>
        <v>150294.79</v>
      </c>
      <c r="W232" s="117"/>
      <c r="X232" s="117"/>
      <c r="Y232" s="117"/>
      <c r="Z232" s="117"/>
      <c r="AA232" s="143"/>
      <c r="AB232" s="170"/>
      <c r="AC232" s="130"/>
      <c r="AD232" s="130"/>
      <c r="AE232" s="130"/>
      <c r="AK232" s="123">
        <v>0</v>
      </c>
      <c r="AL232" s="123">
        <v>0</v>
      </c>
      <c r="AM232" s="123">
        <v>0</v>
      </c>
      <c r="AN232" s="123">
        <v>0</v>
      </c>
      <c r="AO232" s="124">
        <v>0</v>
      </c>
      <c r="AP232" s="124">
        <v>0</v>
      </c>
      <c r="AQ232" s="124">
        <v>0</v>
      </c>
      <c r="AR232" s="124">
        <v>0</v>
      </c>
      <c r="AS232" s="123">
        <v>0</v>
      </c>
      <c r="AT232" s="123">
        <v>150294.79</v>
      </c>
      <c r="AU232" s="123">
        <v>0</v>
      </c>
      <c r="AV232" s="123">
        <v>0</v>
      </c>
      <c r="AY232" s="131"/>
      <c r="AZ232" s="131"/>
      <c r="BD232" s="129"/>
      <c r="BK232" s="128">
        <f t="shared" si="37"/>
        <v>0</v>
      </c>
      <c r="BL232" s="128">
        <f t="shared" si="37"/>
        <v>150294.79</v>
      </c>
      <c r="BM232" s="129">
        <f t="shared" si="36"/>
        <v>0</v>
      </c>
      <c r="BN232" s="129">
        <f t="shared" si="36"/>
        <v>0</v>
      </c>
    </row>
    <row r="233" spans="2:66" ht="20.100000000000001" customHeight="1" x14ac:dyDescent="0.25">
      <c r="D233" s="139" t="s">
        <v>29</v>
      </c>
      <c r="E233" s="139" t="s">
        <v>21</v>
      </c>
      <c r="F233" s="140" t="s">
        <v>438</v>
      </c>
      <c r="G233" s="114">
        <f t="shared" si="33"/>
        <v>0</v>
      </c>
      <c r="H233" s="114">
        <f t="shared" si="33"/>
        <v>0</v>
      </c>
      <c r="I233" s="114">
        <f t="shared" si="35"/>
        <v>0</v>
      </c>
      <c r="J233" s="114">
        <f t="shared" si="35"/>
        <v>0</v>
      </c>
      <c r="M233" s="141" t="s">
        <v>438</v>
      </c>
      <c r="N233" s="142">
        <v>0</v>
      </c>
      <c r="O233" s="142">
        <v>0</v>
      </c>
      <c r="P233" s="142">
        <v>0</v>
      </c>
      <c r="Q233" s="142">
        <v>0</v>
      </c>
      <c r="S233" s="117">
        <f t="shared" si="34"/>
        <v>0</v>
      </c>
      <c r="T233" s="117">
        <f t="shared" si="34"/>
        <v>0</v>
      </c>
      <c r="U233" s="114">
        <f t="shared" si="38"/>
        <v>5122.47</v>
      </c>
      <c r="V233" s="114">
        <f t="shared" si="38"/>
        <v>0</v>
      </c>
      <c r="W233" s="117"/>
      <c r="X233" s="117"/>
      <c r="Y233" s="117"/>
      <c r="Z233" s="117"/>
      <c r="AA233" s="143"/>
      <c r="AB233" s="170"/>
      <c r="AC233" s="130"/>
      <c r="AD233" s="130"/>
      <c r="AE233" s="130"/>
      <c r="AK233" s="123">
        <v>0</v>
      </c>
      <c r="AL233" s="123">
        <v>0</v>
      </c>
      <c r="AM233" s="123">
        <v>0</v>
      </c>
      <c r="AN233" s="123">
        <v>0</v>
      </c>
      <c r="AO233" s="124">
        <v>0</v>
      </c>
      <c r="AP233" s="124">
        <v>0</v>
      </c>
      <c r="AQ233" s="124">
        <v>0</v>
      </c>
      <c r="AR233" s="124">
        <v>0</v>
      </c>
      <c r="AS233" s="123">
        <v>5122.47</v>
      </c>
      <c r="AT233" s="123">
        <v>0</v>
      </c>
      <c r="AU233" s="123">
        <v>0</v>
      </c>
      <c r="AV233" s="123">
        <v>0</v>
      </c>
      <c r="AY233" s="131"/>
      <c r="AZ233" s="131"/>
      <c r="BD233" s="129"/>
      <c r="BK233" s="128">
        <f t="shared" si="37"/>
        <v>5122.47</v>
      </c>
      <c r="BL233" s="128">
        <f t="shared" si="37"/>
        <v>0</v>
      </c>
      <c r="BM233" s="129">
        <f t="shared" si="36"/>
        <v>0</v>
      </c>
      <c r="BN233" s="129">
        <f t="shared" si="36"/>
        <v>0</v>
      </c>
    </row>
    <row r="234" spans="2:66" ht="20.100000000000001" customHeight="1" x14ac:dyDescent="0.25">
      <c r="D234" s="139" t="s">
        <v>29</v>
      </c>
      <c r="E234" s="139" t="s">
        <v>21</v>
      </c>
      <c r="F234" s="140" t="s">
        <v>439</v>
      </c>
      <c r="G234" s="114">
        <f t="shared" si="33"/>
        <v>0</v>
      </c>
      <c r="H234" s="114">
        <f t="shared" si="33"/>
        <v>2994.04</v>
      </c>
      <c r="I234" s="114">
        <f t="shared" si="35"/>
        <v>0</v>
      </c>
      <c r="J234" s="114">
        <f t="shared" si="35"/>
        <v>0</v>
      </c>
      <c r="M234" s="141" t="s">
        <v>439</v>
      </c>
      <c r="N234" s="142">
        <v>0</v>
      </c>
      <c r="O234" s="142">
        <v>2994.04</v>
      </c>
      <c r="P234" s="142">
        <v>0</v>
      </c>
      <c r="Q234" s="142">
        <v>0</v>
      </c>
      <c r="S234" s="117">
        <f t="shared" si="34"/>
        <v>0</v>
      </c>
      <c r="T234" s="117">
        <f t="shared" si="34"/>
        <v>0</v>
      </c>
      <c r="U234" s="114">
        <f t="shared" si="38"/>
        <v>0</v>
      </c>
      <c r="V234" s="114">
        <f t="shared" si="38"/>
        <v>224648.34</v>
      </c>
      <c r="W234" s="117"/>
      <c r="X234" s="117"/>
      <c r="Y234" s="117"/>
      <c r="Z234" s="117"/>
      <c r="AA234" s="143"/>
      <c r="AB234" s="170"/>
      <c r="AC234" s="130"/>
      <c r="AD234" s="130"/>
      <c r="AE234" s="130"/>
      <c r="AK234" s="123">
        <v>0</v>
      </c>
      <c r="AL234" s="123">
        <v>0</v>
      </c>
      <c r="AM234" s="123">
        <v>0</v>
      </c>
      <c r="AN234" s="123">
        <v>0</v>
      </c>
      <c r="AO234" s="124">
        <v>0</v>
      </c>
      <c r="AP234" s="124">
        <v>0</v>
      </c>
      <c r="AQ234" s="124">
        <v>0</v>
      </c>
      <c r="AR234" s="124">
        <v>0</v>
      </c>
      <c r="AS234" s="123">
        <v>0</v>
      </c>
      <c r="AT234" s="123">
        <v>224648.34</v>
      </c>
      <c r="AU234" s="123">
        <v>0</v>
      </c>
      <c r="AV234" s="123">
        <v>0</v>
      </c>
      <c r="AY234" s="131"/>
      <c r="AZ234" s="131"/>
      <c r="BD234" s="129"/>
      <c r="BK234" s="128">
        <f t="shared" si="37"/>
        <v>0</v>
      </c>
      <c r="BL234" s="128">
        <f t="shared" si="37"/>
        <v>224648.34</v>
      </c>
      <c r="BM234" s="129">
        <f t="shared" si="36"/>
        <v>0</v>
      </c>
      <c r="BN234" s="129">
        <f t="shared" si="36"/>
        <v>0</v>
      </c>
    </row>
    <row r="235" spans="2:66" ht="20.100000000000001" customHeight="1" x14ac:dyDescent="0.25">
      <c r="D235" s="139" t="s">
        <v>29</v>
      </c>
      <c r="E235" s="139" t="s">
        <v>21</v>
      </c>
      <c r="F235" s="140" t="s">
        <v>440</v>
      </c>
      <c r="G235" s="114">
        <f t="shared" si="33"/>
        <v>0</v>
      </c>
      <c r="H235" s="114">
        <f t="shared" si="33"/>
        <v>0</v>
      </c>
      <c r="I235" s="114">
        <f t="shared" si="35"/>
        <v>0</v>
      </c>
      <c r="J235" s="114">
        <f t="shared" si="35"/>
        <v>0</v>
      </c>
      <c r="M235" s="141" t="s">
        <v>440</v>
      </c>
      <c r="N235" s="142">
        <v>0</v>
      </c>
      <c r="O235" s="142">
        <v>0</v>
      </c>
      <c r="P235" s="142">
        <v>0</v>
      </c>
      <c r="Q235" s="142">
        <v>0</v>
      </c>
      <c r="S235" s="117">
        <f t="shared" si="34"/>
        <v>0</v>
      </c>
      <c r="T235" s="117">
        <f t="shared" si="34"/>
        <v>0</v>
      </c>
      <c r="U235" s="114">
        <f t="shared" si="38"/>
        <v>0</v>
      </c>
      <c r="V235" s="114">
        <f t="shared" si="38"/>
        <v>140.91</v>
      </c>
      <c r="W235" s="117"/>
      <c r="X235" s="117"/>
      <c r="Y235" s="117"/>
      <c r="Z235" s="117"/>
      <c r="AA235" s="143"/>
      <c r="AB235" s="170"/>
      <c r="AC235" s="130"/>
      <c r="AD235" s="130"/>
      <c r="AE235" s="130"/>
      <c r="AK235" s="123">
        <v>0</v>
      </c>
      <c r="AL235" s="123">
        <v>0</v>
      </c>
      <c r="AM235" s="123">
        <v>0</v>
      </c>
      <c r="AN235" s="123">
        <v>0</v>
      </c>
      <c r="AO235" s="124">
        <v>0</v>
      </c>
      <c r="AP235" s="124">
        <v>0</v>
      </c>
      <c r="AQ235" s="124">
        <v>0</v>
      </c>
      <c r="AR235" s="124">
        <v>0</v>
      </c>
      <c r="AS235" s="123">
        <v>0</v>
      </c>
      <c r="AT235" s="123">
        <v>140.91</v>
      </c>
      <c r="AU235" s="123">
        <v>0</v>
      </c>
      <c r="AV235" s="123">
        <v>0</v>
      </c>
      <c r="AY235" s="131"/>
      <c r="AZ235" s="131"/>
      <c r="BD235" s="129"/>
      <c r="BK235" s="128">
        <f t="shared" si="37"/>
        <v>0</v>
      </c>
      <c r="BL235" s="128">
        <f t="shared" si="37"/>
        <v>140.91</v>
      </c>
      <c r="BM235" s="129">
        <f t="shared" si="36"/>
        <v>0</v>
      </c>
      <c r="BN235" s="129">
        <f t="shared" si="36"/>
        <v>0</v>
      </c>
    </row>
    <row r="236" spans="2:66" ht="20.100000000000001" customHeight="1" x14ac:dyDescent="0.25">
      <c r="D236" s="139" t="s">
        <v>29</v>
      </c>
      <c r="E236" s="139" t="s">
        <v>21</v>
      </c>
      <c r="F236" s="140" t="s">
        <v>441</v>
      </c>
      <c r="G236" s="114">
        <f t="shared" si="33"/>
        <v>0</v>
      </c>
      <c r="H236" s="114">
        <f t="shared" si="33"/>
        <v>0</v>
      </c>
      <c r="I236" s="114">
        <f t="shared" si="35"/>
        <v>0</v>
      </c>
      <c r="J236" s="114">
        <f t="shared" si="35"/>
        <v>0</v>
      </c>
      <c r="M236" s="141" t="s">
        <v>441</v>
      </c>
      <c r="N236" s="142">
        <v>0</v>
      </c>
      <c r="O236" s="142">
        <v>0</v>
      </c>
      <c r="P236" s="142">
        <v>0</v>
      </c>
      <c r="Q236" s="142">
        <v>0</v>
      </c>
      <c r="S236" s="117">
        <f t="shared" ref="S236:T243" si="39">AO236+AQ236</f>
        <v>0</v>
      </c>
      <c r="T236" s="117">
        <f t="shared" si="39"/>
        <v>0</v>
      </c>
      <c r="U236" s="114">
        <f t="shared" si="38"/>
        <v>0</v>
      </c>
      <c r="V236" s="114">
        <f t="shared" si="38"/>
        <v>97029.32</v>
      </c>
      <c r="W236" s="117"/>
      <c r="X236" s="117"/>
      <c r="Y236" s="117"/>
      <c r="Z236" s="117"/>
      <c r="AA236" s="143"/>
      <c r="AB236" s="170"/>
      <c r="AC236" s="130"/>
      <c r="AD236" s="130"/>
      <c r="AE236" s="130"/>
      <c r="AK236" s="123">
        <v>0</v>
      </c>
      <c r="AL236" s="123">
        <v>0</v>
      </c>
      <c r="AM236" s="123">
        <v>0</v>
      </c>
      <c r="AN236" s="123">
        <v>0</v>
      </c>
      <c r="AO236" s="124">
        <v>0</v>
      </c>
      <c r="AP236" s="124">
        <v>0</v>
      </c>
      <c r="AQ236" s="124">
        <v>0</v>
      </c>
      <c r="AR236" s="124">
        <v>0</v>
      </c>
      <c r="AS236" s="123">
        <v>0</v>
      </c>
      <c r="AT236" s="123">
        <v>97029.32</v>
      </c>
      <c r="AU236" s="123">
        <v>0</v>
      </c>
      <c r="AV236" s="123">
        <v>0</v>
      </c>
      <c r="AY236" s="131"/>
      <c r="AZ236" s="131"/>
      <c r="BD236" s="129"/>
      <c r="BK236" s="128">
        <f t="shared" si="37"/>
        <v>0</v>
      </c>
      <c r="BL236" s="128">
        <f t="shared" si="37"/>
        <v>97029.32</v>
      </c>
      <c r="BM236" s="129">
        <f t="shared" si="36"/>
        <v>0</v>
      </c>
      <c r="BN236" s="129">
        <f t="shared" si="36"/>
        <v>0</v>
      </c>
    </row>
    <row r="237" spans="2:66" ht="20.100000000000001" customHeight="1" x14ac:dyDescent="0.25">
      <c r="D237" s="102" t="s">
        <v>29</v>
      </c>
      <c r="E237" s="102" t="s">
        <v>21</v>
      </c>
      <c r="F237" s="113" t="s">
        <v>442</v>
      </c>
      <c r="G237" s="114">
        <f t="shared" si="33"/>
        <v>0</v>
      </c>
      <c r="H237" s="114">
        <f t="shared" si="33"/>
        <v>0</v>
      </c>
      <c r="I237" s="114">
        <f>+AK237+AM237</f>
        <v>0</v>
      </c>
      <c r="J237" s="114">
        <f>+AL237+AN237</f>
        <v>0</v>
      </c>
      <c r="M237" s="115" t="s">
        <v>442</v>
      </c>
      <c r="N237" s="142">
        <v>0</v>
      </c>
      <c r="O237" s="142">
        <v>0</v>
      </c>
      <c r="P237" s="142">
        <v>0</v>
      </c>
      <c r="Q237" s="142">
        <v>0</v>
      </c>
      <c r="S237" s="117">
        <f t="shared" si="39"/>
        <v>0</v>
      </c>
      <c r="T237" s="117">
        <f t="shared" si="39"/>
        <v>0</v>
      </c>
      <c r="U237" s="118">
        <f t="shared" si="38"/>
        <v>794440909.69000006</v>
      </c>
      <c r="V237" s="118">
        <f t="shared" si="38"/>
        <v>1835782.1</v>
      </c>
      <c r="W237" s="117">
        <v>0</v>
      </c>
      <c r="X237" s="117">
        <v>0</v>
      </c>
      <c r="Y237" s="119"/>
      <c r="Z237" s="119"/>
      <c r="AA237" s="120"/>
      <c r="AB237" s="170" t="s">
        <v>443</v>
      </c>
      <c r="AC237" s="130"/>
      <c r="AD237" s="130">
        <v>1009126.4</v>
      </c>
      <c r="AE237" s="130"/>
      <c r="AK237" s="123">
        <v>0</v>
      </c>
      <c r="AL237" s="123">
        <v>0</v>
      </c>
      <c r="AM237" s="123">
        <v>0</v>
      </c>
      <c r="AN237" s="123">
        <v>0</v>
      </c>
      <c r="AO237" s="124">
        <v>0</v>
      </c>
      <c r="AP237" s="124">
        <v>0</v>
      </c>
      <c r="AQ237" s="124">
        <v>0</v>
      </c>
      <c r="AR237" s="124">
        <v>0</v>
      </c>
      <c r="AS237" s="123">
        <v>0</v>
      </c>
      <c r="AT237" s="123">
        <v>0</v>
      </c>
      <c r="AU237" s="123">
        <v>794440909.69000006</v>
      </c>
      <c r="AV237" s="123">
        <v>1835782.1</v>
      </c>
      <c r="AY237" s="131"/>
      <c r="AZ237" s="131"/>
      <c r="BK237" s="128">
        <f t="shared" si="37"/>
        <v>794440909.69000006</v>
      </c>
      <c r="BL237" s="128">
        <f t="shared" si="37"/>
        <v>1835782.1</v>
      </c>
      <c r="BM237" s="129">
        <f t="shared" si="36"/>
        <v>0</v>
      </c>
      <c r="BN237" s="129">
        <f t="shared" si="36"/>
        <v>0</v>
      </c>
    </row>
    <row r="238" spans="2:66" ht="20.100000000000001" customHeight="1" x14ac:dyDescent="0.25">
      <c r="D238" s="139" t="s">
        <v>29</v>
      </c>
      <c r="E238" s="139" t="s">
        <v>21</v>
      </c>
      <c r="F238" s="140" t="s">
        <v>444</v>
      </c>
      <c r="G238" s="114">
        <f t="shared" si="33"/>
        <v>5870069.71</v>
      </c>
      <c r="H238" s="114">
        <f t="shared" si="33"/>
        <v>623468005.44000006</v>
      </c>
      <c r="I238" s="114">
        <f>+AK238+AM238</f>
        <v>837900.93</v>
      </c>
      <c r="J238" s="114">
        <f>+AL238+AN238</f>
        <v>690821132.77999997</v>
      </c>
      <c r="M238" s="141" t="s">
        <v>444</v>
      </c>
      <c r="N238" s="142">
        <v>5870069.71</v>
      </c>
      <c r="O238" s="142">
        <v>623468005.44000006</v>
      </c>
      <c r="P238" s="142">
        <v>0</v>
      </c>
      <c r="Q238" s="142">
        <v>0</v>
      </c>
      <c r="S238" s="117">
        <f t="shared" si="39"/>
        <v>168291.61</v>
      </c>
      <c r="T238" s="117">
        <f t="shared" si="39"/>
        <v>436304425.32999998</v>
      </c>
      <c r="U238" s="114">
        <f t="shared" si="38"/>
        <v>2357328.7999999998</v>
      </c>
      <c r="V238" s="114">
        <f t="shared" si="38"/>
        <v>645069908.23000002</v>
      </c>
      <c r="W238" s="117">
        <v>625038.06000000006</v>
      </c>
      <c r="X238" s="117">
        <v>476042367.33999997</v>
      </c>
      <c r="Y238" s="117">
        <v>0</v>
      </c>
      <c r="Z238" s="117">
        <v>476854703.01999998</v>
      </c>
      <c r="AA238" s="143"/>
      <c r="AB238" s="130" t="s">
        <v>445</v>
      </c>
      <c r="AC238" s="130"/>
      <c r="AD238" s="130">
        <v>18336125.039999999</v>
      </c>
      <c r="AE238" s="130">
        <v>640507721.75</v>
      </c>
      <c r="AK238" s="123">
        <v>837900.93</v>
      </c>
      <c r="AL238" s="123">
        <f>690810732.78+10400</f>
        <v>690821132.77999997</v>
      </c>
      <c r="AM238" s="123">
        <v>0</v>
      </c>
      <c r="AN238" s="123">
        <v>0</v>
      </c>
      <c r="AO238" s="124">
        <v>168291.61</v>
      </c>
      <c r="AP238" s="124">
        <v>436304425.32999998</v>
      </c>
      <c r="AQ238" s="124">
        <v>0</v>
      </c>
      <c r="AR238" s="124">
        <v>0</v>
      </c>
      <c r="AS238" s="123">
        <v>2357328.7999999998</v>
      </c>
      <c r="AT238" s="123">
        <v>645069908.23000002</v>
      </c>
      <c r="AU238" s="123">
        <v>0</v>
      </c>
      <c r="AV238" s="123">
        <v>0</v>
      </c>
      <c r="AY238" s="131">
        <v>153037.20000000001</v>
      </c>
      <c r="AZ238" s="131">
        <v>591070889.94000006</v>
      </c>
      <c r="BK238" s="128">
        <f t="shared" si="37"/>
        <v>2357328.7999999998</v>
      </c>
      <c r="BL238" s="128">
        <f t="shared" si="37"/>
        <v>645069908.23000002</v>
      </c>
      <c r="BM238" s="129">
        <f t="shared" si="36"/>
        <v>0</v>
      </c>
      <c r="BN238" s="129">
        <f t="shared" si="36"/>
        <v>0</v>
      </c>
    </row>
    <row r="239" spans="2:66" ht="20.100000000000001" customHeight="1" x14ac:dyDescent="0.25">
      <c r="D239" s="102" t="s">
        <v>29</v>
      </c>
      <c r="E239" s="102" t="s">
        <v>21</v>
      </c>
      <c r="F239" s="113" t="s">
        <v>91</v>
      </c>
      <c r="G239" s="114">
        <f t="shared" si="33"/>
        <v>0</v>
      </c>
      <c r="H239" s="114">
        <f t="shared" si="33"/>
        <v>0</v>
      </c>
      <c r="I239" s="114">
        <f t="shared" si="35"/>
        <v>0</v>
      </c>
      <c r="J239" s="114">
        <f t="shared" si="35"/>
        <v>0</v>
      </c>
      <c r="M239" s="115" t="s">
        <v>91</v>
      </c>
      <c r="N239" s="142">
        <v>0</v>
      </c>
      <c r="O239" s="142">
        <v>0</v>
      </c>
      <c r="P239" s="142">
        <v>0</v>
      </c>
      <c r="Q239" s="142">
        <v>0</v>
      </c>
      <c r="S239" s="117">
        <f t="shared" si="39"/>
        <v>0</v>
      </c>
      <c r="T239" s="117">
        <f t="shared" si="39"/>
        <v>0</v>
      </c>
      <c r="U239" s="114">
        <f t="shared" si="38"/>
        <v>0</v>
      </c>
      <c r="V239" s="114">
        <f t="shared" si="38"/>
        <v>0</v>
      </c>
      <c r="W239" s="117">
        <v>0</v>
      </c>
      <c r="X239" s="117">
        <v>0</v>
      </c>
      <c r="Y239" s="119"/>
      <c r="Z239" s="119"/>
      <c r="AA239" s="120"/>
      <c r="AB239" s="130" t="s">
        <v>446</v>
      </c>
      <c r="AC239" s="130"/>
      <c r="AD239" s="130">
        <v>5526811.9199999999</v>
      </c>
      <c r="AE239" s="130"/>
      <c r="AK239" s="123">
        <v>0</v>
      </c>
      <c r="AL239" s="123">
        <v>0</v>
      </c>
      <c r="AM239" s="123">
        <v>0</v>
      </c>
      <c r="AN239" s="123">
        <v>0</v>
      </c>
      <c r="AO239" s="124">
        <v>0</v>
      </c>
      <c r="AP239" s="124">
        <v>0</v>
      </c>
      <c r="AQ239" s="124">
        <v>0</v>
      </c>
      <c r="AR239" s="124">
        <v>0</v>
      </c>
      <c r="AS239" s="123">
        <v>0</v>
      </c>
      <c r="AT239" s="123">
        <v>0</v>
      </c>
      <c r="AU239" s="123">
        <v>0</v>
      </c>
      <c r="AV239" s="123">
        <v>0</v>
      </c>
      <c r="AY239" s="131"/>
      <c r="AZ239" s="131"/>
      <c r="BK239" s="128">
        <f t="shared" si="37"/>
        <v>0</v>
      </c>
      <c r="BL239" s="128">
        <f t="shared" si="37"/>
        <v>0</v>
      </c>
      <c r="BM239" s="129">
        <f t="shared" si="36"/>
        <v>0</v>
      </c>
      <c r="BN239" s="129">
        <f t="shared" si="36"/>
        <v>0</v>
      </c>
    </row>
    <row r="240" spans="2:66" ht="20.100000000000001" customHeight="1" x14ac:dyDescent="0.25">
      <c r="D240" s="139" t="s">
        <v>29</v>
      </c>
      <c r="E240" s="139" t="s">
        <v>21</v>
      </c>
      <c r="F240" s="140" t="s">
        <v>93</v>
      </c>
      <c r="G240" s="114">
        <f t="shared" si="33"/>
        <v>0</v>
      </c>
      <c r="H240" s="114">
        <f t="shared" si="33"/>
        <v>0</v>
      </c>
      <c r="I240" s="114">
        <f t="shared" si="35"/>
        <v>0</v>
      </c>
      <c r="J240" s="114">
        <f t="shared" si="35"/>
        <v>0</v>
      </c>
      <c r="M240" s="141" t="s">
        <v>93</v>
      </c>
      <c r="N240" s="142">
        <v>0</v>
      </c>
      <c r="O240" s="142">
        <v>0</v>
      </c>
      <c r="P240" s="142">
        <v>0</v>
      </c>
      <c r="Q240" s="142">
        <v>0</v>
      </c>
      <c r="S240" s="117">
        <f t="shared" si="39"/>
        <v>0</v>
      </c>
      <c r="T240" s="117">
        <f t="shared" si="39"/>
        <v>0</v>
      </c>
      <c r="U240" s="114">
        <f t="shared" si="38"/>
        <v>0</v>
      </c>
      <c r="V240" s="114">
        <f t="shared" si="38"/>
        <v>0</v>
      </c>
      <c r="W240" s="117">
        <v>0</v>
      </c>
      <c r="X240" s="117">
        <v>0</v>
      </c>
      <c r="Y240" s="117">
        <v>0</v>
      </c>
      <c r="Z240" s="117">
        <v>0</v>
      </c>
      <c r="AA240" s="143"/>
      <c r="AB240" s="130" t="s">
        <v>447</v>
      </c>
      <c r="AC240" s="130"/>
      <c r="AD240" s="130">
        <v>354351.64</v>
      </c>
      <c r="AE240" s="130">
        <v>89356</v>
      </c>
      <c r="AK240" s="123">
        <v>0</v>
      </c>
      <c r="AL240" s="123">
        <v>0</v>
      </c>
      <c r="AM240" s="123">
        <v>0</v>
      </c>
      <c r="AN240" s="123">
        <v>0</v>
      </c>
      <c r="AO240" s="124">
        <v>0</v>
      </c>
      <c r="AP240" s="124">
        <v>0</v>
      </c>
      <c r="AQ240" s="124">
        <v>0</v>
      </c>
      <c r="AR240" s="124">
        <v>0</v>
      </c>
      <c r="AS240" s="123">
        <v>0</v>
      </c>
      <c r="AT240" s="123">
        <v>0</v>
      </c>
      <c r="AU240" s="123">
        <v>0</v>
      </c>
      <c r="AV240" s="123">
        <v>0</v>
      </c>
      <c r="AY240" s="131">
        <v>92500</v>
      </c>
      <c r="AZ240" s="131">
        <v>34672</v>
      </c>
      <c r="BK240" s="128">
        <f t="shared" si="37"/>
        <v>0</v>
      </c>
      <c r="BL240" s="128">
        <f t="shared" si="37"/>
        <v>0</v>
      </c>
      <c r="BM240" s="129">
        <f t="shared" si="36"/>
        <v>0</v>
      </c>
      <c r="BN240" s="129">
        <f t="shared" si="36"/>
        <v>0</v>
      </c>
    </row>
    <row r="241" spans="4:66" ht="20.100000000000001" customHeight="1" x14ac:dyDescent="0.25">
      <c r="D241" s="139" t="s">
        <v>29</v>
      </c>
      <c r="E241" s="139" t="s">
        <v>21</v>
      </c>
      <c r="F241" s="140" t="s">
        <v>95</v>
      </c>
      <c r="G241" s="114">
        <f t="shared" si="33"/>
        <v>361004</v>
      </c>
      <c r="H241" s="114">
        <f t="shared" si="33"/>
        <v>81854800.560000002</v>
      </c>
      <c r="I241" s="114">
        <f t="shared" si="35"/>
        <v>1926634.99</v>
      </c>
      <c r="J241" s="114">
        <f t="shared" si="35"/>
        <v>121385904.09</v>
      </c>
      <c r="M241" s="141" t="s">
        <v>95</v>
      </c>
      <c r="N241" s="142">
        <v>361004</v>
      </c>
      <c r="O241" s="142">
        <v>81854800.560000002</v>
      </c>
      <c r="P241" s="142">
        <v>0</v>
      </c>
      <c r="Q241" s="142">
        <v>0</v>
      </c>
      <c r="S241" s="117">
        <f t="shared" si="39"/>
        <v>5.9999942779541016E-2</v>
      </c>
      <c r="T241" s="117">
        <f t="shared" si="39"/>
        <v>105539905.17</v>
      </c>
      <c r="U241" s="114">
        <f t="shared" si="38"/>
        <v>49597.17</v>
      </c>
      <c r="V241" s="114">
        <f t="shared" si="38"/>
        <v>82397139.950000003</v>
      </c>
      <c r="W241" s="117">
        <v>0</v>
      </c>
      <c r="X241" s="117">
        <v>44258115.439999998</v>
      </c>
      <c r="Y241" s="117">
        <v>308870.64</v>
      </c>
      <c r="Z241" s="117">
        <v>54017342.659999996</v>
      </c>
      <c r="AA241" s="143"/>
      <c r="AB241" s="130" t="s">
        <v>448</v>
      </c>
      <c r="AC241" s="130"/>
      <c r="AD241" s="130">
        <v>33276</v>
      </c>
      <c r="AE241" s="130">
        <v>26226094.239999998</v>
      </c>
      <c r="AK241" s="123">
        <v>1926634.99</v>
      </c>
      <c r="AL241" s="123">
        <v>121385904.09</v>
      </c>
      <c r="AM241" s="123">
        <v>0</v>
      </c>
      <c r="AN241" s="123">
        <v>0</v>
      </c>
      <c r="AO241" s="124">
        <v>0</v>
      </c>
      <c r="AP241" s="124">
        <v>104754876.17</v>
      </c>
      <c r="AQ241" s="124">
        <v>5.9999942779541016E-2</v>
      </c>
      <c r="AR241" s="124">
        <v>785029</v>
      </c>
      <c r="AS241" s="123">
        <v>49597.17</v>
      </c>
      <c r="AT241" s="123">
        <v>82397139.950000003</v>
      </c>
      <c r="AU241" s="123">
        <v>0</v>
      </c>
      <c r="AV241" s="123">
        <v>0</v>
      </c>
      <c r="AY241" s="131"/>
      <c r="AZ241" s="131">
        <v>22746562.629999999</v>
      </c>
      <c r="BD241" s="7"/>
      <c r="BE241" s="171"/>
      <c r="BK241" s="128">
        <f t="shared" si="37"/>
        <v>49597.17</v>
      </c>
      <c r="BL241" s="128">
        <f t="shared" si="37"/>
        <v>82397139.950000003</v>
      </c>
      <c r="BM241" s="129">
        <f t="shared" si="36"/>
        <v>0</v>
      </c>
      <c r="BN241" s="129">
        <f t="shared" si="36"/>
        <v>0</v>
      </c>
    </row>
    <row r="242" spans="4:66" ht="20.100000000000001" customHeight="1" x14ac:dyDescent="0.25">
      <c r="D242" s="139" t="s">
        <v>29</v>
      </c>
      <c r="E242" s="139" t="s">
        <v>21</v>
      </c>
      <c r="F242" s="140" t="s">
        <v>449</v>
      </c>
      <c r="G242" s="114">
        <f t="shared" si="33"/>
        <v>0</v>
      </c>
      <c r="H242" s="114">
        <f t="shared" si="33"/>
        <v>0</v>
      </c>
      <c r="I242" s="114">
        <f t="shared" si="35"/>
        <v>0</v>
      </c>
      <c r="J242" s="114">
        <f t="shared" si="35"/>
        <v>0</v>
      </c>
      <c r="M242" s="141" t="s">
        <v>449</v>
      </c>
      <c r="N242" s="142">
        <v>0</v>
      </c>
      <c r="O242" s="142">
        <v>0</v>
      </c>
      <c r="P242" s="142">
        <v>0</v>
      </c>
      <c r="Q242" s="142">
        <v>0</v>
      </c>
      <c r="S242" s="117">
        <f t="shared" si="39"/>
        <v>0</v>
      </c>
      <c r="T242" s="117">
        <f t="shared" si="39"/>
        <v>0</v>
      </c>
      <c r="U242" s="114">
        <f t="shared" si="38"/>
        <v>0</v>
      </c>
      <c r="V242" s="114">
        <f t="shared" si="38"/>
        <v>0</v>
      </c>
      <c r="W242" s="117">
        <v>0</v>
      </c>
      <c r="X242" s="117">
        <v>0</v>
      </c>
      <c r="Y242" s="117">
        <v>0</v>
      </c>
      <c r="Z242" s="117">
        <v>0</v>
      </c>
      <c r="AA242" s="143"/>
      <c r="AB242" s="130" t="s">
        <v>450</v>
      </c>
      <c r="AC242" s="130"/>
      <c r="AD242" s="130">
        <v>2118808</v>
      </c>
      <c r="AE242" s="130"/>
      <c r="AK242" s="123">
        <v>0</v>
      </c>
      <c r="AL242" s="123">
        <v>0</v>
      </c>
      <c r="AM242" s="123">
        <v>0</v>
      </c>
      <c r="AN242" s="123">
        <v>0</v>
      </c>
      <c r="AO242" s="124">
        <v>0</v>
      </c>
      <c r="AP242" s="124">
        <v>0</v>
      </c>
      <c r="AQ242" s="124">
        <v>0</v>
      </c>
      <c r="AR242" s="124">
        <v>0</v>
      </c>
      <c r="AS242" s="123">
        <v>0</v>
      </c>
      <c r="AT242" s="123">
        <v>0</v>
      </c>
      <c r="AU242" s="123">
        <v>0</v>
      </c>
      <c r="AV242" s="123">
        <v>0</v>
      </c>
      <c r="AY242" s="131"/>
      <c r="AZ242" s="131"/>
      <c r="BD242" s="128"/>
      <c r="BK242" s="128">
        <f t="shared" si="37"/>
        <v>0</v>
      </c>
      <c r="BL242" s="128">
        <f t="shared" si="37"/>
        <v>0</v>
      </c>
      <c r="BM242" s="129">
        <f t="shared" si="36"/>
        <v>0</v>
      </c>
      <c r="BN242" s="129">
        <f t="shared" si="36"/>
        <v>0</v>
      </c>
    </row>
    <row r="243" spans="4:66" ht="20.100000000000001" customHeight="1" x14ac:dyDescent="0.25">
      <c r="D243" s="139" t="s">
        <v>29</v>
      </c>
      <c r="E243" s="139" t="s">
        <v>21</v>
      </c>
      <c r="F243" s="140" t="s">
        <v>183</v>
      </c>
      <c r="G243" s="114">
        <f t="shared" si="33"/>
        <v>0</v>
      </c>
      <c r="H243" s="114">
        <f t="shared" si="33"/>
        <v>0</v>
      </c>
      <c r="I243" s="114">
        <f t="shared" si="35"/>
        <v>0</v>
      </c>
      <c r="J243" s="114">
        <f t="shared" si="35"/>
        <v>0</v>
      </c>
      <c r="M243" s="141" t="s">
        <v>183</v>
      </c>
      <c r="N243" s="142">
        <v>0</v>
      </c>
      <c r="O243" s="142">
        <v>0</v>
      </c>
      <c r="P243" s="142">
        <v>0</v>
      </c>
      <c r="Q243" s="142">
        <v>0</v>
      </c>
      <c r="S243" s="117">
        <f t="shared" si="39"/>
        <v>0</v>
      </c>
      <c r="T243" s="117">
        <f t="shared" si="39"/>
        <v>0</v>
      </c>
      <c r="U243" s="114">
        <f t="shared" si="38"/>
        <v>0</v>
      </c>
      <c r="V243" s="114">
        <f t="shared" si="38"/>
        <v>0</v>
      </c>
      <c r="W243" s="117">
        <v>0</v>
      </c>
      <c r="X243" s="117">
        <v>0</v>
      </c>
      <c r="Y243" s="117">
        <v>0</v>
      </c>
      <c r="Z243" s="117">
        <v>0</v>
      </c>
      <c r="AA243" s="143"/>
      <c r="AB243" s="130" t="s">
        <v>451</v>
      </c>
      <c r="AC243" s="130"/>
      <c r="AD243" s="130">
        <v>4096</v>
      </c>
      <c r="AE243" s="130"/>
      <c r="AK243" s="123">
        <v>0</v>
      </c>
      <c r="AL243" s="123">
        <v>0</v>
      </c>
      <c r="AM243" s="123">
        <v>0</v>
      </c>
      <c r="AN243" s="123">
        <v>0</v>
      </c>
      <c r="AO243" s="124">
        <v>0</v>
      </c>
      <c r="AP243" s="124">
        <v>0</v>
      </c>
      <c r="AQ243" s="124">
        <v>0</v>
      </c>
      <c r="AR243" s="124">
        <v>0</v>
      </c>
      <c r="AS243" s="123">
        <v>0</v>
      </c>
      <c r="AT243" s="123">
        <v>0</v>
      </c>
      <c r="AU243" s="123">
        <v>0</v>
      </c>
      <c r="AV243" s="123">
        <v>0</v>
      </c>
      <c r="AY243" s="131"/>
      <c r="AZ243" s="131"/>
      <c r="BK243" s="128">
        <f t="shared" si="37"/>
        <v>0</v>
      </c>
      <c r="BL243" s="128">
        <f t="shared" si="37"/>
        <v>0</v>
      </c>
      <c r="BM243" s="129">
        <f t="shared" si="36"/>
        <v>0</v>
      </c>
      <c r="BN243" s="129">
        <f t="shared" si="36"/>
        <v>0</v>
      </c>
    </row>
    <row r="244" spans="4:66" ht="20.100000000000001" customHeight="1" x14ac:dyDescent="0.25">
      <c r="D244" s="139" t="s">
        <v>29</v>
      </c>
      <c r="E244" s="139" t="s">
        <v>21</v>
      </c>
      <c r="F244" s="140" t="s">
        <v>452</v>
      </c>
      <c r="G244" s="114">
        <f t="shared" si="33"/>
        <v>0</v>
      </c>
      <c r="H244" s="114">
        <f t="shared" si="33"/>
        <v>618721</v>
      </c>
      <c r="I244" s="114">
        <f t="shared" si="35"/>
        <v>0</v>
      </c>
      <c r="J244" s="114">
        <f t="shared" si="35"/>
        <v>1591986.7</v>
      </c>
      <c r="M244" s="141" t="s">
        <v>452</v>
      </c>
      <c r="N244" s="142">
        <v>0</v>
      </c>
      <c r="O244" s="142">
        <v>0</v>
      </c>
      <c r="P244" s="142">
        <v>0</v>
      </c>
      <c r="Q244" s="142">
        <v>618721</v>
      </c>
      <c r="S244" s="117"/>
      <c r="T244" s="117"/>
      <c r="U244" s="114"/>
      <c r="V244" s="114"/>
      <c r="W244" s="117"/>
      <c r="X244" s="117"/>
      <c r="Y244" s="117"/>
      <c r="Z244" s="117"/>
      <c r="AA244" s="143"/>
      <c r="AB244" s="130"/>
      <c r="AC244" s="130"/>
      <c r="AD244" s="130"/>
      <c r="AE244" s="130"/>
      <c r="AK244" s="123">
        <v>0</v>
      </c>
      <c r="AL244" s="123">
        <v>0</v>
      </c>
      <c r="AM244" s="123">
        <v>0</v>
      </c>
      <c r="AN244" s="123">
        <v>1591986.7</v>
      </c>
      <c r="AO244" s="124"/>
      <c r="AP244" s="124"/>
      <c r="AQ244" s="124"/>
      <c r="AR244" s="124"/>
      <c r="AS244" s="123"/>
      <c r="AT244" s="123"/>
      <c r="AU244" s="123"/>
      <c r="AV244" s="123"/>
      <c r="AY244" s="131"/>
      <c r="AZ244" s="131"/>
      <c r="BK244" s="128"/>
      <c r="BL244" s="128"/>
      <c r="BM244" s="129"/>
      <c r="BN244" s="129"/>
    </row>
    <row r="245" spans="4:66" ht="20.100000000000001" customHeight="1" x14ac:dyDescent="0.25">
      <c r="D245" s="139" t="s">
        <v>29</v>
      </c>
      <c r="E245" s="139" t="s">
        <v>21</v>
      </c>
      <c r="F245" s="140" t="s">
        <v>453</v>
      </c>
      <c r="G245" s="114">
        <f t="shared" si="33"/>
        <v>0</v>
      </c>
      <c r="H245" s="114">
        <f t="shared" si="33"/>
        <v>58251</v>
      </c>
      <c r="I245" s="114">
        <f t="shared" si="35"/>
        <v>0</v>
      </c>
      <c r="J245" s="114">
        <f t="shared" si="35"/>
        <v>63657</v>
      </c>
      <c r="M245" s="141" t="s">
        <v>453</v>
      </c>
      <c r="N245" s="142">
        <v>0</v>
      </c>
      <c r="O245" s="142">
        <v>0</v>
      </c>
      <c r="P245" s="142">
        <v>0</v>
      </c>
      <c r="Q245" s="142">
        <v>58251</v>
      </c>
      <c r="S245" s="117"/>
      <c r="T245" s="117"/>
      <c r="U245" s="114"/>
      <c r="V245" s="114"/>
      <c r="W245" s="117"/>
      <c r="X245" s="117"/>
      <c r="Y245" s="117"/>
      <c r="Z245" s="117"/>
      <c r="AA245" s="143"/>
      <c r="AB245" s="130"/>
      <c r="AC245" s="130"/>
      <c r="AD245" s="130"/>
      <c r="AE245" s="130"/>
      <c r="AK245" s="123">
        <v>0</v>
      </c>
      <c r="AL245" s="123">
        <v>0</v>
      </c>
      <c r="AM245" s="123">
        <v>0</v>
      </c>
      <c r="AN245" s="123">
        <v>63657</v>
      </c>
      <c r="AO245" s="124"/>
      <c r="AP245" s="124"/>
      <c r="AQ245" s="124"/>
      <c r="AR245" s="124"/>
      <c r="AS245" s="123"/>
      <c r="AT245" s="123"/>
      <c r="AU245" s="123"/>
      <c r="AV245" s="123"/>
      <c r="AY245" s="131"/>
      <c r="AZ245" s="131"/>
      <c r="BK245" s="128"/>
      <c r="BL245" s="128"/>
      <c r="BM245" s="129"/>
      <c r="BN245" s="129"/>
    </row>
    <row r="246" spans="4:66" ht="20.100000000000001" customHeight="1" x14ac:dyDescent="0.25">
      <c r="D246" s="139" t="s">
        <v>29</v>
      </c>
      <c r="E246" s="139" t="s">
        <v>21</v>
      </c>
      <c r="F246" s="140" t="s">
        <v>454</v>
      </c>
      <c r="G246" s="114">
        <f t="shared" si="33"/>
        <v>0</v>
      </c>
      <c r="H246" s="114">
        <f t="shared" si="33"/>
        <v>0</v>
      </c>
      <c r="I246" s="114">
        <f t="shared" si="35"/>
        <v>0</v>
      </c>
      <c r="J246" s="114">
        <f t="shared" si="35"/>
        <v>0</v>
      </c>
      <c r="M246" s="141" t="s">
        <v>454</v>
      </c>
      <c r="N246" s="142">
        <v>0</v>
      </c>
      <c r="O246" s="142">
        <v>0</v>
      </c>
      <c r="P246" s="142">
        <v>0</v>
      </c>
      <c r="Q246" s="142">
        <v>0</v>
      </c>
      <c r="S246" s="117">
        <f t="shared" ref="S246:T277" si="40">AO246+AQ246</f>
        <v>0</v>
      </c>
      <c r="T246" s="117">
        <f t="shared" si="40"/>
        <v>0</v>
      </c>
      <c r="U246" s="114">
        <f t="shared" si="38"/>
        <v>0</v>
      </c>
      <c r="V246" s="114">
        <f t="shared" si="38"/>
        <v>0</v>
      </c>
      <c r="W246" s="117">
        <v>0</v>
      </c>
      <c r="X246" s="117">
        <v>0</v>
      </c>
      <c r="Y246" s="117">
        <v>0</v>
      </c>
      <c r="Z246" s="117">
        <v>0</v>
      </c>
      <c r="AA246" s="143"/>
      <c r="AB246" s="130" t="s">
        <v>455</v>
      </c>
      <c r="AC246" s="130"/>
      <c r="AD246" s="130">
        <v>1704356.45</v>
      </c>
      <c r="AE246" s="130"/>
      <c r="AK246" s="123">
        <v>0</v>
      </c>
      <c r="AL246" s="123">
        <v>0</v>
      </c>
      <c r="AM246" s="123">
        <v>0</v>
      </c>
      <c r="AN246" s="123">
        <v>0</v>
      </c>
      <c r="AO246" s="124">
        <v>0</v>
      </c>
      <c r="AP246" s="124">
        <v>0</v>
      </c>
      <c r="AQ246" s="124">
        <v>0</v>
      </c>
      <c r="AR246" s="124">
        <v>0</v>
      </c>
      <c r="AS246" s="123">
        <v>0</v>
      </c>
      <c r="AT246" s="123">
        <v>0</v>
      </c>
      <c r="AU246" s="123">
        <v>0</v>
      </c>
      <c r="AV246" s="123">
        <v>0</v>
      </c>
      <c r="AY246" s="131"/>
      <c r="AZ246" s="131"/>
      <c r="BK246" s="128">
        <f t="shared" si="37"/>
        <v>0</v>
      </c>
      <c r="BL246" s="128">
        <f t="shared" si="37"/>
        <v>0</v>
      </c>
      <c r="BM246" s="129">
        <f t="shared" si="36"/>
        <v>0</v>
      </c>
      <c r="BN246" s="129">
        <f t="shared" si="36"/>
        <v>0</v>
      </c>
    </row>
    <row r="247" spans="4:66" ht="20.100000000000001" customHeight="1" x14ac:dyDescent="0.25">
      <c r="D247" s="139" t="s">
        <v>29</v>
      </c>
      <c r="E247" s="139" t="s">
        <v>21</v>
      </c>
      <c r="F247" s="140" t="s">
        <v>125</v>
      </c>
      <c r="G247" s="114">
        <f t="shared" si="33"/>
        <v>1918356.68</v>
      </c>
      <c r="H247" s="114">
        <f t="shared" si="33"/>
        <v>323275339.5</v>
      </c>
      <c r="I247" s="114">
        <f t="shared" si="35"/>
        <v>1696066.32</v>
      </c>
      <c r="J247" s="114">
        <f t="shared" si="35"/>
        <v>347921229.29000002</v>
      </c>
      <c r="M247" s="141" t="s">
        <v>125</v>
      </c>
      <c r="N247" s="142">
        <v>1918356.68</v>
      </c>
      <c r="O247" s="142">
        <v>323275339.5</v>
      </c>
      <c r="P247" s="142">
        <v>0</v>
      </c>
      <c r="Q247" s="142">
        <v>0</v>
      </c>
      <c r="S247" s="117">
        <f t="shared" si="40"/>
        <v>608759.31000000006</v>
      </c>
      <c r="T247" s="117">
        <f t="shared" si="40"/>
        <v>270446691.73000002</v>
      </c>
      <c r="U247" s="114">
        <v>921445.14</v>
      </c>
      <c r="V247" s="114">
        <v>246441727.68000001</v>
      </c>
      <c r="W247" s="117">
        <v>3909331.16</v>
      </c>
      <c r="X247" s="117">
        <v>169199398.47</v>
      </c>
      <c r="Y247" s="117">
        <v>8626247</v>
      </c>
      <c r="Z247" s="117">
        <v>165813982.27000001</v>
      </c>
      <c r="AA247" s="143"/>
      <c r="AB247" s="130" t="s">
        <v>456</v>
      </c>
      <c r="AC247" s="130"/>
      <c r="AD247" s="130">
        <v>47082</v>
      </c>
      <c r="AE247" s="130">
        <v>123076469.94</v>
      </c>
      <c r="AK247" s="123">
        <v>1696066.32</v>
      </c>
      <c r="AL247" s="123">
        <f>347938419.29-17190</f>
        <v>347921229.29000002</v>
      </c>
      <c r="AM247" s="123">
        <v>0</v>
      </c>
      <c r="AN247" s="123">
        <v>0</v>
      </c>
      <c r="AO247" s="124">
        <v>608759.31000000006</v>
      </c>
      <c r="AP247" s="124">
        <v>270446691.73000002</v>
      </c>
      <c r="AQ247" s="124">
        <v>0</v>
      </c>
      <c r="AR247" s="124">
        <v>0</v>
      </c>
      <c r="AS247" s="123">
        <v>922053.12</v>
      </c>
      <c r="AT247" s="123">
        <v>246441833.50999999</v>
      </c>
      <c r="AU247" s="123">
        <v>0</v>
      </c>
      <c r="AV247" s="123">
        <v>0</v>
      </c>
      <c r="AY247" s="131">
        <v>2029715.44</v>
      </c>
      <c r="AZ247" s="131">
        <v>135495299.71000001</v>
      </c>
      <c r="BK247" s="128">
        <f t="shared" si="37"/>
        <v>922053.12</v>
      </c>
      <c r="BL247" s="128">
        <f t="shared" si="37"/>
        <v>246441833.50999999</v>
      </c>
      <c r="BM247" s="129">
        <f t="shared" si="36"/>
        <v>-607.97999999998137</v>
      </c>
      <c r="BN247" s="129">
        <f t="shared" si="36"/>
        <v>-105.8299999833107</v>
      </c>
    </row>
    <row r="248" spans="4:66" ht="20.100000000000001" customHeight="1" x14ac:dyDescent="0.25">
      <c r="D248" s="139" t="s">
        <v>29</v>
      </c>
      <c r="E248" s="139" t="s">
        <v>21</v>
      </c>
      <c r="F248" s="140" t="s">
        <v>119</v>
      </c>
      <c r="G248" s="114">
        <f t="shared" si="33"/>
        <v>0</v>
      </c>
      <c r="H248" s="114">
        <f t="shared" si="33"/>
        <v>27261.54</v>
      </c>
      <c r="I248" s="114">
        <f t="shared" si="35"/>
        <v>0</v>
      </c>
      <c r="J248" s="114">
        <f t="shared" si="35"/>
        <v>0</v>
      </c>
      <c r="M248" s="141" t="s">
        <v>119</v>
      </c>
      <c r="N248" s="142">
        <v>0</v>
      </c>
      <c r="O248" s="142">
        <v>27261.54</v>
      </c>
      <c r="P248" s="142">
        <v>0</v>
      </c>
      <c r="Q248" s="142">
        <v>0</v>
      </c>
      <c r="S248" s="117">
        <f t="shared" si="40"/>
        <v>0</v>
      </c>
      <c r="T248" s="117">
        <f t="shared" si="40"/>
        <v>0</v>
      </c>
      <c r="U248" s="114">
        <f t="shared" si="38"/>
        <v>0</v>
      </c>
      <c r="V248" s="114">
        <f t="shared" si="38"/>
        <v>0</v>
      </c>
      <c r="W248" s="117">
        <v>0</v>
      </c>
      <c r="X248" s="117">
        <v>12366.4</v>
      </c>
      <c r="Y248" s="117">
        <v>0</v>
      </c>
      <c r="Z248" s="117">
        <v>0</v>
      </c>
      <c r="AA248" s="143"/>
      <c r="AB248" s="130" t="s">
        <v>457</v>
      </c>
      <c r="AC248" s="130"/>
      <c r="AD248" s="130">
        <v>582772.5</v>
      </c>
      <c r="AE248" s="130">
        <v>0</v>
      </c>
      <c r="AK248" s="123">
        <v>0</v>
      </c>
      <c r="AL248" s="123">
        <v>0</v>
      </c>
      <c r="AM248" s="123">
        <v>0</v>
      </c>
      <c r="AN248" s="123">
        <v>0</v>
      </c>
      <c r="AO248" s="124">
        <v>0</v>
      </c>
      <c r="AP248" s="124">
        <v>0</v>
      </c>
      <c r="AQ248" s="124">
        <v>0</v>
      </c>
      <c r="AR248" s="124">
        <v>0</v>
      </c>
      <c r="AS248" s="123">
        <v>0</v>
      </c>
      <c r="AT248" s="123">
        <v>0</v>
      </c>
      <c r="AU248" s="123">
        <v>0</v>
      </c>
      <c r="AV248" s="123">
        <v>0</v>
      </c>
      <c r="AY248" s="131">
        <v>0</v>
      </c>
      <c r="AZ248" s="131">
        <v>6219</v>
      </c>
      <c r="BK248" s="128">
        <f t="shared" si="37"/>
        <v>0</v>
      </c>
      <c r="BL248" s="128">
        <f t="shared" si="37"/>
        <v>0</v>
      </c>
      <c r="BM248" s="129">
        <f t="shared" si="36"/>
        <v>0</v>
      </c>
      <c r="BN248" s="129">
        <f t="shared" si="36"/>
        <v>0</v>
      </c>
    </row>
    <row r="249" spans="4:66" ht="20.100000000000001" customHeight="1" x14ac:dyDescent="0.25">
      <c r="D249" s="139" t="s">
        <v>29</v>
      </c>
      <c r="E249" s="139" t="s">
        <v>21</v>
      </c>
      <c r="F249" s="140" t="s">
        <v>121</v>
      </c>
      <c r="G249" s="114">
        <f t="shared" si="33"/>
        <v>0</v>
      </c>
      <c r="H249" s="114">
        <f t="shared" si="33"/>
        <v>0</v>
      </c>
      <c r="I249" s="114">
        <f t="shared" si="35"/>
        <v>0</v>
      </c>
      <c r="J249" s="114">
        <f t="shared" si="35"/>
        <v>0</v>
      </c>
      <c r="M249" s="141" t="s">
        <v>121</v>
      </c>
      <c r="N249" s="142">
        <v>0</v>
      </c>
      <c r="O249" s="142">
        <v>0</v>
      </c>
      <c r="P249" s="142">
        <v>0</v>
      </c>
      <c r="Q249" s="142">
        <v>0</v>
      </c>
      <c r="S249" s="117">
        <f t="shared" si="40"/>
        <v>0</v>
      </c>
      <c r="T249" s="117">
        <f t="shared" si="40"/>
        <v>0</v>
      </c>
      <c r="U249" s="114">
        <f t="shared" si="38"/>
        <v>0</v>
      </c>
      <c r="V249" s="114">
        <f t="shared" si="38"/>
        <v>0</v>
      </c>
      <c r="W249" s="117">
        <v>376200</v>
      </c>
      <c r="X249" s="117">
        <v>0</v>
      </c>
      <c r="Y249" s="117"/>
      <c r="Z249" s="117"/>
      <c r="AA249" s="143"/>
      <c r="AB249" s="130" t="s">
        <v>458</v>
      </c>
      <c r="AC249" s="130"/>
      <c r="AD249" s="130">
        <v>1071950.94</v>
      </c>
      <c r="AE249" s="130"/>
      <c r="AK249" s="123">
        <v>0</v>
      </c>
      <c r="AL249" s="123">
        <v>0</v>
      </c>
      <c r="AM249" s="123">
        <v>0</v>
      </c>
      <c r="AN249" s="123">
        <v>0</v>
      </c>
      <c r="AO249" s="124">
        <v>0</v>
      </c>
      <c r="AP249" s="124">
        <v>0</v>
      </c>
      <c r="AQ249" s="124">
        <v>0</v>
      </c>
      <c r="AR249" s="124">
        <v>0</v>
      </c>
      <c r="AS249" s="123">
        <v>0</v>
      </c>
      <c r="AT249" s="123">
        <v>0</v>
      </c>
      <c r="AU249" s="123">
        <v>0</v>
      </c>
      <c r="AV249" s="123">
        <v>0</v>
      </c>
      <c r="AY249" s="131"/>
      <c r="AZ249" s="131"/>
      <c r="BK249" s="128">
        <f t="shared" si="37"/>
        <v>0</v>
      </c>
      <c r="BL249" s="128">
        <f t="shared" si="37"/>
        <v>0</v>
      </c>
      <c r="BM249" s="129">
        <f t="shared" si="36"/>
        <v>0</v>
      </c>
      <c r="BN249" s="129">
        <f t="shared" si="36"/>
        <v>0</v>
      </c>
    </row>
    <row r="250" spans="4:66" ht="20.100000000000001" customHeight="1" x14ac:dyDescent="0.25">
      <c r="D250" s="139" t="s">
        <v>29</v>
      </c>
      <c r="E250" s="139" t="s">
        <v>21</v>
      </c>
      <c r="F250" s="140" t="s">
        <v>123</v>
      </c>
      <c r="G250" s="114">
        <f t="shared" si="33"/>
        <v>0</v>
      </c>
      <c r="H250" s="114">
        <f t="shared" si="33"/>
        <v>0</v>
      </c>
      <c r="I250" s="114">
        <f t="shared" si="35"/>
        <v>0</v>
      </c>
      <c r="J250" s="114">
        <f t="shared" si="35"/>
        <v>0</v>
      </c>
      <c r="M250" s="141" t="s">
        <v>123</v>
      </c>
      <c r="N250" s="142">
        <v>0</v>
      </c>
      <c r="O250" s="142">
        <v>0</v>
      </c>
      <c r="P250" s="142">
        <v>0</v>
      </c>
      <c r="Q250" s="142">
        <v>0</v>
      </c>
      <c r="S250" s="117">
        <f t="shared" si="40"/>
        <v>0</v>
      </c>
      <c r="T250" s="117">
        <f t="shared" si="40"/>
        <v>0</v>
      </c>
      <c r="U250" s="114">
        <f t="shared" si="38"/>
        <v>0</v>
      </c>
      <c r="V250" s="114">
        <f t="shared" si="38"/>
        <v>0</v>
      </c>
      <c r="W250" s="117">
        <v>27592</v>
      </c>
      <c r="X250" s="117">
        <v>0</v>
      </c>
      <c r="Y250" s="117"/>
      <c r="Z250" s="117"/>
      <c r="AA250" s="143"/>
      <c r="AB250" s="130" t="s">
        <v>459</v>
      </c>
      <c r="AC250" s="130">
        <v>1050000</v>
      </c>
      <c r="AD250" s="130"/>
      <c r="AE250" s="130"/>
      <c r="AK250" s="123">
        <v>0</v>
      </c>
      <c r="AL250" s="123">
        <v>0</v>
      </c>
      <c r="AM250" s="123">
        <v>0</v>
      </c>
      <c r="AN250" s="123">
        <v>0</v>
      </c>
      <c r="AO250" s="124">
        <v>0</v>
      </c>
      <c r="AP250" s="124">
        <v>0</v>
      </c>
      <c r="AQ250" s="124">
        <v>0</v>
      </c>
      <c r="AR250" s="124">
        <v>0</v>
      </c>
      <c r="AS250" s="123">
        <v>0</v>
      </c>
      <c r="AT250" s="123">
        <v>0</v>
      </c>
      <c r="AU250" s="123">
        <v>0</v>
      </c>
      <c r="AV250" s="123">
        <v>0</v>
      </c>
      <c r="AY250" s="131"/>
      <c r="AZ250" s="131"/>
      <c r="BK250" s="128">
        <f t="shared" si="37"/>
        <v>0</v>
      </c>
      <c r="BL250" s="128">
        <f t="shared" si="37"/>
        <v>0</v>
      </c>
      <c r="BM250" s="129">
        <f t="shared" si="36"/>
        <v>0</v>
      </c>
      <c r="BN250" s="129">
        <f t="shared" si="36"/>
        <v>0</v>
      </c>
    </row>
    <row r="251" spans="4:66" ht="20.100000000000001" customHeight="1" x14ac:dyDescent="0.25">
      <c r="D251" s="139" t="s">
        <v>29</v>
      </c>
      <c r="E251" s="139" t="s">
        <v>21</v>
      </c>
      <c r="F251" s="140" t="s">
        <v>460</v>
      </c>
      <c r="G251" s="114">
        <f t="shared" si="33"/>
        <v>0</v>
      </c>
      <c r="H251" s="114">
        <f t="shared" si="33"/>
        <v>0</v>
      </c>
      <c r="I251" s="114">
        <f t="shared" si="35"/>
        <v>0</v>
      </c>
      <c r="J251" s="114">
        <f t="shared" si="35"/>
        <v>0</v>
      </c>
      <c r="M251" s="141" t="s">
        <v>460</v>
      </c>
      <c r="N251" s="142">
        <v>0</v>
      </c>
      <c r="O251" s="142">
        <v>0</v>
      </c>
      <c r="P251" s="142">
        <v>0</v>
      </c>
      <c r="Q251" s="142">
        <v>0</v>
      </c>
      <c r="S251" s="117">
        <f t="shared" si="40"/>
        <v>0</v>
      </c>
      <c r="T251" s="117">
        <f t="shared" si="40"/>
        <v>0</v>
      </c>
      <c r="U251" s="114">
        <f t="shared" si="38"/>
        <v>0</v>
      </c>
      <c r="V251" s="114">
        <f t="shared" si="38"/>
        <v>0</v>
      </c>
      <c r="W251" s="117">
        <v>0</v>
      </c>
      <c r="X251" s="117">
        <v>0</v>
      </c>
      <c r="Y251" s="117">
        <v>0</v>
      </c>
      <c r="Z251" s="117">
        <v>0</v>
      </c>
      <c r="AA251" s="143"/>
      <c r="AB251" s="130" t="s">
        <v>461</v>
      </c>
      <c r="AC251" s="130"/>
      <c r="AD251" s="130">
        <v>12116669.82</v>
      </c>
      <c r="AE251" s="130">
        <v>0</v>
      </c>
      <c r="AK251" s="123">
        <v>0</v>
      </c>
      <c r="AL251" s="123">
        <v>0</v>
      </c>
      <c r="AM251" s="123">
        <v>0</v>
      </c>
      <c r="AN251" s="123">
        <v>0</v>
      </c>
      <c r="AO251" s="124">
        <v>0</v>
      </c>
      <c r="AP251" s="124">
        <v>0</v>
      </c>
      <c r="AQ251" s="124">
        <v>0</v>
      </c>
      <c r="AR251" s="124">
        <v>0</v>
      </c>
      <c r="AS251" s="123">
        <v>0</v>
      </c>
      <c r="AT251" s="123">
        <v>0</v>
      </c>
      <c r="AU251" s="123">
        <v>0</v>
      </c>
      <c r="AV251" s="123">
        <v>0</v>
      </c>
      <c r="AY251" s="131">
        <v>20545</v>
      </c>
      <c r="AZ251" s="131">
        <v>0</v>
      </c>
      <c r="BK251" s="128">
        <f t="shared" si="37"/>
        <v>0</v>
      </c>
      <c r="BL251" s="128">
        <f t="shared" si="37"/>
        <v>0</v>
      </c>
      <c r="BM251" s="129">
        <f t="shared" si="36"/>
        <v>0</v>
      </c>
      <c r="BN251" s="129">
        <f t="shared" si="36"/>
        <v>0</v>
      </c>
    </row>
    <row r="252" spans="4:66" ht="20.100000000000001" customHeight="1" x14ac:dyDescent="0.25">
      <c r="D252" s="102" t="s">
        <v>32</v>
      </c>
      <c r="E252" s="102" t="s">
        <v>21</v>
      </c>
      <c r="F252" s="113" t="s">
        <v>33</v>
      </c>
      <c r="G252" s="114">
        <f t="shared" si="33"/>
        <v>0</v>
      </c>
      <c r="H252" s="114">
        <f t="shared" si="33"/>
        <v>0</v>
      </c>
      <c r="I252" s="114">
        <f t="shared" si="35"/>
        <v>0</v>
      </c>
      <c r="J252" s="114">
        <f t="shared" si="35"/>
        <v>0</v>
      </c>
      <c r="M252" s="115" t="s">
        <v>33</v>
      </c>
      <c r="N252" s="142">
        <v>0</v>
      </c>
      <c r="O252" s="142">
        <v>0</v>
      </c>
      <c r="P252" s="142">
        <v>0</v>
      </c>
      <c r="Q252" s="142">
        <v>0</v>
      </c>
      <c r="S252" s="117">
        <f t="shared" si="40"/>
        <v>0</v>
      </c>
      <c r="T252" s="117">
        <f t="shared" si="40"/>
        <v>0</v>
      </c>
      <c r="U252" s="118">
        <f t="shared" si="38"/>
        <v>0</v>
      </c>
      <c r="V252" s="118">
        <f t="shared" si="38"/>
        <v>0</v>
      </c>
      <c r="W252" s="117">
        <v>0</v>
      </c>
      <c r="X252" s="117">
        <v>0</v>
      </c>
      <c r="Y252" s="119"/>
      <c r="Z252" s="119"/>
      <c r="AA252" s="120"/>
      <c r="AB252" s="121" t="s">
        <v>462</v>
      </c>
      <c r="AC252" s="121"/>
      <c r="AD252" s="121">
        <v>458146.8</v>
      </c>
      <c r="AE252" s="121"/>
      <c r="AK252" s="123">
        <v>0</v>
      </c>
      <c r="AL252" s="123">
        <v>0</v>
      </c>
      <c r="AM252" s="123">
        <v>0</v>
      </c>
      <c r="AN252" s="123">
        <v>0</v>
      </c>
      <c r="AO252" s="124">
        <v>0</v>
      </c>
      <c r="AP252" s="124">
        <v>0</v>
      </c>
      <c r="AQ252" s="124">
        <v>0</v>
      </c>
      <c r="AR252" s="124">
        <v>0</v>
      </c>
      <c r="AS252" s="123">
        <v>0</v>
      </c>
      <c r="AT252" s="123">
        <v>0</v>
      </c>
      <c r="AU252" s="123">
        <v>0</v>
      </c>
      <c r="AV252" s="123">
        <v>0</v>
      </c>
      <c r="AY252" s="158"/>
      <c r="AZ252" s="158"/>
      <c r="BK252" s="128">
        <f t="shared" si="37"/>
        <v>0</v>
      </c>
      <c r="BL252" s="128">
        <f t="shared" si="37"/>
        <v>0</v>
      </c>
      <c r="BM252" s="129">
        <f t="shared" si="36"/>
        <v>0</v>
      </c>
      <c r="BN252" s="129">
        <f t="shared" si="36"/>
        <v>0</v>
      </c>
    </row>
    <row r="253" spans="4:66" ht="20.100000000000001" customHeight="1" x14ac:dyDescent="0.25">
      <c r="D253" s="139" t="s">
        <v>32</v>
      </c>
      <c r="E253" s="139" t="s">
        <v>21</v>
      </c>
      <c r="F253" s="140" t="s">
        <v>463</v>
      </c>
      <c r="G253" s="114">
        <f t="shared" si="33"/>
        <v>185000</v>
      </c>
      <c r="H253" s="114">
        <f t="shared" si="33"/>
        <v>0</v>
      </c>
      <c r="I253" s="114">
        <f t="shared" si="35"/>
        <v>0</v>
      </c>
      <c r="J253" s="114">
        <f t="shared" si="35"/>
        <v>0</v>
      </c>
      <c r="M253" s="141" t="s">
        <v>463</v>
      </c>
      <c r="N253" s="142">
        <v>185000</v>
      </c>
      <c r="O253" s="142">
        <v>0</v>
      </c>
      <c r="P253" s="142">
        <v>0</v>
      </c>
      <c r="Q253" s="142">
        <v>0</v>
      </c>
      <c r="S253" s="117">
        <f t="shared" si="40"/>
        <v>0</v>
      </c>
      <c r="T253" s="117">
        <f t="shared" si="40"/>
        <v>0</v>
      </c>
      <c r="U253" s="114">
        <f t="shared" si="38"/>
        <v>0</v>
      </c>
      <c r="V253" s="114">
        <f t="shared" si="38"/>
        <v>0</v>
      </c>
      <c r="W253" s="117">
        <v>0</v>
      </c>
      <c r="X253" s="117">
        <v>0</v>
      </c>
      <c r="Y253" s="117">
        <v>78267169</v>
      </c>
      <c r="Z253" s="117"/>
      <c r="AA253" s="143"/>
      <c r="AB253" s="130" t="s">
        <v>464</v>
      </c>
      <c r="AC253" s="130"/>
      <c r="AD253" s="130">
        <v>19824</v>
      </c>
      <c r="AE253" s="130"/>
      <c r="AK253" s="123">
        <v>0</v>
      </c>
      <c r="AL253" s="123">
        <v>0</v>
      </c>
      <c r="AM253" s="123">
        <v>0</v>
      </c>
      <c r="AN253" s="123">
        <v>0</v>
      </c>
      <c r="AO253" s="124">
        <v>0</v>
      </c>
      <c r="AP253" s="124">
        <v>0</v>
      </c>
      <c r="AQ253" s="124">
        <v>0</v>
      </c>
      <c r="AR253" s="124">
        <v>0</v>
      </c>
      <c r="AS253" s="123">
        <v>0</v>
      </c>
      <c r="AT253" s="123">
        <v>0</v>
      </c>
      <c r="AU253" s="123">
        <v>0</v>
      </c>
      <c r="AV253" s="123">
        <v>0</v>
      </c>
      <c r="AY253" s="131"/>
      <c r="AZ253" s="131"/>
      <c r="BK253" s="128">
        <f t="shared" si="37"/>
        <v>0</v>
      </c>
      <c r="BL253" s="128">
        <f t="shared" si="37"/>
        <v>0</v>
      </c>
      <c r="BM253" s="129">
        <f t="shared" ref="BM253:BN279" si="41">+U253-BK253</f>
        <v>0</v>
      </c>
      <c r="BN253" s="129">
        <f t="shared" si="41"/>
        <v>0</v>
      </c>
    </row>
    <row r="254" spans="4:66" ht="20.100000000000001" customHeight="1" x14ac:dyDescent="0.25">
      <c r="D254" s="139" t="s">
        <v>32</v>
      </c>
      <c r="E254" s="139" t="s">
        <v>21</v>
      </c>
      <c r="F254" s="140" t="s">
        <v>465</v>
      </c>
      <c r="G254" s="114">
        <f t="shared" si="33"/>
        <v>0</v>
      </c>
      <c r="H254" s="114">
        <f t="shared" si="33"/>
        <v>0</v>
      </c>
      <c r="I254" s="114">
        <f t="shared" si="35"/>
        <v>0</v>
      </c>
      <c r="J254" s="114">
        <f t="shared" si="35"/>
        <v>0</v>
      </c>
      <c r="M254" s="141" t="s">
        <v>466</v>
      </c>
      <c r="N254" s="142">
        <v>0</v>
      </c>
      <c r="O254" s="142">
        <v>0</v>
      </c>
      <c r="P254" s="142">
        <v>0</v>
      </c>
      <c r="Q254" s="142">
        <v>0</v>
      </c>
      <c r="S254" s="117">
        <f t="shared" si="40"/>
        <v>0</v>
      </c>
      <c r="T254" s="117">
        <f t="shared" si="40"/>
        <v>0</v>
      </c>
      <c r="U254" s="114">
        <f t="shared" si="38"/>
        <v>0</v>
      </c>
      <c r="V254" s="114">
        <f t="shared" si="38"/>
        <v>0</v>
      </c>
      <c r="W254" s="117">
        <v>3500000</v>
      </c>
      <c r="X254" s="117">
        <v>0</v>
      </c>
      <c r="Y254" s="117"/>
      <c r="Z254" s="117"/>
      <c r="AA254" s="143"/>
      <c r="AB254" s="130" t="s">
        <v>467</v>
      </c>
      <c r="AC254" s="130"/>
      <c r="AD254" s="130">
        <v>1031394.75</v>
      </c>
      <c r="AE254" s="130"/>
      <c r="AK254" s="123">
        <v>0</v>
      </c>
      <c r="AL254" s="123">
        <v>0</v>
      </c>
      <c r="AM254" s="123">
        <v>0</v>
      </c>
      <c r="AN254" s="123">
        <v>0</v>
      </c>
      <c r="AO254" s="124">
        <v>0</v>
      </c>
      <c r="AP254" s="124">
        <v>0</v>
      </c>
      <c r="AQ254" s="124">
        <v>0</v>
      </c>
      <c r="AR254" s="124">
        <v>0</v>
      </c>
      <c r="AS254" s="123">
        <v>0</v>
      </c>
      <c r="AT254" s="123">
        <v>0</v>
      </c>
      <c r="AU254" s="123">
        <v>0</v>
      </c>
      <c r="AV254" s="123">
        <v>0</v>
      </c>
      <c r="AY254" s="131"/>
      <c r="AZ254" s="131"/>
      <c r="BK254" s="128">
        <f t="shared" si="37"/>
        <v>0</v>
      </c>
      <c r="BL254" s="128">
        <f t="shared" si="37"/>
        <v>0</v>
      </c>
      <c r="BM254" s="129">
        <f t="shared" si="41"/>
        <v>0</v>
      </c>
      <c r="BN254" s="129">
        <f t="shared" si="41"/>
        <v>0</v>
      </c>
    </row>
    <row r="255" spans="4:66" ht="20.100000000000001" customHeight="1" x14ac:dyDescent="0.25">
      <c r="D255" s="139" t="s">
        <v>32</v>
      </c>
      <c r="E255" s="139" t="s">
        <v>21</v>
      </c>
      <c r="F255" s="140" t="s">
        <v>465</v>
      </c>
      <c r="G255" s="114">
        <f t="shared" si="33"/>
        <v>0</v>
      </c>
      <c r="H255" s="114">
        <f t="shared" si="33"/>
        <v>0</v>
      </c>
      <c r="I255" s="114">
        <f t="shared" si="35"/>
        <v>0</v>
      </c>
      <c r="J255" s="114">
        <f t="shared" si="35"/>
        <v>0</v>
      </c>
      <c r="M255" s="141" t="s">
        <v>465</v>
      </c>
      <c r="N255" s="142">
        <v>0</v>
      </c>
      <c r="O255" s="142">
        <v>0</v>
      </c>
      <c r="P255" s="142">
        <v>0</v>
      </c>
      <c r="Q255" s="142">
        <v>0</v>
      </c>
      <c r="S255" s="117">
        <f t="shared" si="40"/>
        <v>0</v>
      </c>
      <c r="T255" s="117">
        <f t="shared" si="40"/>
        <v>0</v>
      </c>
      <c r="U255" s="114">
        <f t="shared" si="38"/>
        <v>0</v>
      </c>
      <c r="V255" s="114">
        <f t="shared" si="38"/>
        <v>0</v>
      </c>
      <c r="W255" s="117">
        <v>0</v>
      </c>
      <c r="X255" s="117">
        <v>0</v>
      </c>
      <c r="Y255" s="117">
        <v>0</v>
      </c>
      <c r="Z255" s="117">
        <v>0</v>
      </c>
      <c r="AA255" s="143"/>
      <c r="AB255" s="130" t="s">
        <v>468</v>
      </c>
      <c r="AC255" s="130"/>
      <c r="AD255" s="130">
        <v>714075.74</v>
      </c>
      <c r="AE255" s="130"/>
      <c r="AK255" s="123">
        <v>0</v>
      </c>
      <c r="AL255" s="123">
        <v>0</v>
      </c>
      <c r="AM255" s="123">
        <v>0</v>
      </c>
      <c r="AN255" s="123">
        <v>0</v>
      </c>
      <c r="AO255" s="124">
        <v>0</v>
      </c>
      <c r="AP255" s="124">
        <v>0</v>
      </c>
      <c r="AQ255" s="124">
        <v>0</v>
      </c>
      <c r="AR255" s="124">
        <v>0</v>
      </c>
      <c r="AS255" s="123">
        <v>0</v>
      </c>
      <c r="AT255" s="123">
        <v>0</v>
      </c>
      <c r="AU255" s="123">
        <v>0</v>
      </c>
      <c r="AV255" s="123">
        <v>0</v>
      </c>
      <c r="AY255" s="131"/>
      <c r="AZ255" s="131"/>
      <c r="BK255" s="128">
        <f t="shared" si="37"/>
        <v>0</v>
      </c>
      <c r="BL255" s="128">
        <f t="shared" si="37"/>
        <v>0</v>
      </c>
      <c r="BM255" s="129">
        <f t="shared" si="41"/>
        <v>0</v>
      </c>
      <c r="BN255" s="129">
        <f t="shared" si="41"/>
        <v>0</v>
      </c>
    </row>
    <row r="256" spans="4:66" ht="20.100000000000001" customHeight="1" x14ac:dyDescent="0.25">
      <c r="D256" s="139" t="s">
        <v>32</v>
      </c>
      <c r="E256" s="139" t="s">
        <v>21</v>
      </c>
      <c r="F256" s="140" t="s">
        <v>469</v>
      </c>
      <c r="G256" s="114">
        <f t="shared" si="33"/>
        <v>0</v>
      </c>
      <c r="H256" s="114">
        <f t="shared" si="33"/>
        <v>0</v>
      </c>
      <c r="I256" s="114">
        <f t="shared" si="35"/>
        <v>0</v>
      </c>
      <c r="J256" s="114">
        <f t="shared" si="35"/>
        <v>0</v>
      </c>
      <c r="M256" s="141" t="s">
        <v>469</v>
      </c>
      <c r="N256" s="142">
        <v>0</v>
      </c>
      <c r="O256" s="142">
        <v>0</v>
      </c>
      <c r="P256" s="142">
        <v>0</v>
      </c>
      <c r="Q256" s="142">
        <v>0</v>
      </c>
      <c r="S256" s="117">
        <f t="shared" si="40"/>
        <v>0</v>
      </c>
      <c r="T256" s="117">
        <f t="shared" si="40"/>
        <v>0</v>
      </c>
      <c r="U256" s="114">
        <f t="shared" si="38"/>
        <v>0</v>
      </c>
      <c r="V256" s="114">
        <f t="shared" si="38"/>
        <v>0</v>
      </c>
      <c r="W256" s="117">
        <v>0</v>
      </c>
      <c r="X256" s="117">
        <v>0</v>
      </c>
      <c r="Y256" s="117">
        <v>0</v>
      </c>
      <c r="Z256" s="117">
        <v>0</v>
      </c>
      <c r="AA256" s="143"/>
      <c r="AB256" s="130" t="s">
        <v>470</v>
      </c>
      <c r="AC256" s="130"/>
      <c r="AD256" s="130">
        <v>4910614.93</v>
      </c>
      <c r="AE256" s="130"/>
      <c r="AK256" s="123">
        <v>0</v>
      </c>
      <c r="AL256" s="123">
        <v>0</v>
      </c>
      <c r="AM256" s="123">
        <v>0</v>
      </c>
      <c r="AN256" s="123">
        <v>0</v>
      </c>
      <c r="AO256" s="124">
        <v>0</v>
      </c>
      <c r="AP256" s="124">
        <v>0</v>
      </c>
      <c r="AQ256" s="124">
        <v>0</v>
      </c>
      <c r="AR256" s="124">
        <v>0</v>
      </c>
      <c r="AS256" s="123">
        <v>0</v>
      </c>
      <c r="AT256" s="123">
        <v>0</v>
      </c>
      <c r="AU256" s="123">
        <v>0</v>
      </c>
      <c r="AV256" s="123">
        <v>0</v>
      </c>
      <c r="AY256" s="131">
        <v>12471685</v>
      </c>
      <c r="AZ256" s="131"/>
      <c r="BK256" s="128">
        <f t="shared" si="37"/>
        <v>0</v>
      </c>
      <c r="BL256" s="128">
        <f t="shared" si="37"/>
        <v>0</v>
      </c>
      <c r="BM256" s="129">
        <f t="shared" si="41"/>
        <v>0</v>
      </c>
      <c r="BN256" s="129">
        <f t="shared" si="41"/>
        <v>0</v>
      </c>
    </row>
    <row r="257" spans="4:66" ht="20.100000000000001" customHeight="1" x14ac:dyDescent="0.25">
      <c r="D257" s="139" t="s">
        <v>32</v>
      </c>
      <c r="E257" s="139" t="s">
        <v>21</v>
      </c>
      <c r="F257" s="140" t="s">
        <v>471</v>
      </c>
      <c r="G257" s="114">
        <f t="shared" si="33"/>
        <v>12693788.43</v>
      </c>
      <c r="H257" s="114">
        <f t="shared" si="33"/>
        <v>0</v>
      </c>
      <c r="I257" s="114">
        <f t="shared" si="35"/>
        <v>9667928.4299999997</v>
      </c>
      <c r="J257" s="114">
        <f t="shared" si="35"/>
        <v>0</v>
      </c>
      <c r="M257" s="141" t="s">
        <v>471</v>
      </c>
      <c r="N257" s="142">
        <v>12693788.43</v>
      </c>
      <c r="O257" s="142">
        <v>0</v>
      </c>
      <c r="P257" s="142">
        <v>0</v>
      </c>
      <c r="Q257" s="142">
        <v>0</v>
      </c>
      <c r="S257" s="117">
        <f t="shared" si="40"/>
        <v>9389061.9900000002</v>
      </c>
      <c r="T257" s="117">
        <f t="shared" si="40"/>
        <v>0</v>
      </c>
      <c r="U257" s="114">
        <f t="shared" si="38"/>
        <v>8896939.9900000002</v>
      </c>
      <c r="V257" s="114">
        <f t="shared" si="38"/>
        <v>0</v>
      </c>
      <c r="W257" s="117">
        <v>8910401.5700000003</v>
      </c>
      <c r="X257" s="117">
        <v>0</v>
      </c>
      <c r="Y257" s="117">
        <v>8689814.5700000003</v>
      </c>
      <c r="Z257" s="117">
        <v>0</v>
      </c>
      <c r="AA257" s="143"/>
      <c r="AB257" s="130" t="s">
        <v>472</v>
      </c>
      <c r="AC257" s="130"/>
      <c r="AD257" s="130">
        <v>20193637.989999998</v>
      </c>
      <c r="AE257" s="130"/>
      <c r="AK257" s="123">
        <v>9667928.4299999997</v>
      </c>
      <c r="AL257" s="123">
        <v>0</v>
      </c>
      <c r="AM257" s="123">
        <v>0</v>
      </c>
      <c r="AN257" s="123">
        <v>0</v>
      </c>
      <c r="AO257" s="124">
        <v>9389061.9900000002</v>
      </c>
      <c r="AP257" s="124">
        <v>0</v>
      </c>
      <c r="AQ257" s="124">
        <v>0</v>
      </c>
      <c r="AR257" s="124">
        <v>0</v>
      </c>
      <c r="AS257" s="123">
        <v>8896939.9900000002</v>
      </c>
      <c r="AT257" s="123">
        <v>0</v>
      </c>
      <c r="AU257" s="123">
        <v>0</v>
      </c>
      <c r="AV257" s="123">
        <v>0</v>
      </c>
      <c r="AY257" s="131">
        <v>6378343.0700000003</v>
      </c>
      <c r="AZ257" s="131"/>
      <c r="BK257" s="128">
        <f t="shared" si="37"/>
        <v>8896939.9900000002</v>
      </c>
      <c r="BL257" s="128">
        <f t="shared" si="37"/>
        <v>0</v>
      </c>
      <c r="BM257" s="129">
        <f t="shared" si="41"/>
        <v>0</v>
      </c>
      <c r="BN257" s="129">
        <f t="shared" si="41"/>
        <v>0</v>
      </c>
    </row>
    <row r="258" spans="4:66" ht="20.100000000000001" customHeight="1" x14ac:dyDescent="0.25">
      <c r="D258" s="139" t="s">
        <v>32</v>
      </c>
      <c r="E258" s="139" t="s">
        <v>21</v>
      </c>
      <c r="F258" s="140" t="s">
        <v>473</v>
      </c>
      <c r="G258" s="114">
        <f t="shared" si="33"/>
        <v>489943076.81999999</v>
      </c>
      <c r="H258" s="114">
        <f t="shared" si="33"/>
        <v>0</v>
      </c>
      <c r="I258" s="114">
        <f t="shared" si="35"/>
        <v>458749149.81999999</v>
      </c>
      <c r="J258" s="114">
        <f t="shared" si="35"/>
        <v>0</v>
      </c>
      <c r="M258" s="141" t="s">
        <v>473</v>
      </c>
      <c r="N258" s="142">
        <v>489943076.81999999</v>
      </c>
      <c r="O258" s="142">
        <v>0</v>
      </c>
      <c r="P258" s="142">
        <v>0</v>
      </c>
      <c r="Q258" s="142">
        <v>0</v>
      </c>
      <c r="S258" s="117">
        <f t="shared" si="40"/>
        <v>434563033.81999999</v>
      </c>
      <c r="T258" s="117">
        <f t="shared" si="40"/>
        <v>0</v>
      </c>
      <c r="U258" s="114">
        <f t="shared" si="38"/>
        <v>395181757.31999999</v>
      </c>
      <c r="V258" s="114">
        <f t="shared" si="38"/>
        <v>0</v>
      </c>
      <c r="W258" s="117">
        <v>387446818.75</v>
      </c>
      <c r="X258" s="117">
        <v>0</v>
      </c>
      <c r="Y258" s="117">
        <v>364436664.74000001</v>
      </c>
      <c r="Z258" s="117">
        <v>0</v>
      </c>
      <c r="AA258" s="143"/>
      <c r="AB258" s="130" t="s">
        <v>474</v>
      </c>
      <c r="AC258" s="130"/>
      <c r="AD258" s="130">
        <v>6970050.75</v>
      </c>
      <c r="AE258" s="130"/>
      <c r="AK258" s="123">
        <v>458749149.81999999</v>
      </c>
      <c r="AL258" s="123">
        <v>0</v>
      </c>
      <c r="AM258" s="123">
        <v>0</v>
      </c>
      <c r="AN258" s="123">
        <v>0</v>
      </c>
      <c r="AO258" s="124">
        <v>434563033.81999999</v>
      </c>
      <c r="AP258" s="124">
        <v>0</v>
      </c>
      <c r="AQ258" s="124">
        <v>0</v>
      </c>
      <c r="AR258" s="124">
        <v>0</v>
      </c>
      <c r="AS258" s="123">
        <v>395181757.31999999</v>
      </c>
      <c r="AT258" s="123">
        <v>0</v>
      </c>
      <c r="AU258" s="123">
        <v>0</v>
      </c>
      <c r="AV258" s="123">
        <v>0</v>
      </c>
      <c r="AY258" s="131">
        <v>287551761.44999999</v>
      </c>
      <c r="AZ258" s="131"/>
      <c r="BK258" s="128">
        <f t="shared" si="37"/>
        <v>395181757.31999999</v>
      </c>
      <c r="BL258" s="128">
        <f t="shared" si="37"/>
        <v>0</v>
      </c>
      <c r="BM258" s="129">
        <f t="shared" si="41"/>
        <v>0</v>
      </c>
      <c r="BN258" s="129">
        <f t="shared" si="41"/>
        <v>0</v>
      </c>
    </row>
    <row r="259" spans="4:66" ht="20.100000000000001" customHeight="1" x14ac:dyDescent="0.25">
      <c r="D259" s="139" t="s">
        <v>32</v>
      </c>
      <c r="E259" s="139" t="s">
        <v>21</v>
      </c>
      <c r="F259" s="140" t="s">
        <v>475</v>
      </c>
      <c r="G259" s="114">
        <f t="shared" si="33"/>
        <v>0</v>
      </c>
      <c r="H259" s="114">
        <f t="shared" si="33"/>
        <v>742591568</v>
      </c>
      <c r="I259" s="114">
        <f t="shared" si="35"/>
        <v>0</v>
      </c>
      <c r="J259" s="114">
        <f t="shared" si="35"/>
        <v>742282218</v>
      </c>
      <c r="M259" s="141" t="s">
        <v>475</v>
      </c>
      <c r="N259" s="142">
        <v>0</v>
      </c>
      <c r="O259" s="142">
        <v>742591568</v>
      </c>
      <c r="P259" s="142">
        <v>0</v>
      </c>
      <c r="Q259" s="142">
        <v>0</v>
      </c>
      <c r="S259" s="117">
        <f t="shared" si="40"/>
        <v>0</v>
      </c>
      <c r="T259" s="117">
        <f t="shared" si="40"/>
        <v>692624586.25</v>
      </c>
      <c r="U259" s="114">
        <f t="shared" si="38"/>
        <v>0</v>
      </c>
      <c r="V259" s="114">
        <f t="shared" si="38"/>
        <v>639531556.99000001</v>
      </c>
      <c r="W259" s="117">
        <v>0</v>
      </c>
      <c r="X259" s="117">
        <v>569182075.82000005</v>
      </c>
      <c r="Y259" s="117">
        <v>0</v>
      </c>
      <c r="Z259" s="117">
        <f>515287295.24-47933591.1000004</f>
        <v>467353704.13999963</v>
      </c>
      <c r="AA259" s="143"/>
      <c r="AB259" s="130" t="s">
        <v>476</v>
      </c>
      <c r="AC259" s="130">
        <v>245800</v>
      </c>
      <c r="AD259" s="130"/>
      <c r="AE259" s="130">
        <v>412442888.66000003</v>
      </c>
      <c r="AK259" s="123">
        <v>0</v>
      </c>
      <c r="AL259" s="123">
        <v>742282218</v>
      </c>
      <c r="AM259" s="123">
        <v>0</v>
      </c>
      <c r="AN259" s="123">
        <v>0</v>
      </c>
      <c r="AO259" s="124">
        <v>0</v>
      </c>
      <c r="AP259" s="124">
        <v>692624586.25</v>
      </c>
      <c r="AQ259" s="124">
        <v>0</v>
      </c>
      <c r="AR259" s="124">
        <v>0</v>
      </c>
      <c r="AS259" s="123">
        <v>0</v>
      </c>
      <c r="AT259" s="123">
        <v>639531556.99000001</v>
      </c>
      <c r="AU259" s="123">
        <v>0</v>
      </c>
      <c r="AV259" s="123">
        <v>0</v>
      </c>
      <c r="AY259" s="131"/>
      <c r="AZ259" s="131">
        <f>364389571.66+3239</f>
        <v>364392810.66000003</v>
      </c>
      <c r="BK259" s="128">
        <f t="shared" si="37"/>
        <v>0</v>
      </c>
      <c r="BL259" s="128">
        <f t="shared" si="37"/>
        <v>639531556.99000001</v>
      </c>
      <c r="BM259" s="129">
        <f t="shared" si="41"/>
        <v>0</v>
      </c>
      <c r="BN259" s="129">
        <f t="shared" si="41"/>
        <v>0</v>
      </c>
    </row>
    <row r="260" spans="4:66" ht="20.100000000000001" customHeight="1" x14ac:dyDescent="0.25">
      <c r="D260" s="139" t="s">
        <v>32</v>
      </c>
      <c r="E260" s="139" t="s">
        <v>21</v>
      </c>
      <c r="F260" s="140" t="s">
        <v>477</v>
      </c>
      <c r="G260" s="114">
        <f t="shared" si="33"/>
        <v>3664264</v>
      </c>
      <c r="H260" s="114">
        <f t="shared" si="33"/>
        <v>0</v>
      </c>
      <c r="I260" s="114">
        <f t="shared" si="35"/>
        <v>4679109</v>
      </c>
      <c r="J260" s="114">
        <f t="shared" si="35"/>
        <v>0</v>
      </c>
      <c r="M260" s="141" t="s">
        <v>477</v>
      </c>
      <c r="N260" s="142">
        <v>3664264</v>
      </c>
      <c r="O260" s="142">
        <v>0</v>
      </c>
      <c r="P260" s="142">
        <v>0</v>
      </c>
      <c r="Q260" s="142">
        <v>0</v>
      </c>
      <c r="S260" s="117">
        <f t="shared" si="40"/>
        <v>4679109</v>
      </c>
      <c r="T260" s="117">
        <f t="shared" si="40"/>
        <v>0</v>
      </c>
      <c r="U260" s="114">
        <f t="shared" si="38"/>
        <v>4679109</v>
      </c>
      <c r="V260" s="114">
        <f t="shared" si="38"/>
        <v>0</v>
      </c>
      <c r="W260" s="117">
        <v>4679109</v>
      </c>
      <c r="X260" s="117">
        <v>0</v>
      </c>
      <c r="Y260" s="117">
        <v>4679109</v>
      </c>
      <c r="Z260" s="117">
        <v>0</v>
      </c>
      <c r="AA260" s="143"/>
      <c r="AB260" s="130" t="s">
        <v>478</v>
      </c>
      <c r="AC260" s="130"/>
      <c r="AD260" s="130">
        <v>4113520.55</v>
      </c>
      <c r="AE260" s="130"/>
      <c r="AK260" s="123">
        <v>4679109</v>
      </c>
      <c r="AL260" s="123">
        <v>0</v>
      </c>
      <c r="AM260" s="123">
        <v>0</v>
      </c>
      <c r="AN260" s="123">
        <v>0</v>
      </c>
      <c r="AO260" s="124">
        <v>4679109</v>
      </c>
      <c r="AP260" s="124">
        <v>0</v>
      </c>
      <c r="AQ260" s="124">
        <v>0</v>
      </c>
      <c r="AR260" s="124">
        <v>0</v>
      </c>
      <c r="AS260" s="123">
        <v>4679109</v>
      </c>
      <c r="AT260" s="123">
        <v>0</v>
      </c>
      <c r="AU260" s="123">
        <v>0</v>
      </c>
      <c r="AV260" s="123">
        <v>0</v>
      </c>
      <c r="AY260" s="131">
        <v>3999199</v>
      </c>
      <c r="AZ260" s="131"/>
      <c r="BK260" s="128">
        <f t="shared" si="37"/>
        <v>4679109</v>
      </c>
      <c r="BL260" s="128">
        <f t="shared" si="37"/>
        <v>0</v>
      </c>
      <c r="BM260" s="129">
        <f t="shared" si="41"/>
        <v>0</v>
      </c>
      <c r="BN260" s="129">
        <f t="shared" si="41"/>
        <v>0</v>
      </c>
    </row>
    <row r="261" spans="4:66" ht="20.100000000000001" customHeight="1" x14ac:dyDescent="0.25">
      <c r="D261" s="139" t="s">
        <v>32</v>
      </c>
      <c r="E261" s="139" t="s">
        <v>21</v>
      </c>
      <c r="F261" s="140" t="s">
        <v>479</v>
      </c>
      <c r="G261" s="114">
        <f t="shared" si="33"/>
        <v>28660592.510000002</v>
      </c>
      <c r="H261" s="114">
        <f t="shared" si="33"/>
        <v>0</v>
      </c>
      <c r="I261" s="114">
        <f t="shared" si="35"/>
        <v>72404863.040000007</v>
      </c>
      <c r="J261" s="114">
        <f t="shared" si="35"/>
        <v>0</v>
      </c>
      <c r="M261" s="141" t="s">
        <v>479</v>
      </c>
      <c r="N261" s="142">
        <v>28660592.510000002</v>
      </c>
      <c r="O261" s="142">
        <v>0</v>
      </c>
      <c r="P261" s="142">
        <v>0</v>
      </c>
      <c r="Q261" s="142">
        <v>0</v>
      </c>
      <c r="S261" s="117">
        <f t="shared" si="40"/>
        <v>70783356.040000007</v>
      </c>
      <c r="T261" s="117">
        <f t="shared" si="40"/>
        <v>0</v>
      </c>
      <c r="U261" s="114">
        <f t="shared" si="38"/>
        <v>71179767.060000002</v>
      </c>
      <c r="V261" s="114">
        <f t="shared" si="38"/>
        <v>0</v>
      </c>
      <c r="W261" s="117">
        <v>70719478.060000002</v>
      </c>
      <c r="X261" s="117">
        <v>0</v>
      </c>
      <c r="Y261" s="117">
        <v>24371695</v>
      </c>
      <c r="Z261" s="117">
        <v>0</v>
      </c>
      <c r="AA261" s="143"/>
      <c r="AB261" s="130" t="s">
        <v>480</v>
      </c>
      <c r="AC261" s="130"/>
      <c r="AD261" s="130">
        <v>107520</v>
      </c>
      <c r="AE261" s="130"/>
      <c r="AK261" s="123">
        <v>72404863.040000007</v>
      </c>
      <c r="AL261" s="123">
        <v>0</v>
      </c>
      <c r="AM261" s="123">
        <v>0</v>
      </c>
      <c r="AN261" s="123">
        <v>0</v>
      </c>
      <c r="AO261" s="124">
        <v>70783356.040000007</v>
      </c>
      <c r="AP261" s="124">
        <v>0</v>
      </c>
      <c r="AQ261" s="124">
        <v>0</v>
      </c>
      <c r="AR261" s="124">
        <v>0</v>
      </c>
      <c r="AS261" s="123">
        <v>71179767.060000002</v>
      </c>
      <c r="AT261" s="123">
        <v>0</v>
      </c>
      <c r="AU261" s="123">
        <v>0</v>
      </c>
      <c r="AV261" s="123">
        <v>0</v>
      </c>
      <c r="AY261" s="131">
        <v>17499907</v>
      </c>
      <c r="AZ261" s="131"/>
      <c r="BK261" s="128">
        <f t="shared" si="37"/>
        <v>71179767.060000002</v>
      </c>
      <c r="BL261" s="128">
        <f t="shared" si="37"/>
        <v>0</v>
      </c>
      <c r="BM261" s="129">
        <f t="shared" si="41"/>
        <v>0</v>
      </c>
      <c r="BN261" s="129">
        <f t="shared" si="41"/>
        <v>0</v>
      </c>
    </row>
    <row r="262" spans="4:66" ht="20.100000000000001" customHeight="1" x14ac:dyDescent="0.25">
      <c r="D262" s="139" t="s">
        <v>32</v>
      </c>
      <c r="E262" s="139" t="s">
        <v>21</v>
      </c>
      <c r="F262" s="140" t="s">
        <v>481</v>
      </c>
      <c r="G262" s="114">
        <f t="shared" si="33"/>
        <v>30316778.379999999</v>
      </c>
      <c r="H262" s="114">
        <f t="shared" si="33"/>
        <v>0</v>
      </c>
      <c r="I262" s="114">
        <f t="shared" si="35"/>
        <v>29858922.379999999</v>
      </c>
      <c r="J262" s="114">
        <f t="shared" si="35"/>
        <v>0</v>
      </c>
      <c r="M262" s="141" t="s">
        <v>481</v>
      </c>
      <c r="N262" s="142">
        <v>30316778.379999999</v>
      </c>
      <c r="O262" s="142">
        <v>0</v>
      </c>
      <c r="P262" s="142">
        <v>0</v>
      </c>
      <c r="Q262" s="142">
        <v>0</v>
      </c>
      <c r="S262" s="117">
        <f t="shared" si="40"/>
        <v>29858922.379999999</v>
      </c>
      <c r="T262" s="117">
        <f t="shared" si="40"/>
        <v>0</v>
      </c>
      <c r="U262" s="114">
        <f t="shared" si="38"/>
        <v>29858922.379999999</v>
      </c>
      <c r="V262" s="114">
        <f t="shared" si="38"/>
        <v>0</v>
      </c>
      <c r="W262" s="117">
        <v>29858922.379999999</v>
      </c>
      <c r="X262" s="117">
        <v>0</v>
      </c>
      <c r="Y262" s="117">
        <v>29858922.379999999</v>
      </c>
      <c r="Z262" s="117">
        <v>0</v>
      </c>
      <c r="AA262" s="143"/>
      <c r="AB262" s="130" t="s">
        <v>482</v>
      </c>
      <c r="AC262" s="130"/>
      <c r="AD262" s="130">
        <v>2655645.38</v>
      </c>
      <c r="AE262" s="130"/>
      <c r="AK262" s="123">
        <v>29858922.379999999</v>
      </c>
      <c r="AL262" s="123">
        <v>0</v>
      </c>
      <c r="AM262" s="123">
        <v>0</v>
      </c>
      <c r="AN262" s="123">
        <v>0</v>
      </c>
      <c r="AO262" s="124">
        <v>29858922.379999999</v>
      </c>
      <c r="AP262" s="124">
        <v>0</v>
      </c>
      <c r="AQ262" s="124">
        <v>0</v>
      </c>
      <c r="AR262" s="124">
        <v>0</v>
      </c>
      <c r="AS262" s="123">
        <v>29858922.379999999</v>
      </c>
      <c r="AT262" s="123">
        <v>0</v>
      </c>
      <c r="AU262" s="123">
        <v>0</v>
      </c>
      <c r="AV262" s="123">
        <v>0</v>
      </c>
      <c r="AY262" s="131">
        <v>29858922.379999999</v>
      </c>
      <c r="AZ262" s="131"/>
      <c r="BK262" s="128">
        <f t="shared" si="37"/>
        <v>29858922.379999999</v>
      </c>
      <c r="BL262" s="128">
        <f t="shared" si="37"/>
        <v>0</v>
      </c>
      <c r="BM262" s="129">
        <f t="shared" si="41"/>
        <v>0</v>
      </c>
      <c r="BN262" s="129">
        <f t="shared" si="41"/>
        <v>0</v>
      </c>
    </row>
    <row r="263" spans="4:66" ht="20.100000000000001" customHeight="1" x14ac:dyDescent="0.25">
      <c r="D263" s="139" t="s">
        <v>32</v>
      </c>
      <c r="E263" s="139" t="s">
        <v>21</v>
      </c>
      <c r="F263" s="140" t="s">
        <v>483</v>
      </c>
      <c r="G263" s="114">
        <f t="shared" si="33"/>
        <v>15708283.83</v>
      </c>
      <c r="H263" s="114">
        <f t="shared" si="33"/>
        <v>0</v>
      </c>
      <c r="I263" s="114">
        <f t="shared" si="35"/>
        <v>15003883.83</v>
      </c>
      <c r="J263" s="114">
        <f t="shared" si="35"/>
        <v>0</v>
      </c>
      <c r="M263" s="141" t="s">
        <v>483</v>
      </c>
      <c r="N263" s="142">
        <v>15708283.83</v>
      </c>
      <c r="O263" s="142">
        <v>0</v>
      </c>
      <c r="P263" s="142">
        <v>0</v>
      </c>
      <c r="Q263" s="142">
        <v>0</v>
      </c>
      <c r="S263" s="117">
        <f t="shared" si="40"/>
        <v>14996103.83</v>
      </c>
      <c r="T263" s="117">
        <f t="shared" si="40"/>
        <v>0</v>
      </c>
      <c r="U263" s="114">
        <f t="shared" si="38"/>
        <v>13879329.83</v>
      </c>
      <c r="V263" s="114">
        <f t="shared" si="38"/>
        <v>0</v>
      </c>
      <c r="W263" s="117">
        <v>13856013.83</v>
      </c>
      <c r="X263" s="117">
        <v>0</v>
      </c>
      <c r="Y263" s="117">
        <v>13544687.83</v>
      </c>
      <c r="Z263" s="117">
        <v>0</v>
      </c>
      <c r="AA263" s="143"/>
      <c r="AB263" s="130" t="s">
        <v>484</v>
      </c>
      <c r="AC263" s="130"/>
      <c r="AD263" s="130">
        <v>7110840.7699999996</v>
      </c>
      <c r="AE263" s="130"/>
      <c r="AK263" s="123">
        <v>15003883.83</v>
      </c>
      <c r="AL263" s="123">
        <v>0</v>
      </c>
      <c r="AM263" s="123">
        <v>0</v>
      </c>
      <c r="AN263" s="123">
        <v>0</v>
      </c>
      <c r="AO263" s="124">
        <v>14996103.83</v>
      </c>
      <c r="AP263" s="124">
        <v>0</v>
      </c>
      <c r="AQ263" s="124">
        <v>0</v>
      </c>
      <c r="AR263" s="124">
        <v>0</v>
      </c>
      <c r="AS263" s="123">
        <v>13879329.83</v>
      </c>
      <c r="AT263" s="123">
        <v>0</v>
      </c>
      <c r="AU263" s="123">
        <v>0</v>
      </c>
      <c r="AV263" s="123">
        <v>0</v>
      </c>
      <c r="AY263" s="131">
        <v>13035119.83</v>
      </c>
      <c r="AZ263" s="131"/>
      <c r="BK263" s="128">
        <f t="shared" si="37"/>
        <v>13879329.83</v>
      </c>
      <c r="BL263" s="128">
        <f t="shared" si="37"/>
        <v>0</v>
      </c>
      <c r="BM263" s="129">
        <f t="shared" si="41"/>
        <v>0</v>
      </c>
      <c r="BN263" s="129">
        <f t="shared" si="41"/>
        <v>0</v>
      </c>
    </row>
    <row r="264" spans="4:66" ht="20.100000000000001" customHeight="1" x14ac:dyDescent="0.25">
      <c r="D264" s="139" t="s">
        <v>32</v>
      </c>
      <c r="E264" s="139" t="s">
        <v>21</v>
      </c>
      <c r="F264" s="140" t="s">
        <v>485</v>
      </c>
      <c r="G264" s="114">
        <f t="shared" si="33"/>
        <v>333519510.56</v>
      </c>
      <c r="H264" s="114">
        <f t="shared" si="33"/>
        <v>0</v>
      </c>
      <c r="I264" s="114">
        <f t="shared" si="35"/>
        <v>333519510.56</v>
      </c>
      <c r="J264" s="114">
        <f t="shared" si="35"/>
        <v>0</v>
      </c>
      <c r="M264" s="141" t="s">
        <v>485</v>
      </c>
      <c r="N264" s="142">
        <v>333519510.56</v>
      </c>
      <c r="O264" s="142">
        <v>0</v>
      </c>
      <c r="P264" s="142">
        <v>0</v>
      </c>
      <c r="Q264" s="142">
        <v>0</v>
      </c>
      <c r="S264" s="117">
        <f t="shared" si="40"/>
        <v>333519510.56</v>
      </c>
      <c r="T264" s="117">
        <f t="shared" si="40"/>
        <v>0</v>
      </c>
      <c r="U264" s="114">
        <f t="shared" si="38"/>
        <v>333519510.56</v>
      </c>
      <c r="V264" s="114">
        <f t="shared" si="38"/>
        <v>0</v>
      </c>
      <c r="W264" s="117">
        <v>328705167.56</v>
      </c>
      <c r="X264" s="117">
        <v>0</v>
      </c>
      <c r="Y264" s="117">
        <v>272940353.56</v>
      </c>
      <c r="Z264" s="117">
        <v>0</v>
      </c>
      <c r="AA264" s="143"/>
      <c r="AB264" s="130" t="s">
        <v>486</v>
      </c>
      <c r="AC264" s="130"/>
      <c r="AD264" s="130">
        <v>224790</v>
      </c>
      <c r="AE264" s="130"/>
      <c r="AK264" s="123">
        <v>333519510.56</v>
      </c>
      <c r="AL264" s="123">
        <v>0</v>
      </c>
      <c r="AM264" s="123">
        <v>0</v>
      </c>
      <c r="AN264" s="123">
        <v>0</v>
      </c>
      <c r="AO264" s="124">
        <v>333519510.56</v>
      </c>
      <c r="AP264" s="124">
        <v>0</v>
      </c>
      <c r="AQ264" s="124">
        <v>0</v>
      </c>
      <c r="AR264" s="124">
        <v>0</v>
      </c>
      <c r="AS264" s="123">
        <v>333519510.56</v>
      </c>
      <c r="AT264" s="123">
        <v>0</v>
      </c>
      <c r="AU264" s="123">
        <v>0</v>
      </c>
      <c r="AV264" s="123">
        <v>0</v>
      </c>
      <c r="AY264" s="131">
        <v>263526000.56</v>
      </c>
      <c r="AZ264" s="131"/>
      <c r="BK264" s="128">
        <f t="shared" si="37"/>
        <v>333519510.56</v>
      </c>
      <c r="BL264" s="128">
        <f t="shared" si="37"/>
        <v>0</v>
      </c>
      <c r="BM264" s="129">
        <f t="shared" si="41"/>
        <v>0</v>
      </c>
      <c r="BN264" s="129">
        <f t="shared" si="41"/>
        <v>0</v>
      </c>
    </row>
    <row r="265" spans="4:66" ht="20.100000000000001" customHeight="1" x14ac:dyDescent="0.25">
      <c r="D265" s="139" t="s">
        <v>32</v>
      </c>
      <c r="E265" s="139" t="s">
        <v>21</v>
      </c>
      <c r="F265" s="140" t="s">
        <v>487</v>
      </c>
      <c r="G265" s="114">
        <f t="shared" si="33"/>
        <v>125414869.78</v>
      </c>
      <c r="H265" s="114">
        <f t="shared" si="33"/>
        <v>0</v>
      </c>
      <c r="I265" s="114">
        <f t="shared" si="35"/>
        <v>124342770.78</v>
      </c>
      <c r="J265" s="114">
        <f t="shared" si="35"/>
        <v>0</v>
      </c>
      <c r="M265" s="141" t="s">
        <v>487</v>
      </c>
      <c r="N265" s="142">
        <v>125414869.78</v>
      </c>
      <c r="O265" s="142">
        <v>0</v>
      </c>
      <c r="P265" s="142">
        <v>0</v>
      </c>
      <c r="Q265" s="142">
        <v>0</v>
      </c>
      <c r="S265" s="117">
        <f t="shared" si="40"/>
        <v>123584094.78</v>
      </c>
      <c r="T265" s="117">
        <f t="shared" si="40"/>
        <v>0</v>
      </c>
      <c r="U265" s="114">
        <f t="shared" si="38"/>
        <v>133793624.8</v>
      </c>
      <c r="V265" s="114">
        <f t="shared" si="38"/>
        <v>0</v>
      </c>
      <c r="W265" s="117">
        <v>130521216.8</v>
      </c>
      <c r="X265" s="117">
        <v>0</v>
      </c>
      <c r="Y265" s="117">
        <v>113808368.18000001</v>
      </c>
      <c r="Z265" s="117">
        <v>0</v>
      </c>
      <c r="AA265" s="143"/>
      <c r="AB265" s="130" t="s">
        <v>488</v>
      </c>
      <c r="AC265" s="130"/>
      <c r="AD265" s="130">
        <v>95048.47</v>
      </c>
      <c r="AE265" s="130"/>
      <c r="AK265" s="123">
        <v>124342770.78</v>
      </c>
      <c r="AL265" s="123">
        <v>0</v>
      </c>
      <c r="AM265" s="123">
        <v>0</v>
      </c>
      <c r="AN265" s="123">
        <v>0</v>
      </c>
      <c r="AO265" s="124">
        <v>123584094.78</v>
      </c>
      <c r="AP265" s="124">
        <v>0</v>
      </c>
      <c r="AQ265" s="124">
        <v>0</v>
      </c>
      <c r="AR265" s="124">
        <v>0</v>
      </c>
      <c r="AS265" s="123">
        <v>133793624.8</v>
      </c>
      <c r="AT265" s="123">
        <v>0</v>
      </c>
      <c r="AU265" s="123">
        <v>0</v>
      </c>
      <c r="AV265" s="123">
        <v>0</v>
      </c>
      <c r="AY265" s="131">
        <v>87336439.829999998</v>
      </c>
      <c r="AZ265" s="131"/>
      <c r="BK265" s="128">
        <f t="shared" si="37"/>
        <v>133793624.8</v>
      </c>
      <c r="BL265" s="128">
        <f t="shared" si="37"/>
        <v>0</v>
      </c>
      <c r="BM265" s="129">
        <f t="shared" si="41"/>
        <v>0</v>
      </c>
      <c r="BN265" s="129">
        <f t="shared" si="41"/>
        <v>0</v>
      </c>
    </row>
    <row r="266" spans="4:66" ht="20.100000000000001" customHeight="1" x14ac:dyDescent="0.25">
      <c r="D266" s="139" t="s">
        <v>32</v>
      </c>
      <c r="E266" s="139" t="s">
        <v>21</v>
      </c>
      <c r="F266" s="140" t="s">
        <v>489</v>
      </c>
      <c r="G266" s="114">
        <f t="shared" si="33"/>
        <v>0</v>
      </c>
      <c r="H266" s="114">
        <f t="shared" si="33"/>
        <v>0</v>
      </c>
      <c r="I266" s="114">
        <f t="shared" si="35"/>
        <v>0</v>
      </c>
      <c r="J266" s="114">
        <f t="shared" si="35"/>
        <v>0</v>
      </c>
      <c r="M266" s="141" t="s">
        <v>489</v>
      </c>
      <c r="N266" s="142">
        <v>0</v>
      </c>
      <c r="O266" s="142">
        <v>0</v>
      </c>
      <c r="P266" s="142">
        <v>0</v>
      </c>
      <c r="Q266" s="142">
        <v>0</v>
      </c>
      <c r="S266" s="117">
        <f t="shared" si="40"/>
        <v>0</v>
      </c>
      <c r="T266" s="117">
        <f t="shared" si="40"/>
        <v>0</v>
      </c>
      <c r="U266" s="114">
        <f t="shared" si="38"/>
        <v>3310200</v>
      </c>
      <c r="V266" s="114">
        <f t="shared" si="38"/>
        <v>0</v>
      </c>
      <c r="W266" s="117"/>
      <c r="X266" s="117"/>
      <c r="Y266" s="117"/>
      <c r="Z266" s="117"/>
      <c r="AA266" s="143"/>
      <c r="AB266" s="130"/>
      <c r="AC266" s="130"/>
      <c r="AD266" s="130"/>
      <c r="AE266" s="130"/>
      <c r="AK266" s="123">
        <v>0</v>
      </c>
      <c r="AL266" s="123">
        <v>0</v>
      </c>
      <c r="AM266" s="123">
        <v>0</v>
      </c>
      <c r="AN266" s="123">
        <v>0</v>
      </c>
      <c r="AO266" s="124">
        <v>0</v>
      </c>
      <c r="AP266" s="124">
        <v>0</v>
      </c>
      <c r="AQ266" s="124">
        <v>0</v>
      </c>
      <c r="AR266" s="124">
        <v>0</v>
      </c>
      <c r="AS266" s="123">
        <v>3310200</v>
      </c>
      <c r="AT266" s="123">
        <v>0</v>
      </c>
      <c r="AU266" s="123">
        <v>0</v>
      </c>
      <c r="AV266" s="123">
        <v>0</v>
      </c>
      <c r="AY266" s="131"/>
      <c r="AZ266" s="131"/>
      <c r="BK266" s="128">
        <f t="shared" si="37"/>
        <v>3310200</v>
      </c>
      <c r="BL266" s="128">
        <f t="shared" si="37"/>
        <v>0</v>
      </c>
      <c r="BM266" s="129">
        <f t="shared" si="41"/>
        <v>0</v>
      </c>
      <c r="BN266" s="129">
        <f t="shared" si="41"/>
        <v>0</v>
      </c>
    </row>
    <row r="267" spans="4:66" ht="20.100000000000001" customHeight="1" x14ac:dyDescent="0.25">
      <c r="D267" s="102" t="s">
        <v>35</v>
      </c>
      <c r="E267" s="102" t="s">
        <v>21</v>
      </c>
      <c r="F267" s="113" t="s">
        <v>36</v>
      </c>
      <c r="G267" s="114">
        <f t="shared" si="33"/>
        <v>0</v>
      </c>
      <c r="H267" s="114">
        <f t="shared" si="33"/>
        <v>0</v>
      </c>
      <c r="I267" s="114">
        <f t="shared" si="35"/>
        <v>0</v>
      </c>
      <c r="J267" s="114">
        <f t="shared" si="35"/>
        <v>0</v>
      </c>
      <c r="M267" s="115" t="s">
        <v>36</v>
      </c>
      <c r="N267" s="142">
        <v>0</v>
      </c>
      <c r="O267" s="142">
        <v>0</v>
      </c>
      <c r="P267" s="142">
        <v>0</v>
      </c>
      <c r="Q267" s="142">
        <v>0</v>
      </c>
      <c r="S267" s="117">
        <f t="shared" si="40"/>
        <v>0</v>
      </c>
      <c r="T267" s="117">
        <f t="shared" si="40"/>
        <v>0</v>
      </c>
      <c r="U267" s="118">
        <f t="shared" si="38"/>
        <v>0</v>
      </c>
      <c r="V267" s="118">
        <f t="shared" si="38"/>
        <v>0</v>
      </c>
      <c r="W267" s="117">
        <v>0</v>
      </c>
      <c r="X267" s="117">
        <v>0</v>
      </c>
      <c r="Y267" s="119"/>
      <c r="Z267" s="119"/>
      <c r="AA267" s="120"/>
      <c r="AB267" s="121" t="s">
        <v>490</v>
      </c>
      <c r="AC267" s="121"/>
      <c r="AD267" s="121">
        <v>278057.90000000002</v>
      </c>
      <c r="AE267" s="121"/>
      <c r="AK267" s="123">
        <v>0</v>
      </c>
      <c r="AL267" s="123">
        <v>0</v>
      </c>
      <c r="AM267" s="123">
        <v>0</v>
      </c>
      <c r="AN267" s="123">
        <v>0</v>
      </c>
      <c r="AO267" s="124">
        <v>0</v>
      </c>
      <c r="AP267" s="124">
        <v>0</v>
      </c>
      <c r="AQ267" s="124">
        <v>0</v>
      </c>
      <c r="AR267" s="124">
        <v>0</v>
      </c>
      <c r="AS267" s="123">
        <v>0</v>
      </c>
      <c r="AT267" s="123">
        <v>0</v>
      </c>
      <c r="AU267" s="123">
        <v>0</v>
      </c>
      <c r="AV267" s="123">
        <v>0</v>
      </c>
      <c r="AY267" s="158"/>
      <c r="AZ267" s="158"/>
      <c r="BK267" s="128">
        <f t="shared" si="37"/>
        <v>0</v>
      </c>
      <c r="BL267" s="128">
        <f t="shared" si="37"/>
        <v>0</v>
      </c>
      <c r="BM267" s="129">
        <f t="shared" si="41"/>
        <v>0</v>
      </c>
      <c r="BN267" s="129">
        <f t="shared" si="41"/>
        <v>0</v>
      </c>
    </row>
    <row r="268" spans="4:66" ht="20.100000000000001" customHeight="1" x14ac:dyDescent="0.25">
      <c r="D268" s="102" t="s">
        <v>35</v>
      </c>
      <c r="E268" s="102" t="s">
        <v>21</v>
      </c>
      <c r="F268" s="113" t="s">
        <v>491</v>
      </c>
      <c r="G268" s="114">
        <f t="shared" ref="G268:H331" si="42">+N268+P268</f>
        <v>0</v>
      </c>
      <c r="H268" s="114">
        <f t="shared" si="42"/>
        <v>0</v>
      </c>
      <c r="I268" s="114">
        <f t="shared" si="35"/>
        <v>0</v>
      </c>
      <c r="J268" s="114">
        <f t="shared" si="35"/>
        <v>0</v>
      </c>
      <c r="M268" s="115" t="s">
        <v>491</v>
      </c>
      <c r="N268" s="142">
        <v>0</v>
      </c>
      <c r="O268" s="142">
        <v>0</v>
      </c>
      <c r="P268" s="142">
        <v>0</v>
      </c>
      <c r="Q268" s="142">
        <v>0</v>
      </c>
      <c r="S268" s="117">
        <f t="shared" si="40"/>
        <v>0</v>
      </c>
      <c r="T268" s="117">
        <f t="shared" si="40"/>
        <v>0</v>
      </c>
      <c r="U268" s="118">
        <f t="shared" si="38"/>
        <v>0</v>
      </c>
      <c r="V268" s="118">
        <f t="shared" si="38"/>
        <v>0</v>
      </c>
      <c r="W268" s="117">
        <v>0</v>
      </c>
      <c r="X268" s="117">
        <v>0</v>
      </c>
      <c r="Y268" s="119"/>
      <c r="Z268" s="119"/>
      <c r="AA268" s="120"/>
      <c r="AB268" s="130" t="s">
        <v>492</v>
      </c>
      <c r="AC268" s="130"/>
      <c r="AD268" s="130">
        <v>82836</v>
      </c>
      <c r="AE268" s="130"/>
      <c r="AK268" s="123">
        <v>0</v>
      </c>
      <c r="AL268" s="123">
        <v>0</v>
      </c>
      <c r="AM268" s="123">
        <v>0</v>
      </c>
      <c r="AN268" s="123">
        <v>0</v>
      </c>
      <c r="AO268" s="124">
        <v>0</v>
      </c>
      <c r="AP268" s="124">
        <v>0</v>
      </c>
      <c r="AQ268" s="124">
        <v>0</v>
      </c>
      <c r="AR268" s="124">
        <v>0</v>
      </c>
      <c r="AS268" s="123">
        <v>0</v>
      </c>
      <c r="AT268" s="123">
        <v>0</v>
      </c>
      <c r="AU268" s="123">
        <v>0</v>
      </c>
      <c r="AV268" s="123">
        <v>0</v>
      </c>
      <c r="AY268" s="131"/>
      <c r="AZ268" s="131"/>
      <c r="BK268" s="128">
        <f t="shared" si="37"/>
        <v>0</v>
      </c>
      <c r="BL268" s="128">
        <f t="shared" si="37"/>
        <v>0</v>
      </c>
      <c r="BM268" s="129">
        <f t="shared" si="41"/>
        <v>0</v>
      </c>
      <c r="BN268" s="129">
        <f t="shared" si="41"/>
        <v>0</v>
      </c>
    </row>
    <row r="269" spans="4:66" ht="20.100000000000001" customHeight="1" x14ac:dyDescent="0.25">
      <c r="D269" s="139" t="s">
        <v>35</v>
      </c>
      <c r="E269" s="139" t="s">
        <v>21</v>
      </c>
      <c r="F269" s="140" t="s">
        <v>493</v>
      </c>
      <c r="G269" s="114">
        <f t="shared" si="42"/>
        <v>0</v>
      </c>
      <c r="H269" s="114">
        <f t="shared" si="42"/>
        <v>0</v>
      </c>
      <c r="I269" s="114">
        <f t="shared" si="35"/>
        <v>0</v>
      </c>
      <c r="J269" s="114">
        <f t="shared" si="35"/>
        <v>0</v>
      </c>
      <c r="M269" s="141" t="s">
        <v>493</v>
      </c>
      <c r="N269" s="142">
        <v>0</v>
      </c>
      <c r="O269" s="142">
        <v>0</v>
      </c>
      <c r="P269" s="142">
        <v>0</v>
      </c>
      <c r="Q269" s="142">
        <v>0</v>
      </c>
      <c r="S269" s="117">
        <f t="shared" si="40"/>
        <v>0</v>
      </c>
      <c r="T269" s="117">
        <f t="shared" si="40"/>
        <v>0</v>
      </c>
      <c r="U269" s="114">
        <f t="shared" si="38"/>
        <v>0</v>
      </c>
      <c r="V269" s="114">
        <f t="shared" si="38"/>
        <v>0</v>
      </c>
      <c r="W269" s="117">
        <v>0</v>
      </c>
      <c r="X269" s="117">
        <v>0</v>
      </c>
      <c r="Y269" s="117"/>
      <c r="Z269" s="117"/>
      <c r="AA269" s="143"/>
      <c r="AB269" s="130" t="s">
        <v>494</v>
      </c>
      <c r="AC269" s="130"/>
      <c r="AD269" s="130">
        <v>1489229.56</v>
      </c>
      <c r="AE269" s="130"/>
      <c r="AK269" s="123">
        <v>0</v>
      </c>
      <c r="AL269" s="123">
        <v>0</v>
      </c>
      <c r="AM269" s="123">
        <v>0</v>
      </c>
      <c r="AN269" s="123">
        <v>0</v>
      </c>
      <c r="AO269" s="124">
        <v>0</v>
      </c>
      <c r="AP269" s="124">
        <v>0</v>
      </c>
      <c r="AQ269" s="124">
        <v>0</v>
      </c>
      <c r="AR269" s="124">
        <v>0</v>
      </c>
      <c r="AS269" s="123">
        <v>0</v>
      </c>
      <c r="AT269" s="123">
        <v>0</v>
      </c>
      <c r="AU269" s="123">
        <v>0</v>
      </c>
      <c r="AV269" s="123">
        <v>0</v>
      </c>
      <c r="AY269" s="131"/>
      <c r="AZ269" s="131"/>
      <c r="BK269" s="128">
        <f t="shared" si="37"/>
        <v>0</v>
      </c>
      <c r="BL269" s="128">
        <f t="shared" si="37"/>
        <v>0</v>
      </c>
      <c r="BM269" s="129">
        <f t="shared" si="41"/>
        <v>0</v>
      </c>
      <c r="BN269" s="129">
        <f t="shared" si="41"/>
        <v>0</v>
      </c>
    </row>
    <row r="270" spans="4:66" ht="20.100000000000001" customHeight="1" x14ac:dyDescent="0.25">
      <c r="D270" s="139" t="s">
        <v>35</v>
      </c>
      <c r="E270" s="139" t="s">
        <v>21</v>
      </c>
      <c r="F270" s="140" t="s">
        <v>495</v>
      </c>
      <c r="G270" s="114">
        <f t="shared" si="42"/>
        <v>0</v>
      </c>
      <c r="H270" s="114">
        <f t="shared" si="42"/>
        <v>0</v>
      </c>
      <c r="I270" s="114">
        <f t="shared" si="35"/>
        <v>0</v>
      </c>
      <c r="J270" s="114">
        <f t="shared" si="35"/>
        <v>0</v>
      </c>
      <c r="M270" s="141" t="s">
        <v>495</v>
      </c>
      <c r="N270" s="142">
        <v>0</v>
      </c>
      <c r="O270" s="142">
        <v>0</v>
      </c>
      <c r="P270" s="142">
        <v>0</v>
      </c>
      <c r="Q270" s="142">
        <v>0</v>
      </c>
      <c r="S270" s="117">
        <f t="shared" si="40"/>
        <v>0</v>
      </c>
      <c r="T270" s="117">
        <f t="shared" si="40"/>
        <v>0</v>
      </c>
      <c r="U270" s="114">
        <f t="shared" si="38"/>
        <v>0</v>
      </c>
      <c r="V270" s="114">
        <f t="shared" si="38"/>
        <v>0</v>
      </c>
      <c r="W270" s="117">
        <v>531277.06000000006</v>
      </c>
      <c r="X270" s="117">
        <v>0</v>
      </c>
      <c r="Y270" s="117">
        <v>531277.06000000006</v>
      </c>
      <c r="Z270" s="117">
        <v>0</v>
      </c>
      <c r="AA270" s="143"/>
      <c r="AB270" s="130" t="s">
        <v>496</v>
      </c>
      <c r="AC270" s="130"/>
      <c r="AD270" s="130">
        <v>1818554.51</v>
      </c>
      <c r="AE270" s="130"/>
      <c r="AK270" s="123">
        <v>0</v>
      </c>
      <c r="AL270" s="123">
        <v>0</v>
      </c>
      <c r="AM270" s="123">
        <v>0</v>
      </c>
      <c r="AN270" s="123">
        <v>0</v>
      </c>
      <c r="AO270" s="124">
        <v>0</v>
      </c>
      <c r="AP270" s="124">
        <v>0</v>
      </c>
      <c r="AQ270" s="124">
        <v>0</v>
      </c>
      <c r="AR270" s="124">
        <v>0</v>
      </c>
      <c r="AS270" s="123">
        <v>0</v>
      </c>
      <c r="AT270" s="123">
        <v>0</v>
      </c>
      <c r="AU270" s="123">
        <v>0</v>
      </c>
      <c r="AV270" s="123">
        <v>0</v>
      </c>
      <c r="AY270" s="131">
        <v>531277.06000000006</v>
      </c>
      <c r="AZ270" s="131"/>
      <c r="BK270" s="128">
        <f t="shared" si="37"/>
        <v>0</v>
      </c>
      <c r="BL270" s="128">
        <f t="shared" si="37"/>
        <v>0</v>
      </c>
      <c r="BM270" s="129">
        <f t="shared" si="41"/>
        <v>0</v>
      </c>
      <c r="BN270" s="129">
        <f t="shared" si="41"/>
        <v>0</v>
      </c>
    </row>
    <row r="271" spans="4:66" ht="20.100000000000001" customHeight="1" x14ac:dyDescent="0.25">
      <c r="D271" s="139" t="s">
        <v>35</v>
      </c>
      <c r="E271" s="139" t="s">
        <v>21</v>
      </c>
      <c r="F271" s="140" t="s">
        <v>497</v>
      </c>
      <c r="G271" s="114">
        <f t="shared" si="42"/>
        <v>0</v>
      </c>
      <c r="H271" s="114">
        <f t="shared" si="42"/>
        <v>0</v>
      </c>
      <c r="I271" s="114">
        <f t="shared" si="35"/>
        <v>0</v>
      </c>
      <c r="J271" s="114">
        <f t="shared" si="35"/>
        <v>0</v>
      </c>
      <c r="M271" s="141" t="s">
        <v>497</v>
      </c>
      <c r="N271" s="142">
        <v>0</v>
      </c>
      <c r="O271" s="142">
        <v>0</v>
      </c>
      <c r="P271" s="142">
        <v>0</v>
      </c>
      <c r="Q271" s="142">
        <v>0</v>
      </c>
      <c r="S271" s="117">
        <f t="shared" si="40"/>
        <v>0</v>
      </c>
      <c r="T271" s="117">
        <f t="shared" si="40"/>
        <v>0</v>
      </c>
      <c r="U271" s="114">
        <f t="shared" si="38"/>
        <v>0</v>
      </c>
      <c r="V271" s="114">
        <f t="shared" si="38"/>
        <v>0</v>
      </c>
      <c r="W271" s="117">
        <v>0</v>
      </c>
      <c r="X271" s="117">
        <v>0</v>
      </c>
      <c r="Y271" s="117"/>
      <c r="Z271" s="117"/>
      <c r="AA271" s="143"/>
      <c r="AB271" s="130" t="s">
        <v>498</v>
      </c>
      <c r="AC271" s="130"/>
      <c r="AD271" s="130">
        <v>64900</v>
      </c>
      <c r="AE271" s="130"/>
      <c r="AK271" s="123">
        <v>0</v>
      </c>
      <c r="AL271" s="123">
        <v>0</v>
      </c>
      <c r="AM271" s="123">
        <v>0</v>
      </c>
      <c r="AN271" s="123">
        <v>0</v>
      </c>
      <c r="AO271" s="124">
        <v>0</v>
      </c>
      <c r="AP271" s="124">
        <v>0</v>
      </c>
      <c r="AQ271" s="124">
        <v>0</v>
      </c>
      <c r="AR271" s="124">
        <v>0</v>
      </c>
      <c r="AS271" s="123">
        <v>0</v>
      </c>
      <c r="AT271" s="123">
        <v>0</v>
      </c>
      <c r="AU271" s="123">
        <v>0</v>
      </c>
      <c r="AV271" s="123">
        <v>0</v>
      </c>
      <c r="AY271" s="131"/>
      <c r="AZ271" s="131"/>
      <c r="BK271" s="128">
        <f t="shared" si="37"/>
        <v>0</v>
      </c>
      <c r="BL271" s="128">
        <f t="shared" si="37"/>
        <v>0</v>
      </c>
      <c r="BM271" s="129">
        <f t="shared" si="41"/>
        <v>0</v>
      </c>
      <c r="BN271" s="129">
        <f t="shared" si="41"/>
        <v>0</v>
      </c>
    </row>
    <row r="272" spans="4:66" ht="20.100000000000001" customHeight="1" x14ac:dyDescent="0.25">
      <c r="D272" s="139" t="s">
        <v>35</v>
      </c>
      <c r="E272" s="139" t="s">
        <v>21</v>
      </c>
      <c r="F272" s="140" t="s">
        <v>499</v>
      </c>
      <c r="G272" s="114">
        <f t="shared" si="42"/>
        <v>0</v>
      </c>
      <c r="H272" s="114">
        <f t="shared" si="42"/>
        <v>0</v>
      </c>
      <c r="I272" s="114">
        <f t="shared" si="35"/>
        <v>0</v>
      </c>
      <c r="J272" s="114">
        <f t="shared" si="35"/>
        <v>0</v>
      </c>
      <c r="M272" s="141" t="s">
        <v>499</v>
      </c>
      <c r="N272" s="142">
        <v>0</v>
      </c>
      <c r="O272" s="142">
        <v>0</v>
      </c>
      <c r="P272" s="142">
        <v>0</v>
      </c>
      <c r="Q272" s="142">
        <v>0</v>
      </c>
      <c r="S272" s="117">
        <f t="shared" si="40"/>
        <v>0</v>
      </c>
      <c r="T272" s="117">
        <f t="shared" si="40"/>
        <v>0</v>
      </c>
      <c r="U272" s="114">
        <f t="shared" si="38"/>
        <v>0</v>
      </c>
      <c r="V272" s="114">
        <f t="shared" si="38"/>
        <v>0</v>
      </c>
      <c r="W272" s="117">
        <v>115</v>
      </c>
      <c r="X272" s="117">
        <v>0</v>
      </c>
      <c r="Y272" s="117">
        <v>115</v>
      </c>
      <c r="Z272" s="117">
        <v>0</v>
      </c>
      <c r="AA272" s="143"/>
      <c r="AB272" s="130"/>
      <c r="AC272" s="130"/>
      <c r="AD272" s="130"/>
      <c r="AE272" s="130"/>
      <c r="AK272" s="123">
        <v>0</v>
      </c>
      <c r="AL272" s="123">
        <v>0</v>
      </c>
      <c r="AM272" s="123">
        <v>0</v>
      </c>
      <c r="AN272" s="123">
        <v>0</v>
      </c>
      <c r="AO272" s="124">
        <v>0</v>
      </c>
      <c r="AP272" s="124">
        <v>0</v>
      </c>
      <c r="AQ272" s="124">
        <v>0</v>
      </c>
      <c r="AR272" s="124">
        <v>0</v>
      </c>
      <c r="AS272" s="123">
        <v>0</v>
      </c>
      <c r="AT272" s="123">
        <v>0</v>
      </c>
      <c r="AU272" s="123">
        <v>0</v>
      </c>
      <c r="AV272" s="123">
        <v>0</v>
      </c>
      <c r="AY272" s="131">
        <v>115</v>
      </c>
      <c r="AZ272" s="131"/>
      <c r="BK272" s="128">
        <f t="shared" si="37"/>
        <v>0</v>
      </c>
      <c r="BL272" s="128">
        <f t="shared" si="37"/>
        <v>0</v>
      </c>
      <c r="BM272" s="129">
        <f t="shared" si="41"/>
        <v>0</v>
      </c>
      <c r="BN272" s="129">
        <f t="shared" si="41"/>
        <v>0</v>
      </c>
    </row>
    <row r="273" spans="4:66" ht="20.100000000000001" customHeight="1" x14ac:dyDescent="0.25">
      <c r="D273" s="139" t="s">
        <v>35</v>
      </c>
      <c r="E273" s="139" t="s">
        <v>21</v>
      </c>
      <c r="F273" s="140" t="s">
        <v>500</v>
      </c>
      <c r="G273" s="114">
        <f t="shared" si="42"/>
        <v>0</v>
      </c>
      <c r="H273" s="114">
        <f t="shared" si="42"/>
        <v>0</v>
      </c>
      <c r="I273" s="114">
        <f t="shared" si="35"/>
        <v>0</v>
      </c>
      <c r="J273" s="114">
        <f t="shared" si="35"/>
        <v>0</v>
      </c>
      <c r="M273" s="141" t="s">
        <v>500</v>
      </c>
      <c r="N273" s="142">
        <v>0</v>
      </c>
      <c r="O273" s="142">
        <v>0</v>
      </c>
      <c r="P273" s="142">
        <v>0</v>
      </c>
      <c r="Q273" s="142">
        <v>0</v>
      </c>
      <c r="S273" s="117">
        <f t="shared" si="40"/>
        <v>0</v>
      </c>
      <c r="T273" s="117">
        <f t="shared" si="40"/>
        <v>0</v>
      </c>
      <c r="U273" s="114">
        <f t="shared" si="38"/>
        <v>0</v>
      </c>
      <c r="V273" s="114">
        <f t="shared" si="38"/>
        <v>0</v>
      </c>
      <c r="W273" s="117">
        <v>0</v>
      </c>
      <c r="X273" s="117">
        <v>0</v>
      </c>
      <c r="Y273" s="117"/>
      <c r="Z273" s="117"/>
      <c r="AA273" s="143"/>
      <c r="AB273" s="130"/>
      <c r="AC273" s="130"/>
      <c r="AD273" s="130"/>
      <c r="AE273" s="130"/>
      <c r="AK273" s="123">
        <v>0</v>
      </c>
      <c r="AL273" s="123">
        <v>0</v>
      </c>
      <c r="AM273" s="123">
        <v>0</v>
      </c>
      <c r="AN273" s="123">
        <v>0</v>
      </c>
      <c r="AO273" s="124">
        <v>0</v>
      </c>
      <c r="AP273" s="124">
        <v>0</v>
      </c>
      <c r="AQ273" s="124">
        <v>0</v>
      </c>
      <c r="AR273" s="124">
        <v>0</v>
      </c>
      <c r="AS273" s="123">
        <v>0</v>
      </c>
      <c r="AT273" s="123">
        <v>0</v>
      </c>
      <c r="AU273" s="123">
        <v>0</v>
      </c>
      <c r="AV273" s="123">
        <v>0</v>
      </c>
      <c r="AY273" s="131"/>
      <c r="AZ273" s="131"/>
      <c r="BK273" s="128">
        <f t="shared" si="37"/>
        <v>0</v>
      </c>
      <c r="BL273" s="128">
        <f t="shared" si="37"/>
        <v>0</v>
      </c>
      <c r="BM273" s="129">
        <f t="shared" si="41"/>
        <v>0</v>
      </c>
      <c r="BN273" s="129">
        <f t="shared" si="41"/>
        <v>0</v>
      </c>
    </row>
    <row r="274" spans="4:66" ht="20.100000000000001" customHeight="1" x14ac:dyDescent="0.25">
      <c r="D274" s="139" t="s">
        <v>35</v>
      </c>
      <c r="E274" s="139" t="s">
        <v>21</v>
      </c>
      <c r="F274" s="140" t="s">
        <v>501</v>
      </c>
      <c r="G274" s="114">
        <f t="shared" si="42"/>
        <v>0</v>
      </c>
      <c r="H274" s="114">
        <f t="shared" si="42"/>
        <v>0</v>
      </c>
      <c r="I274" s="114">
        <f t="shared" si="35"/>
        <v>0</v>
      </c>
      <c r="J274" s="114">
        <f t="shared" si="35"/>
        <v>0</v>
      </c>
      <c r="M274" s="141" t="s">
        <v>501</v>
      </c>
      <c r="N274" s="142">
        <v>0</v>
      </c>
      <c r="O274" s="142">
        <v>0</v>
      </c>
      <c r="P274" s="142">
        <v>0</v>
      </c>
      <c r="Q274" s="142">
        <v>0</v>
      </c>
      <c r="S274" s="117">
        <f t="shared" si="40"/>
        <v>0</v>
      </c>
      <c r="T274" s="117">
        <f t="shared" si="40"/>
        <v>0</v>
      </c>
      <c r="U274" s="114">
        <f t="shared" si="38"/>
        <v>0</v>
      </c>
      <c r="V274" s="114">
        <f t="shared" si="38"/>
        <v>0</v>
      </c>
      <c r="W274" s="117">
        <v>509531</v>
      </c>
      <c r="X274" s="117">
        <v>0</v>
      </c>
      <c r="Y274" s="117">
        <v>509531</v>
      </c>
      <c r="Z274" s="117">
        <v>0</v>
      </c>
      <c r="AA274" s="143"/>
      <c r="AB274" s="130">
        <v>509531</v>
      </c>
      <c r="AC274" s="130">
        <v>0</v>
      </c>
      <c r="AD274" s="130">
        <v>509531</v>
      </c>
      <c r="AE274" s="130"/>
      <c r="AK274" s="123">
        <v>0</v>
      </c>
      <c r="AL274" s="123">
        <v>0</v>
      </c>
      <c r="AM274" s="123">
        <v>0</v>
      </c>
      <c r="AN274" s="123">
        <v>0</v>
      </c>
      <c r="AO274" s="124">
        <v>0</v>
      </c>
      <c r="AP274" s="124">
        <v>0</v>
      </c>
      <c r="AQ274" s="124">
        <v>0</v>
      </c>
      <c r="AR274" s="124">
        <v>0</v>
      </c>
      <c r="AS274" s="123">
        <v>0</v>
      </c>
      <c r="AT274" s="123">
        <v>0</v>
      </c>
      <c r="AU274" s="123">
        <v>0</v>
      </c>
      <c r="AV274" s="123">
        <v>0</v>
      </c>
      <c r="AY274" s="131">
        <v>509531</v>
      </c>
      <c r="AZ274" s="131"/>
      <c r="BK274" s="128">
        <f t="shared" si="37"/>
        <v>0</v>
      </c>
      <c r="BL274" s="128">
        <f t="shared" si="37"/>
        <v>0</v>
      </c>
      <c r="BM274" s="129">
        <f t="shared" si="41"/>
        <v>0</v>
      </c>
      <c r="BN274" s="129">
        <f t="shared" si="41"/>
        <v>0</v>
      </c>
    </row>
    <row r="275" spans="4:66" ht="20.100000000000001" customHeight="1" x14ac:dyDescent="0.25">
      <c r="D275" s="139" t="s">
        <v>35</v>
      </c>
      <c r="E275" s="139" t="s">
        <v>21</v>
      </c>
      <c r="F275" s="140" t="s">
        <v>502</v>
      </c>
      <c r="G275" s="114">
        <f t="shared" si="42"/>
        <v>0</v>
      </c>
      <c r="H275" s="114">
        <f t="shared" si="42"/>
        <v>0</v>
      </c>
      <c r="I275" s="114">
        <f t="shared" si="35"/>
        <v>0</v>
      </c>
      <c r="J275" s="114">
        <f t="shared" si="35"/>
        <v>0</v>
      </c>
      <c r="M275" s="141" t="s">
        <v>502</v>
      </c>
      <c r="N275" s="142">
        <v>0</v>
      </c>
      <c r="O275" s="142">
        <v>0</v>
      </c>
      <c r="P275" s="142">
        <v>0</v>
      </c>
      <c r="Q275" s="142">
        <v>0</v>
      </c>
      <c r="S275" s="117">
        <f t="shared" si="40"/>
        <v>0</v>
      </c>
      <c r="T275" s="117">
        <f t="shared" si="40"/>
        <v>0</v>
      </c>
      <c r="U275" s="114">
        <f t="shared" si="38"/>
        <v>0</v>
      </c>
      <c r="V275" s="114">
        <f t="shared" si="38"/>
        <v>0</v>
      </c>
      <c r="W275" s="117">
        <v>0</v>
      </c>
      <c r="X275" s="117">
        <v>0</v>
      </c>
      <c r="Y275" s="117"/>
      <c r="Z275" s="117"/>
      <c r="AA275" s="143"/>
      <c r="AB275" s="130">
        <v>0</v>
      </c>
      <c r="AC275" s="130">
        <v>0</v>
      </c>
      <c r="AD275" s="130"/>
      <c r="AE275" s="130"/>
      <c r="AK275" s="123">
        <v>0</v>
      </c>
      <c r="AL275" s="123">
        <v>0</v>
      </c>
      <c r="AM275" s="123">
        <v>0</v>
      </c>
      <c r="AN275" s="123">
        <v>0</v>
      </c>
      <c r="AO275" s="124">
        <v>0</v>
      </c>
      <c r="AP275" s="124">
        <v>0</v>
      </c>
      <c r="AQ275" s="124">
        <v>0</v>
      </c>
      <c r="AR275" s="124">
        <v>0</v>
      </c>
      <c r="AS275" s="123">
        <v>0</v>
      </c>
      <c r="AT275" s="123">
        <v>0</v>
      </c>
      <c r="AU275" s="123">
        <v>0</v>
      </c>
      <c r="AV275" s="123">
        <v>0</v>
      </c>
      <c r="AY275" s="131">
        <v>40886232</v>
      </c>
      <c r="AZ275" s="131"/>
      <c r="BK275" s="128">
        <f t="shared" si="37"/>
        <v>0</v>
      </c>
      <c r="BL275" s="128">
        <f t="shared" si="37"/>
        <v>0</v>
      </c>
      <c r="BM275" s="129">
        <f t="shared" si="41"/>
        <v>0</v>
      </c>
      <c r="BN275" s="129">
        <f t="shared" si="41"/>
        <v>0</v>
      </c>
    </row>
    <row r="276" spans="4:66" ht="20.100000000000001" customHeight="1" x14ac:dyDescent="0.25">
      <c r="D276" s="139" t="s">
        <v>35</v>
      </c>
      <c r="E276" s="139" t="s">
        <v>21</v>
      </c>
      <c r="F276" s="140" t="s">
        <v>503</v>
      </c>
      <c r="G276" s="114">
        <f t="shared" si="42"/>
        <v>0</v>
      </c>
      <c r="H276" s="114">
        <f t="shared" si="42"/>
        <v>0</v>
      </c>
      <c r="I276" s="114">
        <f t="shared" ref="I276:J342" si="43">+AK276+AM276</f>
        <v>0</v>
      </c>
      <c r="J276" s="114">
        <f t="shared" si="43"/>
        <v>0</v>
      </c>
      <c r="M276" s="141" t="s">
        <v>503</v>
      </c>
      <c r="N276" s="142">
        <v>0</v>
      </c>
      <c r="O276" s="142">
        <v>0</v>
      </c>
      <c r="P276" s="142">
        <v>0</v>
      </c>
      <c r="Q276" s="142">
        <v>0</v>
      </c>
      <c r="S276" s="117">
        <f t="shared" si="40"/>
        <v>0</v>
      </c>
      <c r="T276" s="117">
        <f t="shared" si="40"/>
        <v>0</v>
      </c>
      <c r="U276" s="114">
        <f t="shared" si="38"/>
        <v>0</v>
      </c>
      <c r="V276" s="114">
        <f t="shared" si="38"/>
        <v>0</v>
      </c>
      <c r="W276" s="117">
        <v>41886232</v>
      </c>
      <c r="X276" s="117">
        <v>0</v>
      </c>
      <c r="Y276" s="117">
        <v>41886232</v>
      </c>
      <c r="Z276" s="117">
        <v>0</v>
      </c>
      <c r="AA276" s="143"/>
      <c r="AB276" s="130">
        <v>40886232</v>
      </c>
      <c r="AC276" s="130">
        <v>0</v>
      </c>
      <c r="AD276" s="130">
        <v>40886232</v>
      </c>
      <c r="AE276" s="130"/>
      <c r="AK276" s="123">
        <v>0</v>
      </c>
      <c r="AL276" s="123">
        <v>0</v>
      </c>
      <c r="AM276" s="123">
        <v>0</v>
      </c>
      <c r="AN276" s="123">
        <v>0</v>
      </c>
      <c r="AO276" s="124">
        <v>0</v>
      </c>
      <c r="AP276" s="124">
        <v>0</v>
      </c>
      <c r="AQ276" s="124">
        <v>0</v>
      </c>
      <c r="AR276" s="124">
        <v>0</v>
      </c>
      <c r="AS276" s="123">
        <v>0</v>
      </c>
      <c r="AT276" s="123">
        <v>0</v>
      </c>
      <c r="AU276" s="123">
        <v>0</v>
      </c>
      <c r="AV276" s="123">
        <v>0</v>
      </c>
      <c r="AY276" s="131"/>
      <c r="AZ276" s="131">
        <v>40907278</v>
      </c>
      <c r="BK276" s="128">
        <f t="shared" si="37"/>
        <v>0</v>
      </c>
      <c r="BL276" s="128">
        <f t="shared" si="37"/>
        <v>0</v>
      </c>
      <c r="BM276" s="129">
        <f t="shared" si="41"/>
        <v>0</v>
      </c>
      <c r="BN276" s="129">
        <f t="shared" si="41"/>
        <v>0</v>
      </c>
    </row>
    <row r="277" spans="4:66" ht="20.100000000000001" customHeight="1" x14ac:dyDescent="0.25">
      <c r="D277" s="139" t="s">
        <v>35</v>
      </c>
      <c r="E277" s="139" t="s">
        <v>21</v>
      </c>
      <c r="F277" s="140" t="s">
        <v>504</v>
      </c>
      <c r="G277" s="114">
        <f t="shared" si="42"/>
        <v>0</v>
      </c>
      <c r="H277" s="114">
        <f t="shared" si="42"/>
        <v>0</v>
      </c>
      <c r="I277" s="114">
        <f t="shared" si="43"/>
        <v>0</v>
      </c>
      <c r="J277" s="114">
        <f t="shared" si="43"/>
        <v>0</v>
      </c>
      <c r="M277" s="141" t="s">
        <v>504</v>
      </c>
      <c r="N277" s="142">
        <v>0</v>
      </c>
      <c r="O277" s="142">
        <v>0</v>
      </c>
      <c r="P277" s="142">
        <v>0</v>
      </c>
      <c r="Q277" s="142">
        <v>0</v>
      </c>
      <c r="S277" s="117">
        <f t="shared" si="40"/>
        <v>0</v>
      </c>
      <c r="T277" s="117">
        <f t="shared" si="40"/>
        <v>0</v>
      </c>
      <c r="U277" s="114">
        <f t="shared" si="38"/>
        <v>0</v>
      </c>
      <c r="V277" s="114">
        <f t="shared" si="38"/>
        <v>0</v>
      </c>
      <c r="W277" s="117">
        <v>0</v>
      </c>
      <c r="X277" s="117">
        <v>40907278</v>
      </c>
      <c r="Y277" s="117">
        <v>0</v>
      </c>
      <c r="Z277" s="117">
        <v>40907278</v>
      </c>
      <c r="AA277" s="143"/>
      <c r="AB277" s="130">
        <v>0</v>
      </c>
      <c r="AC277" s="130">
        <v>40907278</v>
      </c>
      <c r="AD277" s="130"/>
      <c r="AE277" s="130">
        <v>40907278</v>
      </c>
      <c r="AK277" s="123">
        <v>0</v>
      </c>
      <c r="AL277" s="123">
        <v>0</v>
      </c>
      <c r="AM277" s="123">
        <v>0</v>
      </c>
      <c r="AN277" s="123">
        <v>0</v>
      </c>
      <c r="AO277" s="124">
        <v>0</v>
      </c>
      <c r="AP277" s="124">
        <v>0</v>
      </c>
      <c r="AQ277" s="124">
        <v>0</v>
      </c>
      <c r="AR277" s="124">
        <v>0</v>
      </c>
      <c r="AS277" s="123">
        <v>0</v>
      </c>
      <c r="AT277" s="123">
        <v>0</v>
      </c>
      <c r="AU277" s="123">
        <v>0</v>
      </c>
      <c r="AV277" s="123">
        <v>0</v>
      </c>
      <c r="AY277" s="131"/>
      <c r="AZ277" s="131"/>
      <c r="BK277" s="128">
        <f t="shared" si="37"/>
        <v>0</v>
      </c>
      <c r="BL277" s="128">
        <f t="shared" si="37"/>
        <v>0</v>
      </c>
      <c r="BM277" s="129">
        <f t="shared" si="41"/>
        <v>0</v>
      </c>
      <c r="BN277" s="129">
        <f t="shared" si="41"/>
        <v>0</v>
      </c>
    </row>
    <row r="278" spans="4:66" ht="20.100000000000001" customHeight="1" x14ac:dyDescent="0.25">
      <c r="D278" s="139" t="s">
        <v>35</v>
      </c>
      <c r="E278" s="139" t="s">
        <v>21</v>
      </c>
      <c r="F278" s="140" t="s">
        <v>505</v>
      </c>
      <c r="G278" s="114">
        <f t="shared" si="42"/>
        <v>0</v>
      </c>
      <c r="H278" s="114">
        <f t="shared" si="42"/>
        <v>0</v>
      </c>
      <c r="I278" s="114">
        <f t="shared" si="43"/>
        <v>0</v>
      </c>
      <c r="J278" s="114">
        <f t="shared" si="43"/>
        <v>0</v>
      </c>
      <c r="M278" s="141" t="s">
        <v>505</v>
      </c>
      <c r="N278" s="142">
        <v>0</v>
      </c>
      <c r="O278" s="142">
        <v>0</v>
      </c>
      <c r="P278" s="142">
        <v>0</v>
      </c>
      <c r="Q278" s="142">
        <v>0</v>
      </c>
      <c r="S278" s="117">
        <f t="shared" ref="S278:T309" si="44">AO278+AQ278</f>
        <v>0</v>
      </c>
      <c r="T278" s="117">
        <f t="shared" si="44"/>
        <v>0</v>
      </c>
      <c r="U278" s="114">
        <f t="shared" si="38"/>
        <v>0</v>
      </c>
      <c r="V278" s="114">
        <f t="shared" si="38"/>
        <v>0</v>
      </c>
      <c r="W278" s="117">
        <v>34</v>
      </c>
      <c r="X278" s="117">
        <v>0</v>
      </c>
      <c r="Y278" s="117">
        <v>34</v>
      </c>
      <c r="Z278" s="117">
        <v>0</v>
      </c>
      <c r="AA278" s="143"/>
      <c r="AB278" s="130">
        <v>34</v>
      </c>
      <c r="AC278" s="130">
        <v>0</v>
      </c>
      <c r="AD278" s="130">
        <v>34</v>
      </c>
      <c r="AE278" s="130"/>
      <c r="AK278" s="123">
        <v>0</v>
      </c>
      <c r="AL278" s="123">
        <v>0</v>
      </c>
      <c r="AM278" s="123">
        <v>0</v>
      </c>
      <c r="AN278" s="123">
        <v>0</v>
      </c>
      <c r="AO278" s="124">
        <v>0</v>
      </c>
      <c r="AP278" s="124">
        <v>0</v>
      </c>
      <c r="AQ278" s="124">
        <v>0</v>
      </c>
      <c r="AR278" s="124">
        <v>0</v>
      </c>
      <c r="AS278" s="123">
        <v>0</v>
      </c>
      <c r="AT278" s="123">
        <v>0</v>
      </c>
      <c r="AU278" s="123">
        <v>0</v>
      </c>
      <c r="AV278" s="123">
        <v>0</v>
      </c>
      <c r="AY278" s="131">
        <v>34</v>
      </c>
      <c r="AZ278" s="131"/>
      <c r="BK278" s="128">
        <f t="shared" si="37"/>
        <v>0</v>
      </c>
      <c r="BL278" s="128">
        <f t="shared" si="37"/>
        <v>0</v>
      </c>
      <c r="BM278" s="129">
        <f t="shared" si="41"/>
        <v>0</v>
      </c>
      <c r="BN278" s="129">
        <f t="shared" si="41"/>
        <v>0</v>
      </c>
    </row>
    <row r="279" spans="4:66" ht="20.100000000000001" customHeight="1" x14ac:dyDescent="0.25">
      <c r="D279" s="139" t="s">
        <v>35</v>
      </c>
      <c r="E279" s="139" t="s">
        <v>21</v>
      </c>
      <c r="F279" s="140" t="s">
        <v>506</v>
      </c>
      <c r="G279" s="114">
        <f t="shared" si="42"/>
        <v>0</v>
      </c>
      <c r="H279" s="114">
        <f t="shared" si="42"/>
        <v>0</v>
      </c>
      <c r="I279" s="114">
        <f t="shared" si="43"/>
        <v>0</v>
      </c>
      <c r="J279" s="114">
        <f t="shared" si="43"/>
        <v>0</v>
      </c>
      <c r="M279" s="141" t="s">
        <v>506</v>
      </c>
      <c r="N279" s="142">
        <v>0</v>
      </c>
      <c r="O279" s="142">
        <v>0</v>
      </c>
      <c r="P279" s="142">
        <v>0</v>
      </c>
      <c r="Q279" s="142">
        <v>0</v>
      </c>
      <c r="S279" s="117">
        <f t="shared" si="44"/>
        <v>0</v>
      </c>
      <c r="T279" s="117">
        <f t="shared" si="44"/>
        <v>0</v>
      </c>
      <c r="U279" s="114">
        <f t="shared" si="38"/>
        <v>0</v>
      </c>
      <c r="V279" s="114">
        <f t="shared" si="38"/>
        <v>0</v>
      </c>
      <c r="W279" s="117">
        <v>21046</v>
      </c>
      <c r="X279" s="117">
        <v>0</v>
      </c>
      <c r="Y279" s="117">
        <v>21046</v>
      </c>
      <c r="Z279" s="117">
        <v>0</v>
      </c>
      <c r="AA279" s="143"/>
      <c r="AB279" s="130">
        <v>21046</v>
      </c>
      <c r="AC279" s="130">
        <v>0</v>
      </c>
      <c r="AD279" s="130">
        <v>21046</v>
      </c>
      <c r="AE279" s="130"/>
      <c r="AK279" s="123">
        <v>0</v>
      </c>
      <c r="AL279" s="123">
        <v>0</v>
      </c>
      <c r="AM279" s="123">
        <v>0</v>
      </c>
      <c r="AN279" s="123">
        <v>0</v>
      </c>
      <c r="AO279" s="124">
        <v>0</v>
      </c>
      <c r="AP279" s="124">
        <v>0</v>
      </c>
      <c r="AQ279" s="124">
        <v>0</v>
      </c>
      <c r="AR279" s="124">
        <v>0</v>
      </c>
      <c r="AS279" s="123">
        <v>0</v>
      </c>
      <c r="AT279" s="123">
        <v>0</v>
      </c>
      <c r="AU279" s="123">
        <v>0</v>
      </c>
      <c r="AV279" s="123">
        <v>0</v>
      </c>
      <c r="AY279" s="131">
        <v>21046</v>
      </c>
      <c r="AZ279" s="131"/>
      <c r="BK279" s="128">
        <f t="shared" si="37"/>
        <v>0</v>
      </c>
      <c r="BL279" s="128">
        <f t="shared" si="37"/>
        <v>0</v>
      </c>
      <c r="BM279" s="129">
        <f t="shared" si="41"/>
        <v>0</v>
      </c>
      <c r="BN279" s="129">
        <f t="shared" si="41"/>
        <v>0</v>
      </c>
    </row>
    <row r="280" spans="4:66" ht="20.100000000000001" customHeight="1" x14ac:dyDescent="0.25">
      <c r="D280" s="139" t="s">
        <v>35</v>
      </c>
      <c r="E280" s="139" t="s">
        <v>21</v>
      </c>
      <c r="F280" s="140" t="s">
        <v>507</v>
      </c>
      <c r="G280" s="114">
        <f t="shared" si="42"/>
        <v>2900732</v>
      </c>
      <c r="H280" s="114">
        <f t="shared" si="42"/>
        <v>0</v>
      </c>
      <c r="I280" s="114">
        <f t="shared" si="43"/>
        <v>2900732</v>
      </c>
      <c r="J280" s="114">
        <f t="shared" si="43"/>
        <v>0</v>
      </c>
      <c r="M280" s="141" t="s">
        <v>507</v>
      </c>
      <c r="N280" s="142">
        <v>2900732</v>
      </c>
      <c r="O280" s="142">
        <v>0</v>
      </c>
      <c r="P280" s="142">
        <v>0</v>
      </c>
      <c r="Q280" s="142">
        <v>0</v>
      </c>
      <c r="S280" s="117">
        <f t="shared" si="44"/>
        <v>2900732</v>
      </c>
      <c r="T280" s="117">
        <f t="shared" si="44"/>
        <v>0</v>
      </c>
      <c r="U280" s="114">
        <f t="shared" si="38"/>
        <v>2900732</v>
      </c>
      <c r="V280" s="114">
        <f t="shared" si="38"/>
        <v>0</v>
      </c>
      <c r="W280" s="117">
        <v>0</v>
      </c>
      <c r="X280" s="117"/>
      <c r="Y280" s="117"/>
      <c r="Z280" s="117"/>
      <c r="AA280" s="143"/>
      <c r="AB280" s="130"/>
      <c r="AC280" s="130"/>
      <c r="AD280" s="130"/>
      <c r="AE280" s="130"/>
      <c r="AK280" s="123">
        <v>2900732</v>
      </c>
      <c r="AL280" s="123">
        <v>0</v>
      </c>
      <c r="AM280" s="123">
        <v>0</v>
      </c>
      <c r="AN280" s="123">
        <v>0</v>
      </c>
      <c r="AO280" s="124">
        <v>2900732</v>
      </c>
      <c r="AP280" s="124">
        <v>0</v>
      </c>
      <c r="AQ280" s="124">
        <v>0</v>
      </c>
      <c r="AR280" s="124">
        <v>0</v>
      </c>
      <c r="AS280" s="123">
        <v>2900732</v>
      </c>
      <c r="AT280" s="123">
        <v>0</v>
      </c>
      <c r="AU280" s="123">
        <v>0</v>
      </c>
      <c r="AV280" s="123">
        <v>0</v>
      </c>
      <c r="AY280" s="131"/>
      <c r="AZ280" s="131"/>
      <c r="BK280" s="128"/>
      <c r="BL280" s="128"/>
      <c r="BM280" s="129"/>
      <c r="BN280" s="129"/>
    </row>
    <row r="281" spans="4:66" ht="20.100000000000001" customHeight="1" x14ac:dyDescent="0.25">
      <c r="D281" s="139" t="s">
        <v>35</v>
      </c>
      <c r="E281" s="139" t="s">
        <v>21</v>
      </c>
      <c r="F281" s="140" t="s">
        <v>508</v>
      </c>
      <c r="G281" s="114">
        <f t="shared" si="42"/>
        <v>0</v>
      </c>
      <c r="H281" s="114">
        <f t="shared" si="42"/>
        <v>0</v>
      </c>
      <c r="I281" s="114">
        <f t="shared" si="43"/>
        <v>0</v>
      </c>
      <c r="J281" s="114">
        <f t="shared" si="43"/>
        <v>0</v>
      </c>
      <c r="M281" s="141" t="s">
        <v>508</v>
      </c>
      <c r="N281" s="142">
        <v>0</v>
      </c>
      <c r="O281" s="142">
        <v>0</v>
      </c>
      <c r="P281" s="142">
        <v>0</v>
      </c>
      <c r="Q281" s="142">
        <v>0</v>
      </c>
      <c r="S281" s="117">
        <f t="shared" si="44"/>
        <v>0</v>
      </c>
      <c r="T281" s="117">
        <f t="shared" si="44"/>
        <v>0</v>
      </c>
      <c r="U281" s="114">
        <f t="shared" si="38"/>
        <v>0</v>
      </c>
      <c r="V281" s="114">
        <f t="shared" si="38"/>
        <v>0</v>
      </c>
      <c r="W281" s="117">
        <v>0</v>
      </c>
      <c r="X281" s="117">
        <v>0</v>
      </c>
      <c r="Y281" s="117"/>
      <c r="Z281" s="117"/>
      <c r="AA281" s="143"/>
      <c r="AB281" s="130">
        <v>0</v>
      </c>
      <c r="AC281" s="130">
        <v>0</v>
      </c>
      <c r="AD281" s="130"/>
      <c r="AE281" s="130"/>
      <c r="AK281" s="123">
        <v>0</v>
      </c>
      <c r="AL281" s="123">
        <v>0</v>
      </c>
      <c r="AM281" s="123">
        <v>0</v>
      </c>
      <c r="AN281" s="123">
        <v>0</v>
      </c>
      <c r="AO281" s="124">
        <v>0</v>
      </c>
      <c r="AP281" s="124">
        <v>0</v>
      </c>
      <c r="AQ281" s="124">
        <v>0</v>
      </c>
      <c r="AR281" s="124">
        <v>0</v>
      </c>
      <c r="AS281" s="123">
        <v>0</v>
      </c>
      <c r="AT281" s="123">
        <v>0</v>
      </c>
      <c r="AU281" s="123">
        <v>0</v>
      </c>
      <c r="AV281" s="123">
        <v>0</v>
      </c>
      <c r="AY281" s="131"/>
      <c r="AZ281" s="131"/>
      <c r="BK281" s="128">
        <f t="shared" si="37"/>
        <v>0</v>
      </c>
      <c r="BL281" s="128">
        <f t="shared" si="37"/>
        <v>0</v>
      </c>
      <c r="BM281" s="129">
        <f t="shared" ref="BM281:BN283" si="45">+U281-BK281</f>
        <v>0</v>
      </c>
      <c r="BN281" s="129">
        <f t="shared" si="45"/>
        <v>0</v>
      </c>
    </row>
    <row r="282" spans="4:66" ht="20.100000000000001" customHeight="1" x14ac:dyDescent="0.25">
      <c r="D282" s="139" t="s">
        <v>35</v>
      </c>
      <c r="E282" s="139" t="s">
        <v>21</v>
      </c>
      <c r="F282" s="140" t="s">
        <v>509</v>
      </c>
      <c r="G282" s="114">
        <f t="shared" si="42"/>
        <v>0</v>
      </c>
      <c r="H282" s="114">
        <f t="shared" si="42"/>
        <v>0</v>
      </c>
      <c r="I282" s="114">
        <f t="shared" si="43"/>
        <v>0</v>
      </c>
      <c r="J282" s="114">
        <f t="shared" si="43"/>
        <v>0</v>
      </c>
      <c r="M282" s="141" t="s">
        <v>509</v>
      </c>
      <c r="N282" s="142">
        <v>0</v>
      </c>
      <c r="O282" s="142">
        <v>0</v>
      </c>
      <c r="P282" s="142">
        <v>0</v>
      </c>
      <c r="Q282" s="142">
        <v>0</v>
      </c>
      <c r="S282" s="117">
        <f t="shared" si="44"/>
        <v>0</v>
      </c>
      <c r="T282" s="117">
        <f t="shared" si="44"/>
        <v>0</v>
      </c>
      <c r="U282" s="114">
        <f t="shared" si="38"/>
        <v>0</v>
      </c>
      <c r="V282" s="114">
        <f t="shared" si="38"/>
        <v>0</v>
      </c>
      <c r="W282" s="117">
        <v>30466793</v>
      </c>
      <c r="X282" s="117">
        <v>0</v>
      </c>
      <c r="Y282" s="117">
        <v>30466793</v>
      </c>
      <c r="Z282" s="117">
        <v>0</v>
      </c>
      <c r="AA282" s="143"/>
      <c r="AB282" s="130">
        <v>29466793</v>
      </c>
      <c r="AC282" s="130">
        <v>0</v>
      </c>
      <c r="AD282" s="130">
        <v>29466793</v>
      </c>
      <c r="AE282" s="130"/>
      <c r="AK282" s="123">
        <v>0</v>
      </c>
      <c r="AL282" s="123">
        <v>0</v>
      </c>
      <c r="AM282" s="123">
        <v>0</v>
      </c>
      <c r="AN282" s="123">
        <v>0</v>
      </c>
      <c r="AO282" s="124">
        <v>0</v>
      </c>
      <c r="AP282" s="124">
        <v>0</v>
      </c>
      <c r="AQ282" s="124">
        <v>0</v>
      </c>
      <c r="AR282" s="124">
        <v>0</v>
      </c>
      <c r="AS282" s="123">
        <v>0</v>
      </c>
      <c r="AT282" s="123">
        <v>0</v>
      </c>
      <c r="AU282" s="123">
        <v>0</v>
      </c>
      <c r="AV282" s="123">
        <v>0</v>
      </c>
      <c r="AY282" s="131">
        <v>26466793</v>
      </c>
      <c r="AZ282" s="131"/>
      <c r="BK282" s="128">
        <f t="shared" si="37"/>
        <v>0</v>
      </c>
      <c r="BL282" s="128">
        <f t="shared" si="37"/>
        <v>0</v>
      </c>
      <c r="BM282" s="129">
        <f t="shared" si="45"/>
        <v>0</v>
      </c>
      <c r="BN282" s="129">
        <f t="shared" si="45"/>
        <v>0</v>
      </c>
    </row>
    <row r="283" spans="4:66" ht="20.100000000000001" customHeight="1" x14ac:dyDescent="0.25">
      <c r="D283" s="139" t="s">
        <v>35</v>
      </c>
      <c r="E283" s="139" t="s">
        <v>21</v>
      </c>
      <c r="F283" s="140" t="s">
        <v>510</v>
      </c>
      <c r="G283" s="114">
        <f t="shared" si="42"/>
        <v>0</v>
      </c>
      <c r="H283" s="114">
        <f t="shared" si="42"/>
        <v>0</v>
      </c>
      <c r="I283" s="114">
        <f t="shared" si="43"/>
        <v>0</v>
      </c>
      <c r="J283" s="114">
        <f t="shared" si="43"/>
        <v>0</v>
      </c>
      <c r="M283" s="141" t="s">
        <v>510</v>
      </c>
      <c r="N283" s="142">
        <v>0</v>
      </c>
      <c r="O283" s="142">
        <v>0</v>
      </c>
      <c r="P283" s="142">
        <v>0</v>
      </c>
      <c r="Q283" s="142">
        <v>0</v>
      </c>
      <c r="S283" s="117">
        <f t="shared" si="44"/>
        <v>0</v>
      </c>
      <c r="T283" s="117">
        <f t="shared" si="44"/>
        <v>0</v>
      </c>
      <c r="U283" s="114">
        <f t="shared" si="38"/>
        <v>0</v>
      </c>
      <c r="V283" s="114">
        <f t="shared" si="38"/>
        <v>0</v>
      </c>
      <c r="W283" s="117">
        <v>0</v>
      </c>
      <c r="X283" s="117">
        <v>26506086</v>
      </c>
      <c r="Y283" s="117">
        <v>0</v>
      </c>
      <c r="Z283" s="117">
        <v>26506086</v>
      </c>
      <c r="AA283" s="143"/>
      <c r="AB283" s="130">
        <v>0</v>
      </c>
      <c r="AC283" s="130">
        <v>26506086</v>
      </c>
      <c r="AD283" s="130"/>
      <c r="AE283" s="130">
        <v>26506086</v>
      </c>
      <c r="AK283" s="123">
        <v>0</v>
      </c>
      <c r="AL283" s="123">
        <v>0</v>
      </c>
      <c r="AM283" s="123">
        <v>0</v>
      </c>
      <c r="AN283" s="123">
        <v>0</v>
      </c>
      <c r="AO283" s="124">
        <v>0</v>
      </c>
      <c r="AP283" s="124">
        <v>0</v>
      </c>
      <c r="AQ283" s="124">
        <v>0</v>
      </c>
      <c r="AR283" s="124">
        <v>0</v>
      </c>
      <c r="AS283" s="123">
        <v>0</v>
      </c>
      <c r="AT283" s="123">
        <v>0</v>
      </c>
      <c r="AU283" s="123">
        <v>0</v>
      </c>
      <c r="AV283" s="123">
        <v>0</v>
      </c>
      <c r="AY283" s="131"/>
      <c r="AZ283" s="131">
        <v>26506086</v>
      </c>
      <c r="BK283" s="128">
        <f t="shared" si="37"/>
        <v>0</v>
      </c>
      <c r="BL283" s="128">
        <f t="shared" si="37"/>
        <v>0</v>
      </c>
      <c r="BM283" s="129">
        <f t="shared" si="45"/>
        <v>0</v>
      </c>
      <c r="BN283" s="129">
        <f t="shared" si="45"/>
        <v>0</v>
      </c>
    </row>
    <row r="284" spans="4:66" ht="20.100000000000001" customHeight="1" x14ac:dyDescent="0.25">
      <c r="D284" s="139" t="s">
        <v>35</v>
      </c>
      <c r="E284" s="139" t="s">
        <v>21</v>
      </c>
      <c r="F284" s="140" t="s">
        <v>511</v>
      </c>
      <c r="G284" s="114">
        <f t="shared" si="42"/>
        <v>3489328</v>
      </c>
      <c r="H284" s="114">
        <f t="shared" si="42"/>
        <v>0</v>
      </c>
      <c r="I284" s="114">
        <f t="shared" si="43"/>
        <v>3489328</v>
      </c>
      <c r="J284" s="114">
        <f t="shared" si="43"/>
        <v>0</v>
      </c>
      <c r="M284" s="141" t="s">
        <v>511</v>
      </c>
      <c r="N284" s="142">
        <v>3489328</v>
      </c>
      <c r="O284" s="142">
        <v>0</v>
      </c>
      <c r="P284" s="142">
        <v>0</v>
      </c>
      <c r="Q284" s="142">
        <v>0</v>
      </c>
      <c r="S284" s="117">
        <f t="shared" si="44"/>
        <v>3489328</v>
      </c>
      <c r="T284" s="117">
        <f t="shared" si="44"/>
        <v>0</v>
      </c>
      <c r="U284" s="114">
        <f t="shared" si="38"/>
        <v>3489328</v>
      </c>
      <c r="V284" s="114">
        <f t="shared" si="38"/>
        <v>0</v>
      </c>
      <c r="W284" s="117"/>
      <c r="X284" s="117"/>
      <c r="Y284" s="117"/>
      <c r="Z284" s="117"/>
      <c r="AA284" s="143"/>
      <c r="AB284" s="130"/>
      <c r="AC284" s="130"/>
      <c r="AD284" s="130"/>
      <c r="AE284" s="130"/>
      <c r="AK284" s="123">
        <v>3489328</v>
      </c>
      <c r="AL284" s="123">
        <v>0</v>
      </c>
      <c r="AM284" s="123">
        <v>0</v>
      </c>
      <c r="AN284" s="123">
        <v>0</v>
      </c>
      <c r="AO284" s="124">
        <v>3489328</v>
      </c>
      <c r="AP284" s="124">
        <v>0</v>
      </c>
      <c r="AQ284" s="124">
        <v>0</v>
      </c>
      <c r="AR284" s="124">
        <v>0</v>
      </c>
      <c r="AS284" s="123">
        <v>3489328</v>
      </c>
      <c r="AT284" s="123">
        <v>0</v>
      </c>
      <c r="AU284" s="123"/>
      <c r="AV284" s="123"/>
      <c r="AY284" s="131"/>
      <c r="AZ284" s="131"/>
      <c r="BK284" s="128"/>
      <c r="BL284" s="128"/>
      <c r="BM284" s="129"/>
      <c r="BN284" s="129"/>
    </row>
    <row r="285" spans="4:66" ht="20.100000000000001" customHeight="1" x14ac:dyDescent="0.25">
      <c r="D285" s="139" t="s">
        <v>35</v>
      </c>
      <c r="E285" s="139" t="s">
        <v>21</v>
      </c>
      <c r="F285" s="140" t="s">
        <v>512</v>
      </c>
      <c r="G285" s="114">
        <f t="shared" si="42"/>
        <v>0</v>
      </c>
      <c r="H285" s="114">
        <f t="shared" si="42"/>
        <v>0</v>
      </c>
      <c r="I285" s="114">
        <f t="shared" si="43"/>
        <v>0</v>
      </c>
      <c r="J285" s="114">
        <f t="shared" si="43"/>
        <v>0</v>
      </c>
      <c r="M285" s="141" t="s">
        <v>512</v>
      </c>
      <c r="N285" s="142">
        <v>0</v>
      </c>
      <c r="O285" s="142">
        <v>0</v>
      </c>
      <c r="P285" s="142">
        <v>0</v>
      </c>
      <c r="Q285" s="142">
        <v>0</v>
      </c>
      <c r="S285" s="117">
        <f t="shared" si="44"/>
        <v>0</v>
      </c>
      <c r="T285" s="117">
        <f t="shared" si="44"/>
        <v>0</v>
      </c>
      <c r="U285" s="114">
        <f t="shared" si="38"/>
        <v>0</v>
      </c>
      <c r="V285" s="114">
        <f t="shared" si="38"/>
        <v>0</v>
      </c>
      <c r="W285" s="117">
        <v>39293</v>
      </c>
      <c r="X285" s="117">
        <v>0</v>
      </c>
      <c r="Y285" s="117">
        <v>39293</v>
      </c>
      <c r="Z285" s="117">
        <v>0</v>
      </c>
      <c r="AA285" s="143"/>
      <c r="AB285" s="130">
        <v>39293</v>
      </c>
      <c r="AC285" s="130">
        <v>0</v>
      </c>
      <c r="AD285" s="130">
        <v>39293</v>
      </c>
      <c r="AE285" s="130"/>
      <c r="AK285" s="123">
        <v>0</v>
      </c>
      <c r="AL285" s="123">
        <v>0</v>
      </c>
      <c r="AM285" s="123">
        <v>0</v>
      </c>
      <c r="AN285" s="123">
        <v>0</v>
      </c>
      <c r="AO285" s="124">
        <v>0</v>
      </c>
      <c r="AP285" s="124">
        <v>0</v>
      </c>
      <c r="AQ285" s="124">
        <v>0</v>
      </c>
      <c r="AR285" s="124">
        <v>0</v>
      </c>
      <c r="AS285" s="123">
        <v>0</v>
      </c>
      <c r="AT285" s="123">
        <v>0</v>
      </c>
      <c r="AU285" s="123">
        <v>0</v>
      </c>
      <c r="AV285" s="123">
        <v>0</v>
      </c>
      <c r="AY285" s="131">
        <v>39293</v>
      </c>
      <c r="AZ285" s="131"/>
      <c r="BK285" s="128">
        <f t="shared" si="37"/>
        <v>0</v>
      </c>
      <c r="BL285" s="128">
        <f t="shared" si="37"/>
        <v>0</v>
      </c>
      <c r="BM285" s="129">
        <f t="shared" ref="BM285:BN289" si="46">+U285-BK285</f>
        <v>0</v>
      </c>
      <c r="BN285" s="129">
        <f t="shared" si="46"/>
        <v>0</v>
      </c>
    </row>
    <row r="286" spans="4:66" ht="20.100000000000001" customHeight="1" x14ac:dyDescent="0.25">
      <c r="D286" s="139" t="s">
        <v>35</v>
      </c>
      <c r="E286" s="139" t="s">
        <v>21</v>
      </c>
      <c r="F286" s="140" t="s">
        <v>513</v>
      </c>
      <c r="G286" s="114">
        <f t="shared" si="42"/>
        <v>0</v>
      </c>
      <c r="H286" s="114">
        <f t="shared" si="42"/>
        <v>0</v>
      </c>
      <c r="I286" s="114">
        <f t="shared" si="43"/>
        <v>0</v>
      </c>
      <c r="J286" s="114">
        <f t="shared" si="43"/>
        <v>0</v>
      </c>
      <c r="M286" s="141" t="s">
        <v>513</v>
      </c>
      <c r="N286" s="142">
        <v>0</v>
      </c>
      <c r="O286" s="142">
        <v>0</v>
      </c>
      <c r="P286" s="142">
        <v>0</v>
      </c>
      <c r="Q286" s="142">
        <v>0</v>
      </c>
      <c r="S286" s="117">
        <f t="shared" si="44"/>
        <v>0</v>
      </c>
      <c r="T286" s="117">
        <f t="shared" si="44"/>
        <v>0</v>
      </c>
      <c r="U286" s="114">
        <f t="shared" si="38"/>
        <v>0</v>
      </c>
      <c r="V286" s="114">
        <f t="shared" si="38"/>
        <v>0</v>
      </c>
      <c r="W286" s="117">
        <v>0</v>
      </c>
      <c r="X286" s="117">
        <v>0</v>
      </c>
      <c r="Y286" s="117"/>
      <c r="Z286" s="117"/>
      <c r="AA286" s="143"/>
      <c r="AB286" s="130">
        <v>0</v>
      </c>
      <c r="AC286" s="130">
        <v>0</v>
      </c>
      <c r="AD286" s="130"/>
      <c r="AE286" s="130"/>
      <c r="AK286" s="123">
        <v>0</v>
      </c>
      <c r="AL286" s="123">
        <v>0</v>
      </c>
      <c r="AM286" s="123">
        <v>0</v>
      </c>
      <c r="AN286" s="123">
        <v>0</v>
      </c>
      <c r="AO286" s="124">
        <v>0</v>
      </c>
      <c r="AP286" s="124">
        <v>0</v>
      </c>
      <c r="AQ286" s="124">
        <v>0</v>
      </c>
      <c r="AR286" s="124">
        <v>0</v>
      </c>
      <c r="AS286" s="123">
        <v>0</v>
      </c>
      <c r="AT286" s="123">
        <v>0</v>
      </c>
      <c r="AU286" s="123">
        <v>0</v>
      </c>
      <c r="AV286" s="123">
        <v>0</v>
      </c>
      <c r="AY286" s="131"/>
      <c r="AZ286" s="131"/>
      <c r="BK286" s="128">
        <f t="shared" si="37"/>
        <v>0</v>
      </c>
      <c r="BL286" s="128">
        <f t="shared" si="37"/>
        <v>0</v>
      </c>
      <c r="BM286" s="129">
        <f t="shared" si="46"/>
        <v>0</v>
      </c>
      <c r="BN286" s="129">
        <f t="shared" si="46"/>
        <v>0</v>
      </c>
    </row>
    <row r="287" spans="4:66" ht="20.100000000000001" customHeight="1" x14ac:dyDescent="0.25">
      <c r="D287" s="139" t="s">
        <v>35</v>
      </c>
      <c r="E287" s="139" t="s">
        <v>21</v>
      </c>
      <c r="F287" s="140" t="s">
        <v>514</v>
      </c>
      <c r="G287" s="114">
        <f t="shared" si="42"/>
        <v>12000000</v>
      </c>
      <c r="H287" s="114">
        <f t="shared" si="42"/>
        <v>0</v>
      </c>
      <c r="I287" s="114">
        <f t="shared" si="43"/>
        <v>12000000</v>
      </c>
      <c r="J287" s="114">
        <f t="shared" si="43"/>
        <v>0</v>
      </c>
      <c r="M287" s="141" t="s">
        <v>514</v>
      </c>
      <c r="N287" s="142">
        <v>12000000</v>
      </c>
      <c r="O287" s="142">
        <v>0</v>
      </c>
      <c r="P287" s="142">
        <v>0</v>
      </c>
      <c r="Q287" s="142">
        <v>0</v>
      </c>
      <c r="S287" s="117">
        <f t="shared" si="44"/>
        <v>12000000</v>
      </c>
      <c r="T287" s="117">
        <f t="shared" si="44"/>
        <v>0</v>
      </c>
      <c r="U287" s="114">
        <f t="shared" si="38"/>
        <v>12000000</v>
      </c>
      <c r="V287" s="114">
        <f t="shared" si="38"/>
        <v>0</v>
      </c>
      <c r="W287" s="117">
        <v>12000000</v>
      </c>
      <c r="X287" s="117">
        <v>0</v>
      </c>
      <c r="Y287" s="117">
        <v>12000000</v>
      </c>
      <c r="Z287" s="117">
        <v>0</v>
      </c>
      <c r="AA287" s="143"/>
      <c r="AB287" s="130">
        <v>12000000</v>
      </c>
      <c r="AC287" s="130">
        <v>0</v>
      </c>
      <c r="AD287" s="130">
        <v>12000000</v>
      </c>
      <c r="AE287" s="130"/>
      <c r="AK287" s="123">
        <v>12000000</v>
      </c>
      <c r="AL287" s="123">
        <v>0</v>
      </c>
      <c r="AM287" s="123">
        <v>0</v>
      </c>
      <c r="AN287" s="123">
        <v>0</v>
      </c>
      <c r="AO287" s="124">
        <v>12000000</v>
      </c>
      <c r="AP287" s="124">
        <v>0</v>
      </c>
      <c r="AQ287" s="124">
        <v>0</v>
      </c>
      <c r="AR287" s="124">
        <v>0</v>
      </c>
      <c r="AS287" s="123">
        <v>12000000</v>
      </c>
      <c r="AT287" s="123">
        <v>0</v>
      </c>
      <c r="AU287" s="123">
        <v>0</v>
      </c>
      <c r="AV287" s="123">
        <v>0</v>
      </c>
      <c r="AY287" s="131">
        <v>12000000</v>
      </c>
      <c r="AZ287" s="131"/>
      <c r="BK287" s="128">
        <f t="shared" si="37"/>
        <v>12000000</v>
      </c>
      <c r="BL287" s="128">
        <f t="shared" si="37"/>
        <v>0</v>
      </c>
      <c r="BM287" s="129">
        <f t="shared" si="46"/>
        <v>0</v>
      </c>
      <c r="BN287" s="129">
        <f t="shared" si="46"/>
        <v>0</v>
      </c>
    </row>
    <row r="288" spans="4:66" ht="20.100000000000001" customHeight="1" x14ac:dyDescent="0.25">
      <c r="D288" s="139" t="s">
        <v>35</v>
      </c>
      <c r="E288" s="139" t="s">
        <v>21</v>
      </c>
      <c r="F288" s="140" t="s">
        <v>515</v>
      </c>
      <c r="G288" s="114">
        <f t="shared" si="42"/>
        <v>602182</v>
      </c>
      <c r="H288" s="114">
        <f t="shared" si="42"/>
        <v>0</v>
      </c>
      <c r="I288" s="114">
        <f t="shared" si="43"/>
        <v>602182</v>
      </c>
      <c r="J288" s="114">
        <f t="shared" si="43"/>
        <v>0</v>
      </c>
      <c r="M288" s="141" t="s">
        <v>515</v>
      </c>
      <c r="N288" s="142">
        <v>602182</v>
      </c>
      <c r="O288" s="142">
        <v>0</v>
      </c>
      <c r="P288" s="142">
        <v>0</v>
      </c>
      <c r="Q288" s="142">
        <v>0</v>
      </c>
      <c r="S288" s="117">
        <f t="shared" si="44"/>
        <v>602182</v>
      </c>
      <c r="T288" s="117">
        <f t="shared" si="44"/>
        <v>0</v>
      </c>
      <c r="U288" s="114">
        <f t="shared" si="38"/>
        <v>602182</v>
      </c>
      <c r="V288" s="114">
        <f t="shared" si="38"/>
        <v>0</v>
      </c>
      <c r="W288" s="117">
        <v>602182</v>
      </c>
      <c r="X288" s="117">
        <v>0</v>
      </c>
      <c r="Y288" s="117">
        <v>602182</v>
      </c>
      <c r="Z288" s="117">
        <v>0</v>
      </c>
      <c r="AA288" s="143"/>
      <c r="AB288" s="130">
        <v>602182</v>
      </c>
      <c r="AC288" s="130">
        <v>0</v>
      </c>
      <c r="AD288" s="130">
        <v>602182</v>
      </c>
      <c r="AE288" s="130"/>
      <c r="AK288" s="123">
        <v>602182</v>
      </c>
      <c r="AL288" s="123">
        <v>0</v>
      </c>
      <c r="AM288" s="123">
        <v>0</v>
      </c>
      <c r="AN288" s="123">
        <v>0</v>
      </c>
      <c r="AO288" s="124">
        <v>602182</v>
      </c>
      <c r="AP288" s="124">
        <v>0</v>
      </c>
      <c r="AQ288" s="124">
        <v>0</v>
      </c>
      <c r="AR288" s="124">
        <v>0</v>
      </c>
      <c r="AS288" s="123">
        <v>602182</v>
      </c>
      <c r="AT288" s="123">
        <v>0</v>
      </c>
      <c r="AU288" s="123">
        <v>0</v>
      </c>
      <c r="AV288" s="123">
        <v>0</v>
      </c>
      <c r="AY288" s="131">
        <v>602182</v>
      </c>
      <c r="AZ288" s="131"/>
      <c r="BK288" s="128">
        <f t="shared" si="37"/>
        <v>602182</v>
      </c>
      <c r="BL288" s="128">
        <f t="shared" si="37"/>
        <v>0</v>
      </c>
      <c r="BM288" s="129">
        <f t="shared" si="46"/>
        <v>0</v>
      </c>
      <c r="BN288" s="129">
        <f t="shared" si="46"/>
        <v>0</v>
      </c>
    </row>
    <row r="289" spans="2:66" ht="20.100000000000001" customHeight="1" x14ac:dyDescent="0.25">
      <c r="D289" s="139" t="s">
        <v>35</v>
      </c>
      <c r="E289" s="139" t="s">
        <v>21</v>
      </c>
      <c r="F289" s="140" t="s">
        <v>516</v>
      </c>
      <c r="G289" s="114">
        <f t="shared" si="42"/>
        <v>0</v>
      </c>
      <c r="H289" s="114">
        <f t="shared" si="42"/>
        <v>978932</v>
      </c>
      <c r="I289" s="114">
        <f t="shared" si="43"/>
        <v>0</v>
      </c>
      <c r="J289" s="114">
        <f t="shared" si="43"/>
        <v>978932</v>
      </c>
      <c r="M289" s="141" t="s">
        <v>516</v>
      </c>
      <c r="N289" s="142">
        <v>0</v>
      </c>
      <c r="O289" s="142">
        <v>978932</v>
      </c>
      <c r="P289" s="142">
        <v>0</v>
      </c>
      <c r="Q289" s="142">
        <v>0</v>
      </c>
      <c r="S289" s="117">
        <f t="shared" si="44"/>
        <v>0</v>
      </c>
      <c r="T289" s="117">
        <f t="shared" si="44"/>
        <v>978932</v>
      </c>
      <c r="U289" s="114">
        <f>+AS289+AU289</f>
        <v>0</v>
      </c>
      <c r="V289" s="114">
        <f t="shared" si="38"/>
        <v>978932</v>
      </c>
      <c r="W289" s="117">
        <v>0</v>
      </c>
      <c r="X289" s="117">
        <v>978932</v>
      </c>
      <c r="Y289" s="117">
        <v>0</v>
      </c>
      <c r="Z289" s="117">
        <v>978932</v>
      </c>
      <c r="AA289" s="143"/>
      <c r="AB289" s="130">
        <v>0</v>
      </c>
      <c r="AC289" s="130">
        <v>978932</v>
      </c>
      <c r="AD289" s="130"/>
      <c r="AE289" s="130">
        <v>978932</v>
      </c>
      <c r="AK289" s="123">
        <v>0</v>
      </c>
      <c r="AL289" s="123">
        <v>978932</v>
      </c>
      <c r="AM289" s="123">
        <v>0</v>
      </c>
      <c r="AN289" s="123">
        <v>0</v>
      </c>
      <c r="AO289" s="124">
        <v>0</v>
      </c>
      <c r="AP289" s="124">
        <v>978932</v>
      </c>
      <c r="AQ289" s="124">
        <v>0</v>
      </c>
      <c r="AR289" s="124">
        <v>0</v>
      </c>
      <c r="AS289" s="123">
        <v>0</v>
      </c>
      <c r="AT289" s="123">
        <v>978932</v>
      </c>
      <c r="AU289" s="123">
        <v>0</v>
      </c>
      <c r="AV289" s="123">
        <v>0</v>
      </c>
      <c r="AY289" s="131"/>
      <c r="AZ289" s="131">
        <v>978932</v>
      </c>
      <c r="BK289" s="128">
        <f t="shared" si="37"/>
        <v>0</v>
      </c>
      <c r="BL289" s="128">
        <f t="shared" si="37"/>
        <v>978932</v>
      </c>
      <c r="BM289" s="129">
        <f t="shared" si="46"/>
        <v>0</v>
      </c>
      <c r="BN289" s="129">
        <f t="shared" si="46"/>
        <v>0</v>
      </c>
    </row>
    <row r="290" spans="2:66" ht="20.100000000000001" customHeight="1" x14ac:dyDescent="0.25">
      <c r="D290" s="139" t="s">
        <v>35</v>
      </c>
      <c r="E290" s="139" t="s">
        <v>21</v>
      </c>
      <c r="F290" s="140" t="s">
        <v>517</v>
      </c>
      <c r="G290" s="114">
        <f t="shared" si="42"/>
        <v>0</v>
      </c>
      <c r="H290" s="114">
        <f t="shared" si="42"/>
        <v>0</v>
      </c>
      <c r="I290" s="114">
        <f t="shared" si="43"/>
        <v>0</v>
      </c>
      <c r="J290" s="114">
        <f t="shared" si="43"/>
        <v>0</v>
      </c>
      <c r="M290" s="141" t="s">
        <v>517</v>
      </c>
      <c r="N290" s="142">
        <v>0</v>
      </c>
      <c r="O290" s="142">
        <v>0</v>
      </c>
      <c r="P290" s="142">
        <v>0</v>
      </c>
      <c r="Q290" s="142">
        <v>0</v>
      </c>
      <c r="S290" s="117">
        <f t="shared" si="44"/>
        <v>0</v>
      </c>
      <c r="T290" s="117">
        <f t="shared" si="44"/>
        <v>0</v>
      </c>
      <c r="U290" s="114">
        <f t="shared" si="38"/>
        <v>6464550.9699999997</v>
      </c>
      <c r="V290" s="114">
        <f t="shared" si="38"/>
        <v>0</v>
      </c>
      <c r="W290" s="117"/>
      <c r="X290" s="117"/>
      <c r="Y290" s="117"/>
      <c r="Z290" s="117"/>
      <c r="AA290" s="143"/>
      <c r="AB290" s="130"/>
      <c r="AC290" s="130"/>
      <c r="AD290" s="130"/>
      <c r="AE290" s="130"/>
      <c r="AK290" s="123">
        <v>0</v>
      </c>
      <c r="AL290" s="123">
        <v>0</v>
      </c>
      <c r="AM290" s="123">
        <v>0</v>
      </c>
      <c r="AN290" s="123">
        <v>0</v>
      </c>
      <c r="AO290" s="124">
        <v>0</v>
      </c>
      <c r="AP290" s="124">
        <v>0</v>
      </c>
      <c r="AQ290" s="124">
        <v>0</v>
      </c>
      <c r="AR290" s="124">
        <v>0</v>
      </c>
      <c r="AS290" s="123">
        <v>6464550.9699999997</v>
      </c>
      <c r="AT290" s="123"/>
      <c r="AU290" s="123"/>
      <c r="AV290" s="123"/>
      <c r="AY290" s="131"/>
      <c r="AZ290" s="131"/>
      <c r="BK290" s="128"/>
      <c r="BL290" s="128"/>
      <c r="BM290" s="129"/>
      <c r="BN290" s="129"/>
    </row>
    <row r="291" spans="2:66" ht="20.100000000000001" customHeight="1" x14ac:dyDescent="0.25">
      <c r="D291" s="139" t="s">
        <v>35</v>
      </c>
      <c r="E291" s="139" t="s">
        <v>21</v>
      </c>
      <c r="F291" s="140" t="s">
        <v>518</v>
      </c>
      <c r="G291" s="114">
        <f t="shared" si="42"/>
        <v>63814</v>
      </c>
      <c r="H291" s="114">
        <f t="shared" si="42"/>
        <v>0</v>
      </c>
      <c r="I291" s="114">
        <f t="shared" si="43"/>
        <v>63814</v>
      </c>
      <c r="J291" s="114">
        <f t="shared" si="43"/>
        <v>0</v>
      </c>
      <c r="M291" s="141" t="s">
        <v>518</v>
      </c>
      <c r="N291" s="142">
        <v>63814</v>
      </c>
      <c r="O291" s="142">
        <v>0</v>
      </c>
      <c r="P291" s="142">
        <v>0</v>
      </c>
      <c r="Q291" s="142">
        <v>0</v>
      </c>
      <c r="S291" s="117">
        <f t="shared" si="44"/>
        <v>63814</v>
      </c>
      <c r="T291" s="117">
        <f t="shared" si="44"/>
        <v>0</v>
      </c>
      <c r="U291" s="114">
        <f t="shared" si="38"/>
        <v>63814</v>
      </c>
      <c r="V291" s="114">
        <f t="shared" si="38"/>
        <v>0</v>
      </c>
      <c r="W291" s="117">
        <v>63814</v>
      </c>
      <c r="X291" s="117">
        <v>0</v>
      </c>
      <c r="Y291" s="117">
        <v>63814</v>
      </c>
      <c r="Z291" s="117">
        <v>0</v>
      </c>
      <c r="AA291" s="143"/>
      <c r="AB291" s="130">
        <v>63814</v>
      </c>
      <c r="AC291" s="130">
        <v>0</v>
      </c>
      <c r="AD291" s="130">
        <v>63814</v>
      </c>
      <c r="AE291" s="130"/>
      <c r="AK291" s="123">
        <v>63814</v>
      </c>
      <c r="AL291" s="123">
        <v>0</v>
      </c>
      <c r="AM291" s="123">
        <v>0</v>
      </c>
      <c r="AN291" s="123">
        <v>0</v>
      </c>
      <c r="AO291" s="124">
        <v>63814</v>
      </c>
      <c r="AP291" s="124">
        <v>0</v>
      </c>
      <c r="AQ291" s="124">
        <v>0</v>
      </c>
      <c r="AR291" s="124">
        <v>0</v>
      </c>
      <c r="AS291" s="123">
        <v>63814</v>
      </c>
      <c r="AT291" s="123">
        <v>0</v>
      </c>
      <c r="AU291" s="123">
        <v>0</v>
      </c>
      <c r="AV291" s="123">
        <v>0</v>
      </c>
      <c r="AY291" s="131">
        <v>63814</v>
      </c>
      <c r="AZ291" s="131"/>
      <c r="BK291" s="128">
        <f t="shared" si="37"/>
        <v>63814</v>
      </c>
      <c r="BL291" s="128">
        <f t="shared" si="37"/>
        <v>0</v>
      </c>
      <c r="BM291" s="129">
        <f t="shared" ref="BM291:BN320" si="47">+U291-BK291</f>
        <v>0</v>
      </c>
      <c r="BN291" s="129">
        <f t="shared" si="47"/>
        <v>0</v>
      </c>
    </row>
    <row r="292" spans="2:66" ht="20.100000000000001" customHeight="1" x14ac:dyDescent="0.25">
      <c r="D292" s="139" t="s">
        <v>35</v>
      </c>
      <c r="E292" s="139" t="s">
        <v>21</v>
      </c>
      <c r="F292" s="140" t="s">
        <v>519</v>
      </c>
      <c r="G292" s="114">
        <f t="shared" si="42"/>
        <v>0</v>
      </c>
      <c r="H292" s="114">
        <f t="shared" si="42"/>
        <v>0</v>
      </c>
      <c r="I292" s="114">
        <f t="shared" si="43"/>
        <v>0</v>
      </c>
      <c r="J292" s="114">
        <f t="shared" si="43"/>
        <v>0</v>
      </c>
      <c r="M292" s="141" t="s">
        <v>519</v>
      </c>
      <c r="N292" s="142">
        <v>0</v>
      </c>
      <c r="O292" s="142">
        <v>0</v>
      </c>
      <c r="P292" s="142">
        <v>0</v>
      </c>
      <c r="Q292" s="142">
        <v>0</v>
      </c>
      <c r="S292" s="117">
        <f t="shared" si="44"/>
        <v>0</v>
      </c>
      <c r="T292" s="117">
        <f t="shared" si="44"/>
        <v>0</v>
      </c>
      <c r="U292" s="114">
        <f t="shared" si="38"/>
        <v>0</v>
      </c>
      <c r="V292" s="114">
        <f t="shared" si="38"/>
        <v>0</v>
      </c>
      <c r="W292" s="117">
        <v>0</v>
      </c>
      <c r="X292" s="117">
        <v>0</v>
      </c>
      <c r="Y292" s="117"/>
      <c r="Z292" s="117"/>
      <c r="AA292" s="143"/>
      <c r="AB292" s="130">
        <v>0</v>
      </c>
      <c r="AC292" s="130">
        <v>0</v>
      </c>
      <c r="AD292" s="130">
        <v>75791.72</v>
      </c>
      <c r="AE292" s="130"/>
      <c r="AK292" s="123">
        <v>0</v>
      </c>
      <c r="AL292" s="123">
        <v>0</v>
      </c>
      <c r="AM292" s="123">
        <v>0</v>
      </c>
      <c r="AN292" s="123">
        <v>0</v>
      </c>
      <c r="AO292" s="124">
        <v>0</v>
      </c>
      <c r="AP292" s="124">
        <v>0</v>
      </c>
      <c r="AQ292" s="124">
        <v>0</v>
      </c>
      <c r="AR292" s="124">
        <v>0</v>
      </c>
      <c r="AS292" s="123">
        <v>0</v>
      </c>
      <c r="AT292" s="123">
        <v>0</v>
      </c>
      <c r="AU292" s="123">
        <v>0</v>
      </c>
      <c r="AV292" s="123">
        <v>0</v>
      </c>
      <c r="AY292" s="131">
        <v>75791.72</v>
      </c>
      <c r="AZ292" s="131"/>
      <c r="BK292" s="128">
        <f t="shared" si="37"/>
        <v>0</v>
      </c>
      <c r="BL292" s="128">
        <f t="shared" si="37"/>
        <v>0</v>
      </c>
      <c r="BM292" s="129">
        <f t="shared" si="47"/>
        <v>0</v>
      </c>
      <c r="BN292" s="129">
        <f t="shared" si="47"/>
        <v>0</v>
      </c>
    </row>
    <row r="293" spans="2:66" ht="20.100000000000001" customHeight="1" x14ac:dyDescent="0.25">
      <c r="D293" s="139" t="s">
        <v>35</v>
      </c>
      <c r="E293" s="139" t="s">
        <v>21</v>
      </c>
      <c r="F293" s="140" t="s">
        <v>520</v>
      </c>
      <c r="G293" s="114">
        <f t="shared" si="42"/>
        <v>9000000</v>
      </c>
      <c r="H293" s="114">
        <f t="shared" si="42"/>
        <v>0</v>
      </c>
      <c r="I293" s="114">
        <f t="shared" si="43"/>
        <v>9000000</v>
      </c>
      <c r="J293" s="114">
        <f t="shared" si="43"/>
        <v>0</v>
      </c>
      <c r="M293" s="141" t="s">
        <v>520</v>
      </c>
      <c r="N293" s="142">
        <v>9000000</v>
      </c>
      <c r="O293" s="142">
        <v>0</v>
      </c>
      <c r="P293" s="142">
        <v>0</v>
      </c>
      <c r="Q293" s="142">
        <v>0</v>
      </c>
      <c r="S293" s="117">
        <f t="shared" si="44"/>
        <v>9000000</v>
      </c>
      <c r="T293" s="117">
        <f t="shared" si="44"/>
        <v>0</v>
      </c>
      <c r="U293" s="114">
        <f t="shared" si="38"/>
        <v>9000000</v>
      </c>
      <c r="V293" s="114">
        <f t="shared" si="38"/>
        <v>0</v>
      </c>
      <c r="W293" s="117">
        <v>9000000</v>
      </c>
      <c r="X293" s="117">
        <v>0</v>
      </c>
      <c r="Y293" s="117">
        <v>9000000</v>
      </c>
      <c r="Z293" s="117">
        <v>0</v>
      </c>
      <c r="AA293" s="143"/>
      <c r="AB293" s="130">
        <v>4000000</v>
      </c>
      <c r="AC293" s="130">
        <v>0</v>
      </c>
      <c r="AD293" s="130">
        <v>0</v>
      </c>
      <c r="AE293" s="130">
        <v>0</v>
      </c>
      <c r="AK293" s="123">
        <v>9000000</v>
      </c>
      <c r="AL293" s="123">
        <v>0</v>
      </c>
      <c r="AM293" s="123">
        <v>0</v>
      </c>
      <c r="AN293" s="123">
        <v>0</v>
      </c>
      <c r="AO293" s="124">
        <v>9000000</v>
      </c>
      <c r="AP293" s="124">
        <v>0</v>
      </c>
      <c r="AQ293" s="124">
        <v>0</v>
      </c>
      <c r="AR293" s="124">
        <v>0</v>
      </c>
      <c r="AS293" s="123">
        <v>9000000</v>
      </c>
      <c r="AT293" s="123">
        <v>0</v>
      </c>
      <c r="AU293" s="123">
        <v>0</v>
      </c>
      <c r="AV293" s="123">
        <v>0</v>
      </c>
      <c r="AY293" s="131">
        <v>0</v>
      </c>
      <c r="AZ293" s="131">
        <v>0</v>
      </c>
      <c r="BK293" s="128">
        <f t="shared" si="37"/>
        <v>9000000</v>
      </c>
      <c r="BL293" s="128">
        <f t="shared" si="37"/>
        <v>0</v>
      </c>
      <c r="BM293" s="129">
        <f t="shared" si="47"/>
        <v>0</v>
      </c>
      <c r="BN293" s="129">
        <f t="shared" si="47"/>
        <v>0</v>
      </c>
    </row>
    <row r="294" spans="2:66" ht="20.100000000000001" customHeight="1" x14ac:dyDescent="0.25">
      <c r="D294" s="139" t="s">
        <v>35</v>
      </c>
      <c r="E294" s="139" t="s">
        <v>21</v>
      </c>
      <c r="F294" s="140" t="s">
        <v>521</v>
      </c>
      <c r="G294" s="114">
        <f t="shared" si="42"/>
        <v>75791.72</v>
      </c>
      <c r="H294" s="114">
        <f t="shared" si="42"/>
        <v>0</v>
      </c>
      <c r="I294" s="114">
        <f t="shared" si="43"/>
        <v>75791.72</v>
      </c>
      <c r="J294" s="114">
        <f t="shared" si="43"/>
        <v>0</v>
      </c>
      <c r="M294" s="141" t="s">
        <v>521</v>
      </c>
      <c r="N294" s="142">
        <v>75791.72</v>
      </c>
      <c r="O294" s="142">
        <v>0</v>
      </c>
      <c r="P294" s="142">
        <v>0</v>
      </c>
      <c r="Q294" s="142">
        <v>0</v>
      </c>
      <c r="S294" s="117">
        <f t="shared" si="44"/>
        <v>75791.72</v>
      </c>
      <c r="T294" s="117">
        <f t="shared" si="44"/>
        <v>0</v>
      </c>
      <c r="U294" s="114">
        <f t="shared" si="38"/>
        <v>75791.72</v>
      </c>
      <c r="V294" s="114">
        <f t="shared" si="38"/>
        <v>0</v>
      </c>
      <c r="W294" s="117">
        <v>75791.72</v>
      </c>
      <c r="X294" s="117">
        <v>0</v>
      </c>
      <c r="Y294" s="117">
        <v>75791.72</v>
      </c>
      <c r="Z294" s="117">
        <v>0</v>
      </c>
      <c r="AA294" s="143"/>
      <c r="AB294" s="130">
        <v>75791.72</v>
      </c>
      <c r="AC294" s="130">
        <v>0</v>
      </c>
      <c r="AD294" s="130">
        <v>0</v>
      </c>
      <c r="AE294" s="130">
        <v>0</v>
      </c>
      <c r="AK294" s="123">
        <v>75791.72</v>
      </c>
      <c r="AL294" s="123">
        <v>0</v>
      </c>
      <c r="AM294" s="123">
        <v>0</v>
      </c>
      <c r="AN294" s="123">
        <v>0</v>
      </c>
      <c r="AO294" s="124">
        <v>75791.72</v>
      </c>
      <c r="AP294" s="124">
        <v>0</v>
      </c>
      <c r="AQ294" s="124">
        <v>0</v>
      </c>
      <c r="AR294" s="124">
        <v>0</v>
      </c>
      <c r="AS294" s="123">
        <v>75791.72</v>
      </c>
      <c r="AT294" s="123">
        <v>0</v>
      </c>
      <c r="AU294" s="123">
        <v>0</v>
      </c>
      <c r="AV294" s="123">
        <v>0</v>
      </c>
      <c r="AY294" s="131">
        <v>0</v>
      </c>
      <c r="AZ294" s="131">
        <v>0</v>
      </c>
      <c r="BK294" s="128">
        <f t="shared" si="37"/>
        <v>75791.72</v>
      </c>
      <c r="BL294" s="128">
        <f t="shared" si="37"/>
        <v>0</v>
      </c>
      <c r="BM294" s="129">
        <f t="shared" si="47"/>
        <v>0</v>
      </c>
      <c r="BN294" s="129">
        <f t="shared" si="47"/>
        <v>0</v>
      </c>
    </row>
    <row r="295" spans="2:66" ht="20.100000000000001" customHeight="1" x14ac:dyDescent="0.25">
      <c r="D295" s="139" t="s">
        <v>35</v>
      </c>
      <c r="E295" s="139" t="s">
        <v>21</v>
      </c>
      <c r="F295" s="140" t="s">
        <v>522</v>
      </c>
      <c r="G295" s="114">
        <f t="shared" si="42"/>
        <v>0</v>
      </c>
      <c r="H295" s="114">
        <f t="shared" si="42"/>
        <v>0</v>
      </c>
      <c r="I295" s="114">
        <f t="shared" si="43"/>
        <v>0</v>
      </c>
      <c r="J295" s="114">
        <f t="shared" si="43"/>
        <v>0</v>
      </c>
      <c r="M295" s="141" t="s">
        <v>522</v>
      </c>
      <c r="N295" s="142">
        <v>0</v>
      </c>
      <c r="O295" s="142">
        <v>0</v>
      </c>
      <c r="P295" s="142">
        <v>0</v>
      </c>
      <c r="Q295" s="142">
        <v>0</v>
      </c>
      <c r="S295" s="117">
        <f t="shared" si="44"/>
        <v>0</v>
      </c>
      <c r="T295" s="117">
        <f t="shared" si="44"/>
        <v>0</v>
      </c>
      <c r="U295" s="114">
        <f t="shared" si="38"/>
        <v>0</v>
      </c>
      <c r="V295" s="114">
        <f t="shared" si="38"/>
        <v>0</v>
      </c>
      <c r="W295" s="117">
        <v>0</v>
      </c>
      <c r="X295" s="117">
        <v>0</v>
      </c>
      <c r="Y295" s="117"/>
      <c r="Z295" s="117"/>
      <c r="AA295" s="143"/>
      <c r="AB295" s="130">
        <v>0</v>
      </c>
      <c r="AC295" s="130">
        <v>0</v>
      </c>
      <c r="AD295" s="130"/>
      <c r="AE295" s="130"/>
      <c r="AK295" s="123">
        <v>0</v>
      </c>
      <c r="AL295" s="123">
        <v>0</v>
      </c>
      <c r="AM295" s="123">
        <v>0</v>
      </c>
      <c r="AN295" s="123">
        <v>0</v>
      </c>
      <c r="AO295" s="124">
        <v>0</v>
      </c>
      <c r="AP295" s="124">
        <v>0</v>
      </c>
      <c r="AQ295" s="124">
        <v>0</v>
      </c>
      <c r="AR295" s="124">
        <v>0</v>
      </c>
      <c r="AS295" s="123">
        <v>0</v>
      </c>
      <c r="AT295" s="123">
        <v>0</v>
      </c>
      <c r="AU295" s="123">
        <v>0</v>
      </c>
      <c r="AV295" s="123">
        <v>0</v>
      </c>
      <c r="AY295" s="131"/>
      <c r="AZ295" s="131"/>
      <c r="BK295" s="128">
        <f t="shared" si="37"/>
        <v>0</v>
      </c>
      <c r="BL295" s="128">
        <f t="shared" si="37"/>
        <v>0</v>
      </c>
      <c r="BM295" s="129">
        <f t="shared" si="47"/>
        <v>0</v>
      </c>
      <c r="BN295" s="129">
        <f t="shared" si="47"/>
        <v>0</v>
      </c>
    </row>
    <row r="296" spans="2:66" ht="20.100000000000001" customHeight="1" x14ac:dyDescent="0.25">
      <c r="B296" s="1" t="s">
        <v>133</v>
      </c>
      <c r="D296" s="194" t="s">
        <v>35</v>
      </c>
      <c r="E296" s="194" t="s">
        <v>21</v>
      </c>
      <c r="F296" s="140" t="s">
        <v>523</v>
      </c>
      <c r="G296" s="114">
        <f t="shared" si="42"/>
        <v>0</v>
      </c>
      <c r="H296" s="114">
        <f t="shared" si="42"/>
        <v>0</v>
      </c>
      <c r="I296" s="114">
        <f t="shared" si="43"/>
        <v>0</v>
      </c>
      <c r="J296" s="114">
        <f t="shared" si="43"/>
        <v>0</v>
      </c>
      <c r="M296" s="141" t="s">
        <v>523</v>
      </c>
      <c r="N296" s="142">
        <v>0</v>
      </c>
      <c r="O296" s="142">
        <v>0</v>
      </c>
      <c r="P296" s="142">
        <v>0</v>
      </c>
      <c r="Q296" s="142">
        <v>0</v>
      </c>
      <c r="S296" s="117">
        <f t="shared" si="44"/>
        <v>0</v>
      </c>
      <c r="T296" s="117">
        <f t="shared" si="44"/>
        <v>0</v>
      </c>
      <c r="U296" s="114">
        <f t="shared" si="38"/>
        <v>0</v>
      </c>
      <c r="V296" s="114">
        <f t="shared" si="38"/>
        <v>0</v>
      </c>
      <c r="W296" s="117">
        <v>15000000</v>
      </c>
      <c r="X296" s="117">
        <v>0</v>
      </c>
      <c r="Y296" s="195">
        <v>15000000</v>
      </c>
      <c r="Z296" s="195">
        <v>0</v>
      </c>
      <c r="AA296" s="196"/>
      <c r="AB296" s="130"/>
      <c r="AC296" s="130"/>
      <c r="AD296" s="130"/>
      <c r="AE296" s="130"/>
      <c r="AK296" s="123">
        <v>0</v>
      </c>
      <c r="AL296" s="123">
        <v>0</v>
      </c>
      <c r="AM296" s="123">
        <v>0</v>
      </c>
      <c r="AN296" s="123">
        <v>0</v>
      </c>
      <c r="AO296" s="124">
        <v>0</v>
      </c>
      <c r="AP296" s="124">
        <v>0</v>
      </c>
      <c r="AQ296" s="124">
        <v>0</v>
      </c>
      <c r="AR296" s="124">
        <v>0</v>
      </c>
      <c r="AS296" s="123">
        <v>0</v>
      </c>
      <c r="AT296" s="123">
        <v>0</v>
      </c>
      <c r="AU296" s="123">
        <v>0</v>
      </c>
      <c r="AV296" s="123">
        <v>0</v>
      </c>
      <c r="AY296" s="131"/>
      <c r="AZ296" s="131"/>
      <c r="BK296" s="128">
        <f t="shared" si="37"/>
        <v>0</v>
      </c>
      <c r="BL296" s="128">
        <f t="shared" si="37"/>
        <v>0</v>
      </c>
      <c r="BM296" s="129">
        <f t="shared" si="47"/>
        <v>0</v>
      </c>
      <c r="BN296" s="129">
        <f t="shared" si="47"/>
        <v>0</v>
      </c>
    </row>
    <row r="297" spans="2:66" ht="20.100000000000001" customHeight="1" x14ac:dyDescent="0.25">
      <c r="D297" s="194" t="s">
        <v>35</v>
      </c>
      <c r="E297" s="194" t="s">
        <v>21</v>
      </c>
      <c r="F297" s="197" t="s">
        <v>524</v>
      </c>
      <c r="G297" s="114">
        <f t="shared" si="42"/>
        <v>0</v>
      </c>
      <c r="H297" s="114">
        <f t="shared" si="42"/>
        <v>0</v>
      </c>
      <c r="I297" s="114">
        <f t="shared" si="43"/>
        <v>0</v>
      </c>
      <c r="J297" s="114">
        <f t="shared" si="43"/>
        <v>0</v>
      </c>
      <c r="M297" s="198" t="s">
        <v>524</v>
      </c>
      <c r="N297" s="142">
        <v>0</v>
      </c>
      <c r="O297" s="142">
        <v>0</v>
      </c>
      <c r="P297" s="142">
        <v>0</v>
      </c>
      <c r="Q297" s="142">
        <v>0</v>
      </c>
      <c r="S297" s="117">
        <f t="shared" si="44"/>
        <v>0</v>
      </c>
      <c r="T297" s="117">
        <f t="shared" si="44"/>
        <v>0</v>
      </c>
      <c r="U297" s="199">
        <f t="shared" si="38"/>
        <v>0</v>
      </c>
      <c r="V297" s="199">
        <f t="shared" si="38"/>
        <v>0</v>
      </c>
      <c r="W297" s="117">
        <v>72064.97</v>
      </c>
      <c r="X297" s="117">
        <v>0</v>
      </c>
      <c r="Y297" s="195">
        <v>72064.97</v>
      </c>
      <c r="Z297" s="195">
        <v>0</v>
      </c>
      <c r="AA297" s="196"/>
      <c r="AB297" s="130">
        <v>72064.97</v>
      </c>
      <c r="AC297" s="130">
        <v>0</v>
      </c>
      <c r="AD297" s="130">
        <v>72064.97</v>
      </c>
      <c r="AE297" s="130"/>
      <c r="AK297" s="123">
        <v>0</v>
      </c>
      <c r="AL297" s="123">
        <v>0</v>
      </c>
      <c r="AM297" s="123">
        <v>0</v>
      </c>
      <c r="AN297" s="123">
        <v>0</v>
      </c>
      <c r="AO297" s="124">
        <v>0</v>
      </c>
      <c r="AP297" s="124">
        <v>0</v>
      </c>
      <c r="AQ297" s="124">
        <v>0</v>
      </c>
      <c r="AR297" s="124">
        <v>0</v>
      </c>
      <c r="AS297" s="123">
        <v>0</v>
      </c>
      <c r="AT297" s="123">
        <v>0</v>
      </c>
      <c r="AU297" s="123">
        <v>0</v>
      </c>
      <c r="AV297" s="123">
        <v>0</v>
      </c>
      <c r="AY297" s="131">
        <v>72064.97</v>
      </c>
      <c r="AZ297" s="131"/>
      <c r="BK297" s="128">
        <f t="shared" si="37"/>
        <v>0</v>
      </c>
      <c r="BL297" s="128">
        <f t="shared" si="37"/>
        <v>0</v>
      </c>
      <c r="BM297" s="129">
        <f t="shared" si="47"/>
        <v>0</v>
      </c>
      <c r="BN297" s="129">
        <f t="shared" si="47"/>
        <v>0</v>
      </c>
    </row>
    <row r="298" spans="2:66" ht="20.100000000000001" customHeight="1" x14ac:dyDescent="0.25">
      <c r="D298" s="194" t="s">
        <v>35</v>
      </c>
      <c r="E298" s="194" t="s">
        <v>21</v>
      </c>
      <c r="F298" s="197" t="s">
        <v>525</v>
      </c>
      <c r="G298" s="114">
        <f t="shared" si="42"/>
        <v>6464551</v>
      </c>
      <c r="H298" s="114">
        <f t="shared" si="42"/>
        <v>0</v>
      </c>
      <c r="I298" s="114">
        <f t="shared" si="43"/>
        <v>6464551</v>
      </c>
      <c r="J298" s="114">
        <f t="shared" si="43"/>
        <v>0</v>
      </c>
      <c r="M298" s="198" t="s">
        <v>525</v>
      </c>
      <c r="N298" s="142">
        <v>6464551</v>
      </c>
      <c r="O298" s="142">
        <v>0</v>
      </c>
      <c r="P298" s="142">
        <v>0</v>
      </c>
      <c r="Q298" s="142">
        <v>0</v>
      </c>
      <c r="S298" s="117">
        <f t="shared" si="44"/>
        <v>6464551</v>
      </c>
      <c r="T298" s="117">
        <f t="shared" si="44"/>
        <v>0</v>
      </c>
      <c r="U298" s="199">
        <f t="shared" si="38"/>
        <v>0</v>
      </c>
      <c r="V298" s="199">
        <f t="shared" si="38"/>
        <v>0</v>
      </c>
      <c r="W298" s="117">
        <v>1411654</v>
      </c>
      <c r="X298" s="117">
        <v>0</v>
      </c>
      <c r="Y298" s="195"/>
      <c r="Z298" s="195"/>
      <c r="AA298" s="196"/>
      <c r="AB298" s="130"/>
      <c r="AC298" s="130"/>
      <c r="AD298" s="130"/>
      <c r="AE298" s="130"/>
      <c r="AK298" s="123">
        <v>6464551</v>
      </c>
      <c r="AL298" s="123">
        <v>0</v>
      </c>
      <c r="AM298" s="123">
        <v>0</v>
      </c>
      <c r="AN298" s="123">
        <v>0</v>
      </c>
      <c r="AO298" s="124">
        <v>6464551</v>
      </c>
      <c r="AP298" s="124">
        <v>0</v>
      </c>
      <c r="AQ298" s="124">
        <v>0</v>
      </c>
      <c r="AR298" s="124">
        <v>0</v>
      </c>
      <c r="AS298" s="123">
        <v>0</v>
      </c>
      <c r="AT298" s="123">
        <v>0</v>
      </c>
      <c r="AU298" s="123">
        <v>0</v>
      </c>
      <c r="AV298" s="123">
        <v>0</v>
      </c>
      <c r="AY298" s="131"/>
      <c r="AZ298" s="131"/>
      <c r="BK298" s="128">
        <f t="shared" si="37"/>
        <v>0</v>
      </c>
      <c r="BL298" s="128">
        <f t="shared" si="37"/>
        <v>0</v>
      </c>
      <c r="BM298" s="129">
        <f t="shared" si="47"/>
        <v>0</v>
      </c>
      <c r="BN298" s="129">
        <f t="shared" si="47"/>
        <v>0</v>
      </c>
    </row>
    <row r="299" spans="2:66" ht="20.100000000000001" customHeight="1" x14ac:dyDescent="0.25">
      <c r="D299" s="139" t="s">
        <v>35</v>
      </c>
      <c r="E299" s="139" t="s">
        <v>21</v>
      </c>
      <c r="F299" s="140" t="s">
        <v>526</v>
      </c>
      <c r="G299" s="114">
        <f t="shared" si="42"/>
        <v>0</v>
      </c>
      <c r="H299" s="114">
        <f t="shared" si="42"/>
        <v>0</v>
      </c>
      <c r="I299" s="114">
        <f t="shared" si="43"/>
        <v>0</v>
      </c>
      <c r="J299" s="114">
        <f t="shared" si="43"/>
        <v>0</v>
      </c>
      <c r="M299" s="141" t="s">
        <v>526</v>
      </c>
      <c r="N299" s="142">
        <v>0</v>
      </c>
      <c r="O299" s="142">
        <v>0</v>
      </c>
      <c r="P299" s="142">
        <v>0</v>
      </c>
      <c r="Q299" s="142">
        <v>0</v>
      </c>
      <c r="S299" s="117">
        <f t="shared" si="44"/>
        <v>0</v>
      </c>
      <c r="T299" s="117">
        <f t="shared" si="44"/>
        <v>0</v>
      </c>
      <c r="U299" s="114">
        <f t="shared" si="38"/>
        <v>0</v>
      </c>
      <c r="V299" s="114">
        <f t="shared" si="38"/>
        <v>0</v>
      </c>
      <c r="W299" s="117">
        <v>0</v>
      </c>
      <c r="X299" s="117">
        <v>0</v>
      </c>
      <c r="Y299" s="117"/>
      <c r="Z299" s="117"/>
      <c r="AA299" s="143"/>
      <c r="AB299" s="130">
        <v>0</v>
      </c>
      <c r="AC299" s="130">
        <v>0</v>
      </c>
      <c r="AD299" s="130"/>
      <c r="AE299" s="130"/>
      <c r="AK299" s="123">
        <v>0</v>
      </c>
      <c r="AL299" s="123">
        <v>0</v>
      </c>
      <c r="AM299" s="123">
        <v>0</v>
      </c>
      <c r="AN299" s="123">
        <v>0</v>
      </c>
      <c r="AO299" s="124">
        <v>0</v>
      </c>
      <c r="AP299" s="124">
        <v>0</v>
      </c>
      <c r="AQ299" s="124">
        <v>0</v>
      </c>
      <c r="AR299" s="124">
        <v>0</v>
      </c>
      <c r="AS299" s="123">
        <v>0</v>
      </c>
      <c r="AT299" s="123">
        <v>0</v>
      </c>
      <c r="AU299" s="123">
        <v>0</v>
      </c>
      <c r="AV299" s="123">
        <v>0</v>
      </c>
      <c r="AY299" s="131"/>
      <c r="AZ299" s="131"/>
      <c r="BK299" s="128">
        <f t="shared" ref="BK299:BL374" si="48">+AS299+AU299</f>
        <v>0</v>
      </c>
      <c r="BL299" s="128">
        <f t="shared" si="48"/>
        <v>0</v>
      </c>
      <c r="BM299" s="129">
        <f t="shared" si="47"/>
        <v>0</v>
      </c>
      <c r="BN299" s="129">
        <f t="shared" si="47"/>
        <v>0</v>
      </c>
    </row>
    <row r="300" spans="2:66" ht="20.100000000000001" customHeight="1" x14ac:dyDescent="0.25">
      <c r="D300" s="194" t="s">
        <v>35</v>
      </c>
      <c r="E300" s="194" t="s">
        <v>21</v>
      </c>
      <c r="F300" s="197" t="s">
        <v>527</v>
      </c>
      <c r="G300" s="114">
        <f t="shared" si="42"/>
        <v>0</v>
      </c>
      <c r="H300" s="114">
        <f t="shared" si="42"/>
        <v>0</v>
      </c>
      <c r="I300" s="114">
        <f t="shared" si="43"/>
        <v>0</v>
      </c>
      <c r="J300" s="114">
        <f t="shared" si="43"/>
        <v>0</v>
      </c>
      <c r="M300" s="198" t="s">
        <v>527</v>
      </c>
      <c r="N300" s="142">
        <v>0</v>
      </c>
      <c r="O300" s="142">
        <v>0</v>
      </c>
      <c r="P300" s="142">
        <v>0</v>
      </c>
      <c r="Q300" s="142">
        <v>0</v>
      </c>
      <c r="S300" s="117">
        <f t="shared" si="44"/>
        <v>0</v>
      </c>
      <c r="T300" s="117">
        <f t="shared" si="44"/>
        <v>0</v>
      </c>
      <c r="U300" s="199">
        <f t="shared" ref="U300:V376" si="49">+AS300+AU300</f>
        <v>0</v>
      </c>
      <c r="V300" s="199">
        <f t="shared" si="49"/>
        <v>0</v>
      </c>
      <c r="W300" s="117">
        <v>182568</v>
      </c>
      <c r="X300" s="117">
        <v>0</v>
      </c>
      <c r="Y300" s="195">
        <v>182568</v>
      </c>
      <c r="Z300" s="195">
        <v>0</v>
      </c>
      <c r="AA300" s="196"/>
      <c r="AB300" s="130">
        <v>182568</v>
      </c>
      <c r="AC300" s="130">
        <v>0</v>
      </c>
      <c r="AD300" s="130">
        <v>182568</v>
      </c>
      <c r="AE300" s="130"/>
      <c r="AK300" s="123">
        <v>0</v>
      </c>
      <c r="AL300" s="123">
        <v>0</v>
      </c>
      <c r="AM300" s="123">
        <v>0</v>
      </c>
      <c r="AN300" s="123">
        <v>0</v>
      </c>
      <c r="AO300" s="124">
        <v>0</v>
      </c>
      <c r="AP300" s="124">
        <v>0</v>
      </c>
      <c r="AQ300" s="124">
        <v>0</v>
      </c>
      <c r="AR300" s="124">
        <v>0</v>
      </c>
      <c r="AS300" s="123">
        <v>0</v>
      </c>
      <c r="AT300" s="123">
        <v>0</v>
      </c>
      <c r="AU300" s="123">
        <v>0</v>
      </c>
      <c r="AV300" s="123">
        <v>0</v>
      </c>
      <c r="AY300" s="131">
        <v>182568</v>
      </c>
      <c r="AZ300" s="131"/>
      <c r="BK300" s="128">
        <f t="shared" si="48"/>
        <v>0</v>
      </c>
      <c r="BL300" s="128">
        <f t="shared" si="48"/>
        <v>0</v>
      </c>
      <c r="BM300" s="129">
        <f t="shared" si="47"/>
        <v>0</v>
      </c>
      <c r="BN300" s="129">
        <f t="shared" si="47"/>
        <v>0</v>
      </c>
    </row>
    <row r="301" spans="2:66" ht="20.100000000000001" customHeight="1" x14ac:dyDescent="0.25">
      <c r="D301" s="139" t="s">
        <v>35</v>
      </c>
      <c r="E301" s="139" t="s">
        <v>21</v>
      </c>
      <c r="F301" s="140" t="s">
        <v>528</v>
      </c>
      <c r="G301" s="114">
        <f t="shared" si="42"/>
        <v>0</v>
      </c>
      <c r="H301" s="114">
        <f t="shared" si="42"/>
        <v>0</v>
      </c>
      <c r="I301" s="114">
        <f t="shared" si="43"/>
        <v>0</v>
      </c>
      <c r="J301" s="114">
        <f t="shared" si="43"/>
        <v>0</v>
      </c>
      <c r="M301" s="141" t="s">
        <v>528</v>
      </c>
      <c r="N301" s="142">
        <v>0</v>
      </c>
      <c r="O301" s="142">
        <v>0</v>
      </c>
      <c r="P301" s="142">
        <v>0</v>
      </c>
      <c r="Q301" s="142">
        <v>0</v>
      </c>
      <c r="S301" s="117">
        <f t="shared" si="44"/>
        <v>0</v>
      </c>
      <c r="T301" s="117">
        <f t="shared" si="44"/>
        <v>0</v>
      </c>
      <c r="U301" s="114">
        <f t="shared" si="49"/>
        <v>0</v>
      </c>
      <c r="V301" s="114">
        <f t="shared" si="49"/>
        <v>0</v>
      </c>
      <c r="W301" s="117">
        <v>0</v>
      </c>
      <c r="X301" s="117">
        <v>0</v>
      </c>
      <c r="Y301" s="117"/>
      <c r="Z301" s="117"/>
      <c r="AA301" s="143"/>
      <c r="AB301" s="130">
        <v>0</v>
      </c>
      <c r="AC301" s="130">
        <v>0</v>
      </c>
      <c r="AD301" s="130"/>
      <c r="AE301" s="130"/>
      <c r="AK301" s="123">
        <v>0</v>
      </c>
      <c r="AL301" s="123">
        <v>0</v>
      </c>
      <c r="AM301" s="123">
        <v>0</v>
      </c>
      <c r="AN301" s="123">
        <v>0</v>
      </c>
      <c r="AO301" s="124">
        <v>0</v>
      </c>
      <c r="AP301" s="124">
        <v>0</v>
      </c>
      <c r="AQ301" s="124">
        <v>0</v>
      </c>
      <c r="AR301" s="124">
        <v>0</v>
      </c>
      <c r="AS301" s="123">
        <v>0</v>
      </c>
      <c r="AT301" s="123">
        <v>0</v>
      </c>
      <c r="AU301" s="123">
        <v>0</v>
      </c>
      <c r="AV301" s="123">
        <v>0</v>
      </c>
      <c r="AY301" s="131"/>
      <c r="AZ301" s="131"/>
      <c r="BK301" s="128">
        <f t="shared" si="48"/>
        <v>0</v>
      </c>
      <c r="BL301" s="128">
        <f t="shared" si="48"/>
        <v>0</v>
      </c>
      <c r="BM301" s="129">
        <f t="shared" si="47"/>
        <v>0</v>
      </c>
      <c r="BN301" s="129">
        <f t="shared" si="47"/>
        <v>0</v>
      </c>
    </row>
    <row r="302" spans="2:66" ht="20.100000000000001" customHeight="1" x14ac:dyDescent="0.25">
      <c r="D302" s="194" t="s">
        <v>35</v>
      </c>
      <c r="E302" s="194" t="s">
        <v>21</v>
      </c>
      <c r="F302" s="197" t="s">
        <v>529</v>
      </c>
      <c r="G302" s="114">
        <f t="shared" si="42"/>
        <v>0</v>
      </c>
      <c r="H302" s="114">
        <f t="shared" si="42"/>
        <v>0</v>
      </c>
      <c r="I302" s="114">
        <f t="shared" si="43"/>
        <v>0</v>
      </c>
      <c r="J302" s="114">
        <f t="shared" si="43"/>
        <v>0</v>
      </c>
      <c r="M302" s="198" t="s">
        <v>529</v>
      </c>
      <c r="N302" s="142">
        <v>0</v>
      </c>
      <c r="O302" s="142">
        <v>0</v>
      </c>
      <c r="P302" s="142">
        <v>0</v>
      </c>
      <c r="Q302" s="142">
        <v>0</v>
      </c>
      <c r="S302" s="117">
        <f t="shared" si="44"/>
        <v>0</v>
      </c>
      <c r="T302" s="117">
        <f t="shared" si="44"/>
        <v>0</v>
      </c>
      <c r="U302" s="199">
        <f t="shared" si="49"/>
        <v>0</v>
      </c>
      <c r="V302" s="199">
        <f t="shared" si="49"/>
        <v>0</v>
      </c>
      <c r="W302" s="117">
        <v>283614</v>
      </c>
      <c r="X302" s="117">
        <v>0</v>
      </c>
      <c r="Y302" s="195">
        <v>283614</v>
      </c>
      <c r="Z302" s="195">
        <v>0</v>
      </c>
      <c r="AA302" s="196"/>
      <c r="AB302" s="130">
        <v>283614</v>
      </c>
      <c r="AC302" s="130">
        <v>0</v>
      </c>
      <c r="AD302" s="130">
        <v>283614</v>
      </c>
      <c r="AE302" s="130"/>
      <c r="AK302" s="123">
        <v>0</v>
      </c>
      <c r="AL302" s="123">
        <v>0</v>
      </c>
      <c r="AM302" s="123">
        <v>0</v>
      </c>
      <c r="AN302" s="123">
        <v>0</v>
      </c>
      <c r="AO302" s="124">
        <v>0</v>
      </c>
      <c r="AP302" s="124">
        <v>0</v>
      </c>
      <c r="AQ302" s="124">
        <v>0</v>
      </c>
      <c r="AR302" s="124">
        <v>0</v>
      </c>
      <c r="AS302" s="123">
        <v>0</v>
      </c>
      <c r="AT302" s="123">
        <v>0</v>
      </c>
      <c r="AU302" s="123">
        <v>0</v>
      </c>
      <c r="AV302" s="123">
        <v>0</v>
      </c>
      <c r="AY302" s="131">
        <v>283614</v>
      </c>
      <c r="AZ302" s="131"/>
      <c r="BK302" s="128">
        <f t="shared" si="48"/>
        <v>0</v>
      </c>
      <c r="BL302" s="128">
        <f t="shared" si="48"/>
        <v>0</v>
      </c>
      <c r="BM302" s="129">
        <f t="shared" si="47"/>
        <v>0</v>
      </c>
      <c r="BN302" s="129">
        <f t="shared" si="47"/>
        <v>0</v>
      </c>
    </row>
    <row r="303" spans="2:66" ht="20.100000000000001" customHeight="1" x14ac:dyDescent="0.25">
      <c r="D303" s="139" t="s">
        <v>35</v>
      </c>
      <c r="E303" s="139" t="s">
        <v>21</v>
      </c>
      <c r="F303" s="140" t="s">
        <v>530</v>
      </c>
      <c r="G303" s="114">
        <f t="shared" si="42"/>
        <v>0</v>
      </c>
      <c r="H303" s="114">
        <f t="shared" si="42"/>
        <v>0</v>
      </c>
      <c r="I303" s="114">
        <f t="shared" si="43"/>
        <v>0</v>
      </c>
      <c r="J303" s="114">
        <f t="shared" si="43"/>
        <v>0</v>
      </c>
      <c r="M303" s="141" t="s">
        <v>530</v>
      </c>
      <c r="N303" s="142">
        <v>0</v>
      </c>
      <c r="O303" s="142">
        <v>0</v>
      </c>
      <c r="P303" s="142">
        <v>0</v>
      </c>
      <c r="Q303" s="142">
        <v>0</v>
      </c>
      <c r="S303" s="117">
        <f t="shared" si="44"/>
        <v>0</v>
      </c>
      <c r="T303" s="117">
        <f t="shared" si="44"/>
        <v>0</v>
      </c>
      <c r="U303" s="114">
        <f t="shared" si="49"/>
        <v>0</v>
      </c>
      <c r="V303" s="114">
        <f t="shared" si="49"/>
        <v>0</v>
      </c>
      <c r="W303" s="117">
        <v>0</v>
      </c>
      <c r="X303" s="117">
        <v>0</v>
      </c>
      <c r="Y303" s="117"/>
      <c r="Z303" s="117"/>
      <c r="AA303" s="143"/>
      <c r="AB303" s="130">
        <v>0</v>
      </c>
      <c r="AC303" s="130">
        <v>0</v>
      </c>
      <c r="AD303" s="130"/>
      <c r="AE303" s="130"/>
      <c r="AK303" s="123">
        <v>0</v>
      </c>
      <c r="AL303" s="123">
        <v>0</v>
      </c>
      <c r="AM303" s="123">
        <v>0</v>
      </c>
      <c r="AN303" s="123">
        <v>0</v>
      </c>
      <c r="AO303" s="124">
        <v>0</v>
      </c>
      <c r="AP303" s="124">
        <v>0</v>
      </c>
      <c r="AQ303" s="124">
        <v>0</v>
      </c>
      <c r="AR303" s="124">
        <v>0</v>
      </c>
      <c r="AS303" s="123">
        <v>0</v>
      </c>
      <c r="AT303" s="123">
        <v>0</v>
      </c>
      <c r="AU303" s="123">
        <v>0</v>
      </c>
      <c r="AV303" s="123">
        <v>0</v>
      </c>
      <c r="AY303" s="131"/>
      <c r="AZ303" s="131"/>
      <c r="BK303" s="128">
        <f t="shared" si="48"/>
        <v>0</v>
      </c>
      <c r="BL303" s="128">
        <f t="shared" si="48"/>
        <v>0</v>
      </c>
      <c r="BM303" s="129">
        <f t="shared" si="47"/>
        <v>0</v>
      </c>
      <c r="BN303" s="129">
        <f t="shared" si="47"/>
        <v>0</v>
      </c>
    </row>
    <row r="304" spans="2:66" ht="20.100000000000001" customHeight="1" x14ac:dyDescent="0.25">
      <c r="D304" s="194" t="s">
        <v>35</v>
      </c>
      <c r="E304" s="194" t="s">
        <v>21</v>
      </c>
      <c r="F304" s="197" t="s">
        <v>531</v>
      </c>
      <c r="G304" s="114">
        <f t="shared" si="42"/>
        <v>0</v>
      </c>
      <c r="H304" s="114">
        <f t="shared" si="42"/>
        <v>0</v>
      </c>
      <c r="I304" s="114">
        <f t="shared" si="43"/>
        <v>0</v>
      </c>
      <c r="J304" s="114">
        <f t="shared" si="43"/>
        <v>0</v>
      </c>
      <c r="M304" s="198" t="s">
        <v>531</v>
      </c>
      <c r="N304" s="142">
        <v>0</v>
      </c>
      <c r="O304" s="142">
        <v>0</v>
      </c>
      <c r="P304" s="142">
        <v>0</v>
      </c>
      <c r="Q304" s="142">
        <v>0</v>
      </c>
      <c r="S304" s="117">
        <f t="shared" si="44"/>
        <v>0</v>
      </c>
      <c r="T304" s="117">
        <f t="shared" si="44"/>
        <v>0</v>
      </c>
      <c r="U304" s="199">
        <f t="shared" si="49"/>
        <v>0</v>
      </c>
      <c r="V304" s="199">
        <f t="shared" si="49"/>
        <v>0</v>
      </c>
      <c r="W304" s="117">
        <v>315187</v>
      </c>
      <c r="X304" s="117">
        <v>0</v>
      </c>
      <c r="Y304" s="195">
        <v>315187</v>
      </c>
      <c r="Z304" s="195">
        <v>0</v>
      </c>
      <c r="AA304" s="196"/>
      <c r="AB304" s="130">
        <v>315187</v>
      </c>
      <c r="AC304" s="130">
        <v>0</v>
      </c>
      <c r="AD304" s="130">
        <v>315187</v>
      </c>
      <c r="AE304" s="130"/>
      <c r="AK304" s="123">
        <v>0</v>
      </c>
      <c r="AL304" s="123">
        <v>0</v>
      </c>
      <c r="AM304" s="123">
        <v>0</v>
      </c>
      <c r="AN304" s="123">
        <v>0</v>
      </c>
      <c r="AO304" s="124">
        <v>0</v>
      </c>
      <c r="AP304" s="124">
        <v>0</v>
      </c>
      <c r="AQ304" s="124">
        <v>0</v>
      </c>
      <c r="AR304" s="124">
        <v>0</v>
      </c>
      <c r="AS304" s="123">
        <v>0</v>
      </c>
      <c r="AT304" s="123">
        <v>0</v>
      </c>
      <c r="AU304" s="123">
        <v>0</v>
      </c>
      <c r="AV304" s="123">
        <v>0</v>
      </c>
      <c r="AY304" s="131"/>
      <c r="AZ304" s="131"/>
      <c r="BK304" s="128">
        <f t="shared" si="48"/>
        <v>0</v>
      </c>
      <c r="BL304" s="128">
        <f t="shared" si="48"/>
        <v>0</v>
      </c>
      <c r="BM304" s="129">
        <f t="shared" si="47"/>
        <v>0</v>
      </c>
      <c r="BN304" s="129">
        <f t="shared" si="47"/>
        <v>0</v>
      </c>
    </row>
    <row r="305" spans="2:66" ht="20.100000000000001" customHeight="1" x14ac:dyDescent="0.25">
      <c r="D305" s="139" t="s">
        <v>35</v>
      </c>
      <c r="E305" s="139" t="s">
        <v>21</v>
      </c>
      <c r="F305" s="140" t="s">
        <v>532</v>
      </c>
      <c r="G305" s="114">
        <f t="shared" si="42"/>
        <v>0</v>
      </c>
      <c r="H305" s="114">
        <f t="shared" si="42"/>
        <v>0</v>
      </c>
      <c r="I305" s="114">
        <f t="shared" si="43"/>
        <v>0</v>
      </c>
      <c r="J305" s="114">
        <f t="shared" si="43"/>
        <v>0</v>
      </c>
      <c r="M305" s="141" t="s">
        <v>532</v>
      </c>
      <c r="N305" s="142">
        <v>0</v>
      </c>
      <c r="O305" s="142">
        <v>0</v>
      </c>
      <c r="P305" s="142">
        <v>0</v>
      </c>
      <c r="Q305" s="142">
        <v>0</v>
      </c>
      <c r="S305" s="117">
        <f t="shared" si="44"/>
        <v>0</v>
      </c>
      <c r="T305" s="117">
        <f t="shared" si="44"/>
        <v>0</v>
      </c>
      <c r="U305" s="114">
        <f t="shared" si="49"/>
        <v>0</v>
      </c>
      <c r="V305" s="114">
        <f t="shared" si="49"/>
        <v>0</v>
      </c>
      <c r="W305" s="117">
        <v>0</v>
      </c>
      <c r="X305" s="117">
        <v>0</v>
      </c>
      <c r="Y305" s="117"/>
      <c r="Z305" s="117"/>
      <c r="AA305" s="143"/>
      <c r="AB305" s="130">
        <v>0</v>
      </c>
      <c r="AC305" s="130">
        <v>0</v>
      </c>
      <c r="AD305" s="130"/>
      <c r="AE305" s="130"/>
      <c r="AK305" s="123">
        <v>0</v>
      </c>
      <c r="AL305" s="123">
        <v>0</v>
      </c>
      <c r="AM305" s="123">
        <v>0</v>
      </c>
      <c r="AN305" s="123">
        <v>0</v>
      </c>
      <c r="AO305" s="124">
        <v>0</v>
      </c>
      <c r="AP305" s="124">
        <v>0</v>
      </c>
      <c r="AQ305" s="124">
        <v>0</v>
      </c>
      <c r="AR305" s="124">
        <v>0</v>
      </c>
      <c r="AS305" s="123">
        <v>0</v>
      </c>
      <c r="AT305" s="123">
        <v>0</v>
      </c>
      <c r="AU305" s="123">
        <v>0</v>
      </c>
      <c r="AV305" s="123">
        <v>0</v>
      </c>
      <c r="AY305" s="131"/>
      <c r="AZ305" s="131"/>
      <c r="BK305" s="128">
        <f t="shared" si="48"/>
        <v>0</v>
      </c>
      <c r="BL305" s="128">
        <f t="shared" si="48"/>
        <v>0</v>
      </c>
      <c r="BM305" s="129">
        <f t="shared" si="47"/>
        <v>0</v>
      </c>
      <c r="BN305" s="129">
        <f t="shared" si="47"/>
        <v>0</v>
      </c>
    </row>
    <row r="306" spans="2:66" ht="20.100000000000001" customHeight="1" x14ac:dyDescent="0.25">
      <c r="D306" s="139" t="s">
        <v>35</v>
      </c>
      <c r="E306" s="139" t="s">
        <v>21</v>
      </c>
      <c r="F306" s="140" t="s">
        <v>533</v>
      </c>
      <c r="G306" s="114">
        <f t="shared" si="42"/>
        <v>10710000</v>
      </c>
      <c r="H306" s="114">
        <f t="shared" si="42"/>
        <v>0</v>
      </c>
      <c r="I306" s="114">
        <f t="shared" si="43"/>
        <v>10710000</v>
      </c>
      <c r="J306" s="114">
        <f t="shared" si="43"/>
        <v>0</v>
      </c>
      <c r="M306" s="141" t="s">
        <v>533</v>
      </c>
      <c r="N306" s="142">
        <v>10710000</v>
      </c>
      <c r="O306" s="142">
        <v>0</v>
      </c>
      <c r="P306" s="142">
        <v>0</v>
      </c>
      <c r="Q306" s="142">
        <v>0</v>
      </c>
      <c r="S306" s="117">
        <f t="shared" si="44"/>
        <v>10710000</v>
      </c>
      <c r="T306" s="117">
        <f t="shared" si="44"/>
        <v>0</v>
      </c>
      <c r="U306" s="114">
        <f t="shared" si="49"/>
        <v>10710000</v>
      </c>
      <c r="V306" s="114">
        <f t="shared" si="49"/>
        <v>0</v>
      </c>
      <c r="W306" s="117">
        <v>10710000</v>
      </c>
      <c r="X306" s="117">
        <v>0</v>
      </c>
      <c r="Y306" s="117">
        <v>10710000</v>
      </c>
      <c r="Z306" s="117">
        <v>0</v>
      </c>
      <c r="AA306" s="143"/>
      <c r="AB306" s="130">
        <v>10710000</v>
      </c>
      <c r="AC306" s="130">
        <v>0</v>
      </c>
      <c r="AD306" s="130"/>
      <c r="AE306" s="130"/>
      <c r="AK306" s="123">
        <v>10710000</v>
      </c>
      <c r="AL306" s="123">
        <v>0</v>
      </c>
      <c r="AM306" s="123">
        <v>0</v>
      </c>
      <c r="AN306" s="123">
        <v>0</v>
      </c>
      <c r="AO306" s="124">
        <v>10710000</v>
      </c>
      <c r="AP306" s="124">
        <v>0</v>
      </c>
      <c r="AQ306" s="124">
        <v>0</v>
      </c>
      <c r="AR306" s="124">
        <v>0</v>
      </c>
      <c r="AS306" s="123">
        <v>10710000</v>
      </c>
      <c r="AT306" s="123">
        <v>0</v>
      </c>
      <c r="AU306" s="123">
        <v>0</v>
      </c>
      <c r="AV306" s="123">
        <v>0</v>
      </c>
      <c r="AY306" s="131"/>
      <c r="AZ306" s="131"/>
      <c r="BK306" s="128">
        <f t="shared" si="48"/>
        <v>10710000</v>
      </c>
      <c r="BL306" s="128">
        <f t="shared" si="48"/>
        <v>0</v>
      </c>
      <c r="BM306" s="129">
        <f t="shared" si="47"/>
        <v>0</v>
      </c>
      <c r="BN306" s="129">
        <f t="shared" si="47"/>
        <v>0</v>
      </c>
    </row>
    <row r="307" spans="2:66" ht="20.100000000000001" customHeight="1" x14ac:dyDescent="0.25">
      <c r="D307" s="139" t="s">
        <v>35</v>
      </c>
      <c r="E307" s="139" t="s">
        <v>21</v>
      </c>
      <c r="F307" s="140" t="s">
        <v>534</v>
      </c>
      <c r="G307" s="114">
        <f t="shared" si="42"/>
        <v>2025696</v>
      </c>
      <c r="H307" s="114">
        <f t="shared" si="42"/>
        <v>0</v>
      </c>
      <c r="I307" s="114">
        <f t="shared" si="43"/>
        <v>6413992</v>
      </c>
      <c r="J307" s="114">
        <f t="shared" si="43"/>
        <v>0</v>
      </c>
      <c r="M307" s="141" t="s">
        <v>534</v>
      </c>
      <c r="N307" s="142">
        <v>2025696</v>
      </c>
      <c r="O307" s="142">
        <v>0</v>
      </c>
      <c r="P307" s="142">
        <v>0</v>
      </c>
      <c r="Q307" s="142">
        <v>0</v>
      </c>
      <c r="S307" s="117">
        <f t="shared" si="44"/>
        <v>6413992</v>
      </c>
      <c r="T307" s="117">
        <f t="shared" si="44"/>
        <v>0</v>
      </c>
      <c r="U307" s="114">
        <f t="shared" si="49"/>
        <v>6413992</v>
      </c>
      <c r="V307" s="114">
        <f t="shared" si="49"/>
        <v>0</v>
      </c>
      <c r="W307" s="117">
        <v>6413992</v>
      </c>
      <c r="X307" s="117">
        <v>0</v>
      </c>
      <c r="Y307" s="117">
        <v>6413992</v>
      </c>
      <c r="Z307" s="117">
        <v>0</v>
      </c>
      <c r="AA307" s="143"/>
      <c r="AB307" s="130">
        <v>6413992</v>
      </c>
      <c r="AC307" s="130">
        <v>0</v>
      </c>
      <c r="AD307" s="130"/>
      <c r="AE307" s="130"/>
      <c r="AK307" s="123">
        <v>6413992</v>
      </c>
      <c r="AL307" s="123">
        <v>0</v>
      </c>
      <c r="AM307" s="123">
        <v>0</v>
      </c>
      <c r="AN307" s="123">
        <v>0</v>
      </c>
      <c r="AO307" s="124">
        <v>6413992</v>
      </c>
      <c r="AP307" s="124">
        <v>0</v>
      </c>
      <c r="AQ307" s="124">
        <v>0</v>
      </c>
      <c r="AR307" s="124">
        <v>0</v>
      </c>
      <c r="AS307" s="123">
        <v>6413992</v>
      </c>
      <c r="AT307" s="123">
        <v>0</v>
      </c>
      <c r="AU307" s="123">
        <v>0</v>
      </c>
      <c r="AV307" s="123">
        <v>0</v>
      </c>
      <c r="AY307" s="131"/>
      <c r="AZ307" s="131"/>
      <c r="BK307" s="128">
        <f t="shared" si="48"/>
        <v>6413992</v>
      </c>
      <c r="BL307" s="128">
        <f t="shared" si="48"/>
        <v>0</v>
      </c>
      <c r="BM307" s="129">
        <f t="shared" si="47"/>
        <v>0</v>
      </c>
      <c r="BN307" s="129">
        <f t="shared" si="47"/>
        <v>0</v>
      </c>
    </row>
    <row r="308" spans="2:66" ht="20.100000000000001" customHeight="1" x14ac:dyDescent="0.25">
      <c r="D308" s="139" t="s">
        <v>35</v>
      </c>
      <c r="E308" s="139" t="s">
        <v>21</v>
      </c>
      <c r="F308" s="140" t="s">
        <v>535</v>
      </c>
      <c r="G308" s="114">
        <f t="shared" si="42"/>
        <v>0</v>
      </c>
      <c r="H308" s="114">
        <f t="shared" si="42"/>
        <v>6413992</v>
      </c>
      <c r="I308" s="114">
        <f t="shared" si="43"/>
        <v>0</v>
      </c>
      <c r="J308" s="114">
        <f t="shared" si="43"/>
        <v>6413992</v>
      </c>
      <c r="M308" s="141" t="s">
        <v>535</v>
      </c>
      <c r="N308" s="142">
        <v>0</v>
      </c>
      <c r="O308" s="142">
        <v>6413992</v>
      </c>
      <c r="P308" s="142">
        <v>0</v>
      </c>
      <c r="Q308" s="142">
        <v>0</v>
      </c>
      <c r="S308" s="117">
        <f t="shared" si="44"/>
        <v>0</v>
      </c>
      <c r="T308" s="117">
        <f t="shared" si="44"/>
        <v>6413992</v>
      </c>
      <c r="U308" s="114">
        <f t="shared" si="49"/>
        <v>0</v>
      </c>
      <c r="V308" s="114">
        <f t="shared" si="49"/>
        <v>6413992</v>
      </c>
      <c r="W308" s="117">
        <v>0</v>
      </c>
      <c r="X308" s="117">
        <v>6413992</v>
      </c>
      <c r="Y308" s="117">
        <v>0</v>
      </c>
      <c r="Z308" s="117">
        <v>6413992</v>
      </c>
      <c r="AA308" s="143"/>
      <c r="AB308" s="130">
        <v>0</v>
      </c>
      <c r="AC308" s="130">
        <v>6413992</v>
      </c>
      <c r="AD308" s="130"/>
      <c r="AE308" s="130"/>
      <c r="AK308" s="123">
        <v>0</v>
      </c>
      <c r="AL308" s="123">
        <v>6413992</v>
      </c>
      <c r="AM308" s="123">
        <v>0</v>
      </c>
      <c r="AN308" s="123">
        <v>0</v>
      </c>
      <c r="AO308" s="124">
        <v>0</v>
      </c>
      <c r="AP308" s="124">
        <v>6413992</v>
      </c>
      <c r="AQ308" s="124">
        <v>0</v>
      </c>
      <c r="AR308" s="124">
        <v>0</v>
      </c>
      <c r="AS308" s="123">
        <v>0</v>
      </c>
      <c r="AT308" s="123">
        <v>6413992</v>
      </c>
      <c r="AU308" s="123">
        <v>0</v>
      </c>
      <c r="AV308" s="123">
        <v>0</v>
      </c>
      <c r="AY308" s="131"/>
      <c r="AZ308" s="131"/>
      <c r="BK308" s="128">
        <f t="shared" si="48"/>
        <v>0</v>
      </c>
      <c r="BL308" s="128">
        <f t="shared" si="48"/>
        <v>6413992</v>
      </c>
      <c r="BM308" s="129">
        <f t="shared" si="47"/>
        <v>0</v>
      </c>
      <c r="BN308" s="129">
        <f t="shared" si="47"/>
        <v>0</v>
      </c>
    </row>
    <row r="309" spans="2:66" ht="20.100000000000001" customHeight="1" x14ac:dyDescent="0.25">
      <c r="D309" s="139" t="s">
        <v>35</v>
      </c>
      <c r="E309" s="139" t="s">
        <v>21</v>
      </c>
      <c r="F309" s="140" t="s">
        <v>536</v>
      </c>
      <c r="G309" s="114">
        <f t="shared" si="42"/>
        <v>394045</v>
      </c>
      <c r="H309" s="114">
        <f t="shared" si="42"/>
        <v>0</v>
      </c>
      <c r="I309" s="114">
        <f t="shared" si="43"/>
        <v>394045</v>
      </c>
      <c r="J309" s="114">
        <f t="shared" si="43"/>
        <v>0</v>
      </c>
      <c r="M309" s="141" t="s">
        <v>536</v>
      </c>
      <c r="N309" s="142">
        <v>394045</v>
      </c>
      <c r="O309" s="142">
        <v>0</v>
      </c>
      <c r="P309" s="142">
        <v>0</v>
      </c>
      <c r="Q309" s="142">
        <v>0</v>
      </c>
      <c r="S309" s="117">
        <f t="shared" si="44"/>
        <v>394045</v>
      </c>
      <c r="T309" s="117">
        <f t="shared" si="44"/>
        <v>0</v>
      </c>
      <c r="U309" s="114">
        <f t="shared" si="49"/>
        <v>394045</v>
      </c>
      <c r="V309" s="114">
        <f t="shared" si="49"/>
        <v>0</v>
      </c>
      <c r="W309" s="117">
        <v>394045</v>
      </c>
      <c r="X309" s="117">
        <v>0</v>
      </c>
      <c r="Y309" s="117">
        <v>394045</v>
      </c>
      <c r="Z309" s="117">
        <v>0</v>
      </c>
      <c r="AA309" s="143"/>
      <c r="AB309" s="130">
        <v>394045</v>
      </c>
      <c r="AC309" s="130">
        <v>0</v>
      </c>
      <c r="AD309" s="130"/>
      <c r="AE309" s="130"/>
      <c r="AK309" s="123">
        <v>394045</v>
      </c>
      <c r="AL309" s="123">
        <v>0</v>
      </c>
      <c r="AM309" s="123">
        <v>0</v>
      </c>
      <c r="AN309" s="123">
        <v>0</v>
      </c>
      <c r="AO309" s="124">
        <v>394045</v>
      </c>
      <c r="AP309" s="124">
        <v>0</v>
      </c>
      <c r="AQ309" s="124">
        <v>0</v>
      </c>
      <c r="AR309" s="124">
        <v>0</v>
      </c>
      <c r="AS309" s="123">
        <v>394045</v>
      </c>
      <c r="AT309" s="123">
        <v>0</v>
      </c>
      <c r="AU309" s="123">
        <v>0</v>
      </c>
      <c r="AV309" s="123">
        <v>0</v>
      </c>
      <c r="AY309" s="131"/>
      <c r="AZ309" s="131"/>
      <c r="BK309" s="128">
        <f t="shared" si="48"/>
        <v>394045</v>
      </c>
      <c r="BL309" s="128">
        <f t="shared" si="48"/>
        <v>0</v>
      </c>
      <c r="BM309" s="129">
        <f t="shared" si="47"/>
        <v>0</v>
      </c>
      <c r="BN309" s="129">
        <f t="shared" si="47"/>
        <v>0</v>
      </c>
    </row>
    <row r="310" spans="2:66" ht="20.100000000000001" customHeight="1" x14ac:dyDescent="0.25">
      <c r="B310" s="1" t="s">
        <v>133</v>
      </c>
      <c r="D310" s="139" t="s">
        <v>35</v>
      </c>
      <c r="E310" s="139" t="s">
        <v>21</v>
      </c>
      <c r="F310" s="140" t="s">
        <v>537</v>
      </c>
      <c r="G310" s="114">
        <f t="shared" si="42"/>
        <v>0</v>
      </c>
      <c r="H310" s="114">
        <f t="shared" si="42"/>
        <v>0</v>
      </c>
      <c r="I310" s="114">
        <f t="shared" si="43"/>
        <v>0</v>
      </c>
      <c r="J310" s="114">
        <f t="shared" si="43"/>
        <v>0</v>
      </c>
      <c r="M310" s="141" t="s">
        <v>537</v>
      </c>
      <c r="N310" s="142">
        <v>0</v>
      </c>
      <c r="O310" s="142">
        <v>0</v>
      </c>
      <c r="P310" s="142">
        <v>0</v>
      </c>
      <c r="Q310" s="142">
        <v>0</v>
      </c>
      <c r="S310" s="117">
        <f t="shared" ref="S310:T324" si="50">AO310+AQ310</f>
        <v>0</v>
      </c>
      <c r="T310" s="117">
        <f t="shared" si="50"/>
        <v>0</v>
      </c>
      <c r="U310" s="114">
        <f t="shared" si="49"/>
        <v>0</v>
      </c>
      <c r="V310" s="114">
        <f t="shared" si="49"/>
        <v>0</v>
      </c>
      <c r="W310" s="117">
        <v>496600</v>
      </c>
      <c r="X310" s="117">
        <v>0</v>
      </c>
      <c r="Y310" s="117">
        <v>496600</v>
      </c>
      <c r="Z310" s="117">
        <v>0</v>
      </c>
      <c r="AA310" s="143"/>
      <c r="AB310" s="130"/>
      <c r="AC310" s="130"/>
      <c r="AD310" s="130"/>
      <c r="AE310" s="130"/>
      <c r="AK310" s="123">
        <v>0</v>
      </c>
      <c r="AL310" s="123">
        <v>0</v>
      </c>
      <c r="AM310" s="123">
        <v>0</v>
      </c>
      <c r="AN310" s="123">
        <v>0</v>
      </c>
      <c r="AO310" s="124">
        <v>0</v>
      </c>
      <c r="AP310" s="124">
        <v>0</v>
      </c>
      <c r="AQ310" s="124">
        <v>0</v>
      </c>
      <c r="AR310" s="124">
        <v>0</v>
      </c>
      <c r="AS310" s="123">
        <v>0</v>
      </c>
      <c r="AT310" s="123">
        <v>0</v>
      </c>
      <c r="AU310" s="123">
        <v>0</v>
      </c>
      <c r="AV310" s="123">
        <v>0</v>
      </c>
      <c r="AY310" s="131"/>
      <c r="AZ310" s="131"/>
      <c r="BK310" s="128">
        <f t="shared" si="48"/>
        <v>0</v>
      </c>
      <c r="BL310" s="128">
        <f t="shared" si="48"/>
        <v>0</v>
      </c>
      <c r="BM310" s="129">
        <f t="shared" si="47"/>
        <v>0</v>
      </c>
      <c r="BN310" s="129">
        <f t="shared" si="47"/>
        <v>0</v>
      </c>
    </row>
    <row r="311" spans="2:66" ht="20.100000000000001" customHeight="1" x14ac:dyDescent="0.25">
      <c r="D311" s="139" t="s">
        <v>35</v>
      </c>
      <c r="E311" s="139" t="s">
        <v>21</v>
      </c>
      <c r="F311" s="140" t="s">
        <v>538</v>
      </c>
      <c r="G311" s="114">
        <f t="shared" si="42"/>
        <v>23395493</v>
      </c>
      <c r="H311" s="114">
        <f t="shared" si="42"/>
        <v>0</v>
      </c>
      <c r="I311" s="114">
        <f t="shared" si="43"/>
        <v>23395493</v>
      </c>
      <c r="J311" s="114">
        <f t="shared" si="43"/>
        <v>0</v>
      </c>
      <c r="M311" s="141" t="s">
        <v>538</v>
      </c>
      <c r="N311" s="142">
        <v>23395493</v>
      </c>
      <c r="O311" s="142">
        <v>0</v>
      </c>
      <c r="P311" s="142">
        <v>0</v>
      </c>
      <c r="Q311" s="142">
        <v>0</v>
      </c>
      <c r="S311" s="117">
        <f t="shared" si="50"/>
        <v>23395493</v>
      </c>
      <c r="T311" s="117">
        <f t="shared" si="50"/>
        <v>0</v>
      </c>
      <c r="U311" s="114">
        <f t="shared" si="49"/>
        <v>23980530</v>
      </c>
      <c r="V311" s="114">
        <f t="shared" si="49"/>
        <v>0</v>
      </c>
      <c r="W311" s="117">
        <v>23980530</v>
      </c>
      <c r="X311" s="117">
        <v>0</v>
      </c>
      <c r="Y311" s="117"/>
      <c r="Z311" s="117"/>
      <c r="AA311" s="143"/>
      <c r="AB311" s="130"/>
      <c r="AC311" s="130"/>
      <c r="AD311" s="130"/>
      <c r="AE311" s="130"/>
      <c r="AK311" s="123">
        <v>23395493</v>
      </c>
      <c r="AL311" s="123">
        <v>0</v>
      </c>
      <c r="AM311" s="123">
        <v>0</v>
      </c>
      <c r="AN311" s="123">
        <v>0</v>
      </c>
      <c r="AO311" s="124">
        <v>23395493</v>
      </c>
      <c r="AP311" s="124">
        <v>0</v>
      </c>
      <c r="AQ311" s="124">
        <v>0</v>
      </c>
      <c r="AR311" s="124">
        <v>0</v>
      </c>
      <c r="AS311" s="123">
        <v>23980530</v>
      </c>
      <c r="AT311" s="123">
        <v>0</v>
      </c>
      <c r="AU311" s="123">
        <v>0</v>
      </c>
      <c r="AV311" s="123">
        <v>0</v>
      </c>
      <c r="AY311" s="131"/>
      <c r="AZ311" s="131"/>
      <c r="BK311" s="128">
        <f t="shared" si="48"/>
        <v>23980530</v>
      </c>
      <c r="BL311" s="128">
        <f t="shared" si="48"/>
        <v>0</v>
      </c>
      <c r="BM311" s="129">
        <f t="shared" si="47"/>
        <v>0</v>
      </c>
      <c r="BN311" s="129">
        <f t="shared" si="47"/>
        <v>0</v>
      </c>
    </row>
    <row r="312" spans="2:66" ht="20.100000000000001" customHeight="1" x14ac:dyDescent="0.25">
      <c r="D312" s="139" t="s">
        <v>35</v>
      </c>
      <c r="E312" s="139" t="s">
        <v>21</v>
      </c>
      <c r="F312" s="140" t="s">
        <v>539</v>
      </c>
      <c r="G312" s="114">
        <f t="shared" si="42"/>
        <v>504073.48</v>
      </c>
      <c r="H312" s="114">
        <f t="shared" si="42"/>
        <v>0</v>
      </c>
      <c r="I312" s="114">
        <f t="shared" si="43"/>
        <v>504073.48</v>
      </c>
      <c r="J312" s="114">
        <f t="shared" si="43"/>
        <v>0</v>
      </c>
      <c r="M312" s="141" t="s">
        <v>539</v>
      </c>
      <c r="N312" s="142">
        <v>504073.48</v>
      </c>
      <c r="O312" s="142">
        <v>0</v>
      </c>
      <c r="P312" s="142">
        <v>0</v>
      </c>
      <c r="Q312" s="142">
        <v>0</v>
      </c>
      <c r="S312" s="117">
        <f t="shared" si="50"/>
        <v>504073.48</v>
      </c>
      <c r="T312" s="117">
        <f t="shared" si="50"/>
        <v>0</v>
      </c>
      <c r="U312" s="114">
        <f t="shared" si="49"/>
        <v>504073.48</v>
      </c>
      <c r="V312" s="114">
        <f t="shared" si="49"/>
        <v>0</v>
      </c>
      <c r="W312" s="117">
        <v>504073.48</v>
      </c>
      <c r="X312" s="117">
        <v>0</v>
      </c>
      <c r="Y312" s="117"/>
      <c r="Z312" s="117"/>
      <c r="AA312" s="143"/>
      <c r="AB312" s="130"/>
      <c r="AC312" s="130"/>
      <c r="AD312" s="130"/>
      <c r="AE312" s="130"/>
      <c r="AK312" s="123">
        <v>504073.48</v>
      </c>
      <c r="AL312" s="123">
        <v>0</v>
      </c>
      <c r="AM312" s="123">
        <v>0</v>
      </c>
      <c r="AN312" s="123">
        <v>0</v>
      </c>
      <c r="AO312" s="124">
        <v>504073.48</v>
      </c>
      <c r="AP312" s="124">
        <v>0</v>
      </c>
      <c r="AQ312" s="124">
        <v>0</v>
      </c>
      <c r="AR312" s="124">
        <v>0</v>
      </c>
      <c r="AS312" s="123">
        <v>504073.48</v>
      </c>
      <c r="AT312" s="123">
        <v>0</v>
      </c>
      <c r="AU312" s="123">
        <v>0</v>
      </c>
      <c r="AV312" s="123">
        <v>0</v>
      </c>
      <c r="AY312" s="131"/>
      <c r="AZ312" s="131"/>
      <c r="BK312" s="128">
        <f t="shared" si="48"/>
        <v>504073.48</v>
      </c>
      <c r="BL312" s="128">
        <f t="shared" si="48"/>
        <v>0</v>
      </c>
      <c r="BM312" s="129">
        <f t="shared" si="47"/>
        <v>0</v>
      </c>
      <c r="BN312" s="129">
        <f t="shared" si="47"/>
        <v>0</v>
      </c>
    </row>
    <row r="313" spans="2:66" ht="20.100000000000001" customHeight="1" x14ac:dyDescent="0.25">
      <c r="D313" s="139" t="s">
        <v>35</v>
      </c>
      <c r="E313" s="139" t="s">
        <v>21</v>
      </c>
      <c r="F313" s="140" t="s">
        <v>540</v>
      </c>
      <c r="G313" s="114">
        <f t="shared" si="42"/>
        <v>2063193</v>
      </c>
      <c r="H313" s="114">
        <f t="shared" si="42"/>
        <v>0</v>
      </c>
      <c r="I313" s="114">
        <f t="shared" si="43"/>
        <v>14949437</v>
      </c>
      <c r="J313" s="114">
        <f t="shared" si="43"/>
        <v>0</v>
      </c>
      <c r="M313" s="141" t="s">
        <v>540</v>
      </c>
      <c r="N313" s="142">
        <v>2063193</v>
      </c>
      <c r="O313" s="142">
        <v>0</v>
      </c>
      <c r="P313" s="142">
        <v>0</v>
      </c>
      <c r="Q313" s="142">
        <v>0</v>
      </c>
      <c r="S313" s="117">
        <f t="shared" si="50"/>
        <v>14949437</v>
      </c>
      <c r="T313" s="117">
        <f t="shared" si="50"/>
        <v>0</v>
      </c>
      <c r="U313" s="114">
        <f t="shared" si="49"/>
        <v>14949437</v>
      </c>
      <c r="V313" s="114">
        <f t="shared" si="49"/>
        <v>0</v>
      </c>
      <c r="W313" s="117">
        <v>14949437</v>
      </c>
      <c r="X313" s="117">
        <v>0</v>
      </c>
      <c r="Y313" s="117"/>
      <c r="Z313" s="117"/>
      <c r="AA313" s="143"/>
      <c r="AB313" s="130"/>
      <c r="AC313" s="130"/>
      <c r="AD313" s="130"/>
      <c r="AE313" s="130"/>
      <c r="AK313" s="123">
        <v>14949437</v>
      </c>
      <c r="AL313" s="123">
        <v>0</v>
      </c>
      <c r="AM313" s="123">
        <v>0</v>
      </c>
      <c r="AN313" s="123">
        <v>0</v>
      </c>
      <c r="AO313" s="124">
        <v>14949437</v>
      </c>
      <c r="AP313" s="124">
        <v>0</v>
      </c>
      <c r="AQ313" s="124">
        <v>0</v>
      </c>
      <c r="AR313" s="124">
        <v>0</v>
      </c>
      <c r="AS313" s="123">
        <v>14949437</v>
      </c>
      <c r="AT313" s="123">
        <v>0</v>
      </c>
      <c r="AU313" s="123">
        <v>0</v>
      </c>
      <c r="AV313" s="123">
        <v>0</v>
      </c>
      <c r="AY313" s="131"/>
      <c r="AZ313" s="131"/>
      <c r="BK313" s="128">
        <f t="shared" si="48"/>
        <v>14949437</v>
      </c>
      <c r="BL313" s="128">
        <f t="shared" si="48"/>
        <v>0</v>
      </c>
      <c r="BM313" s="129">
        <f t="shared" si="47"/>
        <v>0</v>
      </c>
      <c r="BN313" s="129">
        <f t="shared" si="47"/>
        <v>0</v>
      </c>
    </row>
    <row r="314" spans="2:66" ht="20.100000000000001" customHeight="1" x14ac:dyDescent="0.25">
      <c r="D314" s="139" t="s">
        <v>35</v>
      </c>
      <c r="E314" s="139" t="s">
        <v>21</v>
      </c>
      <c r="F314" s="140" t="s">
        <v>541</v>
      </c>
      <c r="G314" s="114">
        <f t="shared" si="42"/>
        <v>0</v>
      </c>
      <c r="H314" s="114">
        <f t="shared" si="42"/>
        <v>14949437</v>
      </c>
      <c r="I314" s="114">
        <f t="shared" si="43"/>
        <v>0</v>
      </c>
      <c r="J314" s="114">
        <f t="shared" si="43"/>
        <v>14949437</v>
      </c>
      <c r="M314" s="141" t="s">
        <v>541</v>
      </c>
      <c r="N314" s="142">
        <v>0</v>
      </c>
      <c r="O314" s="142">
        <v>14949437</v>
      </c>
      <c r="P314" s="142">
        <v>0</v>
      </c>
      <c r="Q314" s="142">
        <v>0</v>
      </c>
      <c r="S314" s="117">
        <f t="shared" si="50"/>
        <v>0</v>
      </c>
      <c r="T314" s="117">
        <f t="shared" si="50"/>
        <v>14949437</v>
      </c>
      <c r="U314" s="114">
        <f t="shared" si="49"/>
        <v>0</v>
      </c>
      <c r="V314" s="114">
        <f t="shared" si="49"/>
        <v>14949437</v>
      </c>
      <c r="W314" s="117">
        <v>0</v>
      </c>
      <c r="X314" s="117">
        <v>14949437</v>
      </c>
      <c r="Y314" s="117"/>
      <c r="Z314" s="117"/>
      <c r="AA314" s="143"/>
      <c r="AB314" s="130"/>
      <c r="AC314" s="130"/>
      <c r="AD314" s="130"/>
      <c r="AE314" s="130"/>
      <c r="AK314" s="123">
        <v>0</v>
      </c>
      <c r="AL314" s="123">
        <v>14949437</v>
      </c>
      <c r="AM314" s="123">
        <v>0</v>
      </c>
      <c r="AN314" s="123">
        <v>0</v>
      </c>
      <c r="AO314" s="124">
        <v>0</v>
      </c>
      <c r="AP314" s="124">
        <v>14949437</v>
      </c>
      <c r="AQ314" s="124">
        <v>0</v>
      </c>
      <c r="AR314" s="124">
        <v>0</v>
      </c>
      <c r="AS314" s="123">
        <v>0</v>
      </c>
      <c r="AT314" s="123">
        <v>14949437</v>
      </c>
      <c r="AU314" s="123">
        <v>0</v>
      </c>
      <c r="AV314" s="123">
        <v>0</v>
      </c>
      <c r="AY314" s="131"/>
      <c r="AZ314" s="131"/>
      <c r="BK314" s="128">
        <f t="shared" si="48"/>
        <v>0</v>
      </c>
      <c r="BL314" s="128">
        <f t="shared" si="48"/>
        <v>14949437</v>
      </c>
      <c r="BM314" s="129">
        <f t="shared" si="47"/>
        <v>0</v>
      </c>
      <c r="BN314" s="129">
        <f t="shared" si="47"/>
        <v>0</v>
      </c>
    </row>
    <row r="315" spans="2:66" ht="20.100000000000001" customHeight="1" x14ac:dyDescent="0.25">
      <c r="D315" s="139" t="s">
        <v>35</v>
      </c>
      <c r="E315" s="139" t="s">
        <v>21</v>
      </c>
      <c r="F315" s="140" t="s">
        <v>542</v>
      </c>
      <c r="G315" s="114">
        <f t="shared" si="42"/>
        <v>4249110</v>
      </c>
      <c r="H315" s="114">
        <f t="shared" si="42"/>
        <v>0</v>
      </c>
      <c r="I315" s="114">
        <f t="shared" si="43"/>
        <v>4249110</v>
      </c>
      <c r="J315" s="114">
        <f t="shared" si="43"/>
        <v>0</v>
      </c>
      <c r="M315" s="141" t="s">
        <v>542</v>
      </c>
      <c r="N315" s="142">
        <v>4249110</v>
      </c>
      <c r="O315" s="142">
        <v>0</v>
      </c>
      <c r="P315" s="142">
        <v>0</v>
      </c>
      <c r="Q315" s="142">
        <v>0</v>
      </c>
      <c r="S315" s="117">
        <f t="shared" si="50"/>
        <v>14903697</v>
      </c>
      <c r="T315" s="117">
        <f t="shared" si="50"/>
        <v>0</v>
      </c>
      <c r="U315" s="114">
        <f t="shared" si="49"/>
        <v>15075651</v>
      </c>
      <c r="V315" s="114">
        <f t="shared" si="49"/>
        <v>0</v>
      </c>
      <c r="W315" s="117"/>
      <c r="X315" s="117"/>
      <c r="Y315" s="117"/>
      <c r="Z315" s="117"/>
      <c r="AA315" s="143"/>
      <c r="AB315" s="130"/>
      <c r="AC315" s="130"/>
      <c r="AD315" s="130"/>
      <c r="AE315" s="130"/>
      <c r="AK315" s="123">
        <v>4249110</v>
      </c>
      <c r="AL315" s="123">
        <v>0</v>
      </c>
      <c r="AM315" s="123">
        <v>0</v>
      </c>
      <c r="AN315" s="123">
        <v>0</v>
      </c>
      <c r="AO315" s="124">
        <v>14903697</v>
      </c>
      <c r="AP315" s="124">
        <v>0</v>
      </c>
      <c r="AQ315" s="124">
        <v>0</v>
      </c>
      <c r="AR315" s="124">
        <v>0</v>
      </c>
      <c r="AS315" s="123">
        <v>15075651</v>
      </c>
      <c r="AT315" s="123">
        <v>0</v>
      </c>
      <c r="AU315" s="123">
        <v>0</v>
      </c>
      <c r="AV315" s="123">
        <v>0</v>
      </c>
      <c r="AY315" s="131"/>
      <c r="AZ315" s="131"/>
      <c r="BK315" s="128">
        <f t="shared" si="48"/>
        <v>15075651</v>
      </c>
      <c r="BL315" s="128">
        <f t="shared" si="48"/>
        <v>0</v>
      </c>
      <c r="BM315" s="129">
        <f t="shared" si="47"/>
        <v>0</v>
      </c>
      <c r="BN315" s="129">
        <f t="shared" si="47"/>
        <v>0</v>
      </c>
    </row>
    <row r="316" spans="2:66" ht="20.100000000000001" customHeight="1" x14ac:dyDescent="0.25">
      <c r="D316" s="139" t="s">
        <v>35</v>
      </c>
      <c r="E316" s="139" t="s">
        <v>21</v>
      </c>
      <c r="F316" s="140" t="s">
        <v>543</v>
      </c>
      <c r="G316" s="114">
        <f t="shared" si="42"/>
        <v>10877731</v>
      </c>
      <c r="H316" s="114">
        <f t="shared" si="42"/>
        <v>0</v>
      </c>
      <c r="I316" s="114">
        <f t="shared" si="43"/>
        <v>10877731</v>
      </c>
      <c r="J316" s="114">
        <f t="shared" si="43"/>
        <v>0</v>
      </c>
      <c r="M316" s="141" t="s">
        <v>543</v>
      </c>
      <c r="N316" s="142">
        <v>10877731</v>
      </c>
      <c r="O316" s="142">
        <v>0</v>
      </c>
      <c r="P316" s="142">
        <v>0</v>
      </c>
      <c r="Q316" s="142">
        <v>0</v>
      </c>
      <c r="S316" s="117">
        <f t="shared" si="50"/>
        <v>10877731</v>
      </c>
      <c r="T316" s="117">
        <f t="shared" si="50"/>
        <v>0</v>
      </c>
      <c r="U316" s="114">
        <v>10877731.218831822</v>
      </c>
      <c r="V316" s="114">
        <v>0</v>
      </c>
      <c r="W316" s="117"/>
      <c r="X316" s="117"/>
      <c r="Y316" s="117"/>
      <c r="Z316" s="117"/>
      <c r="AA316" s="143"/>
      <c r="AB316" s="130"/>
      <c r="AC316" s="130"/>
      <c r="AD316" s="130"/>
      <c r="AE316" s="130"/>
      <c r="AK316" s="123">
        <v>10877731</v>
      </c>
      <c r="AL316" s="123">
        <v>0</v>
      </c>
      <c r="AM316" s="123">
        <v>0</v>
      </c>
      <c r="AN316" s="123">
        <v>0</v>
      </c>
      <c r="AO316" s="124">
        <v>10877731</v>
      </c>
      <c r="AP316" s="124">
        <v>0</v>
      </c>
      <c r="AQ316" s="124">
        <v>0</v>
      </c>
      <c r="AR316" s="124">
        <v>0</v>
      </c>
      <c r="AS316" s="123">
        <v>0</v>
      </c>
      <c r="AT316" s="123">
        <v>0</v>
      </c>
      <c r="AU316" s="123">
        <v>0</v>
      </c>
      <c r="AV316" s="123">
        <v>0</v>
      </c>
      <c r="AY316" s="131"/>
      <c r="AZ316" s="131"/>
      <c r="BK316" s="128">
        <f t="shared" si="48"/>
        <v>0</v>
      </c>
      <c r="BL316" s="128">
        <f t="shared" si="48"/>
        <v>0</v>
      </c>
      <c r="BM316" s="129">
        <f t="shared" si="47"/>
        <v>10877731.218831822</v>
      </c>
      <c r="BN316" s="129">
        <f t="shared" si="47"/>
        <v>0</v>
      </c>
    </row>
    <row r="317" spans="2:66" ht="20.100000000000001" customHeight="1" x14ac:dyDescent="0.25">
      <c r="D317" s="139" t="s">
        <v>35</v>
      </c>
      <c r="E317" s="139" t="s">
        <v>21</v>
      </c>
      <c r="F317" s="140" t="s">
        <v>544</v>
      </c>
      <c r="G317" s="114">
        <f t="shared" si="42"/>
        <v>0</v>
      </c>
      <c r="H317" s="114">
        <f t="shared" si="42"/>
        <v>10877731</v>
      </c>
      <c r="I317" s="114">
        <f t="shared" si="43"/>
        <v>0</v>
      </c>
      <c r="J317" s="114">
        <f t="shared" si="43"/>
        <v>10877731</v>
      </c>
      <c r="M317" s="141" t="s">
        <v>544</v>
      </c>
      <c r="N317" s="142">
        <v>0</v>
      </c>
      <c r="O317" s="142">
        <v>10877731</v>
      </c>
      <c r="P317" s="142">
        <v>0</v>
      </c>
      <c r="Q317" s="142">
        <v>0</v>
      </c>
      <c r="S317" s="117">
        <f t="shared" si="50"/>
        <v>0</v>
      </c>
      <c r="T317" s="117">
        <f t="shared" si="50"/>
        <v>10877731</v>
      </c>
      <c r="U317" s="114">
        <v>0</v>
      </c>
      <c r="V317" s="114">
        <v>10877731.218831822</v>
      </c>
      <c r="W317" s="117"/>
      <c r="X317" s="117"/>
      <c r="Y317" s="117"/>
      <c r="Z317" s="117"/>
      <c r="AA317" s="143"/>
      <c r="AB317" s="130"/>
      <c r="AC317" s="130"/>
      <c r="AD317" s="130"/>
      <c r="AE317" s="130"/>
      <c r="AK317" s="123">
        <v>0</v>
      </c>
      <c r="AL317" s="123">
        <v>10877731</v>
      </c>
      <c r="AM317" s="123">
        <v>0</v>
      </c>
      <c r="AN317" s="123">
        <v>0</v>
      </c>
      <c r="AO317" s="124">
        <v>0</v>
      </c>
      <c r="AP317" s="124">
        <v>10877731</v>
      </c>
      <c r="AQ317" s="124">
        <v>0</v>
      </c>
      <c r="AR317" s="124">
        <v>0</v>
      </c>
      <c r="AS317" s="123">
        <v>0</v>
      </c>
      <c r="AT317" s="123">
        <v>0</v>
      </c>
      <c r="AU317" s="123">
        <v>0</v>
      </c>
      <c r="AV317" s="123">
        <v>0</v>
      </c>
      <c r="AY317" s="131"/>
      <c r="AZ317" s="131"/>
      <c r="BK317" s="128">
        <f t="shared" si="48"/>
        <v>0</v>
      </c>
      <c r="BL317" s="128">
        <f t="shared" si="48"/>
        <v>0</v>
      </c>
      <c r="BM317" s="129">
        <f t="shared" si="47"/>
        <v>0</v>
      </c>
      <c r="BN317" s="129">
        <f t="shared" si="47"/>
        <v>10877731.218831822</v>
      </c>
    </row>
    <row r="318" spans="2:66" ht="20.100000000000001" customHeight="1" x14ac:dyDescent="0.25">
      <c r="D318" s="139" t="s">
        <v>35</v>
      </c>
      <c r="E318" s="139" t="s">
        <v>21</v>
      </c>
      <c r="F318" s="140" t="s">
        <v>545</v>
      </c>
      <c r="G318" s="114">
        <f t="shared" si="42"/>
        <v>685356</v>
      </c>
      <c r="H318" s="114">
        <f t="shared" si="42"/>
        <v>0</v>
      </c>
      <c r="I318" s="114">
        <f t="shared" si="43"/>
        <v>685356</v>
      </c>
      <c r="J318" s="114">
        <f t="shared" si="43"/>
        <v>0</v>
      </c>
      <c r="M318" s="141" t="s">
        <v>545</v>
      </c>
      <c r="N318" s="142">
        <v>685356</v>
      </c>
      <c r="O318" s="142">
        <v>0</v>
      </c>
      <c r="P318" s="142">
        <v>0</v>
      </c>
      <c r="Q318" s="142">
        <v>0</v>
      </c>
      <c r="S318" s="117">
        <f t="shared" si="50"/>
        <v>685356</v>
      </c>
      <c r="T318" s="117">
        <f t="shared" si="50"/>
        <v>0</v>
      </c>
      <c r="U318" s="114">
        <f t="shared" si="49"/>
        <v>685356</v>
      </c>
      <c r="V318" s="114">
        <f t="shared" si="49"/>
        <v>0</v>
      </c>
      <c r="W318" s="117"/>
      <c r="X318" s="117"/>
      <c r="Y318" s="117"/>
      <c r="Z318" s="117"/>
      <c r="AA318" s="143"/>
      <c r="AB318" s="130"/>
      <c r="AC318" s="130"/>
      <c r="AD318" s="130"/>
      <c r="AE318" s="130"/>
      <c r="AK318" s="123">
        <v>685356</v>
      </c>
      <c r="AL318" s="123">
        <v>0</v>
      </c>
      <c r="AM318" s="123">
        <v>0</v>
      </c>
      <c r="AN318" s="123">
        <v>0</v>
      </c>
      <c r="AO318" s="124">
        <v>685356</v>
      </c>
      <c r="AP318" s="124">
        <v>0</v>
      </c>
      <c r="AQ318" s="124">
        <v>0</v>
      </c>
      <c r="AR318" s="124">
        <v>0</v>
      </c>
      <c r="AS318" s="123">
        <v>685356</v>
      </c>
      <c r="AT318" s="123">
        <v>0</v>
      </c>
      <c r="AU318" s="123">
        <v>0</v>
      </c>
      <c r="AV318" s="123">
        <v>0</v>
      </c>
      <c r="AY318" s="131"/>
      <c r="AZ318" s="131"/>
      <c r="BK318" s="128">
        <f t="shared" si="48"/>
        <v>685356</v>
      </c>
      <c r="BL318" s="128">
        <f t="shared" si="48"/>
        <v>0</v>
      </c>
      <c r="BM318" s="129">
        <f t="shared" si="47"/>
        <v>0</v>
      </c>
      <c r="BN318" s="129">
        <f t="shared" si="47"/>
        <v>0</v>
      </c>
    </row>
    <row r="319" spans="2:66" ht="20.100000000000001" customHeight="1" x14ac:dyDescent="0.25">
      <c r="D319" s="139" t="s">
        <v>35</v>
      </c>
      <c r="E319" s="139" t="s">
        <v>21</v>
      </c>
      <c r="F319" s="140" t="s">
        <v>546</v>
      </c>
      <c r="G319" s="114">
        <f t="shared" si="42"/>
        <v>0</v>
      </c>
      <c r="H319" s="114">
        <f t="shared" si="42"/>
        <v>0</v>
      </c>
      <c r="I319" s="114">
        <f t="shared" si="43"/>
        <v>0</v>
      </c>
      <c r="J319" s="114">
        <f t="shared" si="43"/>
        <v>0</v>
      </c>
      <c r="M319" s="141" t="s">
        <v>547</v>
      </c>
      <c r="N319" s="142">
        <v>0</v>
      </c>
      <c r="O319" s="142">
        <v>0</v>
      </c>
      <c r="P319" s="142">
        <v>0</v>
      </c>
      <c r="Q319" s="142">
        <v>0</v>
      </c>
      <c r="S319" s="117">
        <f t="shared" si="50"/>
        <v>359693.24</v>
      </c>
      <c r="T319" s="117">
        <f t="shared" si="50"/>
        <v>0</v>
      </c>
      <c r="U319" s="114">
        <f>+AS319+AU319</f>
        <v>601763</v>
      </c>
      <c r="V319" s="114">
        <f>+AT319+AV319</f>
        <v>0</v>
      </c>
      <c r="W319" s="117"/>
      <c r="X319" s="117"/>
      <c r="Y319" s="117"/>
      <c r="Z319" s="117"/>
      <c r="AA319" s="143"/>
      <c r="AB319" s="130"/>
      <c r="AC319" s="130"/>
      <c r="AD319" s="130"/>
      <c r="AE319" s="130"/>
      <c r="AK319" s="123">
        <v>0</v>
      </c>
      <c r="AL319" s="123">
        <v>0</v>
      </c>
      <c r="AM319" s="123">
        <v>0</v>
      </c>
      <c r="AN319" s="123">
        <v>0</v>
      </c>
      <c r="AO319" s="124">
        <v>359693.24</v>
      </c>
      <c r="AP319" s="124">
        <v>0</v>
      </c>
      <c r="AQ319" s="124">
        <v>0</v>
      </c>
      <c r="AR319" s="124">
        <v>0</v>
      </c>
      <c r="AS319" s="123">
        <v>601763</v>
      </c>
      <c r="AT319" s="123">
        <v>0</v>
      </c>
      <c r="AU319" s="123"/>
      <c r="AV319" s="123"/>
      <c r="AY319" s="131"/>
      <c r="AZ319" s="131"/>
      <c r="BK319" s="128">
        <f t="shared" si="48"/>
        <v>601763</v>
      </c>
      <c r="BL319" s="128">
        <f t="shared" si="48"/>
        <v>0</v>
      </c>
      <c r="BM319" s="129">
        <f t="shared" si="47"/>
        <v>0</v>
      </c>
      <c r="BN319" s="129">
        <f t="shared" si="47"/>
        <v>0</v>
      </c>
    </row>
    <row r="320" spans="2:66" ht="20.100000000000001" customHeight="1" x14ac:dyDescent="0.25">
      <c r="D320" s="139" t="s">
        <v>35</v>
      </c>
      <c r="E320" s="139" t="s">
        <v>21</v>
      </c>
      <c r="F320" s="140" t="s">
        <v>548</v>
      </c>
      <c r="G320" s="114">
        <f t="shared" si="42"/>
        <v>649528.93999999994</v>
      </c>
      <c r="H320" s="114">
        <f t="shared" si="42"/>
        <v>0</v>
      </c>
      <c r="I320" s="114">
        <f t="shared" si="43"/>
        <v>649474.5</v>
      </c>
      <c r="J320" s="114">
        <f t="shared" si="43"/>
        <v>0</v>
      </c>
      <c r="M320" s="141" t="s">
        <v>548</v>
      </c>
      <c r="N320" s="142">
        <v>576833.43999999994</v>
      </c>
      <c r="O320" s="142">
        <v>0</v>
      </c>
      <c r="P320" s="142">
        <v>72695.5</v>
      </c>
      <c r="Q320" s="142">
        <v>0</v>
      </c>
      <c r="S320" s="117">
        <f t="shared" si="50"/>
        <v>649474.75</v>
      </c>
      <c r="T320" s="117">
        <f t="shared" si="50"/>
        <v>0</v>
      </c>
      <c r="U320" s="114">
        <f t="shared" si="49"/>
        <v>649474.94999999995</v>
      </c>
      <c r="V320" s="114">
        <f t="shared" si="49"/>
        <v>0</v>
      </c>
      <c r="W320" s="117"/>
      <c r="X320" s="117"/>
      <c r="Y320" s="117"/>
      <c r="Z320" s="117"/>
      <c r="AA320" s="143"/>
      <c r="AB320" s="130"/>
      <c r="AC320" s="130"/>
      <c r="AD320" s="130"/>
      <c r="AE320" s="130"/>
      <c r="AK320" s="123">
        <v>576779</v>
      </c>
      <c r="AL320" s="123">
        <v>0</v>
      </c>
      <c r="AM320" s="123">
        <v>72695.5</v>
      </c>
      <c r="AN320" s="123">
        <v>0</v>
      </c>
      <c r="AO320" s="124">
        <f>585127-8347.75</f>
        <v>576779.25</v>
      </c>
      <c r="AP320" s="124">
        <v>0</v>
      </c>
      <c r="AQ320" s="124">
        <v>72695.5</v>
      </c>
      <c r="AR320" s="124">
        <v>0</v>
      </c>
      <c r="AS320" s="123">
        <v>576779.44999999995</v>
      </c>
      <c r="AT320" s="123">
        <v>0</v>
      </c>
      <c r="AU320" s="123">
        <v>72695.5</v>
      </c>
      <c r="AV320" s="123">
        <v>0</v>
      </c>
      <c r="AY320" s="131"/>
      <c r="AZ320" s="131"/>
      <c r="BK320" s="128">
        <f t="shared" si="48"/>
        <v>649474.94999999995</v>
      </c>
      <c r="BL320" s="128">
        <f t="shared" si="48"/>
        <v>0</v>
      </c>
      <c r="BM320" s="129">
        <f t="shared" si="47"/>
        <v>0</v>
      </c>
      <c r="BN320" s="129">
        <f t="shared" si="47"/>
        <v>0</v>
      </c>
    </row>
    <row r="321" spans="4:66" ht="20.100000000000001" customHeight="1" x14ac:dyDescent="0.25">
      <c r="D321" s="139" t="s">
        <v>35</v>
      </c>
      <c r="E321" s="139" t="s">
        <v>21</v>
      </c>
      <c r="F321" s="140" t="s">
        <v>549</v>
      </c>
      <c r="G321" s="114">
        <f t="shared" si="42"/>
        <v>0</v>
      </c>
      <c r="H321" s="114">
        <f t="shared" si="42"/>
        <v>0</v>
      </c>
      <c r="I321" s="114">
        <f t="shared" si="43"/>
        <v>0</v>
      </c>
      <c r="J321" s="114">
        <f t="shared" si="43"/>
        <v>0</v>
      </c>
      <c r="M321" s="141" t="s">
        <v>549</v>
      </c>
      <c r="N321" s="142">
        <v>0</v>
      </c>
      <c r="O321" s="142">
        <v>0</v>
      </c>
      <c r="P321" s="142">
        <v>0</v>
      </c>
      <c r="Q321" s="142">
        <v>0</v>
      </c>
      <c r="S321" s="117">
        <f t="shared" si="50"/>
        <v>0</v>
      </c>
      <c r="T321" s="117">
        <f t="shared" si="50"/>
        <v>0</v>
      </c>
      <c r="U321" s="114"/>
      <c r="V321" s="114"/>
      <c r="W321" s="117"/>
      <c r="X321" s="117"/>
      <c r="Y321" s="117"/>
      <c r="Z321" s="117"/>
      <c r="AA321" s="143"/>
      <c r="AB321" s="130"/>
      <c r="AC321" s="130"/>
      <c r="AD321" s="130"/>
      <c r="AE321" s="130"/>
      <c r="AK321" s="123">
        <v>0</v>
      </c>
      <c r="AL321" s="123">
        <v>0</v>
      </c>
      <c r="AM321" s="123">
        <v>0</v>
      </c>
      <c r="AN321" s="123">
        <v>0</v>
      </c>
      <c r="AO321" s="124">
        <v>0</v>
      </c>
      <c r="AP321" s="124">
        <v>0</v>
      </c>
      <c r="AQ321" s="124">
        <v>0</v>
      </c>
      <c r="AR321" s="124">
        <v>0</v>
      </c>
      <c r="AS321" s="123"/>
      <c r="AT321" s="123"/>
      <c r="AU321" s="123"/>
      <c r="AV321" s="123"/>
      <c r="AY321" s="131"/>
      <c r="AZ321" s="131"/>
      <c r="BK321" s="128"/>
      <c r="BL321" s="128"/>
      <c r="BM321" s="129"/>
      <c r="BN321" s="129"/>
    </row>
    <row r="322" spans="4:66" ht="20.100000000000001" customHeight="1" x14ac:dyDescent="0.25">
      <c r="D322" s="139" t="s">
        <v>35</v>
      </c>
      <c r="E322" s="139" t="s">
        <v>21</v>
      </c>
      <c r="F322" s="140" t="s">
        <v>550</v>
      </c>
      <c r="G322" s="114">
        <f t="shared" si="42"/>
        <v>4388576</v>
      </c>
      <c r="H322" s="114">
        <f t="shared" si="42"/>
        <v>0</v>
      </c>
      <c r="I322" s="114">
        <f t="shared" si="43"/>
        <v>4388576</v>
      </c>
      <c r="J322" s="114">
        <f t="shared" si="43"/>
        <v>0</v>
      </c>
      <c r="M322" s="141" t="s">
        <v>550</v>
      </c>
      <c r="N322" s="142">
        <v>4388576</v>
      </c>
      <c r="O322" s="142">
        <v>0</v>
      </c>
      <c r="P322" s="142">
        <v>0</v>
      </c>
      <c r="Q322" s="142">
        <v>0</v>
      </c>
      <c r="S322" s="117">
        <f t="shared" si="50"/>
        <v>4388576</v>
      </c>
      <c r="T322" s="117">
        <f t="shared" si="50"/>
        <v>0</v>
      </c>
      <c r="U322" s="114"/>
      <c r="V322" s="114"/>
      <c r="W322" s="117"/>
      <c r="X322" s="117"/>
      <c r="Y322" s="117"/>
      <c r="Z322" s="117"/>
      <c r="AA322" s="143"/>
      <c r="AB322" s="130"/>
      <c r="AC322" s="130"/>
      <c r="AD322" s="130"/>
      <c r="AE322" s="130"/>
      <c r="AK322" s="123">
        <v>4388576</v>
      </c>
      <c r="AL322" s="123">
        <v>0</v>
      </c>
      <c r="AM322" s="123">
        <v>0</v>
      </c>
      <c r="AN322" s="123">
        <v>0</v>
      </c>
      <c r="AO322" s="124">
        <v>4388576</v>
      </c>
      <c r="AP322" s="124">
        <v>0</v>
      </c>
      <c r="AQ322" s="124">
        <v>0</v>
      </c>
      <c r="AR322" s="124">
        <v>0</v>
      </c>
      <c r="AS322" s="123"/>
      <c r="AT322" s="123"/>
      <c r="AU322" s="123"/>
      <c r="AV322" s="123"/>
      <c r="AY322" s="131"/>
      <c r="AZ322" s="131"/>
      <c r="BK322" s="128"/>
      <c r="BL322" s="128"/>
      <c r="BM322" s="129"/>
      <c r="BN322" s="129"/>
    </row>
    <row r="323" spans="4:66" ht="20.100000000000001" customHeight="1" x14ac:dyDescent="0.25">
      <c r="D323" s="139" t="s">
        <v>35</v>
      </c>
      <c r="E323" s="139" t="s">
        <v>21</v>
      </c>
      <c r="F323" s="140" t="s">
        <v>551</v>
      </c>
      <c r="G323" s="114">
        <f t="shared" si="42"/>
        <v>3383022.02</v>
      </c>
      <c r="H323" s="114">
        <f t="shared" si="42"/>
        <v>0</v>
      </c>
      <c r="I323" s="114">
        <f t="shared" si="43"/>
        <v>3383021.7</v>
      </c>
      <c r="J323" s="114">
        <f t="shared" si="43"/>
        <v>0</v>
      </c>
      <c r="M323" s="141" t="s">
        <v>551</v>
      </c>
      <c r="N323" s="142">
        <v>2934764.18</v>
      </c>
      <c r="O323" s="142">
        <v>0</v>
      </c>
      <c r="P323" s="142">
        <v>448257.84</v>
      </c>
      <c r="Q323" s="142">
        <v>0</v>
      </c>
      <c r="S323" s="117">
        <f t="shared" si="50"/>
        <v>3383021.7</v>
      </c>
      <c r="T323" s="117">
        <f t="shared" si="50"/>
        <v>0</v>
      </c>
      <c r="U323" s="114"/>
      <c r="V323" s="114"/>
      <c r="W323" s="117"/>
      <c r="X323" s="117"/>
      <c r="Y323" s="117"/>
      <c r="Z323" s="117"/>
      <c r="AA323" s="143"/>
      <c r="AB323" s="130"/>
      <c r="AC323" s="130"/>
      <c r="AD323" s="130"/>
      <c r="AE323" s="130"/>
      <c r="AK323" s="123">
        <v>2934764.18</v>
      </c>
      <c r="AL323" s="123">
        <v>0</v>
      </c>
      <c r="AM323" s="123">
        <v>448257.52</v>
      </c>
      <c r="AN323" s="123">
        <v>0</v>
      </c>
      <c r="AO323" s="124">
        <v>2934764.18</v>
      </c>
      <c r="AP323" s="124">
        <v>0</v>
      </c>
      <c r="AQ323" s="124">
        <v>448257.52</v>
      </c>
      <c r="AR323" s="124">
        <v>0</v>
      </c>
      <c r="AS323" s="123"/>
      <c r="AT323" s="123"/>
      <c r="AU323" s="123"/>
      <c r="AV323" s="123"/>
      <c r="AY323" s="131"/>
      <c r="AZ323" s="131"/>
      <c r="BK323" s="128"/>
      <c r="BL323" s="128"/>
      <c r="BM323" s="129"/>
      <c r="BN323" s="129"/>
    </row>
    <row r="324" spans="4:66" ht="20.100000000000001" customHeight="1" x14ac:dyDescent="0.25">
      <c r="D324" s="139" t="s">
        <v>35</v>
      </c>
      <c r="E324" s="139" t="s">
        <v>21</v>
      </c>
      <c r="F324" s="140" t="s">
        <v>552</v>
      </c>
      <c r="G324" s="114">
        <f t="shared" si="42"/>
        <v>291125.95</v>
      </c>
      <c r="H324" s="114">
        <f t="shared" si="42"/>
        <v>0</v>
      </c>
      <c r="I324" s="114">
        <f t="shared" si="43"/>
        <v>289882.18</v>
      </c>
      <c r="J324" s="114">
        <f t="shared" si="43"/>
        <v>0</v>
      </c>
      <c r="M324" s="141" t="s">
        <v>552</v>
      </c>
      <c r="N324" s="142">
        <v>291125.95</v>
      </c>
      <c r="O324" s="142">
        <v>0</v>
      </c>
      <c r="P324" s="142">
        <v>0</v>
      </c>
      <c r="Q324" s="142">
        <v>0</v>
      </c>
      <c r="S324" s="117">
        <f t="shared" si="50"/>
        <v>289881.93</v>
      </c>
      <c r="T324" s="117">
        <f t="shared" si="50"/>
        <v>0</v>
      </c>
      <c r="U324" s="114"/>
      <c r="V324" s="114"/>
      <c r="W324" s="117"/>
      <c r="X324" s="117"/>
      <c r="Y324" s="117"/>
      <c r="Z324" s="117"/>
      <c r="AA324" s="143"/>
      <c r="AB324" s="130"/>
      <c r="AC324" s="130"/>
      <c r="AD324" s="130"/>
      <c r="AE324" s="130"/>
      <c r="AK324" s="123">
        <v>289882.18</v>
      </c>
      <c r="AL324" s="123">
        <v>0</v>
      </c>
      <c r="AM324" s="123">
        <v>0</v>
      </c>
      <c r="AN324" s="123">
        <v>0</v>
      </c>
      <c r="AO324" s="124">
        <f>281534.18+8347.75</f>
        <v>289881.93</v>
      </c>
      <c r="AP324" s="124">
        <v>0</v>
      </c>
      <c r="AQ324" s="124">
        <v>0</v>
      </c>
      <c r="AR324" s="124">
        <v>0</v>
      </c>
      <c r="AS324" s="123"/>
      <c r="AT324" s="123"/>
      <c r="AU324" s="123"/>
      <c r="AV324" s="123"/>
      <c r="AY324" s="131"/>
      <c r="AZ324" s="131"/>
      <c r="BK324" s="128"/>
      <c r="BL324" s="128"/>
      <c r="BM324" s="129"/>
      <c r="BN324" s="129"/>
    </row>
    <row r="325" spans="4:66" s="174" customFormat="1" ht="20.100000000000001" customHeight="1" x14ac:dyDescent="0.2">
      <c r="D325" s="172" t="s">
        <v>35</v>
      </c>
      <c r="E325" s="172" t="s">
        <v>21</v>
      </c>
      <c r="F325" s="173" t="s">
        <v>553</v>
      </c>
      <c r="G325" s="114">
        <f t="shared" si="42"/>
        <v>14576400</v>
      </c>
      <c r="H325" s="114">
        <f t="shared" si="42"/>
        <v>0</v>
      </c>
      <c r="I325" s="114">
        <f t="shared" si="43"/>
        <v>14576400</v>
      </c>
      <c r="J325" s="114">
        <f t="shared" si="43"/>
        <v>0</v>
      </c>
      <c r="M325" s="175" t="s">
        <v>553</v>
      </c>
      <c r="N325" s="142">
        <v>14576400</v>
      </c>
      <c r="O325" s="142">
        <v>0</v>
      </c>
      <c r="P325" s="142">
        <v>0</v>
      </c>
      <c r="Q325" s="142">
        <v>0</v>
      </c>
      <c r="S325" s="176"/>
      <c r="T325" s="176"/>
      <c r="U325" s="177"/>
      <c r="V325" s="177"/>
      <c r="W325" s="176"/>
      <c r="X325" s="176"/>
      <c r="Y325" s="176"/>
      <c r="Z325" s="176"/>
      <c r="AA325" s="200"/>
      <c r="AB325" s="181"/>
      <c r="AC325" s="181"/>
      <c r="AD325" s="181"/>
      <c r="AE325" s="181"/>
      <c r="AK325" s="123">
        <v>14576400</v>
      </c>
      <c r="AL325" s="123">
        <v>0</v>
      </c>
      <c r="AM325" s="123">
        <v>0</v>
      </c>
      <c r="AN325" s="123">
        <v>0</v>
      </c>
      <c r="AO325" s="182"/>
      <c r="AP325" s="182"/>
      <c r="AQ325" s="182"/>
      <c r="AR325" s="182"/>
      <c r="AS325" s="183"/>
      <c r="AT325" s="183"/>
      <c r="AU325" s="183"/>
      <c r="AV325" s="183"/>
      <c r="AW325" s="184"/>
      <c r="AX325" s="184"/>
      <c r="AY325" s="185"/>
      <c r="AZ325" s="185"/>
      <c r="BA325" s="184"/>
      <c r="BB325" s="184"/>
      <c r="BC325" s="184"/>
      <c r="BK325" s="186"/>
      <c r="BL325" s="186"/>
      <c r="BM325" s="187"/>
      <c r="BN325" s="187"/>
    </row>
    <row r="326" spans="4:66" s="174" customFormat="1" ht="20.100000000000001" customHeight="1" x14ac:dyDescent="0.2">
      <c r="D326" s="172" t="s">
        <v>35</v>
      </c>
      <c r="E326" s="172" t="s">
        <v>21</v>
      </c>
      <c r="F326" s="173" t="s">
        <v>554</v>
      </c>
      <c r="G326" s="114">
        <f t="shared" si="42"/>
        <v>0</v>
      </c>
      <c r="H326" s="114">
        <f t="shared" si="42"/>
        <v>2627878</v>
      </c>
      <c r="I326" s="114">
        <f t="shared" si="43"/>
        <v>0</v>
      </c>
      <c r="J326" s="114">
        <f t="shared" si="43"/>
        <v>2509705</v>
      </c>
      <c r="M326" s="175" t="s">
        <v>554</v>
      </c>
      <c r="N326" s="142">
        <v>0</v>
      </c>
      <c r="O326" s="142">
        <v>2627878</v>
      </c>
      <c r="P326" s="142">
        <v>0</v>
      </c>
      <c r="Q326" s="142">
        <v>0</v>
      </c>
      <c r="S326" s="176"/>
      <c r="T326" s="176"/>
      <c r="U326" s="177"/>
      <c r="V326" s="177"/>
      <c r="W326" s="176"/>
      <c r="X326" s="176"/>
      <c r="Y326" s="176"/>
      <c r="Z326" s="176"/>
      <c r="AA326" s="200"/>
      <c r="AB326" s="181"/>
      <c r="AC326" s="181"/>
      <c r="AD326" s="181"/>
      <c r="AE326" s="181"/>
      <c r="AK326" s="123">
        <v>0</v>
      </c>
      <c r="AL326" s="123">
        <v>2509705</v>
      </c>
      <c r="AM326" s="123">
        <v>0</v>
      </c>
      <c r="AN326" s="123">
        <v>0</v>
      </c>
      <c r="AO326" s="182"/>
      <c r="AP326" s="182"/>
      <c r="AQ326" s="182"/>
      <c r="AR326" s="182"/>
      <c r="AS326" s="183"/>
      <c r="AT326" s="183"/>
      <c r="AU326" s="183"/>
      <c r="AV326" s="183"/>
      <c r="AW326" s="184"/>
      <c r="AX326" s="184"/>
      <c r="AY326" s="185"/>
      <c r="AZ326" s="185"/>
      <c r="BA326" s="184"/>
      <c r="BB326" s="184"/>
      <c r="BC326" s="184"/>
      <c r="BK326" s="186"/>
      <c r="BL326" s="186"/>
      <c r="BM326" s="187"/>
      <c r="BN326" s="187"/>
    </row>
    <row r="327" spans="4:66" s="174" customFormat="1" ht="20.100000000000001" customHeight="1" x14ac:dyDescent="0.2">
      <c r="D327" s="172" t="s">
        <v>35</v>
      </c>
      <c r="E327" s="172" t="s">
        <v>21</v>
      </c>
      <c r="F327" s="173" t="s">
        <v>555</v>
      </c>
      <c r="G327" s="114">
        <f t="shared" si="42"/>
        <v>0</v>
      </c>
      <c r="H327" s="114">
        <f t="shared" si="42"/>
        <v>5908758</v>
      </c>
      <c r="I327" s="114">
        <f t="shared" si="43"/>
        <v>0</v>
      </c>
      <c r="J327" s="114">
        <f t="shared" si="43"/>
        <v>6003878</v>
      </c>
      <c r="M327" s="175" t="s">
        <v>555</v>
      </c>
      <c r="N327" s="142">
        <v>0</v>
      </c>
      <c r="O327" s="142">
        <v>5908758</v>
      </c>
      <c r="P327" s="142">
        <v>0</v>
      </c>
      <c r="Q327" s="142">
        <v>0</v>
      </c>
      <c r="S327" s="176"/>
      <c r="T327" s="176"/>
      <c r="U327" s="177"/>
      <c r="V327" s="177"/>
      <c r="W327" s="176"/>
      <c r="X327" s="176"/>
      <c r="Y327" s="176"/>
      <c r="Z327" s="176"/>
      <c r="AA327" s="200"/>
      <c r="AB327" s="181"/>
      <c r="AC327" s="181"/>
      <c r="AD327" s="181"/>
      <c r="AE327" s="181"/>
      <c r="AK327" s="123">
        <v>0</v>
      </c>
      <c r="AL327" s="123">
        <v>6003878</v>
      </c>
      <c r="AM327" s="123">
        <v>0</v>
      </c>
      <c r="AN327" s="123">
        <v>0</v>
      </c>
      <c r="AO327" s="182"/>
      <c r="AP327" s="182"/>
      <c r="AQ327" s="182"/>
      <c r="AR327" s="182"/>
      <c r="AS327" s="183"/>
      <c r="AT327" s="183"/>
      <c r="AU327" s="183"/>
      <c r="AV327" s="183"/>
      <c r="AW327" s="184"/>
      <c r="AX327" s="184"/>
      <c r="AY327" s="185"/>
      <c r="AZ327" s="185"/>
      <c r="BA327" s="184"/>
      <c r="BB327" s="184"/>
      <c r="BC327" s="184"/>
      <c r="BK327" s="186"/>
      <c r="BL327" s="186"/>
      <c r="BM327" s="187"/>
      <c r="BN327" s="187"/>
    </row>
    <row r="328" spans="4:66" s="174" customFormat="1" ht="20.100000000000001" customHeight="1" x14ac:dyDescent="0.2">
      <c r="D328" s="172" t="s">
        <v>35</v>
      </c>
      <c r="E328" s="172" t="s">
        <v>21</v>
      </c>
      <c r="F328" s="173" t="s">
        <v>556</v>
      </c>
      <c r="G328" s="114">
        <f t="shared" si="42"/>
        <v>6490949.7000000002</v>
      </c>
      <c r="H328" s="114">
        <f t="shared" si="42"/>
        <v>0</v>
      </c>
      <c r="I328" s="114">
        <f t="shared" si="43"/>
        <v>6483162.6299999999</v>
      </c>
      <c r="J328" s="114">
        <f t="shared" si="43"/>
        <v>0</v>
      </c>
      <c r="M328" s="175" t="s">
        <v>556</v>
      </c>
      <c r="N328" s="142">
        <v>5249697.67</v>
      </c>
      <c r="O328" s="142">
        <v>0</v>
      </c>
      <c r="P328" s="142">
        <v>1241252.03</v>
      </c>
      <c r="Q328" s="142">
        <v>0</v>
      </c>
      <c r="S328" s="176"/>
      <c r="T328" s="176"/>
      <c r="U328" s="177"/>
      <c r="V328" s="177"/>
      <c r="W328" s="176"/>
      <c r="X328" s="176"/>
      <c r="Y328" s="176"/>
      <c r="Z328" s="176"/>
      <c r="AA328" s="200"/>
      <c r="AB328" s="181"/>
      <c r="AC328" s="181"/>
      <c r="AD328" s="181"/>
      <c r="AE328" s="181"/>
      <c r="AK328" s="123">
        <v>5242469.5999999996</v>
      </c>
      <c r="AL328" s="123">
        <v>0</v>
      </c>
      <c r="AM328" s="123">
        <v>1240693.03</v>
      </c>
      <c r="AN328" s="123">
        <v>0</v>
      </c>
      <c r="AO328" s="182"/>
      <c r="AP328" s="182"/>
      <c r="AQ328" s="182"/>
      <c r="AR328" s="182"/>
      <c r="AS328" s="183"/>
      <c r="AT328" s="183"/>
      <c r="AU328" s="183"/>
      <c r="AV328" s="183"/>
      <c r="AW328" s="184"/>
      <c r="AX328" s="184"/>
      <c r="AY328" s="185"/>
      <c r="AZ328" s="185"/>
      <c r="BA328" s="184"/>
      <c r="BB328" s="184"/>
      <c r="BC328" s="184"/>
      <c r="BK328" s="186"/>
      <c r="BL328" s="186"/>
      <c r="BM328" s="187"/>
      <c r="BN328" s="187"/>
    </row>
    <row r="329" spans="4:66" s="174" customFormat="1" ht="20.100000000000001" customHeight="1" x14ac:dyDescent="0.2">
      <c r="D329" s="172" t="s">
        <v>35</v>
      </c>
      <c r="E329" s="172" t="s">
        <v>21</v>
      </c>
      <c r="F329" s="156" t="s">
        <v>557</v>
      </c>
      <c r="G329" s="114">
        <f t="shared" si="42"/>
        <v>26662485</v>
      </c>
      <c r="H329" s="114">
        <f t="shared" si="42"/>
        <v>0</v>
      </c>
      <c r="I329" s="114"/>
      <c r="J329" s="114"/>
      <c r="M329" s="201" t="s">
        <v>557</v>
      </c>
      <c r="N329" s="142">
        <v>26662485</v>
      </c>
      <c r="O329" s="142">
        <v>0</v>
      </c>
      <c r="P329" s="142">
        <v>0</v>
      </c>
      <c r="Q329" s="142">
        <v>0</v>
      </c>
      <c r="S329" s="176"/>
      <c r="T329" s="176"/>
      <c r="U329" s="177"/>
      <c r="V329" s="177"/>
      <c r="W329" s="176"/>
      <c r="X329" s="176"/>
      <c r="Y329" s="176"/>
      <c r="Z329" s="176"/>
      <c r="AA329" s="200"/>
      <c r="AB329" s="181"/>
      <c r="AC329" s="181"/>
      <c r="AD329" s="181"/>
      <c r="AE329" s="181"/>
      <c r="AK329" s="123"/>
      <c r="AL329" s="123"/>
      <c r="AM329" s="123"/>
      <c r="AN329" s="123"/>
      <c r="AO329" s="182"/>
      <c r="AP329" s="182"/>
      <c r="AQ329" s="182"/>
      <c r="AR329" s="182"/>
      <c r="AS329" s="183"/>
      <c r="AT329" s="183"/>
      <c r="AU329" s="183"/>
      <c r="AV329" s="183"/>
      <c r="AW329" s="184"/>
      <c r="AX329" s="184"/>
      <c r="AY329" s="185"/>
      <c r="AZ329" s="185"/>
      <c r="BA329" s="184"/>
      <c r="BB329" s="184"/>
      <c r="BC329" s="184"/>
      <c r="BK329" s="186"/>
      <c r="BL329" s="186"/>
      <c r="BM329" s="187"/>
      <c r="BN329" s="187"/>
    </row>
    <row r="330" spans="4:66" s="174" customFormat="1" ht="20.100000000000001" customHeight="1" x14ac:dyDescent="0.2">
      <c r="D330" s="172" t="s">
        <v>35</v>
      </c>
      <c r="E330" s="172" t="s">
        <v>21</v>
      </c>
      <c r="F330" s="156" t="s">
        <v>558</v>
      </c>
      <c r="G330" s="114">
        <f t="shared" si="42"/>
        <v>0</v>
      </c>
      <c r="H330" s="114">
        <f t="shared" si="42"/>
        <v>23661436</v>
      </c>
      <c r="I330" s="114"/>
      <c r="J330" s="114"/>
      <c r="M330" s="201" t="s">
        <v>558</v>
      </c>
      <c r="N330" s="142">
        <v>0</v>
      </c>
      <c r="O330" s="142">
        <v>23661436</v>
      </c>
      <c r="P330" s="142">
        <v>0</v>
      </c>
      <c r="Q330" s="142">
        <v>0</v>
      </c>
      <c r="S330" s="176"/>
      <c r="T330" s="176"/>
      <c r="U330" s="177"/>
      <c r="V330" s="177"/>
      <c r="W330" s="176"/>
      <c r="X330" s="176"/>
      <c r="Y330" s="176"/>
      <c r="Z330" s="176"/>
      <c r="AA330" s="200"/>
      <c r="AB330" s="181"/>
      <c r="AC330" s="181"/>
      <c r="AD330" s="181"/>
      <c r="AE330" s="181"/>
      <c r="AK330" s="123"/>
      <c r="AL330" s="123"/>
      <c r="AM330" s="123"/>
      <c r="AN330" s="123"/>
      <c r="AO330" s="182"/>
      <c r="AP330" s="182"/>
      <c r="AQ330" s="182"/>
      <c r="AR330" s="182"/>
      <c r="AS330" s="183"/>
      <c r="AT330" s="183"/>
      <c r="AU330" s="183"/>
      <c r="AV330" s="183"/>
      <c r="AW330" s="184"/>
      <c r="AX330" s="184"/>
      <c r="AY330" s="185"/>
      <c r="AZ330" s="185"/>
      <c r="BA330" s="184"/>
      <c r="BB330" s="184"/>
      <c r="BC330" s="184"/>
      <c r="BK330" s="186"/>
      <c r="BL330" s="186"/>
      <c r="BM330" s="187"/>
      <c r="BN330" s="187"/>
    </row>
    <row r="331" spans="4:66" s="174" customFormat="1" ht="20.100000000000001" customHeight="1" x14ac:dyDescent="0.2">
      <c r="D331" s="172" t="s">
        <v>35</v>
      </c>
      <c r="E331" s="172" t="s">
        <v>21</v>
      </c>
      <c r="F331" s="156" t="s">
        <v>559</v>
      </c>
      <c r="G331" s="114">
        <f t="shared" si="42"/>
        <v>5156754.8599999994</v>
      </c>
      <c r="H331" s="114">
        <f t="shared" si="42"/>
        <v>0</v>
      </c>
      <c r="I331" s="114"/>
      <c r="J331" s="114"/>
      <c r="M331" s="201" t="s">
        <v>559</v>
      </c>
      <c r="N331" s="142">
        <v>4255630.76</v>
      </c>
      <c r="O331" s="142">
        <v>0</v>
      </c>
      <c r="P331" s="142">
        <v>901124.1</v>
      </c>
      <c r="Q331" s="142">
        <v>0</v>
      </c>
      <c r="S331" s="176"/>
      <c r="T331" s="176"/>
      <c r="U331" s="177"/>
      <c r="V331" s="177"/>
      <c r="W331" s="176"/>
      <c r="X331" s="176"/>
      <c r="Y331" s="176"/>
      <c r="Z331" s="176"/>
      <c r="AA331" s="200"/>
      <c r="AB331" s="181"/>
      <c r="AC331" s="181"/>
      <c r="AD331" s="181"/>
      <c r="AE331" s="181"/>
      <c r="AK331" s="123"/>
      <c r="AL331" s="123"/>
      <c r="AM331" s="123"/>
      <c r="AN331" s="123"/>
      <c r="AO331" s="182"/>
      <c r="AP331" s="182"/>
      <c r="AQ331" s="182"/>
      <c r="AR331" s="182"/>
      <c r="AS331" s="183"/>
      <c r="AT331" s="183"/>
      <c r="AU331" s="183"/>
      <c r="AV331" s="183"/>
      <c r="AW331" s="184"/>
      <c r="AX331" s="184"/>
      <c r="AY331" s="185"/>
      <c r="AZ331" s="185"/>
      <c r="BA331" s="184"/>
      <c r="BB331" s="184"/>
      <c r="BC331" s="184"/>
      <c r="BK331" s="186"/>
      <c r="BL331" s="186"/>
      <c r="BM331" s="187"/>
      <c r="BN331" s="187"/>
    </row>
    <row r="332" spans="4:66" ht="20.100000000000001" customHeight="1" x14ac:dyDescent="0.25">
      <c r="D332" s="102" t="s">
        <v>35</v>
      </c>
      <c r="E332" s="102" t="s">
        <v>21</v>
      </c>
      <c r="F332" s="113" t="s">
        <v>560</v>
      </c>
      <c r="G332" s="114">
        <f t="shared" ref="G332:H395" si="51">+N332+P332</f>
        <v>0</v>
      </c>
      <c r="H332" s="114">
        <f t="shared" si="51"/>
        <v>0</v>
      </c>
      <c r="I332" s="114">
        <f t="shared" si="43"/>
        <v>0</v>
      </c>
      <c r="J332" s="114">
        <f t="shared" si="43"/>
        <v>0</v>
      </c>
      <c r="M332" s="115" t="s">
        <v>560</v>
      </c>
      <c r="N332" s="142">
        <v>0</v>
      </c>
      <c r="O332" s="142">
        <v>0</v>
      </c>
      <c r="P332" s="142">
        <v>0</v>
      </c>
      <c r="Q332" s="142">
        <v>0</v>
      </c>
      <c r="S332" s="117">
        <f t="shared" ref="S332:T335" si="52">AO332+AQ332</f>
        <v>0</v>
      </c>
      <c r="T332" s="117">
        <f t="shared" si="52"/>
        <v>0</v>
      </c>
      <c r="U332" s="118">
        <f t="shared" si="49"/>
        <v>0</v>
      </c>
      <c r="V332" s="118">
        <f t="shared" si="49"/>
        <v>0</v>
      </c>
      <c r="W332" s="117">
        <v>0</v>
      </c>
      <c r="X332" s="117">
        <v>0</v>
      </c>
      <c r="Y332" s="119"/>
      <c r="Z332" s="119"/>
      <c r="AA332" s="120"/>
      <c r="AB332" s="130">
        <v>0</v>
      </c>
      <c r="AC332" s="130">
        <v>0</v>
      </c>
      <c r="AD332" s="130"/>
      <c r="AE332" s="130"/>
      <c r="AK332" s="123">
        <v>0</v>
      </c>
      <c r="AL332" s="123">
        <v>0</v>
      </c>
      <c r="AM332" s="123">
        <v>0</v>
      </c>
      <c r="AN332" s="123">
        <v>0</v>
      </c>
      <c r="AO332" s="124">
        <v>0</v>
      </c>
      <c r="AP332" s="124">
        <v>0</v>
      </c>
      <c r="AQ332" s="124">
        <v>0</v>
      </c>
      <c r="AR332" s="124">
        <v>0</v>
      </c>
      <c r="AS332" s="123">
        <v>0</v>
      </c>
      <c r="AT332" s="123">
        <v>0</v>
      </c>
      <c r="AU332" s="123">
        <v>0</v>
      </c>
      <c r="AV332" s="123">
        <v>0</v>
      </c>
      <c r="AY332" s="131"/>
      <c r="AZ332" s="131"/>
      <c r="BK332" s="128">
        <f t="shared" si="48"/>
        <v>0</v>
      </c>
      <c r="BL332" s="128">
        <f t="shared" si="48"/>
        <v>0</v>
      </c>
      <c r="BM332" s="129">
        <f t="shared" ref="BM332:BN364" si="53">+U332-BK332</f>
        <v>0</v>
      </c>
      <c r="BN332" s="129">
        <f t="shared" si="53"/>
        <v>0</v>
      </c>
    </row>
    <row r="333" spans="4:66" ht="20.100000000000001" customHeight="1" x14ac:dyDescent="0.25">
      <c r="D333" s="102" t="s">
        <v>35</v>
      </c>
      <c r="E333" s="102" t="s">
        <v>21</v>
      </c>
      <c r="F333" s="113" t="s">
        <v>561</v>
      </c>
      <c r="G333" s="114">
        <f t="shared" si="51"/>
        <v>0</v>
      </c>
      <c r="H333" s="114">
        <f t="shared" si="51"/>
        <v>0</v>
      </c>
      <c r="I333" s="114">
        <f t="shared" si="43"/>
        <v>0</v>
      </c>
      <c r="J333" s="114">
        <f t="shared" si="43"/>
        <v>0</v>
      </c>
      <c r="M333" s="115" t="s">
        <v>561</v>
      </c>
      <c r="N333" s="142">
        <v>0</v>
      </c>
      <c r="O333" s="142">
        <v>0</v>
      </c>
      <c r="P333" s="142">
        <v>0</v>
      </c>
      <c r="Q333" s="142">
        <v>0</v>
      </c>
      <c r="S333" s="117">
        <f t="shared" si="52"/>
        <v>0</v>
      </c>
      <c r="T333" s="117">
        <f t="shared" si="52"/>
        <v>0</v>
      </c>
      <c r="U333" s="118">
        <f t="shared" si="49"/>
        <v>0</v>
      </c>
      <c r="V333" s="118">
        <f t="shared" si="49"/>
        <v>0</v>
      </c>
      <c r="W333" s="117">
        <v>0</v>
      </c>
      <c r="X333" s="117">
        <v>0</v>
      </c>
      <c r="Y333" s="119"/>
      <c r="Z333" s="119"/>
      <c r="AA333" s="120"/>
      <c r="AB333" s="130">
        <v>0</v>
      </c>
      <c r="AC333" s="130">
        <v>0</v>
      </c>
      <c r="AD333" s="130"/>
      <c r="AE333" s="130"/>
      <c r="AK333" s="123">
        <v>0</v>
      </c>
      <c r="AL333" s="123">
        <v>0</v>
      </c>
      <c r="AM333" s="123">
        <v>0</v>
      </c>
      <c r="AN333" s="123">
        <v>0</v>
      </c>
      <c r="AO333" s="124">
        <v>0</v>
      </c>
      <c r="AP333" s="124">
        <v>0</v>
      </c>
      <c r="AQ333" s="124">
        <v>0</v>
      </c>
      <c r="AR333" s="124">
        <v>0</v>
      </c>
      <c r="AS333" s="123">
        <v>0</v>
      </c>
      <c r="AT333" s="123">
        <v>0</v>
      </c>
      <c r="AU333" s="123">
        <v>0</v>
      </c>
      <c r="AV333" s="123">
        <v>0</v>
      </c>
      <c r="AY333" s="131"/>
      <c r="AZ333" s="131"/>
      <c r="BK333" s="128">
        <f t="shared" si="48"/>
        <v>0</v>
      </c>
      <c r="BL333" s="128">
        <f t="shared" si="48"/>
        <v>0</v>
      </c>
      <c r="BM333" s="129">
        <f t="shared" si="53"/>
        <v>0</v>
      </c>
      <c r="BN333" s="129">
        <f t="shared" si="53"/>
        <v>0</v>
      </c>
    </row>
    <row r="334" spans="4:66" ht="20.100000000000001" customHeight="1" x14ac:dyDescent="0.25">
      <c r="D334" s="139" t="s">
        <v>35</v>
      </c>
      <c r="E334" s="139" t="s">
        <v>21</v>
      </c>
      <c r="F334" s="140" t="s">
        <v>562</v>
      </c>
      <c r="G334" s="114">
        <f t="shared" si="51"/>
        <v>3478291</v>
      </c>
      <c r="H334" s="114">
        <f t="shared" si="51"/>
        <v>0</v>
      </c>
      <c r="I334" s="114">
        <f t="shared" si="43"/>
        <v>2717300</v>
      </c>
      <c r="J334" s="114">
        <f t="shared" si="43"/>
        <v>0</v>
      </c>
      <c r="M334" s="141" t="s">
        <v>562</v>
      </c>
      <c r="N334" s="142">
        <v>3478291</v>
      </c>
      <c r="O334" s="142">
        <v>0</v>
      </c>
      <c r="P334" s="142">
        <v>0</v>
      </c>
      <c r="Q334" s="142">
        <v>0</v>
      </c>
      <c r="S334" s="117">
        <f t="shared" si="52"/>
        <v>3208850</v>
      </c>
      <c r="T334" s="117">
        <f t="shared" si="52"/>
        <v>0</v>
      </c>
      <c r="U334" s="114">
        <f t="shared" si="49"/>
        <v>1673854</v>
      </c>
      <c r="V334" s="114">
        <f t="shared" si="49"/>
        <v>0</v>
      </c>
      <c r="W334" s="117">
        <v>1550344</v>
      </c>
      <c r="X334" s="117">
        <v>0</v>
      </c>
      <c r="Y334" s="117">
        <v>492485</v>
      </c>
      <c r="Z334" s="117">
        <v>0</v>
      </c>
      <c r="AA334" s="143"/>
      <c r="AB334" s="130">
        <v>0</v>
      </c>
      <c r="AC334" s="130">
        <v>0</v>
      </c>
      <c r="AD334" s="130"/>
      <c r="AE334" s="130"/>
      <c r="AK334" s="123">
        <v>2717300</v>
      </c>
      <c r="AL334" s="123">
        <v>0</v>
      </c>
      <c r="AM334" s="123">
        <v>0</v>
      </c>
      <c r="AN334" s="123">
        <v>0</v>
      </c>
      <c r="AO334" s="124">
        <v>3208850</v>
      </c>
      <c r="AP334" s="124">
        <v>0</v>
      </c>
      <c r="AQ334" s="124">
        <v>0</v>
      </c>
      <c r="AR334" s="124">
        <v>0</v>
      </c>
      <c r="AS334" s="123">
        <v>1673854</v>
      </c>
      <c r="AT334" s="123">
        <v>0</v>
      </c>
      <c r="AU334" s="123">
        <v>0</v>
      </c>
      <c r="AV334" s="123">
        <v>0</v>
      </c>
      <c r="AY334" s="131"/>
      <c r="AZ334" s="131"/>
      <c r="BK334" s="128">
        <f t="shared" si="48"/>
        <v>1673854</v>
      </c>
      <c r="BL334" s="128">
        <f t="shared" si="48"/>
        <v>0</v>
      </c>
      <c r="BM334" s="129">
        <f t="shared" si="53"/>
        <v>0</v>
      </c>
      <c r="BN334" s="129">
        <f t="shared" si="53"/>
        <v>0</v>
      </c>
    </row>
    <row r="335" spans="4:66" ht="20.100000000000001" customHeight="1" x14ac:dyDescent="0.25">
      <c r="D335" s="139" t="s">
        <v>35</v>
      </c>
      <c r="E335" s="139" t="s">
        <v>21</v>
      </c>
      <c r="F335" s="140" t="s">
        <v>563</v>
      </c>
      <c r="G335" s="114">
        <f t="shared" si="51"/>
        <v>0</v>
      </c>
      <c r="H335" s="114">
        <f t="shared" si="51"/>
        <v>0</v>
      </c>
      <c r="I335" s="114">
        <f t="shared" si="43"/>
        <v>0</v>
      </c>
      <c r="J335" s="114">
        <f t="shared" si="43"/>
        <v>0</v>
      </c>
      <c r="M335" s="141" t="s">
        <v>563</v>
      </c>
      <c r="N335" s="142">
        <v>0</v>
      </c>
      <c r="O335" s="142">
        <v>0</v>
      </c>
      <c r="P335" s="142">
        <v>0</v>
      </c>
      <c r="Q335" s="142">
        <v>0</v>
      </c>
      <c r="S335" s="117">
        <f t="shared" si="52"/>
        <v>0</v>
      </c>
      <c r="T335" s="117">
        <f t="shared" si="52"/>
        <v>0</v>
      </c>
      <c r="U335" s="114">
        <f t="shared" si="49"/>
        <v>0</v>
      </c>
      <c r="V335" s="114">
        <f t="shared" si="49"/>
        <v>0</v>
      </c>
      <c r="W335" s="117">
        <v>259046</v>
      </c>
      <c r="X335" s="117">
        <v>0</v>
      </c>
      <c r="Y335" s="117"/>
      <c r="Z335" s="117"/>
      <c r="AA335" s="143"/>
      <c r="AB335" s="130"/>
      <c r="AC335" s="130"/>
      <c r="AD335" s="130"/>
      <c r="AE335" s="130"/>
      <c r="AK335" s="123">
        <v>0</v>
      </c>
      <c r="AL335" s="123">
        <v>0</v>
      </c>
      <c r="AM335" s="123">
        <v>0</v>
      </c>
      <c r="AN335" s="123">
        <v>0</v>
      </c>
      <c r="AO335" s="124">
        <v>0</v>
      </c>
      <c r="AP335" s="124">
        <v>0</v>
      </c>
      <c r="AQ335" s="124">
        <v>0</v>
      </c>
      <c r="AR335" s="124">
        <v>0</v>
      </c>
      <c r="AS335" s="123">
        <v>0</v>
      </c>
      <c r="AT335" s="123">
        <v>0</v>
      </c>
      <c r="AU335" s="123">
        <v>0</v>
      </c>
      <c r="AV335" s="123">
        <v>0</v>
      </c>
      <c r="AY335" s="131"/>
      <c r="AZ335" s="131"/>
      <c r="BK335" s="128">
        <f t="shared" si="48"/>
        <v>0</v>
      </c>
      <c r="BL335" s="128">
        <f t="shared" si="48"/>
        <v>0</v>
      </c>
      <c r="BM335" s="129">
        <f t="shared" si="53"/>
        <v>0</v>
      </c>
      <c r="BN335" s="129">
        <f t="shared" si="53"/>
        <v>0</v>
      </c>
    </row>
    <row r="336" spans="4:66" s="174" customFormat="1" ht="20.100000000000001" customHeight="1" x14ac:dyDescent="0.2">
      <c r="D336" s="172" t="s">
        <v>35</v>
      </c>
      <c r="E336" s="202" t="s">
        <v>21</v>
      </c>
      <c r="F336" s="173" t="s">
        <v>564</v>
      </c>
      <c r="G336" s="114">
        <f t="shared" si="51"/>
        <v>100000</v>
      </c>
      <c r="H336" s="114">
        <f t="shared" si="51"/>
        <v>0</v>
      </c>
      <c r="I336" s="114">
        <f t="shared" si="43"/>
        <v>100000</v>
      </c>
      <c r="J336" s="114">
        <f t="shared" si="43"/>
        <v>0</v>
      </c>
      <c r="M336" s="175" t="s">
        <v>564</v>
      </c>
      <c r="N336" s="142">
        <v>100000</v>
      </c>
      <c r="O336" s="142">
        <v>0</v>
      </c>
      <c r="P336" s="142">
        <v>0</v>
      </c>
      <c r="Q336" s="142">
        <v>0</v>
      </c>
      <c r="S336" s="176"/>
      <c r="T336" s="176"/>
      <c r="U336" s="177"/>
      <c r="V336" s="177"/>
      <c r="W336" s="176"/>
      <c r="X336" s="176"/>
      <c r="Y336" s="176"/>
      <c r="Z336" s="176"/>
      <c r="AA336" s="200"/>
      <c r="AB336" s="181"/>
      <c r="AC336" s="181"/>
      <c r="AD336" s="181"/>
      <c r="AE336" s="181"/>
      <c r="AK336" s="123">
        <v>100000</v>
      </c>
      <c r="AL336" s="123">
        <v>0</v>
      </c>
      <c r="AM336" s="123">
        <v>0</v>
      </c>
      <c r="AN336" s="123">
        <v>0</v>
      </c>
      <c r="AO336" s="182"/>
      <c r="AP336" s="182"/>
      <c r="AQ336" s="182"/>
      <c r="AR336" s="182"/>
      <c r="AS336" s="183"/>
      <c r="AT336" s="183"/>
      <c r="AU336" s="183"/>
      <c r="AV336" s="183"/>
      <c r="AW336" s="184"/>
      <c r="AX336" s="184"/>
      <c r="AY336" s="185"/>
      <c r="AZ336" s="185"/>
      <c r="BA336" s="184"/>
      <c r="BB336" s="184"/>
      <c r="BC336" s="184"/>
      <c r="BK336" s="186"/>
      <c r="BL336" s="186"/>
      <c r="BM336" s="187"/>
      <c r="BN336" s="187"/>
    </row>
    <row r="337" spans="4:66" ht="20.100000000000001" customHeight="1" x14ac:dyDescent="0.25">
      <c r="D337" s="139" t="s">
        <v>35</v>
      </c>
      <c r="E337" s="139" t="s">
        <v>21</v>
      </c>
      <c r="F337" s="140" t="s">
        <v>565</v>
      </c>
      <c r="G337" s="114">
        <f t="shared" si="51"/>
        <v>4334481.1500000004</v>
      </c>
      <c r="H337" s="114">
        <f t="shared" si="51"/>
        <v>0</v>
      </c>
      <c r="I337" s="114">
        <f t="shared" si="43"/>
        <v>5356496.13</v>
      </c>
      <c r="J337" s="114">
        <f t="shared" si="43"/>
        <v>0</v>
      </c>
      <c r="M337" s="141" t="s">
        <v>565</v>
      </c>
      <c r="N337" s="142">
        <v>4334481.1500000004</v>
      </c>
      <c r="O337" s="142">
        <v>0</v>
      </c>
      <c r="P337" s="142">
        <v>0</v>
      </c>
      <c r="Q337" s="142">
        <v>0</v>
      </c>
      <c r="S337" s="117">
        <f t="shared" ref="S337:T368" si="54">AO337+AQ337</f>
        <v>4483375</v>
      </c>
      <c r="T337" s="117">
        <f t="shared" si="54"/>
        <v>0</v>
      </c>
      <c r="U337" s="114">
        <f t="shared" si="49"/>
        <v>3550321</v>
      </c>
      <c r="V337" s="114">
        <f t="shared" si="49"/>
        <v>0</v>
      </c>
      <c r="W337" s="117">
        <v>2127086</v>
      </c>
      <c r="X337" s="117">
        <v>0</v>
      </c>
      <c r="Y337" s="117">
        <v>1326179</v>
      </c>
      <c r="Z337" s="117">
        <v>0</v>
      </c>
      <c r="AA337" s="143"/>
      <c r="AB337" s="130">
        <f>839338.43</f>
        <v>839338.43</v>
      </c>
      <c r="AC337" s="130">
        <v>0</v>
      </c>
      <c r="AD337" s="130">
        <v>837768</v>
      </c>
      <c r="AE337" s="130"/>
      <c r="AK337" s="123">
        <v>5356496.13</v>
      </c>
      <c r="AL337" s="123">
        <v>0</v>
      </c>
      <c r="AM337" s="123">
        <v>0</v>
      </c>
      <c r="AN337" s="123">
        <v>0</v>
      </c>
      <c r="AO337" s="124">
        <v>4483375</v>
      </c>
      <c r="AP337" s="124">
        <v>0</v>
      </c>
      <c r="AQ337" s="124">
        <v>0</v>
      </c>
      <c r="AR337" s="124">
        <v>0</v>
      </c>
      <c r="AS337" s="123">
        <v>3550321</v>
      </c>
      <c r="AT337" s="123">
        <v>0</v>
      </c>
      <c r="AU337" s="123">
        <v>0</v>
      </c>
      <c r="AV337" s="123">
        <v>0</v>
      </c>
      <c r="AY337" s="131">
        <v>803673</v>
      </c>
      <c r="AZ337" s="131"/>
      <c r="BK337" s="128">
        <f t="shared" si="48"/>
        <v>3550321</v>
      </c>
      <c r="BL337" s="128">
        <f t="shared" si="48"/>
        <v>0</v>
      </c>
      <c r="BM337" s="129">
        <f t="shared" si="53"/>
        <v>0</v>
      </c>
      <c r="BN337" s="129">
        <f t="shared" si="53"/>
        <v>0</v>
      </c>
    </row>
    <row r="338" spans="4:66" ht="20.100000000000001" customHeight="1" x14ac:dyDescent="0.25">
      <c r="D338" s="102" t="s">
        <v>35</v>
      </c>
      <c r="E338" s="102" t="s">
        <v>21</v>
      </c>
      <c r="F338" s="113" t="s">
        <v>566</v>
      </c>
      <c r="G338" s="114">
        <f t="shared" si="51"/>
        <v>0</v>
      </c>
      <c r="H338" s="114">
        <f t="shared" si="51"/>
        <v>0</v>
      </c>
      <c r="I338" s="114">
        <f t="shared" si="43"/>
        <v>0</v>
      </c>
      <c r="J338" s="114">
        <f t="shared" si="43"/>
        <v>0</v>
      </c>
      <c r="M338" s="115" t="s">
        <v>566</v>
      </c>
      <c r="N338" s="142">
        <v>0</v>
      </c>
      <c r="O338" s="142">
        <v>0</v>
      </c>
      <c r="P338" s="142">
        <v>0</v>
      </c>
      <c r="Q338" s="142">
        <v>0</v>
      </c>
      <c r="S338" s="117">
        <f t="shared" si="54"/>
        <v>0</v>
      </c>
      <c r="T338" s="117">
        <f t="shared" si="54"/>
        <v>0</v>
      </c>
      <c r="U338" s="118">
        <f t="shared" si="49"/>
        <v>0</v>
      </c>
      <c r="V338" s="118">
        <f t="shared" si="49"/>
        <v>0</v>
      </c>
      <c r="W338" s="117">
        <v>0</v>
      </c>
      <c r="X338" s="117">
        <v>0</v>
      </c>
      <c r="Y338" s="117"/>
      <c r="Z338" s="117"/>
      <c r="AA338" s="143"/>
      <c r="AB338" s="130">
        <v>0</v>
      </c>
      <c r="AC338" s="130">
        <v>0</v>
      </c>
      <c r="AD338" s="130"/>
      <c r="AE338" s="130"/>
      <c r="AK338" s="123">
        <v>0</v>
      </c>
      <c r="AL338" s="123">
        <v>0</v>
      </c>
      <c r="AM338" s="123">
        <v>0</v>
      </c>
      <c r="AN338" s="123">
        <v>0</v>
      </c>
      <c r="AO338" s="124">
        <v>0</v>
      </c>
      <c r="AP338" s="124">
        <v>0</v>
      </c>
      <c r="AQ338" s="124">
        <v>0</v>
      </c>
      <c r="AR338" s="124">
        <v>0</v>
      </c>
      <c r="AS338" s="123">
        <v>0</v>
      </c>
      <c r="AT338" s="123">
        <v>0</v>
      </c>
      <c r="AU338" s="123">
        <v>0</v>
      </c>
      <c r="AV338" s="123">
        <v>0</v>
      </c>
      <c r="AY338" s="131"/>
      <c r="AZ338" s="131"/>
      <c r="BK338" s="128">
        <f t="shared" si="48"/>
        <v>0</v>
      </c>
      <c r="BL338" s="128">
        <f t="shared" si="48"/>
        <v>0</v>
      </c>
      <c r="BM338" s="129">
        <f t="shared" si="53"/>
        <v>0</v>
      </c>
      <c r="BN338" s="129">
        <f t="shared" si="53"/>
        <v>0</v>
      </c>
    </row>
    <row r="339" spans="4:66" ht="20.100000000000001" customHeight="1" x14ac:dyDescent="0.25">
      <c r="D339" s="139" t="s">
        <v>35</v>
      </c>
      <c r="E339" s="139" t="s">
        <v>21</v>
      </c>
      <c r="F339" s="140" t="s">
        <v>567</v>
      </c>
      <c r="G339" s="114">
        <f t="shared" si="51"/>
        <v>0</v>
      </c>
      <c r="H339" s="114">
        <f t="shared" si="51"/>
        <v>0</v>
      </c>
      <c r="I339" s="114">
        <f t="shared" si="43"/>
        <v>0</v>
      </c>
      <c r="J339" s="114">
        <f t="shared" si="43"/>
        <v>0</v>
      </c>
      <c r="M339" s="141" t="s">
        <v>567</v>
      </c>
      <c r="N339" s="142">
        <v>0</v>
      </c>
      <c r="O339" s="142">
        <v>0</v>
      </c>
      <c r="P339" s="142">
        <v>0</v>
      </c>
      <c r="Q339" s="142">
        <v>0</v>
      </c>
      <c r="S339" s="117">
        <f t="shared" si="54"/>
        <v>0</v>
      </c>
      <c r="T339" s="117">
        <f t="shared" si="54"/>
        <v>0</v>
      </c>
      <c r="U339" s="114">
        <f t="shared" si="49"/>
        <v>0</v>
      </c>
      <c r="V339" s="114">
        <f t="shared" si="49"/>
        <v>0</v>
      </c>
      <c r="W339" s="117">
        <v>0</v>
      </c>
      <c r="X339" s="117">
        <v>0</v>
      </c>
      <c r="Y339" s="117">
        <v>0</v>
      </c>
      <c r="Z339" s="117">
        <v>0</v>
      </c>
      <c r="AA339" s="143"/>
      <c r="AB339" s="130">
        <v>0</v>
      </c>
      <c r="AC339" s="130">
        <v>0</v>
      </c>
      <c r="AD339" s="130"/>
      <c r="AE339" s="130"/>
      <c r="AK339" s="123">
        <v>0</v>
      </c>
      <c r="AL339" s="123">
        <v>0</v>
      </c>
      <c r="AM339" s="123">
        <v>0</v>
      </c>
      <c r="AN339" s="123">
        <v>0</v>
      </c>
      <c r="AO339" s="124">
        <v>0</v>
      </c>
      <c r="AP339" s="124">
        <v>0</v>
      </c>
      <c r="AQ339" s="124">
        <v>0</v>
      </c>
      <c r="AR339" s="124">
        <v>0</v>
      </c>
      <c r="AS339" s="123">
        <v>0</v>
      </c>
      <c r="AT339" s="123">
        <v>0</v>
      </c>
      <c r="AU339" s="123">
        <v>0</v>
      </c>
      <c r="AV339" s="123">
        <v>0</v>
      </c>
      <c r="AY339" s="131"/>
      <c r="AZ339" s="131"/>
      <c r="BK339" s="128">
        <f t="shared" si="48"/>
        <v>0</v>
      </c>
      <c r="BL339" s="128">
        <f t="shared" si="48"/>
        <v>0</v>
      </c>
      <c r="BM339" s="129">
        <f t="shared" si="53"/>
        <v>0</v>
      </c>
      <c r="BN339" s="129">
        <f t="shared" si="53"/>
        <v>0</v>
      </c>
    </row>
    <row r="340" spans="4:66" s="66" customFormat="1" ht="20.100000000000001" customHeight="1" x14ac:dyDescent="0.2">
      <c r="D340" s="102" t="s">
        <v>35</v>
      </c>
      <c r="E340" s="102" t="s">
        <v>21</v>
      </c>
      <c r="F340" s="113" t="s">
        <v>568</v>
      </c>
      <c r="G340" s="114">
        <f t="shared" si="51"/>
        <v>0</v>
      </c>
      <c r="H340" s="114">
        <f t="shared" si="51"/>
        <v>0</v>
      </c>
      <c r="I340" s="114">
        <f t="shared" si="43"/>
        <v>0</v>
      </c>
      <c r="J340" s="114">
        <f t="shared" si="43"/>
        <v>0</v>
      </c>
      <c r="M340" s="115" t="s">
        <v>568</v>
      </c>
      <c r="N340" s="142">
        <v>0</v>
      </c>
      <c r="O340" s="142">
        <v>0</v>
      </c>
      <c r="P340" s="142">
        <v>0</v>
      </c>
      <c r="Q340" s="142">
        <v>0</v>
      </c>
      <c r="S340" s="117">
        <f t="shared" si="54"/>
        <v>0</v>
      </c>
      <c r="T340" s="117">
        <f t="shared" si="54"/>
        <v>0</v>
      </c>
      <c r="U340" s="118">
        <f t="shared" si="49"/>
        <v>0</v>
      </c>
      <c r="V340" s="118">
        <f t="shared" si="49"/>
        <v>0</v>
      </c>
      <c r="W340" s="117">
        <v>0</v>
      </c>
      <c r="X340" s="117">
        <v>0</v>
      </c>
      <c r="Y340" s="119"/>
      <c r="Z340" s="119"/>
      <c r="AA340" s="120"/>
      <c r="AB340" s="121">
        <v>0</v>
      </c>
      <c r="AC340" s="121">
        <v>0</v>
      </c>
      <c r="AD340" s="121"/>
      <c r="AE340" s="121"/>
      <c r="AK340" s="123">
        <v>0</v>
      </c>
      <c r="AL340" s="123">
        <v>0</v>
      </c>
      <c r="AM340" s="123">
        <v>0</v>
      </c>
      <c r="AN340" s="123">
        <v>0</v>
      </c>
      <c r="AO340" s="124">
        <v>0</v>
      </c>
      <c r="AP340" s="124">
        <v>0</v>
      </c>
      <c r="AQ340" s="124">
        <v>0</v>
      </c>
      <c r="AR340" s="124">
        <v>0</v>
      </c>
      <c r="AS340" s="123">
        <v>0</v>
      </c>
      <c r="AT340" s="123">
        <v>0</v>
      </c>
      <c r="AU340" s="123">
        <v>0</v>
      </c>
      <c r="AV340" s="123">
        <v>0</v>
      </c>
      <c r="AW340" s="89"/>
      <c r="AX340" s="89"/>
      <c r="AY340" s="158"/>
      <c r="AZ340" s="158"/>
      <c r="BA340" s="89"/>
      <c r="BB340" s="89"/>
      <c r="BC340" s="89"/>
      <c r="BK340" s="159">
        <f t="shared" si="48"/>
        <v>0</v>
      </c>
      <c r="BL340" s="159">
        <f t="shared" si="48"/>
        <v>0</v>
      </c>
      <c r="BM340" s="129">
        <f t="shared" si="53"/>
        <v>0</v>
      </c>
      <c r="BN340" s="129">
        <f t="shared" si="53"/>
        <v>0</v>
      </c>
    </row>
    <row r="341" spans="4:66" ht="20.100000000000001" customHeight="1" x14ac:dyDescent="0.25">
      <c r="D341" s="139" t="s">
        <v>35</v>
      </c>
      <c r="E341" s="139" t="s">
        <v>21</v>
      </c>
      <c r="F341" s="140" t="s">
        <v>569</v>
      </c>
      <c r="G341" s="114">
        <f t="shared" si="51"/>
        <v>0</v>
      </c>
      <c r="H341" s="114">
        <f t="shared" si="51"/>
        <v>0</v>
      </c>
      <c r="I341" s="114">
        <f t="shared" si="43"/>
        <v>0</v>
      </c>
      <c r="J341" s="114">
        <f t="shared" si="43"/>
        <v>0</v>
      </c>
      <c r="M341" s="141" t="s">
        <v>569</v>
      </c>
      <c r="N341" s="142">
        <v>0</v>
      </c>
      <c r="O341" s="142">
        <v>0</v>
      </c>
      <c r="P341" s="142">
        <v>0</v>
      </c>
      <c r="Q341" s="142">
        <v>0</v>
      </c>
      <c r="S341" s="117">
        <f t="shared" si="54"/>
        <v>0</v>
      </c>
      <c r="T341" s="117">
        <f t="shared" si="54"/>
        <v>0</v>
      </c>
      <c r="U341" s="114">
        <f t="shared" si="49"/>
        <v>0</v>
      </c>
      <c r="V341" s="114">
        <f t="shared" si="49"/>
        <v>0</v>
      </c>
      <c r="W341" s="117">
        <v>1088413</v>
      </c>
      <c r="X341" s="117">
        <v>0</v>
      </c>
      <c r="Y341" s="117">
        <v>1088413</v>
      </c>
      <c r="Z341" s="117">
        <v>0</v>
      </c>
      <c r="AA341" s="143"/>
      <c r="AB341" s="130">
        <v>1088413</v>
      </c>
      <c r="AC341" s="130">
        <v>0</v>
      </c>
      <c r="AD341" s="130">
        <v>1088413</v>
      </c>
      <c r="AE341" s="130"/>
      <c r="AK341" s="123">
        <v>0</v>
      </c>
      <c r="AL341" s="123">
        <v>0</v>
      </c>
      <c r="AM341" s="123">
        <v>0</v>
      </c>
      <c r="AN341" s="123">
        <v>0</v>
      </c>
      <c r="AO341" s="124">
        <v>0</v>
      </c>
      <c r="AP341" s="124">
        <v>0</v>
      </c>
      <c r="AQ341" s="124">
        <v>0</v>
      </c>
      <c r="AR341" s="124">
        <v>0</v>
      </c>
      <c r="AS341" s="123">
        <v>0</v>
      </c>
      <c r="AT341" s="123">
        <v>0</v>
      </c>
      <c r="AU341" s="123">
        <v>0</v>
      </c>
      <c r="AV341" s="123">
        <v>0</v>
      </c>
      <c r="AY341" s="131">
        <v>1088413</v>
      </c>
      <c r="AZ341" s="131"/>
      <c r="BK341" s="128">
        <f t="shared" si="48"/>
        <v>0</v>
      </c>
      <c r="BL341" s="128">
        <f t="shared" si="48"/>
        <v>0</v>
      </c>
      <c r="BM341" s="129">
        <f t="shared" si="53"/>
        <v>0</v>
      </c>
      <c r="BN341" s="129">
        <f t="shared" si="53"/>
        <v>0</v>
      </c>
    </row>
    <row r="342" spans="4:66" ht="20.100000000000001" customHeight="1" x14ac:dyDescent="0.25">
      <c r="D342" s="139" t="s">
        <v>35</v>
      </c>
      <c r="E342" s="139" t="s">
        <v>21</v>
      </c>
      <c r="F342" s="140" t="s">
        <v>570</v>
      </c>
      <c r="G342" s="114">
        <f t="shared" si="51"/>
        <v>4103571</v>
      </c>
      <c r="H342" s="114">
        <f t="shared" si="51"/>
        <v>0</v>
      </c>
      <c r="I342" s="114">
        <f t="shared" si="43"/>
        <v>4103571</v>
      </c>
      <c r="J342" s="114">
        <f t="shared" si="43"/>
        <v>0</v>
      </c>
      <c r="M342" s="141" t="s">
        <v>570</v>
      </c>
      <c r="N342" s="142">
        <v>4103571</v>
      </c>
      <c r="O342" s="142">
        <v>0</v>
      </c>
      <c r="P342" s="142">
        <v>0</v>
      </c>
      <c r="Q342" s="142">
        <v>0</v>
      </c>
      <c r="S342" s="117">
        <f t="shared" si="54"/>
        <v>4103571</v>
      </c>
      <c r="T342" s="117">
        <f t="shared" si="54"/>
        <v>0</v>
      </c>
      <c r="U342" s="114">
        <f t="shared" si="49"/>
        <v>4103571</v>
      </c>
      <c r="V342" s="114">
        <f t="shared" si="49"/>
        <v>0</v>
      </c>
      <c r="W342" s="117">
        <v>4103571</v>
      </c>
      <c r="X342" s="117">
        <v>0</v>
      </c>
      <c r="Y342" s="117"/>
      <c r="Z342" s="117"/>
      <c r="AA342" s="143"/>
      <c r="AB342" s="130"/>
      <c r="AC342" s="130"/>
      <c r="AD342" s="130"/>
      <c r="AE342" s="130"/>
      <c r="AK342" s="123">
        <v>4103571</v>
      </c>
      <c r="AL342" s="123">
        <v>0</v>
      </c>
      <c r="AM342" s="123">
        <v>0</v>
      </c>
      <c r="AN342" s="123">
        <v>0</v>
      </c>
      <c r="AO342" s="124">
        <v>4103571</v>
      </c>
      <c r="AP342" s="124">
        <v>0</v>
      </c>
      <c r="AQ342" s="124">
        <v>0</v>
      </c>
      <c r="AR342" s="124">
        <v>0</v>
      </c>
      <c r="AS342" s="123">
        <v>4103571</v>
      </c>
      <c r="AT342" s="123">
        <v>0</v>
      </c>
      <c r="AU342" s="123">
        <v>0</v>
      </c>
      <c r="AV342" s="123">
        <v>0</v>
      </c>
      <c r="AY342" s="131"/>
      <c r="AZ342" s="131"/>
      <c r="BK342" s="128">
        <f t="shared" si="48"/>
        <v>4103571</v>
      </c>
      <c r="BL342" s="128">
        <f t="shared" si="48"/>
        <v>0</v>
      </c>
      <c r="BM342" s="129">
        <f t="shared" si="53"/>
        <v>0</v>
      </c>
      <c r="BN342" s="129">
        <f t="shared" si="53"/>
        <v>0</v>
      </c>
    </row>
    <row r="343" spans="4:66" ht="20.100000000000001" customHeight="1" x14ac:dyDescent="0.25">
      <c r="D343" s="139" t="s">
        <v>35</v>
      </c>
      <c r="E343" s="139" t="s">
        <v>21</v>
      </c>
      <c r="F343" s="140" t="s">
        <v>571</v>
      </c>
      <c r="G343" s="114">
        <f t="shared" si="51"/>
        <v>0</v>
      </c>
      <c r="H343" s="114">
        <f t="shared" si="51"/>
        <v>0</v>
      </c>
      <c r="I343" s="114">
        <f t="shared" ref="I343:J407" si="55">+AK343+AM343</f>
        <v>0</v>
      </c>
      <c r="J343" s="114">
        <f t="shared" si="55"/>
        <v>0</v>
      </c>
      <c r="M343" s="141" t="s">
        <v>571</v>
      </c>
      <c r="N343" s="142">
        <v>0</v>
      </c>
      <c r="O343" s="142">
        <v>0</v>
      </c>
      <c r="P343" s="142">
        <v>0</v>
      </c>
      <c r="Q343" s="142">
        <v>0</v>
      </c>
      <c r="S343" s="117">
        <f t="shared" si="54"/>
        <v>0</v>
      </c>
      <c r="T343" s="117">
        <f t="shared" si="54"/>
        <v>0</v>
      </c>
      <c r="U343" s="114">
        <f t="shared" si="49"/>
        <v>0</v>
      </c>
      <c r="V343" s="114">
        <f t="shared" si="49"/>
        <v>0</v>
      </c>
      <c r="W343" s="117">
        <v>0</v>
      </c>
      <c r="X343" s="117">
        <v>0</v>
      </c>
      <c r="Y343" s="117">
        <v>0</v>
      </c>
      <c r="Z343" s="117">
        <v>0</v>
      </c>
      <c r="AA343" s="143"/>
      <c r="AB343" s="130">
        <v>0</v>
      </c>
      <c r="AC343" s="130">
        <v>0</v>
      </c>
      <c r="AD343" s="130"/>
      <c r="AE343" s="130"/>
      <c r="AK343" s="123">
        <v>0</v>
      </c>
      <c r="AL343" s="123">
        <v>0</v>
      </c>
      <c r="AM343" s="123">
        <v>0</v>
      </c>
      <c r="AN343" s="123">
        <v>0</v>
      </c>
      <c r="AO343" s="124">
        <v>0</v>
      </c>
      <c r="AP343" s="124">
        <v>0</v>
      </c>
      <c r="AQ343" s="124">
        <v>0</v>
      </c>
      <c r="AR343" s="124">
        <v>0</v>
      </c>
      <c r="AS343" s="123">
        <v>0</v>
      </c>
      <c r="AT343" s="123">
        <v>0</v>
      </c>
      <c r="AU343" s="123">
        <v>0</v>
      </c>
      <c r="AV343" s="123">
        <v>0</v>
      </c>
      <c r="AY343" s="131">
        <v>6581040.6799999997</v>
      </c>
      <c r="AZ343" s="131"/>
      <c r="BK343" s="128">
        <f t="shared" si="48"/>
        <v>0</v>
      </c>
      <c r="BL343" s="128">
        <f t="shared" si="48"/>
        <v>0</v>
      </c>
      <c r="BM343" s="129">
        <f t="shared" si="53"/>
        <v>0</v>
      </c>
      <c r="BN343" s="129">
        <f t="shared" si="53"/>
        <v>0</v>
      </c>
    </row>
    <row r="344" spans="4:66" ht="20.100000000000001" customHeight="1" x14ac:dyDescent="0.25">
      <c r="D344" s="139" t="s">
        <v>35</v>
      </c>
      <c r="E344" s="139" t="s">
        <v>21</v>
      </c>
      <c r="F344" s="140" t="s">
        <v>572</v>
      </c>
      <c r="G344" s="114">
        <f t="shared" si="51"/>
        <v>0</v>
      </c>
      <c r="H344" s="114">
        <f t="shared" si="51"/>
        <v>0</v>
      </c>
      <c r="I344" s="114">
        <f t="shared" si="55"/>
        <v>0</v>
      </c>
      <c r="J344" s="114">
        <f t="shared" si="55"/>
        <v>0</v>
      </c>
      <c r="M344" s="141" t="s">
        <v>572</v>
      </c>
      <c r="N344" s="142">
        <v>0</v>
      </c>
      <c r="O344" s="142">
        <v>0</v>
      </c>
      <c r="P344" s="142">
        <v>0</v>
      </c>
      <c r="Q344" s="142">
        <v>0</v>
      </c>
      <c r="S344" s="117">
        <f t="shared" si="54"/>
        <v>0</v>
      </c>
      <c r="T344" s="117">
        <f t="shared" si="54"/>
        <v>0</v>
      </c>
      <c r="U344" s="114">
        <f t="shared" si="49"/>
        <v>0</v>
      </c>
      <c r="V344" s="114">
        <f t="shared" si="49"/>
        <v>0</v>
      </c>
      <c r="W344" s="117">
        <v>0</v>
      </c>
      <c r="X344" s="117">
        <v>0</v>
      </c>
      <c r="Y344" s="117">
        <v>0</v>
      </c>
      <c r="Z344" s="117">
        <v>0</v>
      </c>
      <c r="AA344" s="143"/>
      <c r="AB344" s="130">
        <v>0</v>
      </c>
      <c r="AC344" s="130">
        <v>0</v>
      </c>
      <c r="AD344" s="130">
        <v>17906624.75</v>
      </c>
      <c r="AE344" s="130"/>
      <c r="AK344" s="123">
        <v>0</v>
      </c>
      <c r="AL344" s="123">
        <v>0</v>
      </c>
      <c r="AM344" s="123">
        <v>0</v>
      </c>
      <c r="AN344" s="123">
        <v>0</v>
      </c>
      <c r="AO344" s="124">
        <v>0</v>
      </c>
      <c r="AP344" s="124">
        <v>0</v>
      </c>
      <c r="AQ344" s="124">
        <v>0</v>
      </c>
      <c r="AR344" s="124">
        <v>0</v>
      </c>
      <c r="AS344" s="123">
        <v>0</v>
      </c>
      <c r="AT344" s="123">
        <v>0</v>
      </c>
      <c r="AU344" s="123">
        <v>0</v>
      </c>
      <c r="AV344" s="123">
        <v>0</v>
      </c>
      <c r="AY344" s="131">
        <v>26660920</v>
      </c>
      <c r="AZ344" s="131"/>
      <c r="BK344" s="128">
        <f t="shared" si="48"/>
        <v>0</v>
      </c>
      <c r="BL344" s="128">
        <f t="shared" si="48"/>
        <v>0</v>
      </c>
      <c r="BM344" s="129">
        <f t="shared" si="53"/>
        <v>0</v>
      </c>
      <c r="BN344" s="129">
        <f t="shared" si="53"/>
        <v>0</v>
      </c>
    </row>
    <row r="345" spans="4:66" ht="20.100000000000001" customHeight="1" x14ac:dyDescent="0.25">
      <c r="D345" s="139" t="s">
        <v>35</v>
      </c>
      <c r="E345" s="139" t="s">
        <v>21</v>
      </c>
      <c r="F345" s="140" t="s">
        <v>573</v>
      </c>
      <c r="G345" s="114">
        <f t="shared" si="51"/>
        <v>0</v>
      </c>
      <c r="H345" s="114">
        <f t="shared" si="51"/>
        <v>0</v>
      </c>
      <c r="I345" s="114">
        <f t="shared" si="55"/>
        <v>0</v>
      </c>
      <c r="J345" s="114">
        <f t="shared" si="55"/>
        <v>0</v>
      </c>
      <c r="M345" s="141" t="s">
        <v>573</v>
      </c>
      <c r="N345" s="142">
        <v>0</v>
      </c>
      <c r="O345" s="142">
        <v>0</v>
      </c>
      <c r="P345" s="142">
        <v>0</v>
      </c>
      <c r="Q345" s="142">
        <v>0</v>
      </c>
      <c r="S345" s="117">
        <f t="shared" si="54"/>
        <v>0</v>
      </c>
      <c r="T345" s="117">
        <f t="shared" si="54"/>
        <v>0</v>
      </c>
      <c r="U345" s="114">
        <f t="shared" si="49"/>
        <v>0</v>
      </c>
      <c r="V345" s="114">
        <f t="shared" si="49"/>
        <v>0</v>
      </c>
      <c r="W345" s="117">
        <v>0</v>
      </c>
      <c r="X345" s="117">
        <v>0</v>
      </c>
      <c r="Y345" s="117">
        <v>0</v>
      </c>
      <c r="Z345" s="117">
        <v>0</v>
      </c>
      <c r="AA345" s="143"/>
      <c r="AB345" s="130">
        <v>0</v>
      </c>
      <c r="AC345" s="130">
        <v>0</v>
      </c>
      <c r="AD345" s="130"/>
      <c r="AE345" s="130"/>
      <c r="AK345" s="123">
        <v>0</v>
      </c>
      <c r="AL345" s="123">
        <v>0</v>
      </c>
      <c r="AM345" s="123">
        <v>0</v>
      </c>
      <c r="AN345" s="123">
        <v>0</v>
      </c>
      <c r="AO345" s="124">
        <v>0</v>
      </c>
      <c r="AP345" s="124">
        <v>0</v>
      </c>
      <c r="AQ345" s="124">
        <v>0</v>
      </c>
      <c r="AR345" s="124">
        <v>0</v>
      </c>
      <c r="AS345" s="123">
        <v>0</v>
      </c>
      <c r="AT345" s="123">
        <v>0</v>
      </c>
      <c r="AU345" s="123">
        <v>0</v>
      </c>
      <c r="AV345" s="123">
        <v>0</v>
      </c>
      <c r="AY345" s="131"/>
      <c r="AZ345" s="131"/>
      <c r="BK345" s="128">
        <f t="shared" si="48"/>
        <v>0</v>
      </c>
      <c r="BL345" s="128">
        <f t="shared" si="48"/>
        <v>0</v>
      </c>
      <c r="BM345" s="129">
        <f t="shared" si="53"/>
        <v>0</v>
      </c>
      <c r="BN345" s="129">
        <f t="shared" si="53"/>
        <v>0</v>
      </c>
    </row>
    <row r="346" spans="4:66" ht="20.100000000000001" customHeight="1" x14ac:dyDescent="0.25">
      <c r="D346" s="139" t="s">
        <v>35</v>
      </c>
      <c r="E346" s="139" t="s">
        <v>21</v>
      </c>
      <c r="F346" s="140" t="s">
        <v>574</v>
      </c>
      <c r="G346" s="114">
        <f t="shared" si="51"/>
        <v>0</v>
      </c>
      <c r="H346" s="114">
        <f t="shared" si="51"/>
        <v>0</v>
      </c>
      <c r="I346" s="114">
        <f t="shared" si="55"/>
        <v>0</v>
      </c>
      <c r="J346" s="114">
        <f t="shared" si="55"/>
        <v>0</v>
      </c>
      <c r="M346" s="141" t="s">
        <v>574</v>
      </c>
      <c r="N346" s="142">
        <v>0</v>
      </c>
      <c r="O346" s="142">
        <v>0</v>
      </c>
      <c r="P346" s="142">
        <v>0</v>
      </c>
      <c r="Q346" s="142">
        <v>0</v>
      </c>
      <c r="S346" s="117">
        <f t="shared" si="54"/>
        <v>0</v>
      </c>
      <c r="T346" s="117">
        <f t="shared" si="54"/>
        <v>0</v>
      </c>
      <c r="U346" s="114">
        <f t="shared" si="49"/>
        <v>0</v>
      </c>
      <c r="V346" s="114">
        <f t="shared" si="49"/>
        <v>0</v>
      </c>
      <c r="W346" s="117">
        <v>0</v>
      </c>
      <c r="X346" s="117">
        <v>0</v>
      </c>
      <c r="Y346" s="117">
        <v>0</v>
      </c>
      <c r="Z346" s="117">
        <v>0</v>
      </c>
      <c r="AA346" s="143"/>
      <c r="AB346" s="130">
        <v>0</v>
      </c>
      <c r="AC346" s="130">
        <v>0</v>
      </c>
      <c r="AD346" s="130"/>
      <c r="AE346" s="130"/>
      <c r="AK346" s="123">
        <v>0</v>
      </c>
      <c r="AL346" s="123">
        <v>0</v>
      </c>
      <c r="AM346" s="123">
        <v>0</v>
      </c>
      <c r="AN346" s="123">
        <v>0</v>
      </c>
      <c r="AO346" s="124">
        <v>0</v>
      </c>
      <c r="AP346" s="124">
        <v>0</v>
      </c>
      <c r="AQ346" s="124">
        <v>0</v>
      </c>
      <c r="AR346" s="124">
        <v>0</v>
      </c>
      <c r="AS346" s="123">
        <v>0</v>
      </c>
      <c r="AT346" s="123">
        <v>0</v>
      </c>
      <c r="AU346" s="123">
        <v>0</v>
      </c>
      <c r="AV346" s="123">
        <v>0</v>
      </c>
      <c r="AY346" s="131"/>
      <c r="AZ346" s="131"/>
      <c r="BK346" s="128">
        <f t="shared" si="48"/>
        <v>0</v>
      </c>
      <c r="BL346" s="128">
        <f t="shared" si="48"/>
        <v>0</v>
      </c>
      <c r="BM346" s="129">
        <f t="shared" si="53"/>
        <v>0</v>
      </c>
      <c r="BN346" s="129">
        <f t="shared" si="53"/>
        <v>0</v>
      </c>
    </row>
    <row r="347" spans="4:66" ht="20.100000000000001" customHeight="1" x14ac:dyDescent="0.25">
      <c r="D347" s="139" t="s">
        <v>35</v>
      </c>
      <c r="E347" s="139" t="s">
        <v>21</v>
      </c>
      <c r="F347" s="140" t="s">
        <v>575</v>
      </c>
      <c r="G347" s="114">
        <f t="shared" si="51"/>
        <v>0</v>
      </c>
      <c r="H347" s="114">
        <f t="shared" si="51"/>
        <v>0</v>
      </c>
      <c r="I347" s="114">
        <f t="shared" si="55"/>
        <v>0</v>
      </c>
      <c r="J347" s="114">
        <f t="shared" si="55"/>
        <v>0</v>
      </c>
      <c r="M347" s="141" t="s">
        <v>575</v>
      </c>
      <c r="N347" s="142">
        <v>0</v>
      </c>
      <c r="O347" s="142">
        <v>0</v>
      </c>
      <c r="P347" s="142">
        <v>0</v>
      </c>
      <c r="Q347" s="142">
        <v>0</v>
      </c>
      <c r="S347" s="117">
        <f t="shared" si="54"/>
        <v>0</v>
      </c>
      <c r="T347" s="117">
        <f t="shared" si="54"/>
        <v>0</v>
      </c>
      <c r="U347" s="114">
        <f t="shared" si="49"/>
        <v>0</v>
      </c>
      <c r="V347" s="114">
        <f t="shared" si="49"/>
        <v>0</v>
      </c>
      <c r="W347" s="117">
        <v>0</v>
      </c>
      <c r="X347" s="117">
        <v>0</v>
      </c>
      <c r="Y347" s="117">
        <v>0</v>
      </c>
      <c r="Z347" s="117">
        <v>0</v>
      </c>
      <c r="AA347" s="143"/>
      <c r="AB347" s="163">
        <v>0</v>
      </c>
      <c r="AC347" s="163">
        <v>0</v>
      </c>
      <c r="AD347" s="130">
        <v>228186052.86000001</v>
      </c>
      <c r="AE347" s="130"/>
      <c r="AK347" s="123">
        <v>0</v>
      </c>
      <c r="AL347" s="123">
        <v>0</v>
      </c>
      <c r="AM347" s="123">
        <v>0</v>
      </c>
      <c r="AN347" s="123">
        <v>0</v>
      </c>
      <c r="AO347" s="124">
        <v>0</v>
      </c>
      <c r="AP347" s="124">
        <v>0</v>
      </c>
      <c r="AQ347" s="124">
        <v>0</v>
      </c>
      <c r="AR347" s="124">
        <v>0</v>
      </c>
      <c r="AS347" s="123">
        <v>0</v>
      </c>
      <c r="AT347" s="123">
        <v>0</v>
      </c>
      <c r="AU347" s="123">
        <v>0</v>
      </c>
      <c r="AV347" s="123">
        <v>0</v>
      </c>
      <c r="AY347" s="131">
        <v>206171949</v>
      </c>
      <c r="AZ347" s="131"/>
      <c r="BK347" s="128">
        <f t="shared" si="48"/>
        <v>0</v>
      </c>
      <c r="BL347" s="128">
        <f t="shared" si="48"/>
        <v>0</v>
      </c>
      <c r="BM347" s="129">
        <f t="shared" si="53"/>
        <v>0</v>
      </c>
      <c r="BN347" s="129">
        <f t="shared" si="53"/>
        <v>0</v>
      </c>
    </row>
    <row r="348" spans="4:66" ht="20.100000000000001" customHeight="1" x14ac:dyDescent="0.25">
      <c r="D348" s="139" t="s">
        <v>35</v>
      </c>
      <c r="E348" s="139" t="s">
        <v>21</v>
      </c>
      <c r="F348" s="140" t="s">
        <v>576</v>
      </c>
      <c r="G348" s="114">
        <f t="shared" si="51"/>
        <v>0</v>
      </c>
      <c r="H348" s="114">
        <f t="shared" si="51"/>
        <v>0</v>
      </c>
      <c r="I348" s="114">
        <f t="shared" si="55"/>
        <v>0</v>
      </c>
      <c r="J348" s="114">
        <f t="shared" si="55"/>
        <v>0</v>
      </c>
      <c r="M348" s="141" t="s">
        <v>576</v>
      </c>
      <c r="N348" s="142">
        <v>0</v>
      </c>
      <c r="O348" s="142">
        <v>0</v>
      </c>
      <c r="P348" s="142">
        <v>0</v>
      </c>
      <c r="Q348" s="142">
        <v>0</v>
      </c>
      <c r="S348" s="117">
        <f t="shared" si="54"/>
        <v>0</v>
      </c>
      <c r="T348" s="117">
        <f t="shared" si="54"/>
        <v>0</v>
      </c>
      <c r="U348" s="114">
        <f t="shared" si="49"/>
        <v>0</v>
      </c>
      <c r="V348" s="114">
        <f t="shared" si="49"/>
        <v>0</v>
      </c>
      <c r="W348" s="117">
        <v>0</v>
      </c>
      <c r="X348" s="117">
        <v>0</v>
      </c>
      <c r="Y348" s="117">
        <v>0</v>
      </c>
      <c r="Z348" s="117">
        <v>0</v>
      </c>
      <c r="AA348" s="143"/>
      <c r="AB348" s="163">
        <v>0</v>
      </c>
      <c r="AC348" s="163">
        <v>0</v>
      </c>
      <c r="AD348" s="130">
        <v>2424382.2799999998</v>
      </c>
      <c r="AE348" s="130"/>
      <c r="AK348" s="123">
        <v>0</v>
      </c>
      <c r="AL348" s="123">
        <v>0</v>
      </c>
      <c r="AM348" s="123">
        <v>0</v>
      </c>
      <c r="AN348" s="123">
        <v>0</v>
      </c>
      <c r="AO348" s="124">
        <v>0</v>
      </c>
      <c r="AP348" s="124">
        <v>0</v>
      </c>
      <c r="AQ348" s="124">
        <v>0</v>
      </c>
      <c r="AR348" s="124">
        <v>0</v>
      </c>
      <c r="AS348" s="123">
        <v>0</v>
      </c>
      <c r="AT348" s="123">
        <v>0</v>
      </c>
      <c r="AU348" s="123">
        <v>0</v>
      </c>
      <c r="AV348" s="123">
        <v>0</v>
      </c>
      <c r="AY348" s="131">
        <v>5486250</v>
      </c>
      <c r="AZ348" s="131"/>
      <c r="BK348" s="128">
        <f t="shared" si="48"/>
        <v>0</v>
      </c>
      <c r="BL348" s="128">
        <f t="shared" si="48"/>
        <v>0</v>
      </c>
      <c r="BM348" s="129">
        <f t="shared" si="53"/>
        <v>0</v>
      </c>
      <c r="BN348" s="129">
        <f t="shared" si="53"/>
        <v>0</v>
      </c>
    </row>
    <row r="349" spans="4:66" ht="20.100000000000001" customHeight="1" x14ac:dyDescent="0.25">
      <c r="D349" s="139" t="s">
        <v>35</v>
      </c>
      <c r="E349" s="139" t="s">
        <v>21</v>
      </c>
      <c r="F349" s="140" t="s">
        <v>577</v>
      </c>
      <c r="G349" s="114">
        <f t="shared" si="51"/>
        <v>0</v>
      </c>
      <c r="H349" s="114">
        <f t="shared" si="51"/>
        <v>0</v>
      </c>
      <c r="I349" s="114">
        <f t="shared" si="55"/>
        <v>0</v>
      </c>
      <c r="J349" s="114">
        <f t="shared" si="55"/>
        <v>0</v>
      </c>
      <c r="M349" s="141" t="s">
        <v>577</v>
      </c>
      <c r="N349" s="142">
        <v>0</v>
      </c>
      <c r="O349" s="142">
        <v>0</v>
      </c>
      <c r="P349" s="142">
        <v>0</v>
      </c>
      <c r="Q349" s="142">
        <v>0</v>
      </c>
      <c r="S349" s="117">
        <f t="shared" si="54"/>
        <v>0</v>
      </c>
      <c r="T349" s="117">
        <f t="shared" si="54"/>
        <v>0</v>
      </c>
      <c r="U349" s="114">
        <f t="shared" si="49"/>
        <v>0</v>
      </c>
      <c r="V349" s="114">
        <f t="shared" si="49"/>
        <v>0</v>
      </c>
      <c r="W349" s="117">
        <v>0</v>
      </c>
      <c r="X349" s="117">
        <v>0</v>
      </c>
      <c r="Y349" s="117">
        <v>0</v>
      </c>
      <c r="Z349" s="117">
        <v>0</v>
      </c>
      <c r="AA349" s="143"/>
      <c r="AB349" s="130">
        <v>0</v>
      </c>
      <c r="AC349" s="130">
        <v>0</v>
      </c>
      <c r="AD349" s="130">
        <v>65677</v>
      </c>
      <c r="AE349" s="130"/>
      <c r="AK349" s="123">
        <v>0</v>
      </c>
      <c r="AL349" s="123">
        <v>0</v>
      </c>
      <c r="AM349" s="123">
        <v>0</v>
      </c>
      <c r="AN349" s="123">
        <v>0</v>
      </c>
      <c r="AO349" s="124">
        <v>0</v>
      </c>
      <c r="AP349" s="124">
        <v>0</v>
      </c>
      <c r="AQ349" s="124">
        <v>0</v>
      </c>
      <c r="AR349" s="124">
        <v>0</v>
      </c>
      <c r="AS349" s="123">
        <v>0</v>
      </c>
      <c r="AT349" s="123">
        <v>0</v>
      </c>
      <c r="AU349" s="123">
        <v>0</v>
      </c>
      <c r="AV349" s="123">
        <v>0</v>
      </c>
      <c r="AY349" s="131">
        <v>65677</v>
      </c>
      <c r="AZ349" s="131"/>
      <c r="BK349" s="128">
        <f t="shared" si="48"/>
        <v>0</v>
      </c>
      <c r="BL349" s="128">
        <f t="shared" si="48"/>
        <v>0</v>
      </c>
      <c r="BM349" s="129">
        <f t="shared" si="53"/>
        <v>0</v>
      </c>
      <c r="BN349" s="129">
        <f t="shared" si="53"/>
        <v>0</v>
      </c>
    </row>
    <row r="350" spans="4:66" ht="20.100000000000001" customHeight="1" x14ac:dyDescent="0.25">
      <c r="D350" s="139" t="s">
        <v>35</v>
      </c>
      <c r="E350" s="139" t="s">
        <v>21</v>
      </c>
      <c r="F350" s="140" t="s">
        <v>578</v>
      </c>
      <c r="G350" s="114">
        <f t="shared" si="51"/>
        <v>0</v>
      </c>
      <c r="H350" s="114">
        <f t="shared" si="51"/>
        <v>0</v>
      </c>
      <c r="I350" s="114">
        <f t="shared" si="55"/>
        <v>0</v>
      </c>
      <c r="J350" s="114">
        <f t="shared" si="55"/>
        <v>0</v>
      </c>
      <c r="M350" s="141" t="s">
        <v>578</v>
      </c>
      <c r="N350" s="142">
        <v>0</v>
      </c>
      <c r="O350" s="142">
        <v>0</v>
      </c>
      <c r="P350" s="142">
        <v>0</v>
      </c>
      <c r="Q350" s="142">
        <v>0</v>
      </c>
      <c r="S350" s="117">
        <f t="shared" si="54"/>
        <v>0</v>
      </c>
      <c r="T350" s="117">
        <f t="shared" si="54"/>
        <v>0</v>
      </c>
      <c r="U350" s="114">
        <f t="shared" si="49"/>
        <v>0</v>
      </c>
      <c r="V350" s="114">
        <f t="shared" si="49"/>
        <v>0</v>
      </c>
      <c r="W350" s="117">
        <v>0</v>
      </c>
      <c r="X350" s="117">
        <v>0</v>
      </c>
      <c r="Y350" s="117">
        <v>0</v>
      </c>
      <c r="Z350" s="117">
        <v>0</v>
      </c>
      <c r="AA350" s="143"/>
      <c r="AB350" s="130">
        <v>0</v>
      </c>
      <c r="AC350" s="130">
        <v>0</v>
      </c>
      <c r="AD350" s="130"/>
      <c r="AE350" s="130"/>
      <c r="AK350" s="123">
        <v>0</v>
      </c>
      <c r="AL350" s="123">
        <v>0</v>
      </c>
      <c r="AM350" s="123">
        <v>0</v>
      </c>
      <c r="AN350" s="123">
        <v>0</v>
      </c>
      <c r="AO350" s="124">
        <v>0</v>
      </c>
      <c r="AP350" s="124">
        <v>0</v>
      </c>
      <c r="AQ350" s="124">
        <v>0</v>
      </c>
      <c r="AR350" s="124">
        <v>0</v>
      </c>
      <c r="AS350" s="123">
        <v>0</v>
      </c>
      <c r="AT350" s="123">
        <v>0</v>
      </c>
      <c r="AU350" s="123">
        <v>0</v>
      </c>
      <c r="AV350" s="123">
        <v>0</v>
      </c>
      <c r="AY350" s="131"/>
      <c r="AZ350" s="131"/>
      <c r="BK350" s="128">
        <f t="shared" si="48"/>
        <v>0</v>
      </c>
      <c r="BL350" s="128">
        <f t="shared" si="48"/>
        <v>0</v>
      </c>
      <c r="BM350" s="129">
        <f t="shared" si="53"/>
        <v>0</v>
      </c>
      <c r="BN350" s="129">
        <f t="shared" si="53"/>
        <v>0</v>
      </c>
    </row>
    <row r="351" spans="4:66" ht="20.100000000000001" customHeight="1" x14ac:dyDescent="0.25">
      <c r="D351" s="139" t="s">
        <v>35</v>
      </c>
      <c r="E351" s="139" t="s">
        <v>21</v>
      </c>
      <c r="F351" s="140" t="s">
        <v>579</v>
      </c>
      <c r="G351" s="114">
        <f t="shared" si="51"/>
        <v>0</v>
      </c>
      <c r="H351" s="114">
        <f t="shared" si="51"/>
        <v>0</v>
      </c>
      <c r="I351" s="114">
        <f t="shared" si="55"/>
        <v>0</v>
      </c>
      <c r="J351" s="114">
        <f t="shared" si="55"/>
        <v>0</v>
      </c>
      <c r="M351" s="141" t="s">
        <v>579</v>
      </c>
      <c r="N351" s="142">
        <v>0</v>
      </c>
      <c r="O351" s="142">
        <v>0</v>
      </c>
      <c r="P351" s="142">
        <v>0</v>
      </c>
      <c r="Q351" s="142">
        <v>0</v>
      </c>
      <c r="S351" s="117">
        <f t="shared" si="54"/>
        <v>0</v>
      </c>
      <c r="T351" s="117">
        <f t="shared" si="54"/>
        <v>0</v>
      </c>
      <c r="U351" s="114">
        <f t="shared" si="49"/>
        <v>0</v>
      </c>
      <c r="V351" s="114">
        <f t="shared" si="49"/>
        <v>0</v>
      </c>
      <c r="W351" s="117">
        <v>0</v>
      </c>
      <c r="X351" s="117">
        <v>0</v>
      </c>
      <c r="Y351" s="117">
        <v>0</v>
      </c>
      <c r="Z351" s="117">
        <v>0</v>
      </c>
      <c r="AA351" s="143"/>
      <c r="AB351" s="130">
        <v>0</v>
      </c>
      <c r="AC351" s="130">
        <v>0</v>
      </c>
      <c r="AD351" s="130"/>
      <c r="AE351" s="130"/>
      <c r="AK351" s="123">
        <v>0</v>
      </c>
      <c r="AL351" s="123">
        <v>0</v>
      </c>
      <c r="AM351" s="123">
        <v>0</v>
      </c>
      <c r="AN351" s="123">
        <v>0</v>
      </c>
      <c r="AO351" s="124">
        <v>0</v>
      </c>
      <c r="AP351" s="124">
        <v>0</v>
      </c>
      <c r="AQ351" s="124">
        <v>0</v>
      </c>
      <c r="AR351" s="124">
        <v>0</v>
      </c>
      <c r="AS351" s="123">
        <v>0</v>
      </c>
      <c r="AT351" s="123">
        <v>0</v>
      </c>
      <c r="AU351" s="123">
        <v>0</v>
      </c>
      <c r="AV351" s="123">
        <v>0</v>
      </c>
      <c r="AY351" s="131"/>
      <c r="AZ351" s="131"/>
      <c r="BK351" s="128">
        <f t="shared" si="48"/>
        <v>0</v>
      </c>
      <c r="BL351" s="128">
        <f t="shared" si="48"/>
        <v>0</v>
      </c>
      <c r="BM351" s="129">
        <f t="shared" si="53"/>
        <v>0</v>
      </c>
      <c r="BN351" s="129">
        <f t="shared" si="53"/>
        <v>0</v>
      </c>
    </row>
    <row r="352" spans="4:66" ht="20.100000000000001" customHeight="1" x14ac:dyDescent="0.25">
      <c r="D352" s="139" t="s">
        <v>35</v>
      </c>
      <c r="E352" s="139" t="s">
        <v>21</v>
      </c>
      <c r="F352" s="140" t="s">
        <v>580</v>
      </c>
      <c r="G352" s="114">
        <f t="shared" si="51"/>
        <v>0</v>
      </c>
      <c r="H352" s="114">
        <f t="shared" si="51"/>
        <v>0</v>
      </c>
      <c r="I352" s="114">
        <f t="shared" si="55"/>
        <v>0</v>
      </c>
      <c r="J352" s="114">
        <f t="shared" si="55"/>
        <v>0</v>
      </c>
      <c r="M352" s="141" t="s">
        <v>580</v>
      </c>
      <c r="N352" s="142">
        <v>0</v>
      </c>
      <c r="O352" s="142">
        <v>0</v>
      </c>
      <c r="P352" s="142">
        <v>0</v>
      </c>
      <c r="Q352" s="142">
        <v>0</v>
      </c>
      <c r="S352" s="117">
        <f t="shared" si="54"/>
        <v>0</v>
      </c>
      <c r="T352" s="117">
        <f t="shared" si="54"/>
        <v>0</v>
      </c>
      <c r="U352" s="114">
        <f t="shared" si="49"/>
        <v>0</v>
      </c>
      <c r="V352" s="114">
        <f t="shared" si="49"/>
        <v>0</v>
      </c>
      <c r="W352" s="117">
        <v>0</v>
      </c>
      <c r="X352" s="117">
        <v>0</v>
      </c>
      <c r="Y352" s="117">
        <v>0</v>
      </c>
      <c r="Z352" s="117">
        <v>0</v>
      </c>
      <c r="AA352" s="143"/>
      <c r="AB352" s="130">
        <v>0</v>
      </c>
      <c r="AC352" s="130">
        <v>0</v>
      </c>
      <c r="AD352" s="130">
        <v>41174</v>
      </c>
      <c r="AE352" s="130"/>
      <c r="AK352" s="123">
        <v>0</v>
      </c>
      <c r="AL352" s="123">
        <v>0</v>
      </c>
      <c r="AM352" s="123">
        <v>0</v>
      </c>
      <c r="AN352" s="123">
        <v>0</v>
      </c>
      <c r="AO352" s="124">
        <v>0</v>
      </c>
      <c r="AP352" s="124">
        <v>0</v>
      </c>
      <c r="AQ352" s="124">
        <v>0</v>
      </c>
      <c r="AR352" s="124">
        <v>0</v>
      </c>
      <c r="AS352" s="123">
        <v>0</v>
      </c>
      <c r="AT352" s="123">
        <v>0</v>
      </c>
      <c r="AU352" s="123">
        <v>0</v>
      </c>
      <c r="AV352" s="123">
        <v>0</v>
      </c>
      <c r="AY352" s="131">
        <v>41174</v>
      </c>
      <c r="AZ352" s="131"/>
      <c r="BK352" s="128">
        <f t="shared" si="48"/>
        <v>0</v>
      </c>
      <c r="BL352" s="128">
        <f t="shared" si="48"/>
        <v>0</v>
      </c>
      <c r="BM352" s="129">
        <f t="shared" si="53"/>
        <v>0</v>
      </c>
      <c r="BN352" s="129">
        <f t="shared" si="53"/>
        <v>0</v>
      </c>
    </row>
    <row r="353" spans="4:66" ht="20.100000000000001" customHeight="1" x14ac:dyDescent="0.25">
      <c r="D353" s="139" t="s">
        <v>35</v>
      </c>
      <c r="E353" s="139" t="s">
        <v>21</v>
      </c>
      <c r="F353" s="140" t="s">
        <v>581</v>
      </c>
      <c r="G353" s="114">
        <f t="shared" si="51"/>
        <v>0</v>
      </c>
      <c r="H353" s="114">
        <f t="shared" si="51"/>
        <v>0</v>
      </c>
      <c r="I353" s="114">
        <f t="shared" si="55"/>
        <v>0</v>
      </c>
      <c r="J353" s="114">
        <f t="shared" si="55"/>
        <v>0</v>
      </c>
      <c r="M353" s="141" t="s">
        <v>581</v>
      </c>
      <c r="N353" s="142">
        <v>0</v>
      </c>
      <c r="O353" s="142">
        <v>0</v>
      </c>
      <c r="P353" s="142">
        <v>0</v>
      </c>
      <c r="Q353" s="142">
        <v>0</v>
      </c>
      <c r="S353" s="117">
        <f t="shared" si="54"/>
        <v>0</v>
      </c>
      <c r="T353" s="117">
        <f t="shared" si="54"/>
        <v>0</v>
      </c>
      <c r="U353" s="114">
        <f t="shared" si="49"/>
        <v>0</v>
      </c>
      <c r="V353" s="114">
        <f t="shared" si="49"/>
        <v>0</v>
      </c>
      <c r="W353" s="117">
        <v>0</v>
      </c>
      <c r="X353" s="117">
        <v>0</v>
      </c>
      <c r="Y353" s="117">
        <v>0</v>
      </c>
      <c r="Z353" s="117">
        <v>0</v>
      </c>
      <c r="AA353" s="143"/>
      <c r="AB353" s="130">
        <v>0</v>
      </c>
      <c r="AC353" s="130">
        <v>0</v>
      </c>
      <c r="AD353" s="130"/>
      <c r="AE353" s="130"/>
      <c r="AK353" s="123">
        <v>0</v>
      </c>
      <c r="AL353" s="123">
        <v>0</v>
      </c>
      <c r="AM353" s="123">
        <v>0</v>
      </c>
      <c r="AN353" s="123">
        <v>0</v>
      </c>
      <c r="AO353" s="124">
        <v>0</v>
      </c>
      <c r="AP353" s="124">
        <v>0</v>
      </c>
      <c r="AQ353" s="124">
        <v>0</v>
      </c>
      <c r="AR353" s="124">
        <v>0</v>
      </c>
      <c r="AS353" s="123">
        <v>0</v>
      </c>
      <c r="AT353" s="123">
        <v>0</v>
      </c>
      <c r="AU353" s="123">
        <v>0</v>
      </c>
      <c r="AV353" s="123">
        <v>0</v>
      </c>
      <c r="AY353" s="131"/>
      <c r="AZ353" s="131"/>
      <c r="BK353" s="128">
        <f t="shared" si="48"/>
        <v>0</v>
      </c>
      <c r="BL353" s="128">
        <f t="shared" si="48"/>
        <v>0</v>
      </c>
      <c r="BM353" s="129">
        <f t="shared" si="53"/>
        <v>0</v>
      </c>
      <c r="BN353" s="129">
        <f t="shared" si="53"/>
        <v>0</v>
      </c>
    </row>
    <row r="354" spans="4:66" ht="20.100000000000001" customHeight="1" x14ac:dyDescent="0.25">
      <c r="D354" s="139" t="s">
        <v>35</v>
      </c>
      <c r="E354" s="139" t="s">
        <v>21</v>
      </c>
      <c r="F354" s="140" t="s">
        <v>582</v>
      </c>
      <c r="G354" s="114">
        <f t="shared" si="51"/>
        <v>0</v>
      </c>
      <c r="H354" s="114">
        <f t="shared" si="51"/>
        <v>0</v>
      </c>
      <c r="I354" s="114">
        <f t="shared" si="55"/>
        <v>0</v>
      </c>
      <c r="J354" s="114">
        <f t="shared" si="55"/>
        <v>0</v>
      </c>
      <c r="M354" s="141" t="s">
        <v>582</v>
      </c>
      <c r="N354" s="142">
        <v>0</v>
      </c>
      <c r="O354" s="142">
        <v>0</v>
      </c>
      <c r="P354" s="142">
        <v>0</v>
      </c>
      <c r="Q354" s="142">
        <v>0</v>
      </c>
      <c r="S354" s="117">
        <f t="shared" si="54"/>
        <v>0</v>
      </c>
      <c r="T354" s="117">
        <f t="shared" si="54"/>
        <v>0</v>
      </c>
      <c r="U354" s="114">
        <f t="shared" si="49"/>
        <v>0</v>
      </c>
      <c r="V354" s="114">
        <f t="shared" si="49"/>
        <v>0</v>
      </c>
      <c r="W354" s="117">
        <v>0</v>
      </c>
      <c r="X354" s="117">
        <v>0</v>
      </c>
      <c r="Y354" s="117">
        <v>0</v>
      </c>
      <c r="Z354" s="117">
        <v>0</v>
      </c>
      <c r="AA354" s="143"/>
      <c r="AB354" s="130">
        <v>0</v>
      </c>
      <c r="AC354" s="130">
        <v>0</v>
      </c>
      <c r="AD354" s="130"/>
      <c r="AE354" s="130"/>
      <c r="AK354" s="123">
        <v>0</v>
      </c>
      <c r="AL354" s="123">
        <v>0</v>
      </c>
      <c r="AM354" s="123">
        <v>0</v>
      </c>
      <c r="AN354" s="123">
        <v>0</v>
      </c>
      <c r="AO354" s="124">
        <v>0</v>
      </c>
      <c r="AP354" s="124">
        <v>0</v>
      </c>
      <c r="AQ354" s="124">
        <v>0</v>
      </c>
      <c r="AR354" s="124">
        <v>0</v>
      </c>
      <c r="AS354" s="123">
        <v>0</v>
      </c>
      <c r="AT354" s="123">
        <v>0</v>
      </c>
      <c r="AU354" s="123">
        <v>0</v>
      </c>
      <c r="AV354" s="123">
        <v>0</v>
      </c>
      <c r="AY354" s="131"/>
      <c r="AZ354" s="131"/>
      <c r="BK354" s="128">
        <f t="shared" si="48"/>
        <v>0</v>
      </c>
      <c r="BL354" s="128">
        <f t="shared" si="48"/>
        <v>0</v>
      </c>
      <c r="BM354" s="129">
        <f t="shared" si="53"/>
        <v>0</v>
      </c>
      <c r="BN354" s="129">
        <f t="shared" si="53"/>
        <v>0</v>
      </c>
    </row>
    <row r="355" spans="4:66" ht="20.100000000000001" customHeight="1" x14ac:dyDescent="0.25">
      <c r="D355" s="139" t="s">
        <v>35</v>
      </c>
      <c r="E355" s="139" t="s">
        <v>21</v>
      </c>
      <c r="F355" s="140" t="s">
        <v>583</v>
      </c>
      <c r="G355" s="114">
        <f t="shared" si="51"/>
        <v>0</v>
      </c>
      <c r="H355" s="114">
        <f t="shared" si="51"/>
        <v>0</v>
      </c>
      <c r="I355" s="114">
        <f t="shared" si="55"/>
        <v>0</v>
      </c>
      <c r="J355" s="114">
        <f t="shared" si="55"/>
        <v>0</v>
      </c>
      <c r="M355" s="141" t="s">
        <v>583</v>
      </c>
      <c r="N355" s="142">
        <v>0</v>
      </c>
      <c r="O355" s="142">
        <v>0</v>
      </c>
      <c r="P355" s="142">
        <v>0</v>
      </c>
      <c r="Q355" s="142">
        <v>0</v>
      </c>
      <c r="S355" s="117">
        <f t="shared" si="54"/>
        <v>0</v>
      </c>
      <c r="T355" s="117">
        <f t="shared" si="54"/>
        <v>0</v>
      </c>
      <c r="U355" s="114">
        <f t="shared" si="49"/>
        <v>0</v>
      </c>
      <c r="V355" s="114">
        <f t="shared" si="49"/>
        <v>0</v>
      </c>
      <c r="W355" s="117">
        <v>0</v>
      </c>
      <c r="X355" s="117">
        <v>0</v>
      </c>
      <c r="Y355" s="117">
        <v>0</v>
      </c>
      <c r="Z355" s="117">
        <v>0</v>
      </c>
      <c r="AA355" s="143"/>
      <c r="AB355" s="130">
        <v>0</v>
      </c>
      <c r="AC355" s="130">
        <v>0</v>
      </c>
      <c r="AD355" s="130">
        <v>710974</v>
      </c>
      <c r="AE355" s="130"/>
      <c r="AK355" s="123">
        <v>0</v>
      </c>
      <c r="AL355" s="123">
        <v>0</v>
      </c>
      <c r="AM355" s="123">
        <v>0</v>
      </c>
      <c r="AN355" s="123">
        <v>0</v>
      </c>
      <c r="AO355" s="124">
        <v>0</v>
      </c>
      <c r="AP355" s="124">
        <v>0</v>
      </c>
      <c r="AQ355" s="124">
        <v>0</v>
      </c>
      <c r="AR355" s="124">
        <v>0</v>
      </c>
      <c r="AS355" s="123">
        <v>0</v>
      </c>
      <c r="AT355" s="123">
        <v>0</v>
      </c>
      <c r="AU355" s="123">
        <v>0</v>
      </c>
      <c r="AV355" s="123">
        <v>0</v>
      </c>
      <c r="AY355" s="131">
        <v>6425707</v>
      </c>
      <c r="AZ355" s="131"/>
      <c r="BK355" s="128">
        <f t="shared" si="48"/>
        <v>0</v>
      </c>
      <c r="BL355" s="128">
        <f t="shared" si="48"/>
        <v>0</v>
      </c>
      <c r="BM355" s="129">
        <f t="shared" si="53"/>
        <v>0</v>
      </c>
      <c r="BN355" s="129">
        <f t="shared" si="53"/>
        <v>0</v>
      </c>
    </row>
    <row r="356" spans="4:66" ht="20.100000000000001" customHeight="1" x14ac:dyDescent="0.25">
      <c r="D356" s="139" t="s">
        <v>35</v>
      </c>
      <c r="E356" s="139" t="s">
        <v>21</v>
      </c>
      <c r="F356" s="140" t="s">
        <v>584</v>
      </c>
      <c r="G356" s="114">
        <f t="shared" si="51"/>
        <v>0</v>
      </c>
      <c r="H356" s="114">
        <f t="shared" si="51"/>
        <v>0</v>
      </c>
      <c r="I356" s="114">
        <f t="shared" si="55"/>
        <v>0</v>
      </c>
      <c r="J356" s="114">
        <f t="shared" si="55"/>
        <v>0</v>
      </c>
      <c r="M356" s="141" t="s">
        <v>584</v>
      </c>
      <c r="N356" s="142">
        <v>0</v>
      </c>
      <c r="O356" s="142">
        <v>0</v>
      </c>
      <c r="P356" s="142">
        <v>0</v>
      </c>
      <c r="Q356" s="142">
        <v>0</v>
      </c>
      <c r="S356" s="117">
        <f t="shared" si="54"/>
        <v>0</v>
      </c>
      <c r="T356" s="117">
        <f t="shared" si="54"/>
        <v>0</v>
      </c>
      <c r="U356" s="114">
        <f t="shared" si="49"/>
        <v>0</v>
      </c>
      <c r="V356" s="114">
        <f t="shared" si="49"/>
        <v>0</v>
      </c>
      <c r="W356" s="117">
        <v>0</v>
      </c>
      <c r="X356" s="117">
        <v>0</v>
      </c>
      <c r="Y356" s="117">
        <v>0</v>
      </c>
      <c r="Z356" s="117">
        <v>0</v>
      </c>
      <c r="AA356" s="143"/>
      <c r="AB356" s="130">
        <v>0</v>
      </c>
      <c r="AC356" s="130">
        <v>0</v>
      </c>
      <c r="AD356" s="130">
        <v>201949</v>
      </c>
      <c r="AE356" s="130"/>
      <c r="AK356" s="123">
        <v>0</v>
      </c>
      <c r="AL356" s="123">
        <v>0</v>
      </c>
      <c r="AM356" s="123">
        <v>0</v>
      </c>
      <c r="AN356" s="123">
        <v>0</v>
      </c>
      <c r="AO356" s="124">
        <v>0</v>
      </c>
      <c r="AP356" s="124">
        <v>0</v>
      </c>
      <c r="AQ356" s="124">
        <v>0</v>
      </c>
      <c r="AR356" s="124">
        <v>0</v>
      </c>
      <c r="AS356" s="123">
        <v>0</v>
      </c>
      <c r="AT356" s="123">
        <v>0</v>
      </c>
      <c r="AU356" s="123">
        <v>0</v>
      </c>
      <c r="AV356" s="123">
        <v>0</v>
      </c>
      <c r="AY356" s="131">
        <v>201949</v>
      </c>
      <c r="AZ356" s="131"/>
      <c r="BK356" s="128">
        <f t="shared" si="48"/>
        <v>0</v>
      </c>
      <c r="BL356" s="128">
        <f t="shared" si="48"/>
        <v>0</v>
      </c>
      <c r="BM356" s="129">
        <f t="shared" si="53"/>
        <v>0</v>
      </c>
      <c r="BN356" s="129">
        <f t="shared" si="53"/>
        <v>0</v>
      </c>
    </row>
    <row r="357" spans="4:66" ht="20.100000000000001" customHeight="1" x14ac:dyDescent="0.25">
      <c r="D357" s="139" t="s">
        <v>35</v>
      </c>
      <c r="E357" s="139" t="s">
        <v>21</v>
      </c>
      <c r="F357" s="140" t="s">
        <v>585</v>
      </c>
      <c r="G357" s="114">
        <f t="shared" si="51"/>
        <v>0</v>
      </c>
      <c r="H357" s="114">
        <f t="shared" si="51"/>
        <v>0</v>
      </c>
      <c r="I357" s="114">
        <f t="shared" si="55"/>
        <v>0</v>
      </c>
      <c r="J357" s="114">
        <f t="shared" si="55"/>
        <v>0</v>
      </c>
      <c r="M357" s="141" t="s">
        <v>585</v>
      </c>
      <c r="N357" s="142">
        <v>0</v>
      </c>
      <c r="O357" s="142">
        <v>0</v>
      </c>
      <c r="P357" s="142">
        <v>0</v>
      </c>
      <c r="Q357" s="142">
        <v>0</v>
      </c>
      <c r="S357" s="117">
        <f t="shared" si="54"/>
        <v>0</v>
      </c>
      <c r="T357" s="117">
        <f t="shared" si="54"/>
        <v>0</v>
      </c>
      <c r="U357" s="114">
        <f t="shared" si="49"/>
        <v>0</v>
      </c>
      <c r="V357" s="114">
        <f t="shared" si="49"/>
        <v>0</v>
      </c>
      <c r="W357" s="117">
        <v>0</v>
      </c>
      <c r="X357" s="117">
        <v>0</v>
      </c>
      <c r="Y357" s="117">
        <v>0</v>
      </c>
      <c r="Z357" s="117">
        <v>0</v>
      </c>
      <c r="AA357" s="143"/>
      <c r="AB357" s="130">
        <v>0</v>
      </c>
      <c r="AC357" s="130">
        <v>0</v>
      </c>
      <c r="AD357" s="130">
        <v>106082</v>
      </c>
      <c r="AE357" s="130"/>
      <c r="AK357" s="123">
        <v>0</v>
      </c>
      <c r="AL357" s="123">
        <v>0</v>
      </c>
      <c r="AM357" s="123">
        <v>0</v>
      </c>
      <c r="AN357" s="123">
        <v>0</v>
      </c>
      <c r="AO357" s="124">
        <v>0</v>
      </c>
      <c r="AP357" s="124">
        <v>0</v>
      </c>
      <c r="AQ357" s="124">
        <v>0</v>
      </c>
      <c r="AR357" s="124">
        <v>0</v>
      </c>
      <c r="AS357" s="123">
        <v>0</v>
      </c>
      <c r="AT357" s="123">
        <v>0</v>
      </c>
      <c r="AU357" s="123">
        <v>0</v>
      </c>
      <c r="AV357" s="123">
        <v>0</v>
      </c>
      <c r="AY357" s="131">
        <v>106082</v>
      </c>
      <c r="AZ357" s="131"/>
      <c r="BK357" s="128">
        <f t="shared" si="48"/>
        <v>0</v>
      </c>
      <c r="BL357" s="128">
        <f t="shared" si="48"/>
        <v>0</v>
      </c>
      <c r="BM357" s="129">
        <f t="shared" si="53"/>
        <v>0</v>
      </c>
      <c r="BN357" s="129">
        <f t="shared" si="53"/>
        <v>0</v>
      </c>
    </row>
    <row r="358" spans="4:66" ht="20.100000000000001" customHeight="1" x14ac:dyDescent="0.25">
      <c r="D358" s="139" t="s">
        <v>35</v>
      </c>
      <c r="E358" s="139" t="s">
        <v>21</v>
      </c>
      <c r="F358" s="140" t="s">
        <v>586</v>
      </c>
      <c r="G358" s="114">
        <f t="shared" si="51"/>
        <v>0</v>
      </c>
      <c r="H358" s="114">
        <f t="shared" si="51"/>
        <v>0</v>
      </c>
      <c r="I358" s="114">
        <f t="shared" si="55"/>
        <v>0</v>
      </c>
      <c r="J358" s="114">
        <f t="shared" si="55"/>
        <v>0</v>
      </c>
      <c r="M358" s="141" t="s">
        <v>586</v>
      </c>
      <c r="N358" s="142">
        <v>0</v>
      </c>
      <c r="O358" s="142">
        <v>0</v>
      </c>
      <c r="P358" s="142">
        <v>0</v>
      </c>
      <c r="Q358" s="142">
        <v>0</v>
      </c>
      <c r="S358" s="117">
        <f t="shared" si="54"/>
        <v>0</v>
      </c>
      <c r="T358" s="117">
        <f t="shared" si="54"/>
        <v>0</v>
      </c>
      <c r="U358" s="114">
        <f t="shared" si="49"/>
        <v>0</v>
      </c>
      <c r="V358" s="114">
        <f t="shared" si="49"/>
        <v>0</v>
      </c>
      <c r="W358" s="117">
        <v>0</v>
      </c>
      <c r="X358" s="117">
        <v>0</v>
      </c>
      <c r="Y358" s="117">
        <v>0</v>
      </c>
      <c r="Z358" s="117">
        <v>0</v>
      </c>
      <c r="AA358" s="143"/>
      <c r="AB358" s="130">
        <v>0</v>
      </c>
      <c r="AC358" s="130">
        <v>0</v>
      </c>
      <c r="AD358" s="130"/>
      <c r="AE358" s="130"/>
      <c r="AK358" s="123">
        <v>0</v>
      </c>
      <c r="AL358" s="123">
        <v>0</v>
      </c>
      <c r="AM358" s="123">
        <v>0</v>
      </c>
      <c r="AN358" s="123">
        <v>0</v>
      </c>
      <c r="AO358" s="124">
        <v>0</v>
      </c>
      <c r="AP358" s="124">
        <v>0</v>
      </c>
      <c r="AQ358" s="124">
        <v>0</v>
      </c>
      <c r="AR358" s="124">
        <v>0</v>
      </c>
      <c r="AS358" s="123">
        <v>0</v>
      </c>
      <c r="AT358" s="123">
        <v>0</v>
      </c>
      <c r="AU358" s="123">
        <v>0</v>
      </c>
      <c r="AV358" s="123">
        <v>0</v>
      </c>
      <c r="AY358" s="131"/>
      <c r="AZ358" s="131"/>
      <c r="BK358" s="128">
        <f t="shared" si="48"/>
        <v>0</v>
      </c>
      <c r="BL358" s="128">
        <f t="shared" si="48"/>
        <v>0</v>
      </c>
      <c r="BM358" s="129">
        <f t="shared" si="53"/>
        <v>0</v>
      </c>
      <c r="BN358" s="129">
        <f t="shared" si="53"/>
        <v>0</v>
      </c>
    </row>
    <row r="359" spans="4:66" ht="20.100000000000001" customHeight="1" x14ac:dyDescent="0.25">
      <c r="D359" s="139" t="s">
        <v>35</v>
      </c>
      <c r="E359" s="139" t="s">
        <v>21</v>
      </c>
      <c r="F359" s="140" t="s">
        <v>587</v>
      </c>
      <c r="G359" s="114">
        <f t="shared" si="51"/>
        <v>0</v>
      </c>
      <c r="H359" s="114">
        <f t="shared" si="51"/>
        <v>0</v>
      </c>
      <c r="I359" s="114">
        <f t="shared" si="55"/>
        <v>0</v>
      </c>
      <c r="J359" s="114">
        <f t="shared" si="55"/>
        <v>0</v>
      </c>
      <c r="M359" s="141" t="s">
        <v>587</v>
      </c>
      <c r="N359" s="142">
        <v>0</v>
      </c>
      <c r="O359" s="142">
        <v>0</v>
      </c>
      <c r="P359" s="142">
        <v>0</v>
      </c>
      <c r="Q359" s="142">
        <v>0</v>
      </c>
      <c r="S359" s="117">
        <f t="shared" si="54"/>
        <v>0</v>
      </c>
      <c r="T359" s="117">
        <f t="shared" si="54"/>
        <v>0</v>
      </c>
      <c r="U359" s="114">
        <f t="shared" si="49"/>
        <v>0</v>
      </c>
      <c r="V359" s="114">
        <f t="shared" si="49"/>
        <v>0</v>
      </c>
      <c r="W359" s="117">
        <v>0</v>
      </c>
      <c r="X359" s="117">
        <v>0</v>
      </c>
      <c r="Y359" s="117">
        <v>0</v>
      </c>
      <c r="Z359" s="117">
        <v>0</v>
      </c>
      <c r="AA359" s="143"/>
      <c r="AB359" s="130">
        <v>0</v>
      </c>
      <c r="AC359" s="130">
        <v>0</v>
      </c>
      <c r="AD359" s="130">
        <v>332989</v>
      </c>
      <c r="AE359" s="130"/>
      <c r="AK359" s="123">
        <v>0</v>
      </c>
      <c r="AL359" s="123">
        <v>0</v>
      </c>
      <c r="AM359" s="123">
        <v>0</v>
      </c>
      <c r="AN359" s="123">
        <v>0</v>
      </c>
      <c r="AO359" s="124">
        <v>0</v>
      </c>
      <c r="AP359" s="124">
        <v>0</v>
      </c>
      <c r="AQ359" s="124">
        <v>0</v>
      </c>
      <c r="AR359" s="124">
        <v>0</v>
      </c>
      <c r="AS359" s="123">
        <v>0</v>
      </c>
      <c r="AT359" s="123">
        <v>0</v>
      </c>
      <c r="AU359" s="123">
        <v>0</v>
      </c>
      <c r="AV359" s="123">
        <v>0</v>
      </c>
      <c r="AY359" s="131">
        <v>332989</v>
      </c>
      <c r="AZ359" s="131"/>
      <c r="BK359" s="128">
        <f t="shared" si="48"/>
        <v>0</v>
      </c>
      <c r="BL359" s="128">
        <f t="shared" si="48"/>
        <v>0</v>
      </c>
      <c r="BM359" s="129">
        <f t="shared" si="53"/>
        <v>0</v>
      </c>
      <c r="BN359" s="129">
        <f t="shared" si="53"/>
        <v>0</v>
      </c>
    </row>
    <row r="360" spans="4:66" ht="20.100000000000001" customHeight="1" x14ac:dyDescent="0.25">
      <c r="D360" s="139" t="s">
        <v>35</v>
      </c>
      <c r="E360" s="139" t="s">
        <v>21</v>
      </c>
      <c r="F360" s="140" t="s">
        <v>588</v>
      </c>
      <c r="G360" s="114">
        <f t="shared" si="51"/>
        <v>925366</v>
      </c>
      <c r="H360" s="114">
        <f t="shared" si="51"/>
        <v>0</v>
      </c>
      <c r="I360" s="114">
        <f t="shared" si="55"/>
        <v>925366</v>
      </c>
      <c r="J360" s="114">
        <f t="shared" si="55"/>
        <v>0</v>
      </c>
      <c r="M360" s="141" t="s">
        <v>588</v>
      </c>
      <c r="N360" s="142">
        <v>925366</v>
      </c>
      <c r="O360" s="142">
        <v>0</v>
      </c>
      <c r="P360" s="142">
        <v>0</v>
      </c>
      <c r="Q360" s="142">
        <v>0</v>
      </c>
      <c r="S360" s="117">
        <f t="shared" si="54"/>
        <v>925366</v>
      </c>
      <c r="T360" s="117">
        <f t="shared" si="54"/>
        <v>0</v>
      </c>
      <c r="U360" s="114">
        <f t="shared" si="49"/>
        <v>925366</v>
      </c>
      <c r="V360" s="114">
        <f t="shared" si="49"/>
        <v>0</v>
      </c>
      <c r="W360" s="117">
        <v>925366</v>
      </c>
      <c r="X360" s="117">
        <v>0</v>
      </c>
      <c r="Y360" s="117">
        <v>2577523</v>
      </c>
      <c r="Z360" s="117">
        <v>0</v>
      </c>
      <c r="AA360" s="143"/>
      <c r="AB360" s="130">
        <v>0</v>
      </c>
      <c r="AC360" s="130">
        <v>0</v>
      </c>
      <c r="AD360" s="130">
        <v>2244534.14</v>
      </c>
      <c r="AE360" s="130"/>
      <c r="AK360" s="123">
        <v>925366</v>
      </c>
      <c r="AL360" s="123">
        <v>0</v>
      </c>
      <c r="AM360" s="123">
        <v>0</v>
      </c>
      <c r="AN360" s="123">
        <v>0</v>
      </c>
      <c r="AO360" s="124">
        <v>925366</v>
      </c>
      <c r="AP360" s="124">
        <v>0</v>
      </c>
      <c r="AQ360" s="124">
        <v>0</v>
      </c>
      <c r="AR360" s="124">
        <v>0</v>
      </c>
      <c r="AS360" s="123">
        <v>925366</v>
      </c>
      <c r="AT360" s="123">
        <v>0</v>
      </c>
      <c r="AU360" s="123">
        <v>0</v>
      </c>
      <c r="AV360" s="123">
        <v>0</v>
      </c>
      <c r="AY360" s="131">
        <v>1244534.1399999999</v>
      </c>
      <c r="AZ360" s="131"/>
      <c r="BK360" s="128">
        <f t="shared" si="48"/>
        <v>925366</v>
      </c>
      <c r="BL360" s="128">
        <f t="shared" si="48"/>
        <v>0</v>
      </c>
      <c r="BM360" s="129">
        <f t="shared" si="53"/>
        <v>0</v>
      </c>
      <c r="BN360" s="129">
        <f t="shared" si="53"/>
        <v>0</v>
      </c>
    </row>
    <row r="361" spans="4:66" ht="20.100000000000001" customHeight="1" x14ac:dyDescent="0.25">
      <c r="D361" s="139" t="s">
        <v>35</v>
      </c>
      <c r="E361" s="139" t="s">
        <v>21</v>
      </c>
      <c r="F361" s="140" t="s">
        <v>589</v>
      </c>
      <c r="G361" s="114">
        <f t="shared" si="51"/>
        <v>0</v>
      </c>
      <c r="H361" s="114">
        <f t="shared" si="51"/>
        <v>0</v>
      </c>
      <c r="I361" s="114">
        <f t="shared" si="55"/>
        <v>0</v>
      </c>
      <c r="J361" s="114">
        <f t="shared" si="55"/>
        <v>0</v>
      </c>
      <c r="M361" s="141" t="s">
        <v>589</v>
      </c>
      <c r="N361" s="142">
        <v>0</v>
      </c>
      <c r="O361" s="142">
        <v>0</v>
      </c>
      <c r="P361" s="142">
        <v>0</v>
      </c>
      <c r="Q361" s="142">
        <v>0</v>
      </c>
      <c r="S361" s="117">
        <f t="shared" si="54"/>
        <v>0</v>
      </c>
      <c r="T361" s="117">
        <f t="shared" si="54"/>
        <v>0</v>
      </c>
      <c r="U361" s="114">
        <f t="shared" si="49"/>
        <v>0</v>
      </c>
      <c r="V361" s="114">
        <f t="shared" si="49"/>
        <v>0</v>
      </c>
      <c r="W361" s="117">
        <v>0</v>
      </c>
      <c r="X361" s="117">
        <v>0</v>
      </c>
      <c r="Y361" s="117">
        <v>0</v>
      </c>
      <c r="Z361" s="117">
        <v>0</v>
      </c>
      <c r="AA361" s="143"/>
      <c r="AB361" s="130">
        <v>0</v>
      </c>
      <c r="AC361" s="130">
        <v>0</v>
      </c>
      <c r="AD361" s="130"/>
      <c r="AE361" s="130"/>
      <c r="AK361" s="123">
        <v>0</v>
      </c>
      <c r="AL361" s="123">
        <v>0</v>
      </c>
      <c r="AM361" s="123">
        <v>0</v>
      </c>
      <c r="AN361" s="123">
        <v>0</v>
      </c>
      <c r="AO361" s="124">
        <v>0</v>
      </c>
      <c r="AP361" s="124">
        <v>0</v>
      </c>
      <c r="AQ361" s="124">
        <v>0</v>
      </c>
      <c r="AR361" s="124">
        <v>0</v>
      </c>
      <c r="AS361" s="123">
        <v>0</v>
      </c>
      <c r="AT361" s="123">
        <v>0</v>
      </c>
      <c r="AU361" s="123">
        <v>0</v>
      </c>
      <c r="AV361" s="123">
        <v>0</v>
      </c>
      <c r="AY361" s="131"/>
      <c r="AZ361" s="131"/>
      <c r="BK361" s="128">
        <f t="shared" si="48"/>
        <v>0</v>
      </c>
      <c r="BL361" s="128">
        <f t="shared" si="48"/>
        <v>0</v>
      </c>
      <c r="BM361" s="129">
        <f t="shared" si="53"/>
        <v>0</v>
      </c>
      <c r="BN361" s="129">
        <f t="shared" si="53"/>
        <v>0</v>
      </c>
    </row>
    <row r="362" spans="4:66" ht="20.100000000000001" customHeight="1" x14ac:dyDescent="0.25">
      <c r="D362" s="139" t="s">
        <v>35</v>
      </c>
      <c r="E362" s="139" t="s">
        <v>21</v>
      </c>
      <c r="F362" s="140" t="s">
        <v>590</v>
      </c>
      <c r="G362" s="114">
        <f t="shared" si="51"/>
        <v>0</v>
      </c>
      <c r="H362" s="114">
        <f t="shared" si="51"/>
        <v>0</v>
      </c>
      <c r="I362" s="114">
        <f t="shared" si="55"/>
        <v>0</v>
      </c>
      <c r="J362" s="114">
        <f t="shared" si="55"/>
        <v>0</v>
      </c>
      <c r="M362" s="141" t="s">
        <v>590</v>
      </c>
      <c r="N362" s="142">
        <v>0</v>
      </c>
      <c r="O362" s="142">
        <v>0</v>
      </c>
      <c r="P362" s="142">
        <v>0</v>
      </c>
      <c r="Q362" s="142">
        <v>0</v>
      </c>
      <c r="S362" s="117">
        <f t="shared" si="54"/>
        <v>0</v>
      </c>
      <c r="T362" s="117">
        <f t="shared" si="54"/>
        <v>0</v>
      </c>
      <c r="U362" s="114">
        <f t="shared" si="49"/>
        <v>0</v>
      </c>
      <c r="V362" s="114">
        <f t="shared" si="49"/>
        <v>0</v>
      </c>
      <c r="W362" s="117">
        <v>0</v>
      </c>
      <c r="X362" s="117">
        <v>0</v>
      </c>
      <c r="Y362" s="117">
        <v>0</v>
      </c>
      <c r="Z362" s="117">
        <v>0</v>
      </c>
      <c r="AA362" s="143"/>
      <c r="AB362" s="130">
        <v>0</v>
      </c>
      <c r="AC362" s="130">
        <v>0</v>
      </c>
      <c r="AD362" s="130">
        <f>12309.55*0</f>
        <v>0</v>
      </c>
      <c r="AE362" s="130"/>
      <c r="AK362" s="123">
        <v>0</v>
      </c>
      <c r="AL362" s="123">
        <v>0</v>
      </c>
      <c r="AM362" s="123">
        <v>0</v>
      </c>
      <c r="AN362" s="123">
        <v>0</v>
      </c>
      <c r="AO362" s="124">
        <v>0</v>
      </c>
      <c r="AP362" s="124">
        <v>0</v>
      </c>
      <c r="AQ362" s="124">
        <v>0</v>
      </c>
      <c r="AR362" s="124">
        <v>0</v>
      </c>
      <c r="AS362" s="123">
        <v>0</v>
      </c>
      <c r="AT362" s="123">
        <v>0</v>
      </c>
      <c r="AU362" s="123">
        <v>0</v>
      </c>
      <c r="AV362" s="123">
        <v>0</v>
      </c>
      <c r="AY362" s="131"/>
      <c r="AZ362" s="131">
        <v>0</v>
      </c>
      <c r="BK362" s="128">
        <f t="shared" si="48"/>
        <v>0</v>
      </c>
      <c r="BL362" s="128">
        <f t="shared" si="48"/>
        <v>0</v>
      </c>
      <c r="BM362" s="129">
        <f t="shared" si="53"/>
        <v>0</v>
      </c>
      <c r="BN362" s="129">
        <f t="shared" si="53"/>
        <v>0</v>
      </c>
    </row>
    <row r="363" spans="4:66" ht="20.100000000000001" customHeight="1" x14ac:dyDescent="0.25">
      <c r="D363" s="102" t="s">
        <v>35</v>
      </c>
      <c r="E363" s="102" t="s">
        <v>21</v>
      </c>
      <c r="F363" s="113" t="s">
        <v>591</v>
      </c>
      <c r="G363" s="114">
        <f t="shared" si="51"/>
        <v>0</v>
      </c>
      <c r="H363" s="114">
        <f t="shared" si="51"/>
        <v>0</v>
      </c>
      <c r="I363" s="114">
        <f t="shared" si="55"/>
        <v>0</v>
      </c>
      <c r="J363" s="114">
        <f t="shared" si="55"/>
        <v>0</v>
      </c>
      <c r="M363" s="115" t="s">
        <v>591</v>
      </c>
      <c r="N363" s="142">
        <v>0</v>
      </c>
      <c r="O363" s="142">
        <v>0</v>
      </c>
      <c r="P363" s="142">
        <v>0</v>
      </c>
      <c r="Q363" s="142">
        <v>0</v>
      </c>
      <c r="S363" s="117">
        <f t="shared" si="54"/>
        <v>0</v>
      </c>
      <c r="T363" s="117">
        <f t="shared" si="54"/>
        <v>0</v>
      </c>
      <c r="U363" s="118">
        <f t="shared" si="49"/>
        <v>0</v>
      </c>
      <c r="V363" s="118">
        <f t="shared" si="49"/>
        <v>0</v>
      </c>
      <c r="W363" s="117">
        <v>0</v>
      </c>
      <c r="X363" s="117">
        <v>0</v>
      </c>
      <c r="Y363" s="117"/>
      <c r="Z363" s="117"/>
      <c r="AA363" s="143"/>
      <c r="AB363" s="130">
        <v>0</v>
      </c>
      <c r="AC363" s="130">
        <v>0</v>
      </c>
      <c r="AD363" s="130"/>
      <c r="AE363" s="130"/>
      <c r="AK363" s="123">
        <v>0</v>
      </c>
      <c r="AL363" s="123">
        <v>0</v>
      </c>
      <c r="AM363" s="123">
        <v>0</v>
      </c>
      <c r="AN363" s="123">
        <v>0</v>
      </c>
      <c r="AO363" s="124">
        <v>0</v>
      </c>
      <c r="AP363" s="124">
        <v>0</v>
      </c>
      <c r="AQ363" s="124">
        <v>0</v>
      </c>
      <c r="AR363" s="124">
        <v>0</v>
      </c>
      <c r="AS363" s="123">
        <v>0</v>
      </c>
      <c r="AT363" s="123">
        <v>0</v>
      </c>
      <c r="AU363" s="123">
        <v>0</v>
      </c>
      <c r="AV363" s="123">
        <v>0</v>
      </c>
      <c r="AY363" s="131"/>
      <c r="AZ363" s="131"/>
      <c r="BK363" s="128">
        <f t="shared" si="48"/>
        <v>0</v>
      </c>
      <c r="BL363" s="128">
        <f t="shared" si="48"/>
        <v>0</v>
      </c>
      <c r="BM363" s="129">
        <f t="shared" si="53"/>
        <v>0</v>
      </c>
      <c r="BN363" s="129">
        <f t="shared" si="53"/>
        <v>0</v>
      </c>
    </row>
    <row r="364" spans="4:66" ht="20.100000000000001" customHeight="1" x14ac:dyDescent="0.25">
      <c r="D364" s="139" t="s">
        <v>35</v>
      </c>
      <c r="E364" s="139" t="s">
        <v>21</v>
      </c>
      <c r="F364" s="140" t="s">
        <v>592</v>
      </c>
      <c r="G364" s="114">
        <f t="shared" si="51"/>
        <v>0</v>
      </c>
      <c r="H364" s="114">
        <f t="shared" si="51"/>
        <v>0</v>
      </c>
      <c r="I364" s="114">
        <f t="shared" si="55"/>
        <v>0</v>
      </c>
      <c r="J364" s="114">
        <f t="shared" si="55"/>
        <v>0</v>
      </c>
      <c r="M364" s="141" t="s">
        <v>592</v>
      </c>
      <c r="N364" s="142">
        <v>0</v>
      </c>
      <c r="O364" s="142">
        <v>0</v>
      </c>
      <c r="P364" s="142">
        <v>0</v>
      </c>
      <c r="Q364" s="142">
        <v>0</v>
      </c>
      <c r="S364" s="117">
        <f t="shared" si="54"/>
        <v>0</v>
      </c>
      <c r="T364" s="117">
        <f t="shared" si="54"/>
        <v>0</v>
      </c>
      <c r="U364" s="114">
        <f t="shared" si="49"/>
        <v>0</v>
      </c>
      <c r="V364" s="114">
        <f t="shared" si="49"/>
        <v>0</v>
      </c>
      <c r="W364" s="117">
        <v>0</v>
      </c>
      <c r="X364" s="117">
        <v>0</v>
      </c>
      <c r="Y364" s="117">
        <v>0</v>
      </c>
      <c r="Z364" s="117">
        <v>0</v>
      </c>
      <c r="AA364" s="143"/>
      <c r="AB364" s="163">
        <v>0</v>
      </c>
      <c r="AC364" s="163">
        <v>0</v>
      </c>
      <c r="AD364" s="130"/>
      <c r="AE364" s="130"/>
      <c r="AK364" s="123">
        <v>0</v>
      </c>
      <c r="AL364" s="123">
        <v>0</v>
      </c>
      <c r="AM364" s="123">
        <v>0</v>
      </c>
      <c r="AN364" s="123">
        <v>0</v>
      </c>
      <c r="AO364" s="124">
        <v>0</v>
      </c>
      <c r="AP364" s="124">
        <v>0</v>
      </c>
      <c r="AQ364" s="124">
        <v>0</v>
      </c>
      <c r="AR364" s="124">
        <v>0</v>
      </c>
      <c r="AS364" s="123">
        <v>0</v>
      </c>
      <c r="AT364" s="123">
        <v>0</v>
      </c>
      <c r="AU364" s="123">
        <v>0</v>
      </c>
      <c r="AV364" s="123">
        <v>0</v>
      </c>
      <c r="AY364" s="131">
        <v>471358</v>
      </c>
      <c r="AZ364" s="131"/>
      <c r="BK364" s="128">
        <f t="shared" si="48"/>
        <v>0</v>
      </c>
      <c r="BL364" s="128">
        <f t="shared" si="48"/>
        <v>0</v>
      </c>
      <c r="BM364" s="129">
        <f t="shared" si="53"/>
        <v>0</v>
      </c>
      <c r="BN364" s="129">
        <f t="shared" si="53"/>
        <v>0</v>
      </c>
    </row>
    <row r="365" spans="4:66" ht="20.100000000000001" customHeight="1" x14ac:dyDescent="0.25">
      <c r="D365" s="139" t="s">
        <v>35</v>
      </c>
      <c r="E365" s="139" t="s">
        <v>21</v>
      </c>
      <c r="F365" s="140" t="s">
        <v>593</v>
      </c>
      <c r="G365" s="114">
        <f t="shared" si="51"/>
        <v>0</v>
      </c>
      <c r="H365" s="114">
        <f t="shared" si="51"/>
        <v>0</v>
      </c>
      <c r="I365" s="114">
        <f t="shared" si="55"/>
        <v>0</v>
      </c>
      <c r="J365" s="114">
        <f t="shared" si="55"/>
        <v>0</v>
      </c>
      <c r="M365" s="141" t="s">
        <v>593</v>
      </c>
      <c r="N365" s="142">
        <v>0</v>
      </c>
      <c r="O365" s="142">
        <v>0</v>
      </c>
      <c r="P365" s="142">
        <v>0</v>
      </c>
      <c r="Q365" s="142">
        <v>0</v>
      </c>
      <c r="S365" s="117">
        <f t="shared" si="54"/>
        <v>0</v>
      </c>
      <c r="T365" s="117">
        <f t="shared" si="54"/>
        <v>0</v>
      </c>
      <c r="U365" s="114">
        <f t="shared" si="49"/>
        <v>0</v>
      </c>
      <c r="V365" s="114">
        <f t="shared" si="49"/>
        <v>0</v>
      </c>
      <c r="W365" s="117">
        <v>0</v>
      </c>
      <c r="X365" s="117">
        <v>0</v>
      </c>
      <c r="Y365" s="117">
        <v>0</v>
      </c>
      <c r="Z365" s="117">
        <v>0</v>
      </c>
      <c r="AA365" s="143"/>
      <c r="AB365" s="163">
        <v>0</v>
      </c>
      <c r="AC365" s="163">
        <v>0</v>
      </c>
      <c r="AD365" s="130"/>
      <c r="AE365" s="130"/>
      <c r="AK365" s="123">
        <v>0</v>
      </c>
      <c r="AL365" s="123">
        <v>0</v>
      </c>
      <c r="AM365" s="123">
        <v>0</v>
      </c>
      <c r="AN365" s="123">
        <v>0</v>
      </c>
      <c r="AO365" s="124">
        <v>0</v>
      </c>
      <c r="AP365" s="124">
        <v>0</v>
      </c>
      <c r="AQ365" s="124">
        <v>0</v>
      </c>
      <c r="AR365" s="124">
        <v>0</v>
      </c>
      <c r="AS365" s="123">
        <v>0</v>
      </c>
      <c r="AT365" s="123">
        <v>0</v>
      </c>
      <c r="AU365" s="123">
        <v>0</v>
      </c>
      <c r="AV365" s="123">
        <v>0</v>
      </c>
      <c r="AY365" s="131"/>
      <c r="AZ365" s="131">
        <v>174346</v>
      </c>
      <c r="BK365" s="128">
        <f t="shared" si="48"/>
        <v>0</v>
      </c>
      <c r="BL365" s="128">
        <f t="shared" si="48"/>
        <v>0</v>
      </c>
      <c r="BM365" s="129">
        <f t="shared" ref="BM365:BN397" si="56">+U365-BK365</f>
        <v>0</v>
      </c>
      <c r="BN365" s="129">
        <f t="shared" si="56"/>
        <v>0</v>
      </c>
    </row>
    <row r="366" spans="4:66" ht="20.100000000000001" customHeight="1" x14ac:dyDescent="0.25">
      <c r="D366" s="139" t="s">
        <v>35</v>
      </c>
      <c r="E366" s="139" t="s">
        <v>21</v>
      </c>
      <c r="F366" s="140" t="s">
        <v>594</v>
      </c>
      <c r="G366" s="114">
        <f t="shared" si="51"/>
        <v>0</v>
      </c>
      <c r="H366" s="114">
        <f t="shared" si="51"/>
        <v>0</v>
      </c>
      <c r="I366" s="114">
        <f t="shared" si="55"/>
        <v>0</v>
      </c>
      <c r="J366" s="114">
        <f t="shared" si="55"/>
        <v>0</v>
      </c>
      <c r="M366" s="141" t="s">
        <v>594</v>
      </c>
      <c r="N366" s="142">
        <v>0</v>
      </c>
      <c r="O366" s="142">
        <v>0</v>
      </c>
      <c r="P366" s="142">
        <v>0</v>
      </c>
      <c r="Q366" s="142">
        <v>0</v>
      </c>
      <c r="S366" s="117">
        <f t="shared" si="54"/>
        <v>0</v>
      </c>
      <c r="T366" s="117">
        <f t="shared" si="54"/>
        <v>0</v>
      </c>
      <c r="U366" s="114">
        <f t="shared" si="49"/>
        <v>0</v>
      </c>
      <c r="V366" s="114">
        <f t="shared" si="49"/>
        <v>0</v>
      </c>
      <c r="W366" s="117">
        <v>0</v>
      </c>
      <c r="X366" s="117">
        <v>0</v>
      </c>
      <c r="Y366" s="117">
        <v>0</v>
      </c>
      <c r="Z366" s="117">
        <v>0</v>
      </c>
      <c r="AA366" s="143"/>
      <c r="AB366" s="163">
        <v>0</v>
      </c>
      <c r="AC366" s="163">
        <v>0</v>
      </c>
      <c r="AD366" s="130"/>
      <c r="AE366" s="130"/>
      <c r="AK366" s="123">
        <v>0</v>
      </c>
      <c r="AL366" s="123">
        <v>0</v>
      </c>
      <c r="AM366" s="123">
        <v>0</v>
      </c>
      <c r="AN366" s="123">
        <v>0</v>
      </c>
      <c r="AO366" s="124">
        <v>0</v>
      </c>
      <c r="AP366" s="124">
        <v>0</v>
      </c>
      <c r="AQ366" s="124">
        <v>0</v>
      </c>
      <c r="AR366" s="124">
        <v>0</v>
      </c>
      <c r="AS366" s="123">
        <v>0</v>
      </c>
      <c r="AT366" s="123">
        <v>0</v>
      </c>
      <c r="AU366" s="123">
        <v>0</v>
      </c>
      <c r="AV366" s="123">
        <v>0</v>
      </c>
      <c r="AY366" s="131">
        <v>1106410</v>
      </c>
      <c r="AZ366" s="131"/>
      <c r="BK366" s="128">
        <f t="shared" si="48"/>
        <v>0</v>
      </c>
      <c r="BL366" s="128">
        <f t="shared" si="48"/>
        <v>0</v>
      </c>
      <c r="BM366" s="129">
        <f t="shared" si="56"/>
        <v>0</v>
      </c>
      <c r="BN366" s="129">
        <f t="shared" si="56"/>
        <v>0</v>
      </c>
    </row>
    <row r="367" spans="4:66" ht="20.100000000000001" customHeight="1" x14ac:dyDescent="0.25">
      <c r="D367" s="102" t="s">
        <v>35</v>
      </c>
      <c r="E367" s="102" t="s">
        <v>21</v>
      </c>
      <c r="F367" s="113" t="s">
        <v>595</v>
      </c>
      <c r="G367" s="114">
        <f t="shared" si="51"/>
        <v>0</v>
      </c>
      <c r="H367" s="114">
        <f t="shared" si="51"/>
        <v>0</v>
      </c>
      <c r="I367" s="114">
        <f t="shared" si="55"/>
        <v>0</v>
      </c>
      <c r="J367" s="114">
        <f t="shared" si="55"/>
        <v>0</v>
      </c>
      <c r="M367" s="115" t="s">
        <v>595</v>
      </c>
      <c r="N367" s="142">
        <v>0</v>
      </c>
      <c r="O367" s="142">
        <v>0</v>
      </c>
      <c r="P367" s="142">
        <v>0</v>
      </c>
      <c r="Q367" s="142">
        <v>0</v>
      </c>
      <c r="S367" s="117">
        <f t="shared" si="54"/>
        <v>0</v>
      </c>
      <c r="T367" s="117">
        <f t="shared" si="54"/>
        <v>0</v>
      </c>
      <c r="U367" s="118">
        <f t="shared" si="49"/>
        <v>0</v>
      </c>
      <c r="V367" s="118">
        <f t="shared" si="49"/>
        <v>0</v>
      </c>
      <c r="W367" s="117">
        <v>0</v>
      </c>
      <c r="X367" s="117">
        <v>0</v>
      </c>
      <c r="Y367" s="117"/>
      <c r="Z367" s="117"/>
      <c r="AA367" s="143"/>
      <c r="AB367" s="130">
        <v>0</v>
      </c>
      <c r="AC367" s="130">
        <v>0</v>
      </c>
      <c r="AD367" s="130"/>
      <c r="AE367" s="130"/>
      <c r="AK367" s="123">
        <v>0</v>
      </c>
      <c r="AL367" s="123">
        <v>0</v>
      </c>
      <c r="AM367" s="123">
        <v>0</v>
      </c>
      <c r="AN367" s="123">
        <v>0</v>
      </c>
      <c r="AO367" s="124">
        <v>0</v>
      </c>
      <c r="AP367" s="124">
        <v>0</v>
      </c>
      <c r="AQ367" s="124">
        <v>0</v>
      </c>
      <c r="AR367" s="124">
        <v>0</v>
      </c>
      <c r="AS367" s="123">
        <v>0</v>
      </c>
      <c r="AT367" s="123">
        <v>0</v>
      </c>
      <c r="AU367" s="123">
        <v>0</v>
      </c>
      <c r="AV367" s="123">
        <v>0</v>
      </c>
      <c r="AY367" s="131"/>
      <c r="AZ367" s="131"/>
      <c r="BK367" s="128">
        <f t="shared" si="48"/>
        <v>0</v>
      </c>
      <c r="BL367" s="128">
        <f t="shared" si="48"/>
        <v>0</v>
      </c>
      <c r="BM367" s="129">
        <f t="shared" si="56"/>
        <v>0</v>
      </c>
      <c r="BN367" s="129">
        <f t="shared" si="56"/>
        <v>0</v>
      </c>
    </row>
    <row r="368" spans="4:66" ht="20.100000000000001" customHeight="1" x14ac:dyDescent="0.25">
      <c r="D368" s="139" t="s">
        <v>35</v>
      </c>
      <c r="E368" s="139" t="s">
        <v>21</v>
      </c>
      <c r="F368" s="140" t="s">
        <v>596</v>
      </c>
      <c r="G368" s="114">
        <f t="shared" si="51"/>
        <v>0</v>
      </c>
      <c r="H368" s="114">
        <f t="shared" si="51"/>
        <v>0</v>
      </c>
      <c r="I368" s="114">
        <f t="shared" si="55"/>
        <v>0</v>
      </c>
      <c r="J368" s="114">
        <f t="shared" si="55"/>
        <v>0</v>
      </c>
      <c r="M368" s="141" t="s">
        <v>596</v>
      </c>
      <c r="N368" s="142">
        <v>0</v>
      </c>
      <c r="O368" s="142">
        <v>0</v>
      </c>
      <c r="P368" s="142">
        <v>0</v>
      </c>
      <c r="Q368" s="142">
        <v>0</v>
      </c>
      <c r="S368" s="117">
        <f t="shared" si="54"/>
        <v>0</v>
      </c>
      <c r="T368" s="117">
        <f t="shared" si="54"/>
        <v>0</v>
      </c>
      <c r="U368" s="114">
        <f t="shared" si="49"/>
        <v>0</v>
      </c>
      <c r="V368" s="114">
        <f t="shared" si="49"/>
        <v>0</v>
      </c>
      <c r="W368" s="117">
        <v>0</v>
      </c>
      <c r="X368" s="117">
        <v>0</v>
      </c>
      <c r="Y368" s="117">
        <v>0</v>
      </c>
      <c r="Z368" s="117">
        <v>0</v>
      </c>
      <c r="AA368" s="143"/>
      <c r="AB368" s="130">
        <v>0</v>
      </c>
      <c r="AC368" s="130">
        <v>0</v>
      </c>
      <c r="AD368" s="130">
        <v>1341966.05</v>
      </c>
      <c r="AE368" s="130"/>
      <c r="AK368" s="123">
        <v>0</v>
      </c>
      <c r="AL368" s="123">
        <v>0</v>
      </c>
      <c r="AM368" s="123">
        <v>0</v>
      </c>
      <c r="AN368" s="123">
        <v>0</v>
      </c>
      <c r="AO368" s="124">
        <v>0</v>
      </c>
      <c r="AP368" s="124">
        <v>0</v>
      </c>
      <c r="AQ368" s="124">
        <v>0</v>
      </c>
      <c r="AR368" s="124">
        <v>0</v>
      </c>
      <c r="AS368" s="123">
        <v>0</v>
      </c>
      <c r="AT368" s="123">
        <v>0</v>
      </c>
      <c r="AU368" s="123">
        <v>0</v>
      </c>
      <c r="AV368" s="123">
        <v>0</v>
      </c>
      <c r="AY368" s="131"/>
      <c r="AZ368" s="131"/>
      <c r="BK368" s="128">
        <f t="shared" si="48"/>
        <v>0</v>
      </c>
      <c r="BL368" s="128">
        <f t="shared" si="48"/>
        <v>0</v>
      </c>
      <c r="BM368" s="129">
        <f t="shared" si="56"/>
        <v>0</v>
      </c>
      <c r="BN368" s="129">
        <f t="shared" si="56"/>
        <v>0</v>
      </c>
    </row>
    <row r="369" spans="2:66" ht="20.100000000000001" customHeight="1" x14ac:dyDescent="0.25">
      <c r="D369" s="139" t="s">
        <v>35</v>
      </c>
      <c r="E369" s="139" t="s">
        <v>21</v>
      </c>
      <c r="F369" s="140" t="s">
        <v>597</v>
      </c>
      <c r="G369" s="114">
        <f t="shared" si="51"/>
        <v>0</v>
      </c>
      <c r="H369" s="114">
        <f t="shared" si="51"/>
        <v>0</v>
      </c>
      <c r="I369" s="114">
        <f t="shared" si="55"/>
        <v>0</v>
      </c>
      <c r="J369" s="114">
        <f t="shared" si="55"/>
        <v>0</v>
      </c>
      <c r="M369" s="141" t="s">
        <v>597</v>
      </c>
      <c r="N369" s="142">
        <v>0</v>
      </c>
      <c r="O369" s="142">
        <v>0</v>
      </c>
      <c r="P369" s="142">
        <v>0</v>
      </c>
      <c r="Q369" s="142">
        <v>0</v>
      </c>
      <c r="S369" s="117">
        <f t="shared" ref="S369:T390" si="57">AO369+AQ369</f>
        <v>0</v>
      </c>
      <c r="T369" s="117">
        <f t="shared" si="57"/>
        <v>0</v>
      </c>
      <c r="U369" s="114">
        <f t="shared" si="49"/>
        <v>0</v>
      </c>
      <c r="V369" s="114">
        <f t="shared" si="49"/>
        <v>0</v>
      </c>
      <c r="W369" s="117">
        <v>0</v>
      </c>
      <c r="X369" s="117">
        <v>0</v>
      </c>
      <c r="Y369" s="117">
        <v>0</v>
      </c>
      <c r="Z369" s="117">
        <v>0</v>
      </c>
      <c r="AA369" s="143"/>
      <c r="AB369" s="130">
        <v>0</v>
      </c>
      <c r="AC369" s="130">
        <v>0</v>
      </c>
      <c r="AD369" s="130">
        <v>0.6</v>
      </c>
      <c r="AE369" s="130"/>
      <c r="AK369" s="123">
        <v>0</v>
      </c>
      <c r="AL369" s="123">
        <v>0</v>
      </c>
      <c r="AM369" s="123">
        <v>0</v>
      </c>
      <c r="AN369" s="123">
        <v>0</v>
      </c>
      <c r="AO369" s="124">
        <v>0</v>
      </c>
      <c r="AP369" s="124">
        <v>0</v>
      </c>
      <c r="AQ369" s="124">
        <v>0</v>
      </c>
      <c r="AR369" s="124">
        <v>0</v>
      </c>
      <c r="AS369" s="123">
        <v>0</v>
      </c>
      <c r="AT369" s="123">
        <v>0</v>
      </c>
      <c r="AU369" s="123">
        <v>0</v>
      </c>
      <c r="AV369" s="123">
        <v>0</v>
      </c>
      <c r="AY369" s="131">
        <v>2507409</v>
      </c>
      <c r="AZ369" s="131"/>
      <c r="BK369" s="128">
        <f t="shared" si="48"/>
        <v>0</v>
      </c>
      <c r="BL369" s="128">
        <f t="shared" si="48"/>
        <v>0</v>
      </c>
      <c r="BM369" s="129">
        <f t="shared" si="56"/>
        <v>0</v>
      </c>
      <c r="BN369" s="129">
        <f t="shared" si="56"/>
        <v>0</v>
      </c>
    </row>
    <row r="370" spans="2:66" ht="20.100000000000001" customHeight="1" x14ac:dyDescent="0.25">
      <c r="D370" s="139" t="s">
        <v>35</v>
      </c>
      <c r="E370" s="139" t="s">
        <v>21</v>
      </c>
      <c r="F370" s="140" t="s">
        <v>598</v>
      </c>
      <c r="G370" s="114">
        <f t="shared" si="51"/>
        <v>0</v>
      </c>
      <c r="H370" s="114">
        <f t="shared" si="51"/>
        <v>0</v>
      </c>
      <c r="I370" s="114">
        <f t="shared" si="55"/>
        <v>0</v>
      </c>
      <c r="J370" s="114">
        <f t="shared" si="55"/>
        <v>0</v>
      </c>
      <c r="M370" s="141" t="s">
        <v>598</v>
      </c>
      <c r="N370" s="142">
        <v>0</v>
      </c>
      <c r="O370" s="142">
        <v>0</v>
      </c>
      <c r="P370" s="142">
        <v>0</v>
      </c>
      <c r="Q370" s="142">
        <v>0</v>
      </c>
      <c r="S370" s="117">
        <f t="shared" si="57"/>
        <v>0</v>
      </c>
      <c r="T370" s="117">
        <f t="shared" si="57"/>
        <v>0</v>
      </c>
      <c r="U370" s="114">
        <f t="shared" si="49"/>
        <v>0</v>
      </c>
      <c r="V370" s="114">
        <f t="shared" si="49"/>
        <v>0</v>
      </c>
      <c r="W370" s="117">
        <v>0</v>
      </c>
      <c r="X370" s="117">
        <v>0</v>
      </c>
      <c r="Y370" s="117">
        <v>0</v>
      </c>
      <c r="Z370" s="117">
        <v>0</v>
      </c>
      <c r="AA370" s="143"/>
      <c r="AB370" s="130">
        <v>0</v>
      </c>
      <c r="AC370" s="130">
        <v>0</v>
      </c>
      <c r="AD370" s="130">
        <v>3791327.88</v>
      </c>
      <c r="AE370" s="130"/>
      <c r="AK370" s="123">
        <v>0</v>
      </c>
      <c r="AL370" s="123">
        <v>0</v>
      </c>
      <c r="AM370" s="123">
        <v>0</v>
      </c>
      <c r="AN370" s="123">
        <v>0</v>
      </c>
      <c r="AO370" s="124">
        <v>0</v>
      </c>
      <c r="AP370" s="124">
        <v>0</v>
      </c>
      <c r="AQ370" s="124">
        <v>0</v>
      </c>
      <c r="AR370" s="124">
        <v>0</v>
      </c>
      <c r="AS370" s="123">
        <v>0</v>
      </c>
      <c r="AT370" s="123">
        <v>0</v>
      </c>
      <c r="AU370" s="123">
        <v>0</v>
      </c>
      <c r="AV370" s="123">
        <v>0</v>
      </c>
      <c r="AY370" s="131"/>
      <c r="AZ370" s="131"/>
      <c r="BK370" s="128">
        <f t="shared" si="48"/>
        <v>0</v>
      </c>
      <c r="BL370" s="128">
        <f t="shared" si="48"/>
        <v>0</v>
      </c>
      <c r="BM370" s="129">
        <f t="shared" si="56"/>
        <v>0</v>
      </c>
      <c r="BN370" s="129">
        <f t="shared" si="56"/>
        <v>0</v>
      </c>
    </row>
    <row r="371" spans="2:66" ht="20.100000000000001" customHeight="1" x14ac:dyDescent="0.25">
      <c r="D371" s="139" t="s">
        <v>35</v>
      </c>
      <c r="E371" s="139" t="s">
        <v>21</v>
      </c>
      <c r="F371" s="140" t="s">
        <v>599</v>
      </c>
      <c r="G371" s="114">
        <f t="shared" si="51"/>
        <v>0</v>
      </c>
      <c r="H371" s="114">
        <f t="shared" si="51"/>
        <v>0</v>
      </c>
      <c r="I371" s="114">
        <f t="shared" si="55"/>
        <v>0</v>
      </c>
      <c r="J371" s="114">
        <f t="shared" si="55"/>
        <v>0</v>
      </c>
      <c r="M371" s="141" t="s">
        <v>599</v>
      </c>
      <c r="N371" s="142">
        <v>0</v>
      </c>
      <c r="O371" s="142">
        <v>0</v>
      </c>
      <c r="P371" s="142">
        <v>0</v>
      </c>
      <c r="Q371" s="142">
        <v>0</v>
      </c>
      <c r="S371" s="117">
        <f t="shared" si="57"/>
        <v>0</v>
      </c>
      <c r="T371" s="117">
        <f t="shared" si="57"/>
        <v>0</v>
      </c>
      <c r="U371" s="114">
        <f t="shared" si="49"/>
        <v>0</v>
      </c>
      <c r="V371" s="114">
        <f t="shared" si="49"/>
        <v>0</v>
      </c>
      <c r="W371" s="117">
        <v>0</v>
      </c>
      <c r="X371" s="117">
        <v>0</v>
      </c>
      <c r="Y371" s="117">
        <v>0</v>
      </c>
      <c r="Z371" s="117">
        <v>0</v>
      </c>
      <c r="AA371" s="143"/>
      <c r="AB371" s="130">
        <v>0</v>
      </c>
      <c r="AC371" s="130">
        <v>0</v>
      </c>
      <c r="AD371" s="130"/>
      <c r="AE371" s="130"/>
      <c r="AK371" s="123">
        <v>0</v>
      </c>
      <c r="AL371" s="123">
        <v>0</v>
      </c>
      <c r="AM371" s="123">
        <v>0</v>
      </c>
      <c r="AN371" s="123">
        <v>0</v>
      </c>
      <c r="AO371" s="124">
        <v>0</v>
      </c>
      <c r="AP371" s="124">
        <v>0</v>
      </c>
      <c r="AQ371" s="124">
        <v>0</v>
      </c>
      <c r="AR371" s="124">
        <v>0</v>
      </c>
      <c r="AS371" s="123">
        <v>0</v>
      </c>
      <c r="AT371" s="123">
        <v>0</v>
      </c>
      <c r="AU371" s="123">
        <v>0</v>
      </c>
      <c r="AV371" s="123">
        <v>0</v>
      </c>
      <c r="AY371" s="131"/>
      <c r="AZ371" s="131"/>
      <c r="BK371" s="128">
        <f t="shared" si="48"/>
        <v>0</v>
      </c>
      <c r="BL371" s="128">
        <f t="shared" si="48"/>
        <v>0</v>
      </c>
      <c r="BM371" s="129">
        <f t="shared" si="56"/>
        <v>0</v>
      </c>
      <c r="BN371" s="129">
        <f t="shared" si="56"/>
        <v>0</v>
      </c>
    </row>
    <row r="372" spans="2:66" ht="20.100000000000001" customHeight="1" x14ac:dyDescent="0.25">
      <c r="D372" s="139" t="s">
        <v>35</v>
      </c>
      <c r="E372" s="139" t="s">
        <v>21</v>
      </c>
      <c r="F372" s="140" t="s">
        <v>600</v>
      </c>
      <c r="G372" s="114">
        <f t="shared" si="51"/>
        <v>0</v>
      </c>
      <c r="H372" s="114">
        <f t="shared" si="51"/>
        <v>0</v>
      </c>
      <c r="I372" s="114">
        <f t="shared" si="55"/>
        <v>0</v>
      </c>
      <c r="J372" s="114">
        <f t="shared" si="55"/>
        <v>0</v>
      </c>
      <c r="M372" s="141" t="s">
        <v>600</v>
      </c>
      <c r="N372" s="142">
        <v>0</v>
      </c>
      <c r="O372" s="142">
        <v>0</v>
      </c>
      <c r="P372" s="142">
        <v>0</v>
      </c>
      <c r="Q372" s="142">
        <v>0</v>
      </c>
      <c r="S372" s="117">
        <f t="shared" si="57"/>
        <v>0</v>
      </c>
      <c r="T372" s="117">
        <f t="shared" si="57"/>
        <v>0</v>
      </c>
      <c r="U372" s="114">
        <f t="shared" si="49"/>
        <v>0</v>
      </c>
      <c r="V372" s="114">
        <f t="shared" si="49"/>
        <v>0</v>
      </c>
      <c r="W372" s="117">
        <v>0</v>
      </c>
      <c r="X372" s="117">
        <v>0</v>
      </c>
      <c r="Y372" s="117">
        <v>0</v>
      </c>
      <c r="Z372" s="117">
        <v>0</v>
      </c>
      <c r="AA372" s="143"/>
      <c r="AB372" s="130">
        <v>0</v>
      </c>
      <c r="AC372" s="130">
        <v>0</v>
      </c>
      <c r="AD372" s="130">
        <v>539074.6</v>
      </c>
      <c r="AE372" s="130"/>
      <c r="AK372" s="123">
        <v>0</v>
      </c>
      <c r="AL372" s="123">
        <v>0</v>
      </c>
      <c r="AM372" s="123">
        <v>0</v>
      </c>
      <c r="AN372" s="123">
        <v>0</v>
      </c>
      <c r="AO372" s="124">
        <v>0</v>
      </c>
      <c r="AP372" s="124">
        <v>0</v>
      </c>
      <c r="AQ372" s="124">
        <v>0</v>
      </c>
      <c r="AR372" s="124">
        <v>0</v>
      </c>
      <c r="AS372" s="123">
        <v>0</v>
      </c>
      <c r="AT372" s="123">
        <v>0</v>
      </c>
      <c r="AU372" s="123">
        <v>0</v>
      </c>
      <c r="AV372" s="123">
        <v>0</v>
      </c>
      <c r="AY372" s="131"/>
      <c r="AZ372" s="131">
        <v>0</v>
      </c>
      <c r="BK372" s="128">
        <f t="shared" si="48"/>
        <v>0</v>
      </c>
      <c r="BL372" s="128">
        <f t="shared" si="48"/>
        <v>0</v>
      </c>
      <c r="BM372" s="129">
        <f t="shared" si="56"/>
        <v>0</v>
      </c>
      <c r="BN372" s="129">
        <f t="shared" si="56"/>
        <v>0</v>
      </c>
    </row>
    <row r="373" spans="2:66" ht="20.100000000000001" customHeight="1" x14ac:dyDescent="0.25">
      <c r="D373" s="102" t="s">
        <v>35</v>
      </c>
      <c r="E373" s="102" t="s">
        <v>21</v>
      </c>
      <c r="F373" s="113" t="s">
        <v>601</v>
      </c>
      <c r="G373" s="114">
        <f t="shared" si="51"/>
        <v>0</v>
      </c>
      <c r="H373" s="114">
        <f t="shared" si="51"/>
        <v>0</v>
      </c>
      <c r="I373" s="114">
        <f t="shared" si="55"/>
        <v>0</v>
      </c>
      <c r="J373" s="114">
        <f t="shared" si="55"/>
        <v>0</v>
      </c>
      <c r="M373" s="115" t="s">
        <v>601</v>
      </c>
      <c r="N373" s="142">
        <v>0</v>
      </c>
      <c r="O373" s="142">
        <v>0</v>
      </c>
      <c r="P373" s="142">
        <v>0</v>
      </c>
      <c r="Q373" s="142">
        <v>0</v>
      </c>
      <c r="S373" s="117">
        <f t="shared" si="57"/>
        <v>0</v>
      </c>
      <c r="T373" s="117">
        <f t="shared" si="57"/>
        <v>0</v>
      </c>
      <c r="U373" s="118">
        <f t="shared" si="49"/>
        <v>0</v>
      </c>
      <c r="V373" s="118">
        <f t="shared" si="49"/>
        <v>0</v>
      </c>
      <c r="W373" s="117">
        <v>0</v>
      </c>
      <c r="X373" s="117">
        <v>0</v>
      </c>
      <c r="Y373" s="117">
        <v>0</v>
      </c>
      <c r="Z373" s="117">
        <v>0</v>
      </c>
      <c r="AA373" s="143"/>
      <c r="AB373" s="130">
        <v>0</v>
      </c>
      <c r="AC373" s="130">
        <v>0</v>
      </c>
      <c r="AD373" s="130"/>
      <c r="AE373" s="130"/>
      <c r="AK373" s="123">
        <v>0</v>
      </c>
      <c r="AL373" s="123">
        <v>0</v>
      </c>
      <c r="AM373" s="123">
        <v>0</v>
      </c>
      <c r="AN373" s="123">
        <v>0</v>
      </c>
      <c r="AO373" s="124">
        <v>0</v>
      </c>
      <c r="AP373" s="124">
        <v>0</v>
      </c>
      <c r="AQ373" s="124">
        <v>0</v>
      </c>
      <c r="AR373" s="124">
        <v>0</v>
      </c>
      <c r="AS373" s="123">
        <v>0</v>
      </c>
      <c r="AT373" s="123">
        <v>0</v>
      </c>
      <c r="AU373" s="123">
        <v>0</v>
      </c>
      <c r="AV373" s="123">
        <v>0</v>
      </c>
      <c r="AY373" s="131"/>
      <c r="AZ373" s="131"/>
      <c r="BK373" s="128">
        <f t="shared" si="48"/>
        <v>0</v>
      </c>
      <c r="BL373" s="128">
        <f t="shared" si="48"/>
        <v>0</v>
      </c>
      <c r="BM373" s="129">
        <f t="shared" si="56"/>
        <v>0</v>
      </c>
      <c r="BN373" s="129">
        <f t="shared" si="56"/>
        <v>0</v>
      </c>
    </row>
    <row r="374" spans="2:66" ht="20.100000000000001" customHeight="1" x14ac:dyDescent="0.25">
      <c r="D374" s="139" t="s">
        <v>35</v>
      </c>
      <c r="E374" s="139" t="s">
        <v>21</v>
      </c>
      <c r="F374" s="140" t="s">
        <v>602</v>
      </c>
      <c r="G374" s="114">
        <f t="shared" si="51"/>
        <v>4286055</v>
      </c>
      <c r="H374" s="114">
        <f t="shared" si="51"/>
        <v>0</v>
      </c>
      <c r="I374" s="114">
        <f t="shared" si="55"/>
        <v>2550825</v>
      </c>
      <c r="J374" s="114">
        <f t="shared" si="55"/>
        <v>0</v>
      </c>
      <c r="M374" s="141" t="s">
        <v>602</v>
      </c>
      <c r="N374" s="142">
        <v>4286055</v>
      </c>
      <c r="O374" s="142">
        <v>0</v>
      </c>
      <c r="P374" s="142">
        <v>0</v>
      </c>
      <c r="Q374" s="142">
        <v>0</v>
      </c>
      <c r="S374" s="117">
        <f t="shared" si="57"/>
        <v>3066953</v>
      </c>
      <c r="T374" s="117">
        <f t="shared" si="57"/>
        <v>0</v>
      </c>
      <c r="U374" s="114">
        <f t="shared" si="49"/>
        <v>2656410</v>
      </c>
      <c r="V374" s="114">
        <f t="shared" si="49"/>
        <v>0</v>
      </c>
      <c r="W374" s="117">
        <v>2505430</v>
      </c>
      <c r="X374" s="117">
        <v>0</v>
      </c>
      <c r="Y374" s="117">
        <v>2470011</v>
      </c>
      <c r="Z374" s="117">
        <v>0</v>
      </c>
      <c r="AA374" s="143"/>
      <c r="AB374" s="130">
        <v>2379930</v>
      </c>
      <c r="AC374" s="130">
        <v>0</v>
      </c>
      <c r="AD374" s="130">
        <v>2375146</v>
      </c>
      <c r="AE374" s="130"/>
      <c r="AK374" s="123">
        <v>2550825</v>
      </c>
      <c r="AL374" s="123">
        <v>0</v>
      </c>
      <c r="AM374" s="123">
        <v>0</v>
      </c>
      <c r="AN374" s="123">
        <v>0</v>
      </c>
      <c r="AO374" s="124">
        <v>3066953</v>
      </c>
      <c r="AP374" s="124">
        <v>0</v>
      </c>
      <c r="AQ374" s="124">
        <v>0</v>
      </c>
      <c r="AR374" s="124">
        <v>0</v>
      </c>
      <c r="AS374" s="123">
        <v>2656410</v>
      </c>
      <c r="AT374" s="123">
        <v>0</v>
      </c>
      <c r="AU374" s="123">
        <v>0</v>
      </c>
      <c r="AV374" s="123">
        <v>0</v>
      </c>
      <c r="AY374" s="131">
        <v>1698075</v>
      </c>
      <c r="AZ374" s="131"/>
      <c r="BK374" s="128">
        <f t="shared" si="48"/>
        <v>2656410</v>
      </c>
      <c r="BL374" s="128">
        <f t="shared" si="48"/>
        <v>0</v>
      </c>
      <c r="BM374" s="129">
        <f t="shared" si="56"/>
        <v>0</v>
      </c>
      <c r="BN374" s="129">
        <f t="shared" si="56"/>
        <v>0</v>
      </c>
    </row>
    <row r="375" spans="2:66" ht="20.100000000000001" customHeight="1" x14ac:dyDescent="0.25">
      <c r="D375" s="139" t="s">
        <v>35</v>
      </c>
      <c r="E375" s="139" t="s">
        <v>21</v>
      </c>
      <c r="F375" s="140" t="s">
        <v>603</v>
      </c>
      <c r="G375" s="114">
        <f t="shared" si="51"/>
        <v>0</v>
      </c>
      <c r="H375" s="114">
        <f t="shared" si="51"/>
        <v>0</v>
      </c>
      <c r="I375" s="114">
        <f t="shared" si="55"/>
        <v>2280</v>
      </c>
      <c r="J375" s="114">
        <f t="shared" si="55"/>
        <v>0</v>
      </c>
      <c r="M375" s="141" t="s">
        <v>603</v>
      </c>
      <c r="N375" s="142">
        <v>0</v>
      </c>
      <c r="O375" s="142">
        <v>0</v>
      </c>
      <c r="P375" s="142">
        <v>0</v>
      </c>
      <c r="Q375" s="142">
        <v>0</v>
      </c>
      <c r="S375" s="117">
        <f t="shared" si="57"/>
        <v>1700</v>
      </c>
      <c r="T375" s="117">
        <f t="shared" si="57"/>
        <v>0</v>
      </c>
      <c r="U375" s="114">
        <f t="shared" si="49"/>
        <v>1720</v>
      </c>
      <c r="V375" s="114">
        <f t="shared" si="49"/>
        <v>0</v>
      </c>
      <c r="W375" s="117">
        <v>2280</v>
      </c>
      <c r="X375" s="117">
        <v>0</v>
      </c>
      <c r="Y375" s="117">
        <v>2660</v>
      </c>
      <c r="Z375" s="117">
        <v>0</v>
      </c>
      <c r="AA375" s="143"/>
      <c r="AB375" s="130">
        <v>2540</v>
      </c>
      <c r="AC375" s="130">
        <v>0</v>
      </c>
      <c r="AD375" s="130"/>
      <c r="AE375" s="130"/>
      <c r="AK375" s="123">
        <v>2280</v>
      </c>
      <c r="AL375" s="123">
        <v>0</v>
      </c>
      <c r="AM375" s="123">
        <v>0</v>
      </c>
      <c r="AN375" s="123">
        <v>0</v>
      </c>
      <c r="AO375" s="124">
        <v>1700</v>
      </c>
      <c r="AP375" s="124">
        <v>0</v>
      </c>
      <c r="AQ375" s="124">
        <v>0</v>
      </c>
      <c r="AR375" s="124">
        <v>0</v>
      </c>
      <c r="AS375" s="123">
        <v>1720</v>
      </c>
      <c r="AT375" s="123">
        <v>0</v>
      </c>
      <c r="AU375" s="123">
        <v>0</v>
      </c>
      <c r="AV375" s="123">
        <v>0</v>
      </c>
      <c r="AY375" s="131"/>
      <c r="AZ375" s="131"/>
      <c r="BK375" s="128">
        <f t="shared" ref="BK375:BL442" si="58">+AS375+AU375</f>
        <v>1720</v>
      </c>
      <c r="BL375" s="128">
        <f t="shared" si="58"/>
        <v>0</v>
      </c>
      <c r="BM375" s="129">
        <f t="shared" si="56"/>
        <v>0</v>
      </c>
      <c r="BN375" s="129">
        <f t="shared" si="56"/>
        <v>0</v>
      </c>
    </row>
    <row r="376" spans="2:66" ht="20.100000000000001" customHeight="1" x14ac:dyDescent="0.25">
      <c r="D376" s="139" t="s">
        <v>35</v>
      </c>
      <c r="E376" s="139" t="s">
        <v>21</v>
      </c>
      <c r="F376" s="140" t="s">
        <v>604</v>
      </c>
      <c r="G376" s="114">
        <f t="shared" si="51"/>
        <v>40000</v>
      </c>
      <c r="H376" s="114">
        <f t="shared" si="51"/>
        <v>0</v>
      </c>
      <c r="I376" s="114">
        <f t="shared" si="55"/>
        <v>40000</v>
      </c>
      <c r="J376" s="114">
        <f t="shared" si="55"/>
        <v>0</v>
      </c>
      <c r="M376" s="141" t="s">
        <v>604</v>
      </c>
      <c r="N376" s="142">
        <v>40000</v>
      </c>
      <c r="O376" s="142">
        <v>0</v>
      </c>
      <c r="P376" s="142">
        <v>0</v>
      </c>
      <c r="Q376" s="142">
        <v>0</v>
      </c>
      <c r="S376" s="117">
        <f t="shared" si="57"/>
        <v>40000</v>
      </c>
      <c r="T376" s="117">
        <f t="shared" si="57"/>
        <v>0</v>
      </c>
      <c r="U376" s="114">
        <f t="shared" si="49"/>
        <v>40000</v>
      </c>
      <c r="V376" s="114">
        <f t="shared" si="49"/>
        <v>0</v>
      </c>
      <c r="W376" s="117">
        <v>40000</v>
      </c>
      <c r="X376" s="117">
        <v>0</v>
      </c>
      <c r="Y376" s="117">
        <v>40000</v>
      </c>
      <c r="Z376" s="117">
        <v>0</v>
      </c>
      <c r="AA376" s="143"/>
      <c r="AB376" s="130">
        <v>40000</v>
      </c>
      <c r="AC376" s="130">
        <v>0</v>
      </c>
      <c r="AD376" s="130">
        <v>40000</v>
      </c>
      <c r="AE376" s="130"/>
      <c r="AK376" s="123">
        <v>40000</v>
      </c>
      <c r="AL376" s="123">
        <v>0</v>
      </c>
      <c r="AM376" s="123">
        <v>0</v>
      </c>
      <c r="AN376" s="123">
        <v>0</v>
      </c>
      <c r="AO376" s="124">
        <v>40000</v>
      </c>
      <c r="AP376" s="124">
        <v>0</v>
      </c>
      <c r="AQ376" s="124">
        <v>0</v>
      </c>
      <c r="AR376" s="124">
        <v>0</v>
      </c>
      <c r="AS376" s="123">
        <v>40000</v>
      </c>
      <c r="AT376" s="123">
        <v>0</v>
      </c>
      <c r="AU376" s="123">
        <v>0</v>
      </c>
      <c r="AV376" s="123">
        <v>0</v>
      </c>
      <c r="AY376" s="131">
        <v>40000</v>
      </c>
      <c r="AZ376" s="131"/>
      <c r="BK376" s="128">
        <f t="shared" si="58"/>
        <v>40000</v>
      </c>
      <c r="BL376" s="128">
        <f t="shared" si="58"/>
        <v>0</v>
      </c>
      <c r="BM376" s="129">
        <f t="shared" si="56"/>
        <v>0</v>
      </c>
      <c r="BN376" s="129">
        <f t="shared" si="56"/>
        <v>0</v>
      </c>
    </row>
    <row r="377" spans="2:66" ht="20.100000000000001" customHeight="1" x14ac:dyDescent="0.25">
      <c r="D377" s="139" t="s">
        <v>35</v>
      </c>
      <c r="E377" s="139" t="s">
        <v>21</v>
      </c>
      <c r="F377" s="140" t="s">
        <v>605</v>
      </c>
      <c r="G377" s="114">
        <f t="shared" si="51"/>
        <v>0</v>
      </c>
      <c r="H377" s="114">
        <f t="shared" si="51"/>
        <v>0</v>
      </c>
      <c r="I377" s="114">
        <f t="shared" si="55"/>
        <v>0</v>
      </c>
      <c r="J377" s="114">
        <f t="shared" si="55"/>
        <v>0</v>
      </c>
      <c r="M377" s="141" t="s">
        <v>605</v>
      </c>
      <c r="N377" s="142">
        <v>0</v>
      </c>
      <c r="O377" s="142">
        <v>0</v>
      </c>
      <c r="P377" s="142">
        <v>0</v>
      </c>
      <c r="Q377" s="142">
        <v>0</v>
      </c>
      <c r="S377" s="117">
        <f t="shared" si="57"/>
        <v>0</v>
      </c>
      <c r="T377" s="117">
        <f t="shared" si="57"/>
        <v>0</v>
      </c>
      <c r="U377" s="114">
        <f t="shared" ref="U377:V444" si="59">+AS377+AU377</f>
        <v>10000</v>
      </c>
      <c r="V377" s="114">
        <f t="shared" si="59"/>
        <v>0</v>
      </c>
      <c r="W377" s="117">
        <v>10000</v>
      </c>
      <c r="X377" s="117">
        <v>0</v>
      </c>
      <c r="Y377" s="117">
        <v>10000</v>
      </c>
      <c r="Z377" s="117">
        <v>0</v>
      </c>
      <c r="AA377" s="143"/>
      <c r="AB377" s="130">
        <v>10000</v>
      </c>
      <c r="AC377" s="130">
        <v>0</v>
      </c>
      <c r="AD377" s="130">
        <v>10000</v>
      </c>
      <c r="AE377" s="130"/>
      <c r="AK377" s="123">
        <v>0</v>
      </c>
      <c r="AL377" s="123">
        <v>0</v>
      </c>
      <c r="AM377" s="123">
        <v>0</v>
      </c>
      <c r="AN377" s="123">
        <v>0</v>
      </c>
      <c r="AO377" s="124">
        <v>0</v>
      </c>
      <c r="AP377" s="124">
        <v>0</v>
      </c>
      <c r="AQ377" s="124">
        <v>0</v>
      </c>
      <c r="AR377" s="124">
        <v>0</v>
      </c>
      <c r="AS377" s="123">
        <v>10000</v>
      </c>
      <c r="AT377" s="123">
        <v>0</v>
      </c>
      <c r="AU377" s="123">
        <v>0</v>
      </c>
      <c r="AV377" s="123">
        <v>0</v>
      </c>
      <c r="AY377" s="131"/>
      <c r="AZ377" s="131"/>
      <c r="BK377" s="128">
        <f t="shared" si="58"/>
        <v>10000</v>
      </c>
      <c r="BL377" s="128">
        <f t="shared" si="58"/>
        <v>0</v>
      </c>
      <c r="BM377" s="129">
        <f t="shared" si="56"/>
        <v>0</v>
      </c>
      <c r="BN377" s="129">
        <f t="shared" si="56"/>
        <v>0</v>
      </c>
    </row>
    <row r="378" spans="2:66" ht="20.100000000000001" customHeight="1" x14ac:dyDescent="0.25">
      <c r="D378" s="139" t="s">
        <v>35</v>
      </c>
      <c r="E378" s="139" t="s">
        <v>21</v>
      </c>
      <c r="F378" s="140" t="s">
        <v>606</v>
      </c>
      <c r="G378" s="114">
        <f t="shared" si="51"/>
        <v>8353</v>
      </c>
      <c r="H378" s="114">
        <f t="shared" si="51"/>
        <v>0</v>
      </c>
      <c r="I378" s="114">
        <f t="shared" si="55"/>
        <v>8353</v>
      </c>
      <c r="J378" s="114">
        <f t="shared" si="55"/>
        <v>0</v>
      </c>
      <c r="M378" s="141" t="s">
        <v>606</v>
      </c>
      <c r="N378" s="142">
        <v>8353</v>
      </c>
      <c r="O378" s="142">
        <v>0</v>
      </c>
      <c r="P378" s="142">
        <v>0</v>
      </c>
      <c r="Q378" s="142">
        <v>0</v>
      </c>
      <c r="S378" s="117">
        <f t="shared" si="57"/>
        <v>8353</v>
      </c>
      <c r="T378" s="117">
        <f t="shared" si="57"/>
        <v>0</v>
      </c>
      <c r="U378" s="114">
        <f t="shared" si="59"/>
        <v>9773</v>
      </c>
      <c r="V378" s="114">
        <f t="shared" si="59"/>
        <v>0</v>
      </c>
      <c r="W378" s="117">
        <v>11484</v>
      </c>
      <c r="X378" s="117">
        <v>0</v>
      </c>
      <c r="Y378" s="117">
        <v>12192</v>
      </c>
      <c r="Z378" s="117">
        <v>0</v>
      </c>
      <c r="AA378" s="143"/>
      <c r="AB378" s="130">
        <v>12782</v>
      </c>
      <c r="AC378" s="130">
        <v>0</v>
      </c>
      <c r="AD378" s="130">
        <v>11052</v>
      </c>
      <c r="AE378" s="130"/>
      <c r="AK378" s="123">
        <v>8353</v>
      </c>
      <c r="AL378" s="123">
        <v>0</v>
      </c>
      <c r="AM378" s="123">
        <v>0</v>
      </c>
      <c r="AN378" s="123">
        <v>0</v>
      </c>
      <c r="AO378" s="124">
        <v>8353</v>
      </c>
      <c r="AP378" s="124">
        <v>0</v>
      </c>
      <c r="AQ378" s="124">
        <v>0</v>
      </c>
      <c r="AR378" s="124">
        <v>0</v>
      </c>
      <c r="AS378" s="123">
        <v>9773</v>
      </c>
      <c r="AT378" s="123">
        <v>0</v>
      </c>
      <c r="AU378" s="123">
        <v>0</v>
      </c>
      <c r="AV378" s="123">
        <v>0</v>
      </c>
      <c r="AY378" s="131">
        <v>9711</v>
      </c>
      <c r="AZ378" s="131"/>
      <c r="BK378" s="128">
        <f t="shared" si="58"/>
        <v>9773</v>
      </c>
      <c r="BL378" s="128">
        <f t="shared" si="58"/>
        <v>0</v>
      </c>
      <c r="BM378" s="129">
        <f t="shared" si="56"/>
        <v>0</v>
      </c>
      <c r="BN378" s="129">
        <f t="shared" si="56"/>
        <v>0</v>
      </c>
    </row>
    <row r="379" spans="2:66" ht="20.100000000000001" customHeight="1" x14ac:dyDescent="0.25">
      <c r="D379" s="139" t="s">
        <v>35</v>
      </c>
      <c r="E379" s="139" t="s">
        <v>21</v>
      </c>
      <c r="F379" s="140" t="s">
        <v>607</v>
      </c>
      <c r="G379" s="114">
        <f t="shared" si="51"/>
        <v>0</v>
      </c>
      <c r="H379" s="114">
        <f t="shared" si="51"/>
        <v>0</v>
      </c>
      <c r="I379" s="114">
        <f t="shared" si="55"/>
        <v>0</v>
      </c>
      <c r="J379" s="114">
        <f t="shared" si="55"/>
        <v>0</v>
      </c>
      <c r="M379" s="141" t="s">
        <v>607</v>
      </c>
      <c r="N379" s="142">
        <v>0</v>
      </c>
      <c r="O379" s="142">
        <v>0</v>
      </c>
      <c r="P379" s="142">
        <v>0</v>
      </c>
      <c r="Q379" s="142">
        <v>0</v>
      </c>
      <c r="S379" s="117">
        <f t="shared" si="57"/>
        <v>0</v>
      </c>
      <c r="T379" s="117">
        <f t="shared" si="57"/>
        <v>0</v>
      </c>
      <c r="U379" s="114">
        <f t="shared" si="59"/>
        <v>0</v>
      </c>
      <c r="V379" s="114">
        <f t="shared" si="59"/>
        <v>0</v>
      </c>
      <c r="W379" s="117">
        <v>900000</v>
      </c>
      <c r="X379" s="117">
        <v>0</v>
      </c>
      <c r="Y379" s="117"/>
      <c r="Z379" s="117"/>
      <c r="AA379" s="143"/>
      <c r="AB379" s="130"/>
      <c r="AC379" s="130"/>
      <c r="AD379" s="130"/>
      <c r="AE379" s="130"/>
      <c r="AK379" s="123">
        <v>0</v>
      </c>
      <c r="AL379" s="123">
        <v>0</v>
      </c>
      <c r="AM379" s="123">
        <v>0</v>
      </c>
      <c r="AN379" s="123">
        <v>0</v>
      </c>
      <c r="AO379" s="124">
        <v>0</v>
      </c>
      <c r="AP379" s="124">
        <v>0</v>
      </c>
      <c r="AQ379" s="124">
        <v>0</v>
      </c>
      <c r="AR379" s="124">
        <v>0</v>
      </c>
      <c r="AS379" s="123">
        <v>0</v>
      </c>
      <c r="AT379" s="123">
        <v>0</v>
      </c>
      <c r="AU379" s="123">
        <v>0</v>
      </c>
      <c r="AV379" s="123">
        <v>0</v>
      </c>
      <c r="AY379" s="131"/>
      <c r="AZ379" s="131"/>
      <c r="BK379" s="128">
        <f t="shared" si="58"/>
        <v>0</v>
      </c>
      <c r="BL379" s="128">
        <f t="shared" si="58"/>
        <v>0</v>
      </c>
      <c r="BM379" s="129">
        <f t="shared" si="56"/>
        <v>0</v>
      </c>
      <c r="BN379" s="129">
        <f t="shared" si="56"/>
        <v>0</v>
      </c>
    </row>
    <row r="380" spans="2:66" ht="20.100000000000001" customHeight="1" x14ac:dyDescent="0.25">
      <c r="B380" s="1" t="s">
        <v>133</v>
      </c>
      <c r="D380" s="139" t="s">
        <v>35</v>
      </c>
      <c r="E380" s="139" t="s">
        <v>21</v>
      </c>
      <c r="F380" s="140" t="s">
        <v>608</v>
      </c>
      <c r="G380" s="114">
        <f t="shared" si="51"/>
        <v>0</v>
      </c>
      <c r="H380" s="114">
        <f t="shared" si="51"/>
        <v>0</v>
      </c>
      <c r="I380" s="114">
        <f t="shared" si="55"/>
        <v>0</v>
      </c>
      <c r="J380" s="114">
        <f t="shared" si="55"/>
        <v>0</v>
      </c>
      <c r="M380" s="141" t="s">
        <v>608</v>
      </c>
      <c r="N380" s="142">
        <v>0</v>
      </c>
      <c r="O380" s="142">
        <v>0</v>
      </c>
      <c r="P380" s="142">
        <v>0</v>
      </c>
      <c r="Q380" s="142">
        <v>0</v>
      </c>
      <c r="S380" s="117">
        <f t="shared" si="57"/>
        <v>0</v>
      </c>
      <c r="T380" s="117">
        <f t="shared" si="57"/>
        <v>0</v>
      </c>
      <c r="U380" s="114">
        <f t="shared" si="59"/>
        <v>0</v>
      </c>
      <c r="V380" s="114">
        <f t="shared" si="59"/>
        <v>0</v>
      </c>
      <c r="W380" s="117">
        <v>0</v>
      </c>
      <c r="X380" s="117">
        <v>0</v>
      </c>
      <c r="Y380" s="117">
        <v>1645000</v>
      </c>
      <c r="Z380" s="117">
        <v>0</v>
      </c>
      <c r="AA380" s="143"/>
      <c r="AB380" s="130"/>
      <c r="AC380" s="130"/>
      <c r="AD380" s="130"/>
      <c r="AE380" s="130"/>
      <c r="AK380" s="123">
        <v>0</v>
      </c>
      <c r="AL380" s="123">
        <v>0</v>
      </c>
      <c r="AM380" s="123">
        <v>0</v>
      </c>
      <c r="AN380" s="123">
        <v>0</v>
      </c>
      <c r="AO380" s="124">
        <v>0</v>
      </c>
      <c r="AP380" s="124">
        <v>0</v>
      </c>
      <c r="AQ380" s="124">
        <v>0</v>
      </c>
      <c r="AR380" s="124">
        <v>0</v>
      </c>
      <c r="AS380" s="123">
        <v>0</v>
      </c>
      <c r="AT380" s="123">
        <v>0</v>
      </c>
      <c r="AU380" s="123">
        <v>0</v>
      </c>
      <c r="AV380" s="123">
        <v>0</v>
      </c>
      <c r="AY380" s="131"/>
      <c r="AZ380" s="131"/>
      <c r="BK380" s="128">
        <f t="shared" si="58"/>
        <v>0</v>
      </c>
      <c r="BL380" s="128">
        <f t="shared" si="58"/>
        <v>0</v>
      </c>
      <c r="BM380" s="129">
        <f t="shared" si="56"/>
        <v>0</v>
      </c>
      <c r="BN380" s="129">
        <f t="shared" si="56"/>
        <v>0</v>
      </c>
    </row>
    <row r="381" spans="2:66" ht="20.100000000000001" customHeight="1" x14ac:dyDescent="0.25">
      <c r="D381" s="102" t="s">
        <v>35</v>
      </c>
      <c r="E381" s="102" t="s">
        <v>21</v>
      </c>
      <c r="F381" s="113" t="s">
        <v>609</v>
      </c>
      <c r="G381" s="114">
        <f t="shared" si="51"/>
        <v>0</v>
      </c>
      <c r="H381" s="114">
        <f t="shared" si="51"/>
        <v>0</v>
      </c>
      <c r="I381" s="114">
        <f t="shared" si="55"/>
        <v>0</v>
      </c>
      <c r="J381" s="114">
        <f t="shared" si="55"/>
        <v>0</v>
      </c>
      <c r="M381" s="115" t="s">
        <v>609</v>
      </c>
      <c r="N381" s="142">
        <v>0</v>
      </c>
      <c r="O381" s="142">
        <v>0</v>
      </c>
      <c r="P381" s="142">
        <v>0</v>
      </c>
      <c r="Q381" s="142">
        <v>0</v>
      </c>
      <c r="S381" s="117">
        <f t="shared" si="57"/>
        <v>0</v>
      </c>
      <c r="T381" s="117">
        <f t="shared" si="57"/>
        <v>0</v>
      </c>
      <c r="U381" s="118">
        <f t="shared" si="59"/>
        <v>0</v>
      </c>
      <c r="V381" s="118">
        <f t="shared" si="59"/>
        <v>0</v>
      </c>
      <c r="W381" s="117">
        <v>0</v>
      </c>
      <c r="X381" s="117">
        <v>0</v>
      </c>
      <c r="Y381" s="117">
        <v>0</v>
      </c>
      <c r="Z381" s="117">
        <v>0</v>
      </c>
      <c r="AA381" s="143"/>
      <c r="AB381" s="130">
        <v>0</v>
      </c>
      <c r="AC381" s="130">
        <v>0</v>
      </c>
      <c r="AD381" s="130"/>
      <c r="AE381" s="130"/>
      <c r="AK381" s="123">
        <v>0</v>
      </c>
      <c r="AL381" s="123">
        <v>0</v>
      </c>
      <c r="AM381" s="123">
        <v>0</v>
      </c>
      <c r="AN381" s="123">
        <v>0</v>
      </c>
      <c r="AO381" s="124">
        <v>0</v>
      </c>
      <c r="AP381" s="124">
        <v>0</v>
      </c>
      <c r="AQ381" s="124">
        <v>0</v>
      </c>
      <c r="AR381" s="124">
        <v>0</v>
      </c>
      <c r="AS381" s="123">
        <v>0</v>
      </c>
      <c r="AT381" s="123">
        <v>0</v>
      </c>
      <c r="AU381" s="123">
        <v>0</v>
      </c>
      <c r="AV381" s="123">
        <v>0</v>
      </c>
      <c r="AY381" s="131"/>
      <c r="AZ381" s="131"/>
      <c r="BK381" s="128">
        <f t="shared" si="58"/>
        <v>0</v>
      </c>
      <c r="BL381" s="128">
        <f t="shared" si="58"/>
        <v>0</v>
      </c>
      <c r="BM381" s="129">
        <f t="shared" si="56"/>
        <v>0</v>
      </c>
      <c r="BN381" s="129">
        <f t="shared" si="56"/>
        <v>0</v>
      </c>
    </row>
    <row r="382" spans="2:66" ht="20.100000000000001" customHeight="1" x14ac:dyDescent="0.25">
      <c r="D382" s="139" t="s">
        <v>35</v>
      </c>
      <c r="E382" s="139" t="s">
        <v>21</v>
      </c>
      <c r="F382" s="140" t="s">
        <v>610</v>
      </c>
      <c r="G382" s="114">
        <f t="shared" si="51"/>
        <v>0</v>
      </c>
      <c r="H382" s="114">
        <f t="shared" si="51"/>
        <v>0</v>
      </c>
      <c r="I382" s="114">
        <f t="shared" si="55"/>
        <v>0</v>
      </c>
      <c r="J382" s="114">
        <f t="shared" si="55"/>
        <v>0</v>
      </c>
      <c r="M382" s="141" t="s">
        <v>610</v>
      </c>
      <c r="N382" s="142">
        <v>0</v>
      </c>
      <c r="O382" s="142">
        <v>0</v>
      </c>
      <c r="P382" s="142">
        <v>0</v>
      </c>
      <c r="Q382" s="142">
        <v>0</v>
      </c>
      <c r="S382" s="117">
        <f t="shared" si="57"/>
        <v>0</v>
      </c>
      <c r="T382" s="117">
        <f t="shared" si="57"/>
        <v>0</v>
      </c>
      <c r="U382" s="114">
        <f t="shared" si="59"/>
        <v>0</v>
      </c>
      <c r="V382" s="114">
        <f t="shared" si="59"/>
        <v>0</v>
      </c>
      <c r="W382" s="117">
        <v>0</v>
      </c>
      <c r="X382" s="117">
        <v>0</v>
      </c>
      <c r="Y382" s="117">
        <v>13250</v>
      </c>
      <c r="Z382" s="117">
        <v>0</v>
      </c>
      <c r="AA382" s="143"/>
      <c r="AB382" s="130"/>
      <c r="AC382" s="130"/>
      <c r="AD382" s="130"/>
      <c r="AE382" s="130"/>
      <c r="AK382" s="123">
        <v>0</v>
      </c>
      <c r="AL382" s="123">
        <v>0</v>
      </c>
      <c r="AM382" s="123">
        <v>0</v>
      </c>
      <c r="AN382" s="123">
        <v>0</v>
      </c>
      <c r="AO382" s="124">
        <v>0</v>
      </c>
      <c r="AP382" s="124">
        <v>0</v>
      </c>
      <c r="AQ382" s="124">
        <v>0</v>
      </c>
      <c r="AR382" s="124">
        <v>0</v>
      </c>
      <c r="AS382" s="123">
        <v>0</v>
      </c>
      <c r="AT382" s="123">
        <v>0</v>
      </c>
      <c r="AU382" s="123">
        <v>0</v>
      </c>
      <c r="AV382" s="123">
        <v>0</v>
      </c>
      <c r="AY382" s="131"/>
      <c r="AZ382" s="131"/>
      <c r="BK382" s="128">
        <f t="shared" si="58"/>
        <v>0</v>
      </c>
      <c r="BL382" s="128">
        <f t="shared" si="58"/>
        <v>0</v>
      </c>
      <c r="BM382" s="129">
        <f t="shared" si="56"/>
        <v>0</v>
      </c>
      <c r="BN382" s="129">
        <f t="shared" si="56"/>
        <v>0</v>
      </c>
    </row>
    <row r="383" spans="2:66" ht="20.100000000000001" customHeight="1" x14ac:dyDescent="0.25">
      <c r="D383" s="139" t="s">
        <v>35</v>
      </c>
      <c r="E383" s="139" t="s">
        <v>21</v>
      </c>
      <c r="F383" s="140" t="s">
        <v>611</v>
      </c>
      <c r="G383" s="114">
        <f t="shared" si="51"/>
        <v>0</v>
      </c>
      <c r="H383" s="114">
        <f t="shared" si="51"/>
        <v>0</v>
      </c>
      <c r="I383" s="114">
        <f t="shared" si="55"/>
        <v>0</v>
      </c>
      <c r="J383" s="114">
        <f t="shared" si="55"/>
        <v>0</v>
      </c>
      <c r="M383" s="141" t="s">
        <v>611</v>
      </c>
      <c r="N383" s="142">
        <v>0</v>
      </c>
      <c r="O383" s="142">
        <v>0</v>
      </c>
      <c r="P383" s="142">
        <v>0</v>
      </c>
      <c r="Q383" s="142">
        <v>0</v>
      </c>
      <c r="S383" s="117">
        <f t="shared" si="57"/>
        <v>0</v>
      </c>
      <c r="T383" s="117">
        <f t="shared" si="57"/>
        <v>0</v>
      </c>
      <c r="U383" s="114">
        <f t="shared" si="59"/>
        <v>0</v>
      </c>
      <c r="V383" s="114">
        <f t="shared" si="59"/>
        <v>0</v>
      </c>
      <c r="W383" s="117">
        <v>0</v>
      </c>
      <c r="X383" s="117">
        <v>0</v>
      </c>
      <c r="Y383" s="117">
        <v>0</v>
      </c>
      <c r="Z383" s="117">
        <v>0</v>
      </c>
      <c r="AA383" s="143"/>
      <c r="AB383" s="130">
        <v>0</v>
      </c>
      <c r="AC383" s="130">
        <v>0</v>
      </c>
      <c r="AD383" s="130">
        <v>7500</v>
      </c>
      <c r="AE383" s="130"/>
      <c r="AK383" s="123">
        <v>0</v>
      </c>
      <c r="AL383" s="123">
        <v>0</v>
      </c>
      <c r="AM383" s="123">
        <v>0</v>
      </c>
      <c r="AN383" s="123">
        <v>0</v>
      </c>
      <c r="AO383" s="124">
        <v>0</v>
      </c>
      <c r="AP383" s="124">
        <v>0</v>
      </c>
      <c r="AQ383" s="124">
        <v>0</v>
      </c>
      <c r="AR383" s="124">
        <v>0</v>
      </c>
      <c r="AS383" s="123">
        <v>0</v>
      </c>
      <c r="AT383" s="123">
        <v>0</v>
      </c>
      <c r="AU383" s="123">
        <v>0</v>
      </c>
      <c r="AV383" s="123">
        <v>0</v>
      </c>
      <c r="AY383" s="131">
        <v>7500</v>
      </c>
      <c r="AZ383" s="131"/>
      <c r="BK383" s="128">
        <f t="shared" si="58"/>
        <v>0</v>
      </c>
      <c r="BL383" s="128">
        <f t="shared" si="58"/>
        <v>0</v>
      </c>
      <c r="BM383" s="129">
        <f t="shared" si="56"/>
        <v>0</v>
      </c>
      <c r="BN383" s="129">
        <f t="shared" si="56"/>
        <v>0</v>
      </c>
    </row>
    <row r="384" spans="2:66" ht="20.100000000000001" customHeight="1" x14ac:dyDescent="0.25">
      <c r="D384" s="139" t="s">
        <v>35</v>
      </c>
      <c r="E384" s="139" t="s">
        <v>21</v>
      </c>
      <c r="F384" s="140" t="s">
        <v>612</v>
      </c>
      <c r="G384" s="114">
        <f t="shared" si="51"/>
        <v>0</v>
      </c>
      <c r="H384" s="114">
        <f t="shared" si="51"/>
        <v>0</v>
      </c>
      <c r="I384" s="114">
        <f t="shared" si="55"/>
        <v>0</v>
      </c>
      <c r="J384" s="114">
        <f t="shared" si="55"/>
        <v>0</v>
      </c>
      <c r="M384" s="141" t="s">
        <v>612</v>
      </c>
      <c r="N384" s="142">
        <v>0</v>
      </c>
      <c r="O384" s="142">
        <v>0</v>
      </c>
      <c r="P384" s="142">
        <v>0</v>
      </c>
      <c r="Q384" s="142">
        <v>0</v>
      </c>
      <c r="S384" s="117">
        <f t="shared" si="57"/>
        <v>0</v>
      </c>
      <c r="T384" s="117">
        <f t="shared" si="57"/>
        <v>0</v>
      </c>
      <c r="U384" s="114">
        <f t="shared" si="59"/>
        <v>0</v>
      </c>
      <c r="V384" s="114">
        <f t="shared" si="59"/>
        <v>0</v>
      </c>
      <c r="W384" s="117">
        <v>0</v>
      </c>
      <c r="X384" s="117">
        <v>0</v>
      </c>
      <c r="Y384" s="117">
        <v>0</v>
      </c>
      <c r="Z384" s="117">
        <v>0</v>
      </c>
      <c r="AA384" s="143"/>
      <c r="AB384" s="130">
        <v>10000</v>
      </c>
      <c r="AC384" s="130">
        <v>0</v>
      </c>
      <c r="AD384" s="130">
        <v>10000</v>
      </c>
      <c r="AE384" s="130"/>
      <c r="AK384" s="123">
        <v>0</v>
      </c>
      <c r="AL384" s="123">
        <v>0</v>
      </c>
      <c r="AM384" s="123">
        <v>0</v>
      </c>
      <c r="AN384" s="123">
        <v>0</v>
      </c>
      <c r="AO384" s="124">
        <v>0</v>
      </c>
      <c r="AP384" s="124">
        <v>0</v>
      </c>
      <c r="AQ384" s="124">
        <v>0</v>
      </c>
      <c r="AR384" s="124">
        <v>0</v>
      </c>
      <c r="AS384" s="123">
        <v>0</v>
      </c>
      <c r="AT384" s="123">
        <v>0</v>
      </c>
      <c r="AU384" s="123">
        <v>0</v>
      </c>
      <c r="AV384" s="123">
        <v>0</v>
      </c>
      <c r="AY384" s="131">
        <v>10000</v>
      </c>
      <c r="AZ384" s="131"/>
      <c r="BK384" s="128">
        <f t="shared" si="58"/>
        <v>0</v>
      </c>
      <c r="BL384" s="128">
        <f t="shared" si="58"/>
        <v>0</v>
      </c>
      <c r="BM384" s="129">
        <f t="shared" si="56"/>
        <v>0</v>
      </c>
      <c r="BN384" s="129">
        <f t="shared" si="56"/>
        <v>0</v>
      </c>
    </row>
    <row r="385" spans="4:66" ht="20.100000000000001" customHeight="1" x14ac:dyDescent="0.25">
      <c r="D385" s="139" t="s">
        <v>35</v>
      </c>
      <c r="E385" s="139" t="s">
        <v>21</v>
      </c>
      <c r="F385" s="140" t="s">
        <v>613</v>
      </c>
      <c r="G385" s="114">
        <f t="shared" si="51"/>
        <v>0</v>
      </c>
      <c r="H385" s="114">
        <f t="shared" si="51"/>
        <v>0</v>
      </c>
      <c r="I385" s="114">
        <f t="shared" si="55"/>
        <v>0</v>
      </c>
      <c r="J385" s="114">
        <f t="shared" si="55"/>
        <v>0</v>
      </c>
      <c r="M385" s="141" t="s">
        <v>613</v>
      </c>
      <c r="N385" s="142">
        <v>0</v>
      </c>
      <c r="O385" s="142">
        <v>0</v>
      </c>
      <c r="P385" s="142">
        <v>0</v>
      </c>
      <c r="Q385" s="142">
        <v>0</v>
      </c>
      <c r="S385" s="117">
        <f t="shared" si="57"/>
        <v>0</v>
      </c>
      <c r="T385" s="117">
        <f t="shared" si="57"/>
        <v>0</v>
      </c>
      <c r="U385" s="114">
        <f t="shared" si="59"/>
        <v>0</v>
      </c>
      <c r="V385" s="114">
        <f t="shared" si="59"/>
        <v>0</v>
      </c>
      <c r="W385" s="117">
        <v>0</v>
      </c>
      <c r="X385" s="117">
        <v>0</v>
      </c>
      <c r="Y385" s="117"/>
      <c r="Z385" s="117">
        <v>0</v>
      </c>
      <c r="AA385" s="143"/>
      <c r="AB385" s="130">
        <v>779.88</v>
      </c>
      <c r="AC385" s="130">
        <v>0</v>
      </c>
      <c r="AD385" s="130">
        <v>4188</v>
      </c>
      <c r="AE385" s="130"/>
      <c r="AK385" s="123">
        <v>0</v>
      </c>
      <c r="AL385" s="123">
        <v>0</v>
      </c>
      <c r="AM385" s="123">
        <v>0</v>
      </c>
      <c r="AN385" s="123">
        <v>0</v>
      </c>
      <c r="AO385" s="124">
        <v>0</v>
      </c>
      <c r="AP385" s="124">
        <v>0</v>
      </c>
      <c r="AQ385" s="124">
        <v>0</v>
      </c>
      <c r="AR385" s="124">
        <v>0</v>
      </c>
      <c r="AS385" s="123">
        <v>0</v>
      </c>
      <c r="AT385" s="123">
        <v>0</v>
      </c>
      <c r="AU385" s="123">
        <v>0</v>
      </c>
      <c r="AV385" s="123">
        <v>0</v>
      </c>
      <c r="AY385" s="131">
        <v>4188</v>
      </c>
      <c r="AZ385" s="131"/>
      <c r="BK385" s="128">
        <f t="shared" si="58"/>
        <v>0</v>
      </c>
      <c r="BL385" s="128">
        <f t="shared" si="58"/>
        <v>0</v>
      </c>
      <c r="BM385" s="129">
        <f t="shared" si="56"/>
        <v>0</v>
      </c>
      <c r="BN385" s="129">
        <f t="shared" si="56"/>
        <v>0</v>
      </c>
    </row>
    <row r="386" spans="4:66" ht="20.100000000000001" customHeight="1" x14ac:dyDescent="0.25">
      <c r="D386" s="139" t="s">
        <v>35</v>
      </c>
      <c r="E386" s="139" t="s">
        <v>21</v>
      </c>
      <c r="F386" s="140" t="s">
        <v>614</v>
      </c>
      <c r="G386" s="114">
        <f t="shared" si="51"/>
        <v>8000</v>
      </c>
      <c r="H386" s="114">
        <f t="shared" si="51"/>
        <v>0</v>
      </c>
      <c r="I386" s="114">
        <f t="shared" si="55"/>
        <v>8000</v>
      </c>
      <c r="J386" s="114">
        <f t="shared" si="55"/>
        <v>0</v>
      </c>
      <c r="M386" s="141" t="s">
        <v>614</v>
      </c>
      <c r="N386" s="142">
        <v>8000</v>
      </c>
      <c r="O386" s="142">
        <v>0</v>
      </c>
      <c r="P386" s="142">
        <v>0</v>
      </c>
      <c r="Q386" s="142">
        <v>0</v>
      </c>
      <c r="S386" s="117">
        <f t="shared" si="57"/>
        <v>8000</v>
      </c>
      <c r="T386" s="117">
        <f t="shared" si="57"/>
        <v>0</v>
      </c>
      <c r="U386" s="114">
        <f t="shared" si="59"/>
        <v>8000</v>
      </c>
      <c r="V386" s="114">
        <f t="shared" si="59"/>
        <v>0</v>
      </c>
      <c r="W386" s="117">
        <v>8000</v>
      </c>
      <c r="X386" s="117">
        <v>0</v>
      </c>
      <c r="Y386" s="117">
        <v>8000</v>
      </c>
      <c r="Z386" s="117">
        <v>0</v>
      </c>
      <c r="AA386" s="143"/>
      <c r="AB386" s="130">
        <v>8000</v>
      </c>
      <c r="AC386" s="130">
        <v>0</v>
      </c>
      <c r="AD386" s="130">
        <v>8000</v>
      </c>
      <c r="AE386" s="130"/>
      <c r="AK386" s="123">
        <v>8000</v>
      </c>
      <c r="AL386" s="123">
        <v>0</v>
      </c>
      <c r="AM386" s="123">
        <v>0</v>
      </c>
      <c r="AN386" s="123">
        <v>0</v>
      </c>
      <c r="AO386" s="124">
        <v>8000</v>
      </c>
      <c r="AP386" s="124">
        <v>0</v>
      </c>
      <c r="AQ386" s="124">
        <v>0</v>
      </c>
      <c r="AR386" s="124">
        <v>0</v>
      </c>
      <c r="AS386" s="123">
        <v>8000</v>
      </c>
      <c r="AT386" s="123">
        <v>0</v>
      </c>
      <c r="AU386" s="123">
        <v>0</v>
      </c>
      <c r="AV386" s="123">
        <v>0</v>
      </c>
      <c r="AY386" s="131">
        <v>8000</v>
      </c>
      <c r="AZ386" s="131"/>
      <c r="BK386" s="128">
        <f t="shared" si="58"/>
        <v>8000</v>
      </c>
      <c r="BL386" s="128">
        <f t="shared" si="58"/>
        <v>0</v>
      </c>
      <c r="BM386" s="129">
        <f t="shared" si="56"/>
        <v>0</v>
      </c>
      <c r="BN386" s="129">
        <f t="shared" si="56"/>
        <v>0</v>
      </c>
    </row>
    <row r="387" spans="4:66" ht="20.100000000000001" customHeight="1" x14ac:dyDescent="0.25">
      <c r="D387" s="139" t="s">
        <v>35</v>
      </c>
      <c r="E387" s="139" t="s">
        <v>21</v>
      </c>
      <c r="F387" s="140" t="s">
        <v>615</v>
      </c>
      <c r="G387" s="114">
        <f t="shared" si="51"/>
        <v>1202613.81</v>
      </c>
      <c r="H387" s="114">
        <f t="shared" si="51"/>
        <v>0</v>
      </c>
      <c r="I387" s="114">
        <f t="shared" si="55"/>
        <v>2506551.81</v>
      </c>
      <c r="J387" s="114">
        <f t="shared" si="55"/>
        <v>0</v>
      </c>
      <c r="M387" s="141" t="s">
        <v>615</v>
      </c>
      <c r="N387" s="142">
        <v>1202613.81</v>
      </c>
      <c r="O387" s="142">
        <v>0</v>
      </c>
      <c r="P387" s="142">
        <v>0</v>
      </c>
      <c r="Q387" s="142">
        <v>0</v>
      </c>
      <c r="S387" s="117">
        <f t="shared" si="57"/>
        <v>2506551.81</v>
      </c>
      <c r="T387" s="117">
        <f t="shared" si="57"/>
        <v>0</v>
      </c>
      <c r="U387" s="114">
        <f t="shared" si="59"/>
        <v>2506551.81</v>
      </c>
      <c r="V387" s="114">
        <f t="shared" si="59"/>
        <v>0</v>
      </c>
      <c r="W387" s="117">
        <v>2506551.81</v>
      </c>
      <c r="X387" s="117">
        <v>0</v>
      </c>
      <c r="Y387" s="117">
        <v>2578807.81</v>
      </c>
      <c r="Z387" s="117">
        <v>0</v>
      </c>
      <c r="AA387" s="143"/>
      <c r="AB387" s="130">
        <v>2578807.81</v>
      </c>
      <c r="AC387" s="130">
        <v>0</v>
      </c>
      <c r="AD387" s="130">
        <v>2927610.81</v>
      </c>
      <c r="AE387" s="130"/>
      <c r="AK387" s="123">
        <v>2506551.81</v>
      </c>
      <c r="AL387" s="123">
        <v>0</v>
      </c>
      <c r="AM387" s="123">
        <v>0</v>
      </c>
      <c r="AN387" s="123">
        <v>0</v>
      </c>
      <c r="AO387" s="124">
        <v>2506551.81</v>
      </c>
      <c r="AP387" s="124">
        <v>0</v>
      </c>
      <c r="AQ387" s="124">
        <v>0</v>
      </c>
      <c r="AR387" s="124">
        <v>0</v>
      </c>
      <c r="AS387" s="123">
        <v>2506551.81</v>
      </c>
      <c r="AT387" s="123">
        <v>0</v>
      </c>
      <c r="AU387" s="123">
        <v>0</v>
      </c>
      <c r="AV387" s="123">
        <v>0</v>
      </c>
      <c r="AY387" s="131">
        <v>2925830.81</v>
      </c>
      <c r="AZ387" s="131"/>
      <c r="BK387" s="128">
        <f t="shared" si="58"/>
        <v>2506551.81</v>
      </c>
      <c r="BL387" s="128">
        <f t="shared" si="58"/>
        <v>0</v>
      </c>
      <c r="BM387" s="129">
        <f t="shared" si="56"/>
        <v>0</v>
      </c>
      <c r="BN387" s="129">
        <f t="shared" si="56"/>
        <v>0</v>
      </c>
    </row>
    <row r="388" spans="4:66" ht="20.100000000000001" customHeight="1" x14ac:dyDescent="0.25">
      <c r="D388" s="139" t="s">
        <v>35</v>
      </c>
      <c r="E388" s="139" t="s">
        <v>21</v>
      </c>
      <c r="F388" s="140" t="s">
        <v>616</v>
      </c>
      <c r="G388" s="114">
        <f t="shared" si="51"/>
        <v>0</v>
      </c>
      <c r="H388" s="114">
        <f t="shared" si="51"/>
        <v>0</v>
      </c>
      <c r="I388" s="114">
        <f t="shared" si="55"/>
        <v>0</v>
      </c>
      <c r="J388" s="114">
        <f t="shared" si="55"/>
        <v>0</v>
      </c>
      <c r="M388" s="141" t="s">
        <v>616</v>
      </c>
      <c r="N388" s="142">
        <v>0</v>
      </c>
      <c r="O388" s="142">
        <v>0</v>
      </c>
      <c r="P388" s="142">
        <v>0</v>
      </c>
      <c r="Q388" s="142">
        <v>0</v>
      </c>
      <c r="S388" s="117">
        <f t="shared" si="57"/>
        <v>0</v>
      </c>
      <c r="T388" s="117">
        <f t="shared" si="57"/>
        <v>0</v>
      </c>
      <c r="U388" s="114">
        <f t="shared" si="59"/>
        <v>0</v>
      </c>
      <c r="V388" s="114">
        <f t="shared" si="59"/>
        <v>0</v>
      </c>
      <c r="W388" s="117">
        <v>0</v>
      </c>
      <c r="X388" s="117">
        <v>0</v>
      </c>
      <c r="Y388" s="117">
        <v>0</v>
      </c>
      <c r="Z388" s="117">
        <v>0</v>
      </c>
      <c r="AA388" s="143"/>
      <c r="AB388" s="130">
        <v>0</v>
      </c>
      <c r="AC388" s="130">
        <v>0</v>
      </c>
      <c r="AD388" s="130">
        <v>4200</v>
      </c>
      <c r="AE388" s="130"/>
      <c r="AK388" s="123">
        <v>0</v>
      </c>
      <c r="AL388" s="123">
        <v>0</v>
      </c>
      <c r="AM388" s="123">
        <v>0</v>
      </c>
      <c r="AN388" s="123">
        <v>0</v>
      </c>
      <c r="AO388" s="124">
        <v>0</v>
      </c>
      <c r="AP388" s="124">
        <v>0</v>
      </c>
      <c r="AQ388" s="124">
        <v>0</v>
      </c>
      <c r="AR388" s="124">
        <v>0</v>
      </c>
      <c r="AS388" s="123">
        <v>0</v>
      </c>
      <c r="AT388" s="123">
        <v>0</v>
      </c>
      <c r="AU388" s="123">
        <v>0</v>
      </c>
      <c r="AV388" s="123">
        <v>0</v>
      </c>
      <c r="AY388" s="131">
        <v>4200</v>
      </c>
      <c r="AZ388" s="131"/>
      <c r="BK388" s="128">
        <f t="shared" si="58"/>
        <v>0</v>
      </c>
      <c r="BL388" s="128">
        <f t="shared" si="58"/>
        <v>0</v>
      </c>
      <c r="BM388" s="129">
        <f t="shared" si="56"/>
        <v>0</v>
      </c>
      <c r="BN388" s="129">
        <f t="shared" si="56"/>
        <v>0</v>
      </c>
    </row>
    <row r="389" spans="4:66" ht="20.100000000000001" customHeight="1" x14ac:dyDescent="0.25">
      <c r="D389" s="139" t="s">
        <v>35</v>
      </c>
      <c r="E389" s="139" t="s">
        <v>21</v>
      </c>
      <c r="F389" s="140" t="s">
        <v>617</v>
      </c>
      <c r="G389" s="114">
        <f t="shared" si="51"/>
        <v>15750</v>
      </c>
      <c r="H389" s="114">
        <f t="shared" si="51"/>
        <v>0</v>
      </c>
      <c r="I389" s="114">
        <f t="shared" si="55"/>
        <v>15750</v>
      </c>
      <c r="J389" s="114">
        <f t="shared" si="55"/>
        <v>0</v>
      </c>
      <c r="M389" s="141" t="s">
        <v>617</v>
      </c>
      <c r="N389" s="142">
        <v>15750</v>
      </c>
      <c r="O389" s="142">
        <v>0</v>
      </c>
      <c r="P389" s="142">
        <v>0</v>
      </c>
      <c r="Q389" s="142">
        <v>0</v>
      </c>
      <c r="S389" s="117">
        <f t="shared" si="57"/>
        <v>15750</v>
      </c>
      <c r="T389" s="117">
        <f t="shared" si="57"/>
        <v>0</v>
      </c>
      <c r="U389" s="114">
        <f t="shared" si="59"/>
        <v>17250</v>
      </c>
      <c r="V389" s="114">
        <f t="shared" si="59"/>
        <v>0</v>
      </c>
      <c r="W389" s="117">
        <v>15250</v>
      </c>
      <c r="X389" s="117">
        <v>0</v>
      </c>
      <c r="Y389" s="117"/>
      <c r="Z389" s="117"/>
      <c r="AA389" s="143"/>
      <c r="AB389" s="130"/>
      <c r="AC389" s="130"/>
      <c r="AD389" s="130"/>
      <c r="AE389" s="130"/>
      <c r="AK389" s="123">
        <v>15750</v>
      </c>
      <c r="AL389" s="123">
        <v>0</v>
      </c>
      <c r="AM389" s="123">
        <v>0</v>
      </c>
      <c r="AN389" s="123">
        <v>0</v>
      </c>
      <c r="AO389" s="124">
        <v>15750</v>
      </c>
      <c r="AP389" s="124">
        <v>0</v>
      </c>
      <c r="AQ389" s="124">
        <v>0</v>
      </c>
      <c r="AR389" s="124">
        <v>0</v>
      </c>
      <c r="AS389" s="123">
        <v>17250</v>
      </c>
      <c r="AT389" s="123">
        <v>0</v>
      </c>
      <c r="AU389" s="123">
        <v>0</v>
      </c>
      <c r="AV389" s="123">
        <v>0</v>
      </c>
      <c r="AY389" s="131"/>
      <c r="AZ389" s="131"/>
      <c r="BK389" s="128">
        <f t="shared" si="58"/>
        <v>17250</v>
      </c>
      <c r="BL389" s="128">
        <f t="shared" si="58"/>
        <v>0</v>
      </c>
      <c r="BM389" s="129">
        <f t="shared" si="56"/>
        <v>0</v>
      </c>
      <c r="BN389" s="129">
        <f t="shared" si="56"/>
        <v>0</v>
      </c>
    </row>
    <row r="390" spans="4:66" ht="20.100000000000001" customHeight="1" x14ac:dyDescent="0.25">
      <c r="D390" s="139" t="s">
        <v>35</v>
      </c>
      <c r="E390" s="139" t="s">
        <v>21</v>
      </c>
      <c r="F390" s="140" t="s">
        <v>618</v>
      </c>
      <c r="G390" s="114">
        <f t="shared" si="51"/>
        <v>150000</v>
      </c>
      <c r="H390" s="114">
        <f t="shared" si="51"/>
        <v>0</v>
      </c>
      <c r="I390" s="114">
        <f t="shared" si="55"/>
        <v>150000</v>
      </c>
      <c r="J390" s="114">
        <f t="shared" si="55"/>
        <v>0</v>
      </c>
      <c r="M390" s="141" t="s">
        <v>618</v>
      </c>
      <c r="N390" s="142">
        <v>150000</v>
      </c>
      <c r="O390" s="142">
        <v>0</v>
      </c>
      <c r="P390" s="142">
        <v>0</v>
      </c>
      <c r="Q390" s="142">
        <v>0</v>
      </c>
      <c r="S390" s="117">
        <f t="shared" si="57"/>
        <v>150000</v>
      </c>
      <c r="T390" s="117">
        <f t="shared" si="57"/>
        <v>0</v>
      </c>
      <c r="U390" s="114">
        <f t="shared" si="59"/>
        <v>150000</v>
      </c>
      <c r="V390" s="114">
        <f t="shared" si="59"/>
        <v>0</v>
      </c>
      <c r="W390" s="117">
        <v>150000</v>
      </c>
      <c r="X390" s="117">
        <v>0</v>
      </c>
      <c r="Y390" s="117"/>
      <c r="Z390" s="117"/>
      <c r="AA390" s="143"/>
      <c r="AB390" s="130"/>
      <c r="AC390" s="130"/>
      <c r="AD390" s="130"/>
      <c r="AE390" s="130"/>
      <c r="AK390" s="123">
        <v>150000</v>
      </c>
      <c r="AL390" s="123">
        <v>0</v>
      </c>
      <c r="AM390" s="123">
        <v>0</v>
      </c>
      <c r="AN390" s="123">
        <v>0</v>
      </c>
      <c r="AO390" s="124">
        <v>150000</v>
      </c>
      <c r="AP390" s="124">
        <v>0</v>
      </c>
      <c r="AQ390" s="124">
        <v>0</v>
      </c>
      <c r="AR390" s="124">
        <v>0</v>
      </c>
      <c r="AS390" s="123">
        <v>150000</v>
      </c>
      <c r="AT390" s="123">
        <v>0</v>
      </c>
      <c r="AU390" s="123">
        <v>0</v>
      </c>
      <c r="AV390" s="123">
        <v>0</v>
      </c>
      <c r="AY390" s="131"/>
      <c r="AZ390" s="131"/>
      <c r="BK390" s="128">
        <f t="shared" si="58"/>
        <v>150000</v>
      </c>
      <c r="BL390" s="128">
        <f t="shared" si="58"/>
        <v>0</v>
      </c>
      <c r="BM390" s="129">
        <f t="shared" si="56"/>
        <v>0</v>
      </c>
      <c r="BN390" s="129">
        <f t="shared" si="56"/>
        <v>0</v>
      </c>
    </row>
    <row r="391" spans="4:66" ht="20.100000000000001" customHeight="1" x14ac:dyDescent="0.25">
      <c r="D391" s="139" t="s">
        <v>35</v>
      </c>
      <c r="E391" s="139" t="s">
        <v>21</v>
      </c>
      <c r="F391" s="140" t="s">
        <v>619</v>
      </c>
      <c r="G391" s="114">
        <f t="shared" si="51"/>
        <v>390000</v>
      </c>
      <c r="H391" s="114">
        <f t="shared" si="51"/>
        <v>0</v>
      </c>
      <c r="I391" s="114">
        <f>+AK391+AM391</f>
        <v>0</v>
      </c>
      <c r="J391" s="114">
        <f>+AL391+AN391</f>
        <v>0</v>
      </c>
      <c r="M391" s="188" t="s">
        <v>619</v>
      </c>
      <c r="N391" s="142">
        <v>390000</v>
      </c>
      <c r="O391" s="142">
        <v>0</v>
      </c>
      <c r="P391" s="142">
        <v>0</v>
      </c>
      <c r="Q391" s="142">
        <v>0</v>
      </c>
      <c r="S391" s="117"/>
      <c r="T391" s="117"/>
      <c r="U391" s="114"/>
      <c r="V391" s="114"/>
      <c r="W391" s="117"/>
      <c r="X391" s="117"/>
      <c r="Y391" s="117"/>
      <c r="Z391" s="117"/>
      <c r="AA391" s="143"/>
      <c r="AB391" s="130"/>
      <c r="AC391" s="130"/>
      <c r="AD391" s="130"/>
      <c r="AE391" s="130"/>
      <c r="AK391" s="123"/>
      <c r="AL391" s="123"/>
      <c r="AM391" s="123"/>
      <c r="AN391" s="123"/>
      <c r="AO391" s="124"/>
      <c r="AP391" s="124"/>
      <c r="AQ391" s="124"/>
      <c r="AR391" s="124"/>
      <c r="AS391" s="123"/>
      <c r="AT391" s="123"/>
      <c r="AU391" s="123"/>
      <c r="AV391" s="123"/>
      <c r="AY391" s="131"/>
      <c r="AZ391" s="131"/>
      <c r="BK391" s="128"/>
      <c r="BL391" s="128"/>
      <c r="BM391" s="129"/>
      <c r="BN391" s="129"/>
    </row>
    <row r="392" spans="4:66" ht="20.100000000000001" customHeight="1" x14ac:dyDescent="0.25">
      <c r="D392" s="139" t="s">
        <v>35</v>
      </c>
      <c r="E392" s="139" t="s">
        <v>21</v>
      </c>
      <c r="F392" s="140" t="s">
        <v>620</v>
      </c>
      <c r="G392" s="114">
        <f t="shared" si="51"/>
        <v>300000</v>
      </c>
      <c r="H392" s="114">
        <f t="shared" si="51"/>
        <v>0</v>
      </c>
      <c r="I392" s="114">
        <f t="shared" si="55"/>
        <v>300000</v>
      </c>
      <c r="J392" s="114">
        <f t="shared" si="55"/>
        <v>0</v>
      </c>
      <c r="M392" s="141" t="s">
        <v>620</v>
      </c>
      <c r="N392" s="142">
        <v>300000</v>
      </c>
      <c r="O392" s="142">
        <v>0</v>
      </c>
      <c r="P392" s="142">
        <v>0</v>
      </c>
      <c r="Q392" s="142">
        <v>0</v>
      </c>
      <c r="S392" s="117">
        <f t="shared" ref="S392:T404" si="60">AO392+AQ392</f>
        <v>300000</v>
      </c>
      <c r="T392" s="117">
        <f t="shared" si="60"/>
        <v>0</v>
      </c>
      <c r="U392" s="114">
        <f t="shared" si="59"/>
        <v>300000</v>
      </c>
      <c r="V392" s="114">
        <f t="shared" si="59"/>
        <v>0</v>
      </c>
      <c r="W392" s="117">
        <v>300000</v>
      </c>
      <c r="X392" s="117">
        <v>0</v>
      </c>
      <c r="Y392" s="117"/>
      <c r="Z392" s="117"/>
      <c r="AA392" s="143"/>
      <c r="AB392" s="130"/>
      <c r="AC392" s="130"/>
      <c r="AD392" s="130"/>
      <c r="AE392" s="130"/>
      <c r="AK392" s="123">
        <v>300000</v>
      </c>
      <c r="AL392" s="123">
        <v>0</v>
      </c>
      <c r="AM392" s="123">
        <v>0</v>
      </c>
      <c r="AN392" s="123">
        <v>0</v>
      </c>
      <c r="AO392" s="124">
        <v>300000</v>
      </c>
      <c r="AP392" s="124">
        <v>0</v>
      </c>
      <c r="AQ392" s="124">
        <v>0</v>
      </c>
      <c r="AR392" s="124">
        <v>0</v>
      </c>
      <c r="AS392" s="123">
        <v>300000</v>
      </c>
      <c r="AT392" s="123">
        <v>0</v>
      </c>
      <c r="AU392" s="123">
        <v>0</v>
      </c>
      <c r="AV392" s="123">
        <v>0</v>
      </c>
      <c r="AY392" s="131"/>
      <c r="AZ392" s="131"/>
      <c r="BK392" s="128">
        <f t="shared" si="58"/>
        <v>300000</v>
      </c>
      <c r="BL392" s="128">
        <f t="shared" si="58"/>
        <v>0</v>
      </c>
      <c r="BM392" s="129">
        <f t="shared" si="56"/>
        <v>0</v>
      </c>
      <c r="BN392" s="129">
        <f t="shared" si="56"/>
        <v>0</v>
      </c>
    </row>
    <row r="393" spans="4:66" ht="20.100000000000001" customHeight="1" x14ac:dyDescent="0.25">
      <c r="D393" s="139" t="s">
        <v>35</v>
      </c>
      <c r="E393" s="139" t="s">
        <v>21</v>
      </c>
      <c r="F393" s="140" t="s">
        <v>621</v>
      </c>
      <c r="G393" s="114">
        <f t="shared" si="51"/>
        <v>0</v>
      </c>
      <c r="H393" s="114">
        <f t="shared" si="51"/>
        <v>0</v>
      </c>
      <c r="I393" s="114">
        <f t="shared" si="55"/>
        <v>0</v>
      </c>
      <c r="J393" s="114">
        <f t="shared" si="55"/>
        <v>0</v>
      </c>
      <c r="M393" s="141" t="s">
        <v>621</v>
      </c>
      <c r="N393" s="142">
        <v>0</v>
      </c>
      <c r="O393" s="142">
        <v>0</v>
      </c>
      <c r="P393" s="142">
        <v>0</v>
      </c>
      <c r="Q393" s="142">
        <v>0</v>
      </c>
      <c r="S393" s="117">
        <f t="shared" si="60"/>
        <v>0</v>
      </c>
      <c r="T393" s="117">
        <f t="shared" si="60"/>
        <v>0</v>
      </c>
      <c r="U393" s="114">
        <f t="shared" si="59"/>
        <v>0</v>
      </c>
      <c r="V393" s="114">
        <f t="shared" si="59"/>
        <v>0</v>
      </c>
      <c r="W393" s="117">
        <v>150000</v>
      </c>
      <c r="X393" s="117">
        <v>0</v>
      </c>
      <c r="Y393" s="117"/>
      <c r="Z393" s="117"/>
      <c r="AA393" s="143"/>
      <c r="AB393" s="130"/>
      <c r="AC393" s="130"/>
      <c r="AD393" s="130"/>
      <c r="AE393" s="130"/>
      <c r="AK393" s="123">
        <v>0</v>
      </c>
      <c r="AL393" s="123">
        <v>0</v>
      </c>
      <c r="AM393" s="123">
        <v>0</v>
      </c>
      <c r="AN393" s="123">
        <v>0</v>
      </c>
      <c r="AO393" s="124">
        <v>0</v>
      </c>
      <c r="AP393" s="124">
        <v>0</v>
      </c>
      <c r="AQ393" s="124">
        <v>0</v>
      </c>
      <c r="AR393" s="124">
        <v>0</v>
      </c>
      <c r="AS393" s="123">
        <v>0</v>
      </c>
      <c r="AT393" s="123">
        <v>0</v>
      </c>
      <c r="AU393" s="123">
        <v>0</v>
      </c>
      <c r="AV393" s="123">
        <v>0</v>
      </c>
      <c r="AY393" s="131"/>
      <c r="AZ393" s="131"/>
      <c r="BK393" s="128">
        <f t="shared" si="58"/>
        <v>0</v>
      </c>
      <c r="BL393" s="128">
        <f t="shared" si="58"/>
        <v>0</v>
      </c>
      <c r="BM393" s="129">
        <f t="shared" si="56"/>
        <v>0</v>
      </c>
      <c r="BN393" s="129">
        <f t="shared" si="56"/>
        <v>0</v>
      </c>
    </row>
    <row r="394" spans="4:66" ht="20.100000000000001" customHeight="1" x14ac:dyDescent="0.25">
      <c r="D394" s="139" t="s">
        <v>35</v>
      </c>
      <c r="E394" s="139" t="s">
        <v>21</v>
      </c>
      <c r="F394" s="140" t="s">
        <v>622</v>
      </c>
      <c r="G394" s="114">
        <f t="shared" si="51"/>
        <v>10000</v>
      </c>
      <c r="H394" s="114">
        <f t="shared" si="51"/>
        <v>0</v>
      </c>
      <c r="I394" s="114">
        <f t="shared" si="55"/>
        <v>10000</v>
      </c>
      <c r="J394" s="114">
        <f t="shared" si="55"/>
        <v>0</v>
      </c>
      <c r="M394" s="141" t="s">
        <v>622</v>
      </c>
      <c r="N394" s="142">
        <v>10000</v>
      </c>
      <c r="O394" s="142">
        <v>0</v>
      </c>
      <c r="P394" s="142">
        <v>0</v>
      </c>
      <c r="Q394" s="142">
        <v>0</v>
      </c>
      <c r="S394" s="117">
        <f t="shared" si="60"/>
        <v>10000</v>
      </c>
      <c r="T394" s="117">
        <f t="shared" si="60"/>
        <v>0</v>
      </c>
      <c r="U394" s="114">
        <f t="shared" si="59"/>
        <v>10000</v>
      </c>
      <c r="V394" s="114">
        <f t="shared" si="59"/>
        <v>0</v>
      </c>
      <c r="W394" s="117">
        <v>10000</v>
      </c>
      <c r="X394" s="117">
        <v>0</v>
      </c>
      <c r="Y394" s="117"/>
      <c r="Z394" s="117"/>
      <c r="AA394" s="143"/>
      <c r="AB394" s="130"/>
      <c r="AC394" s="130"/>
      <c r="AD394" s="130"/>
      <c r="AE394" s="130"/>
      <c r="AK394" s="123">
        <v>10000</v>
      </c>
      <c r="AL394" s="123">
        <v>0</v>
      </c>
      <c r="AM394" s="123">
        <v>0</v>
      </c>
      <c r="AN394" s="123">
        <v>0</v>
      </c>
      <c r="AO394" s="124">
        <v>10000</v>
      </c>
      <c r="AP394" s="124">
        <v>0</v>
      </c>
      <c r="AQ394" s="124">
        <v>0</v>
      </c>
      <c r="AR394" s="124">
        <v>0</v>
      </c>
      <c r="AS394" s="123">
        <v>10000</v>
      </c>
      <c r="AT394" s="123">
        <v>0</v>
      </c>
      <c r="AU394" s="123">
        <v>0</v>
      </c>
      <c r="AV394" s="123">
        <v>0</v>
      </c>
      <c r="AY394" s="131"/>
      <c r="AZ394" s="131"/>
      <c r="BK394" s="128">
        <f t="shared" si="58"/>
        <v>10000</v>
      </c>
      <c r="BL394" s="128">
        <f t="shared" si="58"/>
        <v>0</v>
      </c>
      <c r="BM394" s="129">
        <f t="shared" si="56"/>
        <v>0</v>
      </c>
      <c r="BN394" s="129">
        <f t="shared" si="56"/>
        <v>0</v>
      </c>
    </row>
    <row r="395" spans="4:66" ht="20.100000000000001" customHeight="1" x14ac:dyDescent="0.25">
      <c r="D395" s="139" t="s">
        <v>35</v>
      </c>
      <c r="E395" s="139" t="s">
        <v>21</v>
      </c>
      <c r="F395" s="140" t="s">
        <v>623</v>
      </c>
      <c r="G395" s="114">
        <f t="shared" si="51"/>
        <v>0</v>
      </c>
      <c r="H395" s="114">
        <f t="shared" si="51"/>
        <v>0</v>
      </c>
      <c r="I395" s="114">
        <f t="shared" si="55"/>
        <v>0</v>
      </c>
      <c r="J395" s="114">
        <f t="shared" si="55"/>
        <v>0</v>
      </c>
      <c r="M395" s="141" t="s">
        <v>623</v>
      </c>
      <c r="N395" s="142">
        <v>0</v>
      </c>
      <c r="O395" s="142">
        <v>0</v>
      </c>
      <c r="P395" s="142">
        <v>0</v>
      </c>
      <c r="Q395" s="142">
        <v>0</v>
      </c>
      <c r="S395" s="117">
        <f t="shared" si="60"/>
        <v>0</v>
      </c>
      <c r="T395" s="117">
        <f t="shared" si="60"/>
        <v>0</v>
      </c>
      <c r="U395" s="114">
        <f t="shared" si="59"/>
        <v>0</v>
      </c>
      <c r="V395" s="114">
        <f t="shared" si="59"/>
        <v>0</v>
      </c>
      <c r="W395" s="117">
        <v>0</v>
      </c>
      <c r="X395" s="117">
        <v>0</v>
      </c>
      <c r="Y395" s="117">
        <v>0</v>
      </c>
      <c r="Z395" s="117">
        <v>0</v>
      </c>
      <c r="AA395" s="143"/>
      <c r="AB395" s="130">
        <v>0</v>
      </c>
      <c r="AC395" s="130">
        <v>0</v>
      </c>
      <c r="AD395" s="130">
        <v>1200</v>
      </c>
      <c r="AE395" s="130"/>
      <c r="AK395" s="123">
        <v>0</v>
      </c>
      <c r="AL395" s="123">
        <v>0</v>
      </c>
      <c r="AM395" s="123">
        <v>0</v>
      </c>
      <c r="AN395" s="123">
        <v>0</v>
      </c>
      <c r="AO395" s="124">
        <v>0</v>
      </c>
      <c r="AP395" s="124">
        <v>0</v>
      </c>
      <c r="AQ395" s="124">
        <v>0</v>
      </c>
      <c r="AR395" s="124">
        <v>0</v>
      </c>
      <c r="AS395" s="123">
        <v>0</v>
      </c>
      <c r="AT395" s="123">
        <v>0</v>
      </c>
      <c r="AU395" s="123">
        <v>0</v>
      </c>
      <c r="AV395" s="123">
        <v>0</v>
      </c>
      <c r="AY395" s="131">
        <v>1200</v>
      </c>
      <c r="AZ395" s="131"/>
      <c r="BK395" s="128">
        <f t="shared" si="58"/>
        <v>0</v>
      </c>
      <c r="BL395" s="128">
        <f t="shared" si="58"/>
        <v>0</v>
      </c>
      <c r="BM395" s="129">
        <f t="shared" si="56"/>
        <v>0</v>
      </c>
      <c r="BN395" s="129">
        <f t="shared" si="56"/>
        <v>0</v>
      </c>
    </row>
    <row r="396" spans="4:66" ht="20.100000000000001" customHeight="1" x14ac:dyDescent="0.25">
      <c r="D396" s="139" t="s">
        <v>35</v>
      </c>
      <c r="E396" s="139" t="s">
        <v>21</v>
      </c>
      <c r="F396" s="140" t="s">
        <v>624</v>
      </c>
      <c r="G396" s="114">
        <f t="shared" ref="G396:H459" si="61">+N396+P396</f>
        <v>0</v>
      </c>
      <c r="H396" s="114">
        <f t="shared" si="61"/>
        <v>0</v>
      </c>
      <c r="I396" s="114">
        <f t="shared" si="55"/>
        <v>0</v>
      </c>
      <c r="J396" s="114">
        <f t="shared" si="55"/>
        <v>0</v>
      </c>
      <c r="M396" s="141" t="s">
        <v>624</v>
      </c>
      <c r="N396" s="142">
        <v>0</v>
      </c>
      <c r="O396" s="142">
        <v>0</v>
      </c>
      <c r="P396" s="142">
        <v>0</v>
      </c>
      <c r="Q396" s="142">
        <v>0</v>
      </c>
      <c r="S396" s="117">
        <f t="shared" si="60"/>
        <v>0</v>
      </c>
      <c r="T396" s="117">
        <f t="shared" si="60"/>
        <v>0</v>
      </c>
      <c r="U396" s="114">
        <f t="shared" si="59"/>
        <v>0</v>
      </c>
      <c r="V396" s="114">
        <f t="shared" si="59"/>
        <v>0</v>
      </c>
      <c r="W396" s="117">
        <v>0</v>
      </c>
      <c r="X396" s="117">
        <v>0</v>
      </c>
      <c r="Y396" s="117">
        <v>0</v>
      </c>
      <c r="Z396" s="117">
        <v>0</v>
      </c>
      <c r="AA396" s="143"/>
      <c r="AB396" s="130">
        <v>0</v>
      </c>
      <c r="AC396" s="130">
        <v>0</v>
      </c>
      <c r="AD396" s="130">
        <v>2000</v>
      </c>
      <c r="AE396" s="130"/>
      <c r="AK396" s="123">
        <v>0</v>
      </c>
      <c r="AL396" s="123">
        <v>0</v>
      </c>
      <c r="AM396" s="123">
        <v>0</v>
      </c>
      <c r="AN396" s="123">
        <v>0</v>
      </c>
      <c r="AO396" s="124">
        <v>0</v>
      </c>
      <c r="AP396" s="124">
        <v>0</v>
      </c>
      <c r="AQ396" s="124">
        <v>0</v>
      </c>
      <c r="AR396" s="124">
        <v>0</v>
      </c>
      <c r="AS396" s="123">
        <v>0</v>
      </c>
      <c r="AT396" s="123">
        <v>0</v>
      </c>
      <c r="AU396" s="123">
        <v>0</v>
      </c>
      <c r="AV396" s="123">
        <v>0</v>
      </c>
      <c r="AY396" s="131">
        <v>2000</v>
      </c>
      <c r="AZ396" s="131"/>
      <c r="BK396" s="128">
        <f t="shared" si="58"/>
        <v>0</v>
      </c>
      <c r="BL396" s="128">
        <f t="shared" si="58"/>
        <v>0</v>
      </c>
      <c r="BM396" s="129">
        <f t="shared" si="56"/>
        <v>0</v>
      </c>
      <c r="BN396" s="129">
        <f t="shared" si="56"/>
        <v>0</v>
      </c>
    </row>
    <row r="397" spans="4:66" ht="20.100000000000001" customHeight="1" x14ac:dyDescent="0.25">
      <c r="D397" s="139" t="s">
        <v>35</v>
      </c>
      <c r="E397" s="139" t="s">
        <v>21</v>
      </c>
      <c r="F397" s="140" t="s">
        <v>625</v>
      </c>
      <c r="G397" s="114">
        <f t="shared" si="61"/>
        <v>0</v>
      </c>
      <c r="H397" s="114">
        <f t="shared" si="61"/>
        <v>0</v>
      </c>
      <c r="I397" s="114">
        <f t="shared" si="55"/>
        <v>0</v>
      </c>
      <c r="J397" s="114">
        <f t="shared" si="55"/>
        <v>0</v>
      </c>
      <c r="M397" s="141" t="s">
        <v>625</v>
      </c>
      <c r="N397" s="142">
        <v>0</v>
      </c>
      <c r="O397" s="142">
        <v>0</v>
      </c>
      <c r="P397" s="142">
        <v>0</v>
      </c>
      <c r="Q397" s="142">
        <v>0</v>
      </c>
      <c r="S397" s="117">
        <f t="shared" si="60"/>
        <v>0</v>
      </c>
      <c r="T397" s="117">
        <f t="shared" si="60"/>
        <v>0</v>
      </c>
      <c r="U397" s="114">
        <f t="shared" si="59"/>
        <v>66333</v>
      </c>
      <c r="V397" s="114">
        <f t="shared" si="59"/>
        <v>0</v>
      </c>
      <c r="W397" s="117">
        <v>195000</v>
      </c>
      <c r="X397" s="117">
        <v>0</v>
      </c>
      <c r="Y397" s="117">
        <v>195000</v>
      </c>
      <c r="Z397" s="117">
        <v>0</v>
      </c>
      <c r="AA397" s="143"/>
      <c r="AB397" s="130">
        <v>195000</v>
      </c>
      <c r="AC397" s="130">
        <v>0</v>
      </c>
      <c r="AD397" s="130"/>
      <c r="AE397" s="130"/>
      <c r="AK397" s="123">
        <v>0</v>
      </c>
      <c r="AL397" s="123">
        <v>0</v>
      </c>
      <c r="AM397" s="123">
        <v>0</v>
      </c>
      <c r="AN397" s="123">
        <v>0</v>
      </c>
      <c r="AO397" s="124">
        <v>0</v>
      </c>
      <c r="AP397" s="124">
        <v>0</v>
      </c>
      <c r="AQ397" s="124">
        <v>0</v>
      </c>
      <c r="AR397" s="124">
        <v>0</v>
      </c>
      <c r="AS397" s="123">
        <v>66333</v>
      </c>
      <c r="AT397" s="123">
        <v>0</v>
      </c>
      <c r="AU397" s="123">
        <v>0</v>
      </c>
      <c r="AV397" s="123">
        <v>0</v>
      </c>
      <c r="AY397" s="131"/>
      <c r="AZ397" s="131"/>
      <c r="BK397" s="128">
        <f t="shared" si="58"/>
        <v>66333</v>
      </c>
      <c r="BL397" s="128">
        <f t="shared" si="58"/>
        <v>0</v>
      </c>
      <c r="BM397" s="129">
        <f t="shared" si="56"/>
        <v>0</v>
      </c>
      <c r="BN397" s="129">
        <f t="shared" si="56"/>
        <v>0</v>
      </c>
    </row>
    <row r="398" spans="4:66" ht="20.100000000000001" customHeight="1" x14ac:dyDescent="0.25">
      <c r="D398" s="139" t="s">
        <v>35</v>
      </c>
      <c r="E398" s="139" t="s">
        <v>21</v>
      </c>
      <c r="F398" s="140" t="s">
        <v>626</v>
      </c>
      <c r="G398" s="114">
        <f t="shared" si="61"/>
        <v>0</v>
      </c>
      <c r="H398" s="114">
        <f t="shared" si="61"/>
        <v>0</v>
      </c>
      <c r="I398" s="114">
        <f t="shared" si="55"/>
        <v>0</v>
      </c>
      <c r="J398" s="114">
        <f t="shared" si="55"/>
        <v>0</v>
      </c>
      <c r="M398" s="141" t="s">
        <v>626</v>
      </c>
      <c r="N398" s="142">
        <v>0</v>
      </c>
      <c r="O398" s="142">
        <v>0</v>
      </c>
      <c r="P398" s="142">
        <v>0</v>
      </c>
      <c r="Q398" s="142">
        <v>0</v>
      </c>
      <c r="S398" s="117">
        <f t="shared" si="60"/>
        <v>0</v>
      </c>
      <c r="T398" s="117">
        <f t="shared" si="60"/>
        <v>0</v>
      </c>
      <c r="U398" s="114">
        <f t="shared" si="59"/>
        <v>0</v>
      </c>
      <c r="V398" s="114">
        <f t="shared" si="59"/>
        <v>0</v>
      </c>
      <c r="W398" s="117">
        <v>0</v>
      </c>
      <c r="X398" s="117">
        <v>0</v>
      </c>
      <c r="Y398" s="117">
        <v>0</v>
      </c>
      <c r="Z398" s="117">
        <v>0</v>
      </c>
      <c r="AA398" s="143"/>
      <c r="AB398" s="130">
        <v>0</v>
      </c>
      <c r="AC398" s="130">
        <v>0</v>
      </c>
      <c r="AD398" s="130">
        <v>3000</v>
      </c>
      <c r="AE398" s="130"/>
      <c r="AK398" s="123">
        <v>0</v>
      </c>
      <c r="AL398" s="123">
        <v>0</v>
      </c>
      <c r="AM398" s="123">
        <v>0</v>
      </c>
      <c r="AN398" s="123">
        <v>0</v>
      </c>
      <c r="AO398" s="124">
        <v>0</v>
      </c>
      <c r="AP398" s="124">
        <v>0</v>
      </c>
      <c r="AQ398" s="124">
        <v>0</v>
      </c>
      <c r="AR398" s="124">
        <v>0</v>
      </c>
      <c r="AS398" s="123">
        <v>0</v>
      </c>
      <c r="AT398" s="123">
        <v>0</v>
      </c>
      <c r="AU398" s="123">
        <v>0</v>
      </c>
      <c r="AV398" s="123">
        <v>0</v>
      </c>
      <c r="AY398" s="131">
        <v>3000</v>
      </c>
      <c r="AZ398" s="131"/>
      <c r="BK398" s="128">
        <f t="shared" si="58"/>
        <v>0</v>
      </c>
      <c r="BL398" s="128">
        <f t="shared" si="58"/>
        <v>0</v>
      </c>
      <c r="BM398" s="129">
        <f t="shared" ref="BM398:BN428" si="62">+U398-BK398</f>
        <v>0</v>
      </c>
      <c r="BN398" s="129">
        <f t="shared" si="62"/>
        <v>0</v>
      </c>
    </row>
    <row r="399" spans="4:66" ht="20.100000000000001" customHeight="1" x14ac:dyDescent="0.25">
      <c r="D399" s="139" t="s">
        <v>35</v>
      </c>
      <c r="E399" s="139" t="s">
        <v>21</v>
      </c>
      <c r="F399" s="140" t="s">
        <v>627</v>
      </c>
      <c r="G399" s="114">
        <f t="shared" si="61"/>
        <v>0</v>
      </c>
      <c r="H399" s="114">
        <f t="shared" si="61"/>
        <v>0</v>
      </c>
      <c r="I399" s="114">
        <f t="shared" si="55"/>
        <v>0</v>
      </c>
      <c r="J399" s="114">
        <f t="shared" si="55"/>
        <v>0</v>
      </c>
      <c r="M399" s="141" t="s">
        <v>627</v>
      </c>
      <c r="N399" s="142">
        <v>0</v>
      </c>
      <c r="O399" s="142">
        <v>0</v>
      </c>
      <c r="P399" s="142">
        <v>0</v>
      </c>
      <c r="Q399" s="142">
        <v>0</v>
      </c>
      <c r="S399" s="117">
        <f t="shared" si="60"/>
        <v>0</v>
      </c>
      <c r="T399" s="117">
        <f t="shared" si="60"/>
        <v>0</v>
      </c>
      <c r="U399" s="114">
        <f t="shared" si="59"/>
        <v>0</v>
      </c>
      <c r="V399" s="114">
        <f t="shared" si="59"/>
        <v>0</v>
      </c>
      <c r="W399" s="117">
        <v>0</v>
      </c>
      <c r="X399" s="117">
        <v>0</v>
      </c>
      <c r="Y399" s="117">
        <v>0</v>
      </c>
      <c r="Z399" s="117">
        <v>0</v>
      </c>
      <c r="AA399" s="143"/>
      <c r="AB399" s="130">
        <v>0</v>
      </c>
      <c r="AC399" s="130">
        <v>0</v>
      </c>
      <c r="AD399" s="130">
        <v>16500</v>
      </c>
      <c r="AE399" s="130"/>
      <c r="AK399" s="123">
        <v>0</v>
      </c>
      <c r="AL399" s="123">
        <v>0</v>
      </c>
      <c r="AM399" s="123">
        <v>0</v>
      </c>
      <c r="AN399" s="123">
        <v>0</v>
      </c>
      <c r="AO399" s="124">
        <v>0</v>
      </c>
      <c r="AP399" s="124">
        <v>0</v>
      </c>
      <c r="AQ399" s="124">
        <v>0</v>
      </c>
      <c r="AR399" s="124">
        <v>0</v>
      </c>
      <c r="AS399" s="123">
        <v>0</v>
      </c>
      <c r="AT399" s="123">
        <v>0</v>
      </c>
      <c r="AU399" s="123">
        <v>0</v>
      </c>
      <c r="AV399" s="123">
        <v>0</v>
      </c>
      <c r="AY399" s="131">
        <v>530000</v>
      </c>
      <c r="AZ399" s="131"/>
      <c r="BK399" s="128">
        <f t="shared" si="58"/>
        <v>0</v>
      </c>
      <c r="BL399" s="128">
        <f t="shared" si="58"/>
        <v>0</v>
      </c>
      <c r="BM399" s="129">
        <f t="shared" si="62"/>
        <v>0</v>
      </c>
      <c r="BN399" s="129">
        <f t="shared" si="62"/>
        <v>0</v>
      </c>
    </row>
    <row r="400" spans="4:66" ht="20.100000000000001" customHeight="1" x14ac:dyDescent="0.25">
      <c r="D400" s="139" t="s">
        <v>35</v>
      </c>
      <c r="E400" s="139" t="s">
        <v>21</v>
      </c>
      <c r="F400" s="140" t="s">
        <v>628</v>
      </c>
      <c r="G400" s="114">
        <f t="shared" si="61"/>
        <v>82500</v>
      </c>
      <c r="H400" s="114">
        <f t="shared" si="61"/>
        <v>0</v>
      </c>
      <c r="I400" s="114">
        <f t="shared" si="55"/>
        <v>82500</v>
      </c>
      <c r="J400" s="114">
        <f t="shared" si="55"/>
        <v>0</v>
      </c>
      <c r="M400" s="141" t="s">
        <v>628</v>
      </c>
      <c r="N400" s="142">
        <v>82500</v>
      </c>
      <c r="O400" s="142">
        <v>0</v>
      </c>
      <c r="P400" s="142">
        <v>0</v>
      </c>
      <c r="Q400" s="142">
        <v>0</v>
      </c>
      <c r="S400" s="117">
        <f t="shared" si="60"/>
        <v>82500</v>
      </c>
      <c r="T400" s="117">
        <f t="shared" si="60"/>
        <v>0</v>
      </c>
      <c r="U400" s="114">
        <f t="shared" si="59"/>
        <v>82500</v>
      </c>
      <c r="V400" s="114">
        <f t="shared" si="59"/>
        <v>0</v>
      </c>
      <c r="W400" s="117">
        <v>82500</v>
      </c>
      <c r="X400" s="117">
        <v>0</v>
      </c>
      <c r="Y400" s="117">
        <v>82500</v>
      </c>
      <c r="Z400" s="117">
        <v>0</v>
      </c>
      <c r="AA400" s="143"/>
      <c r="AB400" s="163">
        <v>82500</v>
      </c>
      <c r="AC400" s="163">
        <v>0</v>
      </c>
      <c r="AD400" s="130"/>
      <c r="AE400" s="130"/>
      <c r="AK400" s="123">
        <v>82500</v>
      </c>
      <c r="AL400" s="123">
        <v>0</v>
      </c>
      <c r="AM400" s="123">
        <v>0</v>
      </c>
      <c r="AN400" s="123">
        <v>0</v>
      </c>
      <c r="AO400" s="124">
        <v>82500</v>
      </c>
      <c r="AP400" s="124">
        <v>0</v>
      </c>
      <c r="AQ400" s="124">
        <v>0</v>
      </c>
      <c r="AR400" s="124">
        <v>0</v>
      </c>
      <c r="AS400" s="123">
        <v>82500</v>
      </c>
      <c r="AT400" s="123">
        <v>0</v>
      </c>
      <c r="AU400" s="123">
        <v>0</v>
      </c>
      <c r="AV400" s="123">
        <v>0</v>
      </c>
      <c r="AY400" s="131">
        <v>90000</v>
      </c>
      <c r="AZ400" s="131"/>
      <c r="BK400" s="128">
        <f t="shared" si="58"/>
        <v>82500</v>
      </c>
      <c r="BL400" s="128">
        <f t="shared" si="58"/>
        <v>0</v>
      </c>
      <c r="BM400" s="129">
        <f t="shared" si="62"/>
        <v>0</v>
      </c>
      <c r="BN400" s="129">
        <f t="shared" si="62"/>
        <v>0</v>
      </c>
    </row>
    <row r="401" spans="4:66" ht="20.100000000000001" customHeight="1" x14ac:dyDescent="0.25">
      <c r="D401" s="139" t="s">
        <v>35</v>
      </c>
      <c r="E401" s="139" t="s">
        <v>21</v>
      </c>
      <c r="F401" s="140" t="s">
        <v>629</v>
      </c>
      <c r="G401" s="114">
        <f t="shared" si="61"/>
        <v>0</v>
      </c>
      <c r="H401" s="114">
        <f t="shared" si="61"/>
        <v>0</v>
      </c>
      <c r="I401" s="114">
        <f t="shared" si="55"/>
        <v>0</v>
      </c>
      <c r="J401" s="114">
        <f t="shared" si="55"/>
        <v>0</v>
      </c>
      <c r="M401" s="141" t="s">
        <v>629</v>
      </c>
      <c r="N401" s="142">
        <v>0</v>
      </c>
      <c r="O401" s="142">
        <v>0</v>
      </c>
      <c r="P401" s="142">
        <v>0</v>
      </c>
      <c r="Q401" s="142">
        <v>0</v>
      </c>
      <c r="S401" s="117">
        <f t="shared" si="60"/>
        <v>0</v>
      </c>
      <c r="T401" s="117">
        <f t="shared" si="60"/>
        <v>0</v>
      </c>
      <c r="U401" s="114">
        <f t="shared" si="59"/>
        <v>0</v>
      </c>
      <c r="V401" s="114">
        <f t="shared" si="59"/>
        <v>0</v>
      </c>
      <c r="W401" s="117">
        <v>66000</v>
      </c>
      <c r="X401" s="117">
        <v>0</v>
      </c>
      <c r="Y401" s="117">
        <v>66000</v>
      </c>
      <c r="Z401" s="117">
        <v>0</v>
      </c>
      <c r="AA401" s="143"/>
      <c r="AB401" s="130">
        <v>66000</v>
      </c>
      <c r="AC401" s="130">
        <v>0</v>
      </c>
      <c r="AD401" s="130">
        <v>66000</v>
      </c>
      <c r="AE401" s="130"/>
      <c r="AK401" s="123">
        <v>0</v>
      </c>
      <c r="AL401" s="123">
        <v>0</v>
      </c>
      <c r="AM401" s="123">
        <v>0</v>
      </c>
      <c r="AN401" s="123">
        <v>0</v>
      </c>
      <c r="AO401" s="124">
        <v>0</v>
      </c>
      <c r="AP401" s="124">
        <v>0</v>
      </c>
      <c r="AQ401" s="124">
        <v>0</v>
      </c>
      <c r="AR401" s="124">
        <v>0</v>
      </c>
      <c r="AS401" s="123">
        <v>0</v>
      </c>
      <c r="AT401" s="123">
        <v>0</v>
      </c>
      <c r="AU401" s="123">
        <v>0</v>
      </c>
      <c r="AV401" s="123">
        <v>0</v>
      </c>
      <c r="AY401" s="131"/>
      <c r="AZ401" s="131"/>
      <c r="BK401" s="128">
        <f t="shared" si="58"/>
        <v>0</v>
      </c>
      <c r="BL401" s="128">
        <f t="shared" si="58"/>
        <v>0</v>
      </c>
      <c r="BM401" s="129">
        <f t="shared" si="62"/>
        <v>0</v>
      </c>
      <c r="BN401" s="129">
        <f t="shared" si="62"/>
        <v>0</v>
      </c>
    </row>
    <row r="402" spans="4:66" ht="20.100000000000001" customHeight="1" x14ac:dyDescent="0.25">
      <c r="D402" s="139" t="s">
        <v>35</v>
      </c>
      <c r="E402" s="139" t="s">
        <v>21</v>
      </c>
      <c r="F402" s="140" t="s">
        <v>630</v>
      </c>
      <c r="G402" s="114">
        <f t="shared" si="61"/>
        <v>0</v>
      </c>
      <c r="H402" s="114">
        <f t="shared" si="61"/>
        <v>0</v>
      </c>
      <c r="I402" s="114">
        <f t="shared" si="55"/>
        <v>0</v>
      </c>
      <c r="J402" s="114">
        <f t="shared" si="55"/>
        <v>0</v>
      </c>
      <c r="M402" s="141" t="s">
        <v>630</v>
      </c>
      <c r="N402" s="142">
        <v>0</v>
      </c>
      <c r="O402" s="142">
        <v>0</v>
      </c>
      <c r="P402" s="142">
        <v>0</v>
      </c>
      <c r="Q402" s="142">
        <v>0</v>
      </c>
      <c r="S402" s="117">
        <f t="shared" si="60"/>
        <v>0</v>
      </c>
      <c r="T402" s="117">
        <f t="shared" si="60"/>
        <v>0</v>
      </c>
      <c r="U402" s="114">
        <f t="shared" si="59"/>
        <v>0</v>
      </c>
      <c r="V402" s="114">
        <f t="shared" si="59"/>
        <v>0</v>
      </c>
      <c r="W402" s="117">
        <v>0</v>
      </c>
      <c r="X402" s="117">
        <v>0</v>
      </c>
      <c r="Y402" s="117">
        <v>84000</v>
      </c>
      <c r="Z402" s="117">
        <v>0</v>
      </c>
      <c r="AA402" s="143"/>
      <c r="AB402" s="130">
        <v>84000</v>
      </c>
      <c r="AC402" s="130">
        <v>0</v>
      </c>
      <c r="AD402" s="130">
        <v>84000</v>
      </c>
      <c r="AE402" s="130"/>
      <c r="AK402" s="123">
        <v>0</v>
      </c>
      <c r="AL402" s="123">
        <v>0</v>
      </c>
      <c r="AM402" s="123">
        <v>0</v>
      </c>
      <c r="AN402" s="123">
        <v>0</v>
      </c>
      <c r="AO402" s="124">
        <v>0</v>
      </c>
      <c r="AP402" s="124">
        <v>0</v>
      </c>
      <c r="AQ402" s="124">
        <v>0</v>
      </c>
      <c r="AR402" s="124">
        <v>0</v>
      </c>
      <c r="AS402" s="123">
        <v>0</v>
      </c>
      <c r="AT402" s="123">
        <v>0</v>
      </c>
      <c r="AU402" s="123">
        <v>0</v>
      </c>
      <c r="AV402" s="123">
        <v>0</v>
      </c>
      <c r="AY402" s="131">
        <v>84000</v>
      </c>
      <c r="AZ402" s="131"/>
      <c r="BK402" s="128">
        <f t="shared" si="58"/>
        <v>0</v>
      </c>
      <c r="BL402" s="128">
        <f t="shared" si="58"/>
        <v>0</v>
      </c>
      <c r="BM402" s="129">
        <f t="shared" si="62"/>
        <v>0</v>
      </c>
      <c r="BN402" s="129">
        <f t="shared" si="62"/>
        <v>0</v>
      </c>
    </row>
    <row r="403" spans="4:66" ht="20.100000000000001" customHeight="1" x14ac:dyDescent="0.25">
      <c r="D403" s="139" t="s">
        <v>35</v>
      </c>
      <c r="E403" s="139" t="s">
        <v>21</v>
      </c>
      <c r="F403" s="140" t="s">
        <v>631</v>
      </c>
      <c r="G403" s="114">
        <f t="shared" si="61"/>
        <v>0</v>
      </c>
      <c r="H403" s="114">
        <f t="shared" si="61"/>
        <v>0</v>
      </c>
      <c r="I403" s="114">
        <f t="shared" si="55"/>
        <v>0</v>
      </c>
      <c r="J403" s="114">
        <f t="shared" si="55"/>
        <v>0</v>
      </c>
      <c r="M403" s="141" t="s">
        <v>631</v>
      </c>
      <c r="N403" s="142">
        <v>0</v>
      </c>
      <c r="O403" s="142">
        <v>0</v>
      </c>
      <c r="P403" s="142">
        <v>0</v>
      </c>
      <c r="Q403" s="142">
        <v>0</v>
      </c>
      <c r="S403" s="117">
        <f t="shared" si="60"/>
        <v>0</v>
      </c>
      <c r="T403" s="117">
        <f t="shared" si="60"/>
        <v>0</v>
      </c>
      <c r="U403" s="114">
        <f t="shared" si="59"/>
        <v>0</v>
      </c>
      <c r="V403" s="114">
        <f t="shared" si="59"/>
        <v>0</v>
      </c>
      <c r="W403" s="117">
        <v>0</v>
      </c>
      <c r="X403" s="117">
        <v>0</v>
      </c>
      <c r="Y403" s="117">
        <v>650000</v>
      </c>
      <c r="Z403" s="117">
        <v>0</v>
      </c>
      <c r="AA403" s="143"/>
      <c r="AB403" s="130">
        <v>650000</v>
      </c>
      <c r="AC403" s="130">
        <v>0</v>
      </c>
      <c r="AD403" s="130">
        <v>650000</v>
      </c>
      <c r="AE403" s="130"/>
      <c r="AK403" s="123">
        <v>0</v>
      </c>
      <c r="AL403" s="123">
        <v>0</v>
      </c>
      <c r="AM403" s="123">
        <v>0</v>
      </c>
      <c r="AN403" s="123">
        <v>0</v>
      </c>
      <c r="AO403" s="124">
        <v>0</v>
      </c>
      <c r="AP403" s="124">
        <v>0</v>
      </c>
      <c r="AQ403" s="124">
        <v>0</v>
      </c>
      <c r="AR403" s="124">
        <v>0</v>
      </c>
      <c r="AS403" s="123">
        <v>0</v>
      </c>
      <c r="AT403" s="123">
        <v>0</v>
      </c>
      <c r="AU403" s="123">
        <v>0</v>
      </c>
      <c r="AV403" s="123">
        <v>0</v>
      </c>
      <c r="AY403" s="131">
        <v>650000</v>
      </c>
      <c r="AZ403" s="131"/>
      <c r="BK403" s="128">
        <f t="shared" si="58"/>
        <v>0</v>
      </c>
      <c r="BL403" s="128">
        <f t="shared" si="58"/>
        <v>0</v>
      </c>
      <c r="BM403" s="129">
        <f t="shared" si="62"/>
        <v>0</v>
      </c>
      <c r="BN403" s="129">
        <f t="shared" si="62"/>
        <v>0</v>
      </c>
    </row>
    <row r="404" spans="4:66" ht="20.100000000000001" customHeight="1" x14ac:dyDescent="0.25">
      <c r="D404" s="139" t="s">
        <v>35</v>
      </c>
      <c r="E404" s="139" t="s">
        <v>21</v>
      </c>
      <c r="F404" s="140" t="s">
        <v>632</v>
      </c>
      <c r="G404" s="114">
        <f t="shared" si="61"/>
        <v>100000</v>
      </c>
      <c r="H404" s="114">
        <f t="shared" si="61"/>
        <v>0</v>
      </c>
      <c r="I404" s="114">
        <f t="shared" si="55"/>
        <v>100000</v>
      </c>
      <c r="J404" s="114">
        <f t="shared" si="55"/>
        <v>0</v>
      </c>
      <c r="M404" s="141" t="s">
        <v>632</v>
      </c>
      <c r="N404" s="142">
        <v>100000</v>
      </c>
      <c r="O404" s="142">
        <v>0</v>
      </c>
      <c r="P404" s="142">
        <v>0</v>
      </c>
      <c r="Q404" s="142">
        <v>0</v>
      </c>
      <c r="S404" s="117">
        <f t="shared" si="60"/>
        <v>100000</v>
      </c>
      <c r="T404" s="117">
        <f t="shared" si="60"/>
        <v>0</v>
      </c>
      <c r="U404" s="114">
        <f t="shared" si="59"/>
        <v>100000</v>
      </c>
      <c r="V404" s="114">
        <f t="shared" si="59"/>
        <v>0</v>
      </c>
      <c r="W404" s="117"/>
      <c r="X404" s="117"/>
      <c r="Y404" s="117"/>
      <c r="Z404" s="117"/>
      <c r="AA404" s="143"/>
      <c r="AB404" s="130"/>
      <c r="AC404" s="130"/>
      <c r="AD404" s="130"/>
      <c r="AE404" s="130"/>
      <c r="AK404" s="123">
        <v>100000</v>
      </c>
      <c r="AL404" s="123">
        <v>0</v>
      </c>
      <c r="AM404" s="123">
        <v>0</v>
      </c>
      <c r="AN404" s="123">
        <v>0</v>
      </c>
      <c r="AO404" s="124">
        <v>100000</v>
      </c>
      <c r="AP404" s="124">
        <v>0</v>
      </c>
      <c r="AQ404" s="124">
        <v>0</v>
      </c>
      <c r="AR404" s="124">
        <v>0</v>
      </c>
      <c r="AS404" s="123">
        <v>100000</v>
      </c>
      <c r="AT404" s="123">
        <v>0</v>
      </c>
      <c r="AU404" s="123">
        <v>0</v>
      </c>
      <c r="AV404" s="123">
        <v>0</v>
      </c>
      <c r="AY404" s="131"/>
      <c r="AZ404" s="131"/>
      <c r="BK404" s="128">
        <f t="shared" si="58"/>
        <v>100000</v>
      </c>
      <c r="BL404" s="128">
        <f t="shared" si="58"/>
        <v>0</v>
      </c>
      <c r="BM404" s="129">
        <f t="shared" si="62"/>
        <v>0</v>
      </c>
      <c r="BN404" s="129">
        <f t="shared" si="62"/>
        <v>0</v>
      </c>
    </row>
    <row r="405" spans="4:66" s="174" customFormat="1" ht="20.100000000000001" customHeight="1" x14ac:dyDescent="0.2">
      <c r="D405" s="172" t="s">
        <v>35</v>
      </c>
      <c r="E405" s="172" t="s">
        <v>21</v>
      </c>
      <c r="F405" s="173" t="s">
        <v>633</v>
      </c>
      <c r="G405" s="114">
        <f t="shared" si="61"/>
        <v>0</v>
      </c>
      <c r="H405" s="114">
        <f t="shared" si="61"/>
        <v>0</v>
      </c>
      <c r="I405" s="114">
        <f t="shared" si="55"/>
        <v>427000</v>
      </c>
      <c r="J405" s="114">
        <f t="shared" si="55"/>
        <v>0</v>
      </c>
      <c r="M405" s="175" t="s">
        <v>633</v>
      </c>
      <c r="N405" s="142">
        <v>0</v>
      </c>
      <c r="O405" s="142">
        <v>0</v>
      </c>
      <c r="P405" s="142">
        <v>0</v>
      </c>
      <c r="Q405" s="142">
        <v>0</v>
      </c>
      <c r="S405" s="176"/>
      <c r="T405" s="176"/>
      <c r="U405" s="177"/>
      <c r="V405" s="177"/>
      <c r="W405" s="176"/>
      <c r="X405" s="176"/>
      <c r="Y405" s="176"/>
      <c r="Z405" s="176"/>
      <c r="AA405" s="200"/>
      <c r="AB405" s="181"/>
      <c r="AC405" s="181"/>
      <c r="AD405" s="181"/>
      <c r="AE405" s="181"/>
      <c r="AK405" s="123">
        <v>427000</v>
      </c>
      <c r="AL405" s="123">
        <v>0</v>
      </c>
      <c r="AM405" s="123">
        <v>0</v>
      </c>
      <c r="AN405" s="123">
        <v>0</v>
      </c>
      <c r="AO405" s="182"/>
      <c r="AP405" s="182"/>
      <c r="AQ405" s="182"/>
      <c r="AR405" s="182"/>
      <c r="AS405" s="183"/>
      <c r="AT405" s="183"/>
      <c r="AU405" s="183"/>
      <c r="AV405" s="183"/>
      <c r="AW405" s="184"/>
      <c r="AX405" s="184"/>
      <c r="AY405" s="185"/>
      <c r="AZ405" s="185"/>
      <c r="BA405" s="184"/>
      <c r="BB405" s="184"/>
      <c r="BC405" s="184"/>
      <c r="BK405" s="186"/>
      <c r="BL405" s="186"/>
      <c r="BM405" s="187"/>
      <c r="BN405" s="187"/>
    </row>
    <row r="406" spans="4:66" s="174" customFormat="1" ht="20.100000000000001" customHeight="1" x14ac:dyDescent="0.2">
      <c r="D406" s="172" t="s">
        <v>35</v>
      </c>
      <c r="E406" s="172" t="s">
        <v>21</v>
      </c>
      <c r="F406" s="173" t="s">
        <v>634</v>
      </c>
      <c r="G406" s="114">
        <f t="shared" si="61"/>
        <v>300000</v>
      </c>
      <c r="H406" s="114">
        <f t="shared" si="61"/>
        <v>0</v>
      </c>
      <c r="I406" s="114">
        <f t="shared" si="55"/>
        <v>300000</v>
      </c>
      <c r="J406" s="114">
        <f t="shared" si="55"/>
        <v>0</v>
      </c>
      <c r="M406" s="175" t="s">
        <v>634</v>
      </c>
      <c r="N406" s="142">
        <v>300000</v>
      </c>
      <c r="O406" s="142">
        <v>0</v>
      </c>
      <c r="P406" s="142">
        <v>0</v>
      </c>
      <c r="Q406" s="142">
        <v>0</v>
      </c>
      <c r="S406" s="176"/>
      <c r="T406" s="176"/>
      <c r="U406" s="177"/>
      <c r="V406" s="177"/>
      <c r="W406" s="176"/>
      <c r="X406" s="176"/>
      <c r="Y406" s="176"/>
      <c r="Z406" s="176"/>
      <c r="AA406" s="200"/>
      <c r="AB406" s="181"/>
      <c r="AC406" s="181"/>
      <c r="AD406" s="181"/>
      <c r="AE406" s="181"/>
      <c r="AK406" s="123">
        <v>300000</v>
      </c>
      <c r="AL406" s="123">
        <v>0</v>
      </c>
      <c r="AM406" s="123">
        <v>0</v>
      </c>
      <c r="AN406" s="123">
        <v>0</v>
      </c>
      <c r="AO406" s="182"/>
      <c r="AP406" s="182"/>
      <c r="AQ406" s="182"/>
      <c r="AR406" s="182"/>
      <c r="AS406" s="183"/>
      <c r="AT406" s="183"/>
      <c r="AU406" s="183"/>
      <c r="AV406" s="183"/>
      <c r="AW406" s="184"/>
      <c r="AX406" s="184"/>
      <c r="AY406" s="185"/>
      <c r="AZ406" s="185"/>
      <c r="BA406" s="184"/>
      <c r="BB406" s="184"/>
      <c r="BC406" s="184"/>
      <c r="BK406" s="186"/>
      <c r="BL406" s="186"/>
      <c r="BM406" s="187"/>
      <c r="BN406" s="187"/>
    </row>
    <row r="407" spans="4:66" ht="20.100000000000001" customHeight="1" x14ac:dyDescent="0.25">
      <c r="D407" s="139" t="s">
        <v>35</v>
      </c>
      <c r="E407" s="139" t="s">
        <v>21</v>
      </c>
      <c r="F407" s="140" t="s">
        <v>635</v>
      </c>
      <c r="G407" s="114">
        <f t="shared" si="61"/>
        <v>0</v>
      </c>
      <c r="H407" s="114">
        <f t="shared" si="61"/>
        <v>0</v>
      </c>
      <c r="I407" s="114">
        <f t="shared" si="55"/>
        <v>0</v>
      </c>
      <c r="J407" s="114">
        <f t="shared" si="55"/>
        <v>0</v>
      </c>
      <c r="M407" s="141" t="s">
        <v>635</v>
      </c>
      <c r="N407" s="142">
        <v>0</v>
      </c>
      <c r="O407" s="142">
        <v>0</v>
      </c>
      <c r="P407" s="142">
        <v>0</v>
      </c>
      <c r="Q407" s="142">
        <v>0</v>
      </c>
      <c r="S407" s="117">
        <f t="shared" ref="S407:T438" si="63">AO407+AQ407</f>
        <v>0</v>
      </c>
      <c r="T407" s="117">
        <f t="shared" si="63"/>
        <v>0</v>
      </c>
      <c r="U407" s="114">
        <f t="shared" si="59"/>
        <v>0</v>
      </c>
      <c r="V407" s="114">
        <f t="shared" si="59"/>
        <v>0</v>
      </c>
      <c r="W407" s="117">
        <v>550000</v>
      </c>
      <c r="X407" s="117">
        <v>0</v>
      </c>
      <c r="Y407" s="117">
        <v>550000</v>
      </c>
      <c r="Z407" s="117">
        <v>0</v>
      </c>
      <c r="AA407" s="143"/>
      <c r="AB407" s="130">
        <v>550000</v>
      </c>
      <c r="AC407" s="130">
        <v>0</v>
      </c>
      <c r="AD407" s="130">
        <v>550000</v>
      </c>
      <c r="AE407" s="130"/>
      <c r="AK407" s="123">
        <v>0</v>
      </c>
      <c r="AL407" s="123">
        <v>0</v>
      </c>
      <c r="AM407" s="123">
        <v>0</v>
      </c>
      <c r="AN407" s="123">
        <v>0</v>
      </c>
      <c r="AO407" s="124">
        <v>0</v>
      </c>
      <c r="AP407" s="124">
        <v>0</v>
      </c>
      <c r="AQ407" s="124">
        <v>0</v>
      </c>
      <c r="AR407" s="124">
        <v>0</v>
      </c>
      <c r="AS407" s="123">
        <v>0</v>
      </c>
      <c r="AT407" s="123">
        <v>0</v>
      </c>
      <c r="AU407" s="123">
        <v>0</v>
      </c>
      <c r="AV407" s="123">
        <v>0</v>
      </c>
      <c r="AY407" s="131">
        <v>550000</v>
      </c>
      <c r="AZ407" s="131"/>
      <c r="BK407" s="128">
        <f t="shared" si="58"/>
        <v>0</v>
      </c>
      <c r="BL407" s="128">
        <f t="shared" si="58"/>
        <v>0</v>
      </c>
      <c r="BM407" s="129">
        <f t="shared" si="62"/>
        <v>0</v>
      </c>
      <c r="BN407" s="129">
        <f t="shared" si="62"/>
        <v>0</v>
      </c>
    </row>
    <row r="408" spans="4:66" ht="20.100000000000001" customHeight="1" x14ac:dyDescent="0.25">
      <c r="D408" s="139" t="s">
        <v>35</v>
      </c>
      <c r="E408" s="139" t="s">
        <v>21</v>
      </c>
      <c r="F408" s="140" t="s">
        <v>636</v>
      </c>
      <c r="G408" s="114">
        <f t="shared" si="61"/>
        <v>0</v>
      </c>
      <c r="H408" s="114">
        <f t="shared" si="61"/>
        <v>0</v>
      </c>
      <c r="I408" s="114">
        <f t="shared" ref="I408:J472" si="64">+AK408+AM408</f>
        <v>0</v>
      </c>
      <c r="J408" s="114">
        <f t="shared" si="64"/>
        <v>0</v>
      </c>
      <c r="M408" s="141" t="s">
        <v>636</v>
      </c>
      <c r="N408" s="142">
        <v>0</v>
      </c>
      <c r="O408" s="142">
        <v>0</v>
      </c>
      <c r="P408" s="142">
        <v>0</v>
      </c>
      <c r="Q408" s="142">
        <v>0</v>
      </c>
      <c r="S408" s="117">
        <f t="shared" si="63"/>
        <v>0</v>
      </c>
      <c r="T408" s="117">
        <f t="shared" si="63"/>
        <v>0</v>
      </c>
      <c r="U408" s="114">
        <f t="shared" si="59"/>
        <v>0</v>
      </c>
      <c r="V408" s="114">
        <f t="shared" si="59"/>
        <v>0</v>
      </c>
      <c r="W408" s="117">
        <v>0</v>
      </c>
      <c r="X408" s="117">
        <v>0</v>
      </c>
      <c r="Y408" s="117">
        <v>0</v>
      </c>
      <c r="Z408" s="117">
        <v>0</v>
      </c>
      <c r="AA408" s="143"/>
      <c r="AB408" s="130">
        <v>0</v>
      </c>
      <c r="AC408" s="130">
        <v>0</v>
      </c>
      <c r="AD408" s="130">
        <v>53153</v>
      </c>
      <c r="AE408" s="130"/>
      <c r="AK408" s="123">
        <v>0</v>
      </c>
      <c r="AL408" s="123">
        <v>0</v>
      </c>
      <c r="AM408" s="123">
        <v>0</v>
      </c>
      <c r="AN408" s="123">
        <v>0</v>
      </c>
      <c r="AO408" s="124">
        <v>0</v>
      </c>
      <c r="AP408" s="124">
        <v>0</v>
      </c>
      <c r="AQ408" s="124">
        <v>0</v>
      </c>
      <c r="AR408" s="124">
        <v>0</v>
      </c>
      <c r="AS408" s="123">
        <v>0</v>
      </c>
      <c r="AT408" s="123">
        <v>0</v>
      </c>
      <c r="AU408" s="123">
        <v>0</v>
      </c>
      <c r="AV408" s="123">
        <v>0</v>
      </c>
      <c r="AY408" s="131">
        <v>90000</v>
      </c>
      <c r="AZ408" s="131"/>
      <c r="BK408" s="128">
        <f t="shared" si="58"/>
        <v>0</v>
      </c>
      <c r="BL408" s="128">
        <f t="shared" si="58"/>
        <v>0</v>
      </c>
      <c r="BM408" s="129">
        <f t="shared" si="62"/>
        <v>0</v>
      </c>
      <c r="BN408" s="129">
        <f t="shared" si="62"/>
        <v>0</v>
      </c>
    </row>
    <row r="409" spans="4:66" ht="20.100000000000001" customHeight="1" x14ac:dyDescent="0.25">
      <c r="D409" s="139" t="s">
        <v>35</v>
      </c>
      <c r="E409" s="139" t="s">
        <v>21</v>
      </c>
      <c r="F409" s="140" t="s">
        <v>637</v>
      </c>
      <c r="G409" s="114">
        <f t="shared" si="61"/>
        <v>0</v>
      </c>
      <c r="H409" s="114">
        <f t="shared" si="61"/>
        <v>0</v>
      </c>
      <c r="I409" s="114">
        <f t="shared" si="64"/>
        <v>0</v>
      </c>
      <c r="J409" s="114">
        <f t="shared" si="64"/>
        <v>0</v>
      </c>
      <c r="M409" s="141" t="s">
        <v>637</v>
      </c>
      <c r="N409" s="142">
        <v>0</v>
      </c>
      <c r="O409" s="142">
        <v>0</v>
      </c>
      <c r="P409" s="142">
        <v>0</v>
      </c>
      <c r="Q409" s="142">
        <v>0</v>
      </c>
      <c r="S409" s="117">
        <f t="shared" si="63"/>
        <v>0</v>
      </c>
      <c r="T409" s="117">
        <f t="shared" si="63"/>
        <v>0</v>
      </c>
      <c r="U409" s="114">
        <f t="shared" si="59"/>
        <v>0</v>
      </c>
      <c r="V409" s="114">
        <f t="shared" si="59"/>
        <v>0</v>
      </c>
      <c r="W409" s="117">
        <v>0</v>
      </c>
      <c r="X409" s="117">
        <v>0</v>
      </c>
      <c r="Y409" s="117">
        <v>0</v>
      </c>
      <c r="Z409" s="117">
        <v>0</v>
      </c>
      <c r="AA409" s="143"/>
      <c r="AB409" s="130">
        <v>5000</v>
      </c>
      <c r="AC409" s="130">
        <v>0</v>
      </c>
      <c r="AD409" s="130">
        <v>5000</v>
      </c>
      <c r="AE409" s="130"/>
      <c r="AK409" s="123">
        <v>0</v>
      </c>
      <c r="AL409" s="123">
        <v>0</v>
      </c>
      <c r="AM409" s="123">
        <v>0</v>
      </c>
      <c r="AN409" s="123">
        <v>0</v>
      </c>
      <c r="AO409" s="124">
        <v>0</v>
      </c>
      <c r="AP409" s="124">
        <v>0</v>
      </c>
      <c r="AQ409" s="124">
        <v>0</v>
      </c>
      <c r="AR409" s="124">
        <v>0</v>
      </c>
      <c r="AS409" s="123">
        <v>0</v>
      </c>
      <c r="AT409" s="123">
        <v>0</v>
      </c>
      <c r="AU409" s="123">
        <v>0</v>
      </c>
      <c r="AV409" s="123">
        <v>0</v>
      </c>
      <c r="AY409" s="131">
        <v>5000</v>
      </c>
      <c r="AZ409" s="131"/>
      <c r="BK409" s="128">
        <f t="shared" si="58"/>
        <v>0</v>
      </c>
      <c r="BL409" s="128">
        <f t="shared" si="58"/>
        <v>0</v>
      </c>
      <c r="BM409" s="129">
        <f t="shared" si="62"/>
        <v>0</v>
      </c>
      <c r="BN409" s="129">
        <f t="shared" si="62"/>
        <v>0</v>
      </c>
    </row>
    <row r="410" spans="4:66" ht="20.100000000000001" customHeight="1" x14ac:dyDescent="0.25">
      <c r="D410" s="139" t="s">
        <v>35</v>
      </c>
      <c r="E410" s="139" t="s">
        <v>21</v>
      </c>
      <c r="F410" s="140" t="s">
        <v>638</v>
      </c>
      <c r="G410" s="114">
        <f t="shared" si="61"/>
        <v>0</v>
      </c>
      <c r="H410" s="114">
        <f t="shared" si="61"/>
        <v>0</v>
      </c>
      <c r="I410" s="114">
        <f t="shared" si="64"/>
        <v>0</v>
      </c>
      <c r="J410" s="114">
        <f t="shared" si="64"/>
        <v>0</v>
      </c>
      <c r="M410" s="141" t="s">
        <v>638</v>
      </c>
      <c r="N410" s="142">
        <v>0</v>
      </c>
      <c r="O410" s="142">
        <v>0</v>
      </c>
      <c r="P410" s="142">
        <v>0</v>
      </c>
      <c r="Q410" s="142">
        <v>0</v>
      </c>
      <c r="S410" s="117">
        <f t="shared" si="63"/>
        <v>0</v>
      </c>
      <c r="T410" s="117">
        <f t="shared" si="63"/>
        <v>0</v>
      </c>
      <c r="U410" s="114">
        <f t="shared" si="59"/>
        <v>0</v>
      </c>
      <c r="V410" s="114">
        <f t="shared" si="59"/>
        <v>0</v>
      </c>
      <c r="W410" s="117">
        <v>0</v>
      </c>
      <c r="X410" s="117">
        <v>0</v>
      </c>
      <c r="Y410" s="117">
        <v>0</v>
      </c>
      <c r="Z410" s="117">
        <v>0</v>
      </c>
      <c r="AA410" s="143"/>
      <c r="AB410" s="130">
        <v>8500</v>
      </c>
      <c r="AC410" s="130">
        <v>0</v>
      </c>
      <c r="AD410" s="130">
        <v>8500</v>
      </c>
      <c r="AE410" s="130"/>
      <c r="AK410" s="123">
        <v>0</v>
      </c>
      <c r="AL410" s="123">
        <v>0</v>
      </c>
      <c r="AM410" s="123">
        <v>0</v>
      </c>
      <c r="AN410" s="123">
        <v>0</v>
      </c>
      <c r="AO410" s="124">
        <v>0</v>
      </c>
      <c r="AP410" s="124">
        <v>0</v>
      </c>
      <c r="AQ410" s="124">
        <v>0</v>
      </c>
      <c r="AR410" s="124">
        <v>0</v>
      </c>
      <c r="AS410" s="123">
        <v>0</v>
      </c>
      <c r="AT410" s="123">
        <v>0</v>
      </c>
      <c r="AU410" s="123">
        <v>0</v>
      </c>
      <c r="AV410" s="123">
        <v>0</v>
      </c>
      <c r="AY410" s="131">
        <v>8500</v>
      </c>
      <c r="AZ410" s="131"/>
      <c r="BK410" s="128">
        <f t="shared" si="58"/>
        <v>0</v>
      </c>
      <c r="BL410" s="128">
        <f t="shared" si="58"/>
        <v>0</v>
      </c>
      <c r="BM410" s="129">
        <f t="shared" si="62"/>
        <v>0</v>
      </c>
      <c r="BN410" s="129">
        <f t="shared" si="62"/>
        <v>0</v>
      </c>
    </row>
    <row r="411" spans="4:66" ht="20.100000000000001" customHeight="1" x14ac:dyDescent="0.25">
      <c r="D411" s="139" t="s">
        <v>35</v>
      </c>
      <c r="E411" s="139" t="s">
        <v>21</v>
      </c>
      <c r="F411" s="140" t="s">
        <v>639</v>
      </c>
      <c r="G411" s="114">
        <f t="shared" si="61"/>
        <v>0</v>
      </c>
      <c r="H411" s="114">
        <f t="shared" si="61"/>
        <v>0</v>
      </c>
      <c r="I411" s="114">
        <f t="shared" si="64"/>
        <v>0</v>
      </c>
      <c r="J411" s="114">
        <f t="shared" si="64"/>
        <v>0</v>
      </c>
      <c r="M411" s="141" t="s">
        <v>639</v>
      </c>
      <c r="N411" s="142">
        <v>0</v>
      </c>
      <c r="O411" s="142">
        <v>0</v>
      </c>
      <c r="P411" s="142">
        <v>0</v>
      </c>
      <c r="Q411" s="142">
        <v>0</v>
      </c>
      <c r="S411" s="117">
        <f t="shared" si="63"/>
        <v>0</v>
      </c>
      <c r="T411" s="117">
        <f t="shared" si="63"/>
        <v>0</v>
      </c>
      <c r="U411" s="114">
        <f t="shared" si="59"/>
        <v>0</v>
      </c>
      <c r="V411" s="114">
        <f t="shared" si="59"/>
        <v>0</v>
      </c>
      <c r="W411" s="117">
        <v>0</v>
      </c>
      <c r="X411" s="117">
        <v>0</v>
      </c>
      <c r="Y411" s="117">
        <v>10000</v>
      </c>
      <c r="Z411" s="117">
        <v>0</v>
      </c>
      <c r="AA411" s="143"/>
      <c r="AB411" s="130">
        <v>10000</v>
      </c>
      <c r="AC411" s="130">
        <v>0</v>
      </c>
      <c r="AD411" s="130">
        <v>10000</v>
      </c>
      <c r="AE411" s="130"/>
      <c r="AK411" s="123">
        <v>0</v>
      </c>
      <c r="AL411" s="123">
        <v>0</v>
      </c>
      <c r="AM411" s="123">
        <v>0</v>
      </c>
      <c r="AN411" s="123">
        <v>0</v>
      </c>
      <c r="AO411" s="124">
        <v>0</v>
      </c>
      <c r="AP411" s="124">
        <v>0</v>
      </c>
      <c r="AQ411" s="124">
        <v>0</v>
      </c>
      <c r="AR411" s="124">
        <v>0</v>
      </c>
      <c r="AS411" s="123">
        <v>0</v>
      </c>
      <c r="AT411" s="123">
        <v>0</v>
      </c>
      <c r="AU411" s="123">
        <v>0</v>
      </c>
      <c r="AV411" s="123">
        <v>0</v>
      </c>
      <c r="AY411" s="131">
        <v>10000</v>
      </c>
      <c r="AZ411" s="131"/>
      <c r="BK411" s="128">
        <f t="shared" si="58"/>
        <v>0</v>
      </c>
      <c r="BL411" s="128">
        <f t="shared" si="58"/>
        <v>0</v>
      </c>
      <c r="BM411" s="129">
        <f t="shared" si="62"/>
        <v>0</v>
      </c>
      <c r="BN411" s="129">
        <f t="shared" si="62"/>
        <v>0</v>
      </c>
    </row>
    <row r="412" spans="4:66" ht="20.100000000000001" customHeight="1" x14ac:dyDescent="0.25">
      <c r="D412" s="139" t="s">
        <v>35</v>
      </c>
      <c r="E412" s="139" t="s">
        <v>21</v>
      </c>
      <c r="F412" s="140" t="s">
        <v>640</v>
      </c>
      <c r="G412" s="114">
        <f t="shared" si="61"/>
        <v>0</v>
      </c>
      <c r="H412" s="114">
        <f t="shared" si="61"/>
        <v>0</v>
      </c>
      <c r="I412" s="114">
        <f t="shared" si="64"/>
        <v>0</v>
      </c>
      <c r="J412" s="114">
        <f t="shared" si="64"/>
        <v>0</v>
      </c>
      <c r="M412" s="141" t="s">
        <v>640</v>
      </c>
      <c r="N412" s="142">
        <v>0</v>
      </c>
      <c r="O412" s="142">
        <v>0</v>
      </c>
      <c r="P412" s="142">
        <v>0</v>
      </c>
      <c r="Q412" s="142">
        <v>0</v>
      </c>
      <c r="S412" s="117">
        <f t="shared" si="63"/>
        <v>0</v>
      </c>
      <c r="T412" s="117">
        <f t="shared" si="63"/>
        <v>0</v>
      </c>
      <c r="U412" s="114">
        <f t="shared" si="59"/>
        <v>0</v>
      </c>
      <c r="V412" s="114">
        <f t="shared" si="59"/>
        <v>0</v>
      </c>
      <c r="W412" s="117">
        <v>0</v>
      </c>
      <c r="X412" s="117">
        <v>0</v>
      </c>
      <c r="Y412" s="117">
        <v>0</v>
      </c>
      <c r="Z412" s="117">
        <v>0</v>
      </c>
      <c r="AA412" s="143"/>
      <c r="AB412" s="130">
        <v>0</v>
      </c>
      <c r="AC412" s="130">
        <v>0</v>
      </c>
      <c r="AD412" s="130">
        <v>70161</v>
      </c>
      <c r="AE412" s="130"/>
      <c r="AK412" s="123">
        <v>0</v>
      </c>
      <c r="AL412" s="123">
        <v>0</v>
      </c>
      <c r="AM412" s="123">
        <v>0</v>
      </c>
      <c r="AN412" s="123">
        <v>0</v>
      </c>
      <c r="AO412" s="124">
        <v>0</v>
      </c>
      <c r="AP412" s="124">
        <v>0</v>
      </c>
      <c r="AQ412" s="124">
        <v>0</v>
      </c>
      <c r="AR412" s="124">
        <v>0</v>
      </c>
      <c r="AS412" s="123">
        <v>0</v>
      </c>
      <c r="AT412" s="123">
        <v>0</v>
      </c>
      <c r="AU412" s="123">
        <v>0</v>
      </c>
      <c r="AV412" s="123">
        <v>0</v>
      </c>
      <c r="AY412" s="131">
        <v>70161</v>
      </c>
      <c r="AZ412" s="131"/>
      <c r="BK412" s="128">
        <f t="shared" si="58"/>
        <v>0</v>
      </c>
      <c r="BL412" s="128">
        <f t="shared" si="58"/>
        <v>0</v>
      </c>
      <c r="BM412" s="129">
        <f t="shared" si="62"/>
        <v>0</v>
      </c>
      <c r="BN412" s="129">
        <f t="shared" si="62"/>
        <v>0</v>
      </c>
    </row>
    <row r="413" spans="4:66" ht="20.100000000000001" customHeight="1" x14ac:dyDescent="0.25">
      <c r="D413" s="139" t="s">
        <v>35</v>
      </c>
      <c r="E413" s="139" t="s">
        <v>21</v>
      </c>
      <c r="F413" s="113" t="s">
        <v>641</v>
      </c>
      <c r="G413" s="114">
        <f t="shared" si="61"/>
        <v>0</v>
      </c>
      <c r="H413" s="114">
        <f t="shared" si="61"/>
        <v>0</v>
      </c>
      <c r="I413" s="114">
        <f t="shared" si="64"/>
        <v>0</v>
      </c>
      <c r="J413" s="114">
        <f t="shared" si="64"/>
        <v>0</v>
      </c>
      <c r="M413" s="115" t="s">
        <v>641</v>
      </c>
      <c r="N413" s="142">
        <v>0</v>
      </c>
      <c r="O413" s="142">
        <v>0</v>
      </c>
      <c r="P413" s="142">
        <v>0</v>
      </c>
      <c r="Q413" s="142">
        <v>0</v>
      </c>
      <c r="S413" s="117">
        <f t="shared" si="63"/>
        <v>0</v>
      </c>
      <c r="T413" s="117">
        <f t="shared" si="63"/>
        <v>0</v>
      </c>
      <c r="U413" s="118">
        <f t="shared" si="59"/>
        <v>0</v>
      </c>
      <c r="V413" s="118">
        <f t="shared" si="59"/>
        <v>0</v>
      </c>
      <c r="W413" s="117">
        <v>0</v>
      </c>
      <c r="X413" s="117">
        <v>0</v>
      </c>
      <c r="Y413" s="117"/>
      <c r="Z413" s="117"/>
      <c r="AA413" s="143"/>
      <c r="AB413" s="130"/>
      <c r="AC413" s="130"/>
      <c r="AD413" s="130"/>
      <c r="AE413" s="130"/>
      <c r="AK413" s="123">
        <v>0</v>
      </c>
      <c r="AL413" s="123">
        <v>0</v>
      </c>
      <c r="AM413" s="123">
        <v>0</v>
      </c>
      <c r="AN413" s="123">
        <v>0</v>
      </c>
      <c r="AO413" s="124">
        <v>0</v>
      </c>
      <c r="AP413" s="124">
        <v>0</v>
      </c>
      <c r="AQ413" s="124">
        <v>0</v>
      </c>
      <c r="AR413" s="124">
        <v>0</v>
      </c>
      <c r="AS413" s="123">
        <v>0</v>
      </c>
      <c r="AT413" s="123">
        <v>0</v>
      </c>
      <c r="AU413" s="123">
        <v>0</v>
      </c>
      <c r="AV413" s="123">
        <v>0</v>
      </c>
      <c r="AY413" s="131"/>
      <c r="AZ413" s="131"/>
      <c r="BK413" s="128">
        <f t="shared" si="58"/>
        <v>0</v>
      </c>
      <c r="BL413" s="128">
        <f t="shared" si="58"/>
        <v>0</v>
      </c>
      <c r="BM413" s="129">
        <f t="shared" si="62"/>
        <v>0</v>
      </c>
      <c r="BN413" s="129">
        <f t="shared" si="62"/>
        <v>0</v>
      </c>
    </row>
    <row r="414" spans="4:66" ht="20.100000000000001" customHeight="1" x14ac:dyDescent="0.25">
      <c r="D414" s="139" t="s">
        <v>35</v>
      </c>
      <c r="E414" s="139" t="s">
        <v>21</v>
      </c>
      <c r="F414" s="203" t="s">
        <v>642</v>
      </c>
      <c r="G414" s="114">
        <f t="shared" si="61"/>
        <v>0</v>
      </c>
      <c r="H414" s="114">
        <f t="shared" si="61"/>
        <v>0</v>
      </c>
      <c r="I414" s="114">
        <f t="shared" si="64"/>
        <v>0</v>
      </c>
      <c r="J414" s="114">
        <f t="shared" si="64"/>
        <v>0</v>
      </c>
      <c r="M414" s="141" t="s">
        <v>642</v>
      </c>
      <c r="N414" s="142">
        <v>0</v>
      </c>
      <c r="O414" s="142">
        <v>0</v>
      </c>
      <c r="P414" s="142">
        <v>0</v>
      </c>
      <c r="Q414" s="142">
        <v>0</v>
      </c>
      <c r="S414" s="117">
        <f t="shared" si="63"/>
        <v>0</v>
      </c>
      <c r="T414" s="117">
        <f t="shared" si="63"/>
        <v>0</v>
      </c>
      <c r="U414" s="204">
        <f t="shared" si="59"/>
        <v>0</v>
      </c>
      <c r="V414" s="204">
        <f t="shared" si="59"/>
        <v>0</v>
      </c>
      <c r="W414" s="117">
        <v>9759.84</v>
      </c>
      <c r="X414" s="117">
        <v>0</v>
      </c>
      <c r="Y414" s="117">
        <v>66716</v>
      </c>
      <c r="Z414" s="117">
        <v>0</v>
      </c>
      <c r="AA414" s="143"/>
      <c r="AB414" s="130"/>
      <c r="AC414" s="130"/>
      <c r="AD414" s="130"/>
      <c r="AE414" s="130"/>
      <c r="AK414" s="123">
        <v>0</v>
      </c>
      <c r="AL414" s="123">
        <v>0</v>
      </c>
      <c r="AM414" s="123">
        <v>0</v>
      </c>
      <c r="AN414" s="123">
        <v>0</v>
      </c>
      <c r="AO414" s="124">
        <v>0</v>
      </c>
      <c r="AP414" s="124">
        <v>0</v>
      </c>
      <c r="AQ414" s="124">
        <v>0</v>
      </c>
      <c r="AR414" s="124">
        <v>0</v>
      </c>
      <c r="AS414" s="123">
        <v>0</v>
      </c>
      <c r="AT414" s="123">
        <v>0</v>
      </c>
      <c r="AU414" s="123">
        <v>0</v>
      </c>
      <c r="AV414" s="123">
        <v>0</v>
      </c>
      <c r="AY414" s="131"/>
      <c r="AZ414" s="131"/>
      <c r="BK414" s="128">
        <f t="shared" si="58"/>
        <v>0</v>
      </c>
      <c r="BL414" s="128">
        <f t="shared" si="58"/>
        <v>0</v>
      </c>
      <c r="BM414" s="129">
        <f t="shared" si="62"/>
        <v>0</v>
      </c>
      <c r="BN414" s="129">
        <f t="shared" si="62"/>
        <v>0</v>
      </c>
    </row>
    <row r="415" spans="4:66" ht="20.100000000000001" customHeight="1" x14ac:dyDescent="0.25">
      <c r="D415" s="102" t="s">
        <v>35</v>
      </c>
      <c r="E415" s="102" t="s">
        <v>21</v>
      </c>
      <c r="F415" s="113" t="s">
        <v>643</v>
      </c>
      <c r="G415" s="114">
        <f t="shared" si="61"/>
        <v>0</v>
      </c>
      <c r="H415" s="114">
        <f t="shared" si="61"/>
        <v>0</v>
      </c>
      <c r="I415" s="114">
        <f t="shared" si="64"/>
        <v>0</v>
      </c>
      <c r="J415" s="114">
        <f t="shared" si="64"/>
        <v>0</v>
      </c>
      <c r="M415" s="115" t="s">
        <v>643</v>
      </c>
      <c r="N415" s="142">
        <v>0</v>
      </c>
      <c r="O415" s="142">
        <v>0</v>
      </c>
      <c r="P415" s="142">
        <v>0</v>
      </c>
      <c r="Q415" s="142">
        <v>0</v>
      </c>
      <c r="S415" s="117">
        <f t="shared" si="63"/>
        <v>0</v>
      </c>
      <c r="T415" s="117">
        <f t="shared" si="63"/>
        <v>0</v>
      </c>
      <c r="U415" s="118">
        <f t="shared" si="59"/>
        <v>0</v>
      </c>
      <c r="V415" s="118">
        <f t="shared" si="59"/>
        <v>0</v>
      </c>
      <c r="W415" s="117">
        <v>0</v>
      </c>
      <c r="X415" s="117">
        <v>0</v>
      </c>
      <c r="Y415" s="119"/>
      <c r="Z415" s="119"/>
      <c r="AA415" s="120"/>
      <c r="AB415" s="130">
        <v>0</v>
      </c>
      <c r="AC415" s="130">
        <v>0</v>
      </c>
      <c r="AD415" s="130"/>
      <c r="AE415" s="130"/>
      <c r="AK415" s="123">
        <v>0</v>
      </c>
      <c r="AL415" s="123">
        <v>0</v>
      </c>
      <c r="AM415" s="123">
        <v>0</v>
      </c>
      <c r="AN415" s="123">
        <v>0</v>
      </c>
      <c r="AO415" s="124">
        <v>0</v>
      </c>
      <c r="AP415" s="124">
        <v>0</v>
      </c>
      <c r="AQ415" s="124">
        <v>0</v>
      </c>
      <c r="AR415" s="124">
        <v>0</v>
      </c>
      <c r="AS415" s="123">
        <v>0</v>
      </c>
      <c r="AT415" s="123">
        <v>0</v>
      </c>
      <c r="AU415" s="123">
        <v>0</v>
      </c>
      <c r="AV415" s="123">
        <v>0</v>
      </c>
      <c r="AY415" s="131"/>
      <c r="AZ415" s="131"/>
      <c r="BK415" s="128">
        <f t="shared" si="58"/>
        <v>0</v>
      </c>
      <c r="BL415" s="128">
        <f t="shared" si="58"/>
        <v>0</v>
      </c>
      <c r="BM415" s="129">
        <f t="shared" si="62"/>
        <v>0</v>
      </c>
      <c r="BN415" s="129">
        <f t="shared" si="62"/>
        <v>0</v>
      </c>
    </row>
    <row r="416" spans="4:66" ht="20.100000000000001" customHeight="1" x14ac:dyDescent="0.25">
      <c r="D416" s="139" t="s">
        <v>35</v>
      </c>
      <c r="E416" s="139" t="s">
        <v>21</v>
      </c>
      <c r="F416" s="140" t="s">
        <v>644</v>
      </c>
      <c r="G416" s="114">
        <f t="shared" si="61"/>
        <v>752749308</v>
      </c>
      <c r="H416" s="114">
        <f t="shared" si="61"/>
        <v>0</v>
      </c>
      <c r="I416" s="114">
        <f t="shared" si="64"/>
        <v>719813324.87</v>
      </c>
      <c r="J416" s="114">
        <v>0</v>
      </c>
      <c r="M416" s="141" t="s">
        <v>644</v>
      </c>
      <c r="N416" s="142">
        <v>752749308</v>
      </c>
      <c r="O416" s="142">
        <v>0</v>
      </c>
      <c r="P416" s="142">
        <v>0</v>
      </c>
      <c r="Q416" s="142">
        <v>0</v>
      </c>
      <c r="S416" s="117">
        <f t="shared" si="63"/>
        <v>599688859</v>
      </c>
      <c r="T416" s="117">
        <f t="shared" si="63"/>
        <v>0</v>
      </c>
      <c r="U416" s="114">
        <f t="shared" si="59"/>
        <v>376910991</v>
      </c>
      <c r="V416" s="114">
        <f t="shared" si="59"/>
        <v>0</v>
      </c>
      <c r="W416" s="117">
        <v>370534784</v>
      </c>
      <c r="X416" s="117">
        <v>0</v>
      </c>
      <c r="Y416" s="117">
        <v>307093352</v>
      </c>
      <c r="Z416" s="117">
        <v>0</v>
      </c>
      <c r="AA416" s="143"/>
      <c r="AB416" s="130">
        <v>260292308</v>
      </c>
      <c r="AC416" s="130">
        <v>0</v>
      </c>
      <c r="AD416" s="130">
        <v>301599382</v>
      </c>
      <c r="AE416" s="130"/>
      <c r="AK416" s="123">
        <v>719813324.87</v>
      </c>
      <c r="AL416" s="123">
        <v>0</v>
      </c>
      <c r="AM416" s="123">
        <v>0</v>
      </c>
      <c r="AN416" s="123">
        <v>0</v>
      </c>
      <c r="AO416" s="124">
        <v>599688859</v>
      </c>
      <c r="AP416" s="124">
        <v>0</v>
      </c>
      <c r="AQ416" s="124">
        <v>0</v>
      </c>
      <c r="AR416" s="124">
        <v>0</v>
      </c>
      <c r="AS416" s="123">
        <v>376910991</v>
      </c>
      <c r="AT416" s="123">
        <v>0</v>
      </c>
      <c r="AU416" s="123">
        <v>0</v>
      </c>
      <c r="AV416" s="123">
        <v>0</v>
      </c>
      <c r="AY416" s="131">
        <v>271913857</v>
      </c>
      <c r="AZ416" s="131"/>
      <c r="BK416" s="128">
        <f t="shared" si="58"/>
        <v>376910991</v>
      </c>
      <c r="BL416" s="128">
        <f t="shared" si="58"/>
        <v>0</v>
      </c>
      <c r="BM416" s="129">
        <f t="shared" si="62"/>
        <v>0</v>
      </c>
      <c r="BN416" s="129">
        <f t="shared" si="62"/>
        <v>0</v>
      </c>
    </row>
    <row r="417" spans="4:66" ht="20.100000000000001" customHeight="1" x14ac:dyDescent="0.25">
      <c r="D417" s="139" t="s">
        <v>35</v>
      </c>
      <c r="E417" s="139" t="s">
        <v>21</v>
      </c>
      <c r="F417" s="113" t="s">
        <v>645</v>
      </c>
      <c r="G417" s="114">
        <f t="shared" si="61"/>
        <v>898577870.43999994</v>
      </c>
      <c r="H417" s="114">
        <f t="shared" si="61"/>
        <v>6356</v>
      </c>
      <c r="I417" s="114">
        <f t="shared" si="64"/>
        <v>789970673.1099999</v>
      </c>
      <c r="J417" s="114">
        <f t="shared" si="64"/>
        <v>822199.95</v>
      </c>
      <c r="M417" s="115" t="s">
        <v>645</v>
      </c>
      <c r="N417" s="142">
        <v>765104455.53999996</v>
      </c>
      <c r="O417" s="142">
        <v>6356</v>
      </c>
      <c r="P417" s="142">
        <v>133473414.90000001</v>
      </c>
      <c r="Q417" s="142">
        <v>0</v>
      </c>
      <c r="S417" s="117">
        <f t="shared" si="63"/>
        <v>604150546.74000001</v>
      </c>
      <c r="T417" s="117">
        <f t="shared" si="63"/>
        <v>9093784.8800000008</v>
      </c>
      <c r="U417" s="118">
        <f t="shared" si="59"/>
        <v>577014548.72000003</v>
      </c>
      <c r="V417" s="118">
        <f t="shared" si="59"/>
        <v>9057278.3000000007</v>
      </c>
      <c r="W417" s="117">
        <v>392696598.83999997</v>
      </c>
      <c r="X417" s="117">
        <v>3565944.79</v>
      </c>
      <c r="Y417" s="117">
        <v>447346675.33999997</v>
      </c>
      <c r="Z417" s="117">
        <v>2207610.4500000002</v>
      </c>
      <c r="AA417" s="143"/>
      <c r="AB417" s="130">
        <v>405153415.57999998</v>
      </c>
      <c r="AC417" s="130">
        <v>0</v>
      </c>
      <c r="AD417" s="130">
        <v>333268302.82999998</v>
      </c>
      <c r="AE417" s="130"/>
      <c r="AK417" s="123">
        <f>617636405.43-840608.96</f>
        <v>616795796.46999991</v>
      </c>
      <c r="AL417" s="123">
        <v>822199.95</v>
      </c>
      <c r="AM417" s="123">
        <v>173174876.63999999</v>
      </c>
      <c r="AN417" s="123">
        <v>0</v>
      </c>
      <c r="AO417" s="124">
        <v>491530696.75</v>
      </c>
      <c r="AP417" s="124">
        <v>9093784.8800000008</v>
      </c>
      <c r="AQ417" s="124">
        <v>112619849.98999999</v>
      </c>
      <c r="AR417" s="124">
        <v>0</v>
      </c>
      <c r="AS417" s="123">
        <v>461787571.79000002</v>
      </c>
      <c r="AT417" s="123">
        <v>9057278.3000000007</v>
      </c>
      <c r="AU417" s="123">
        <v>115226976.93000001</v>
      </c>
      <c r="AV417" s="123">
        <v>0</v>
      </c>
      <c r="AY417" s="131">
        <v>304096366.77999997</v>
      </c>
      <c r="AZ417" s="131"/>
      <c r="BK417" s="128">
        <f t="shared" si="58"/>
        <v>577014548.72000003</v>
      </c>
      <c r="BL417" s="128">
        <f t="shared" si="58"/>
        <v>9057278.3000000007</v>
      </c>
      <c r="BM417" s="129">
        <f t="shared" si="62"/>
        <v>0</v>
      </c>
      <c r="BN417" s="129">
        <f t="shared" si="62"/>
        <v>0</v>
      </c>
    </row>
    <row r="418" spans="4:66" ht="20.100000000000001" customHeight="1" x14ac:dyDescent="0.25">
      <c r="D418" s="139" t="s">
        <v>35</v>
      </c>
      <c r="E418" s="139" t="s">
        <v>21</v>
      </c>
      <c r="F418" s="113" t="s">
        <v>646</v>
      </c>
      <c r="G418" s="114">
        <f t="shared" si="61"/>
        <v>0</v>
      </c>
      <c r="H418" s="114">
        <f t="shared" si="61"/>
        <v>0</v>
      </c>
      <c r="I418" s="114">
        <f t="shared" si="64"/>
        <v>0</v>
      </c>
      <c r="J418" s="114">
        <f t="shared" si="64"/>
        <v>0</v>
      </c>
      <c r="M418" s="115" t="s">
        <v>646</v>
      </c>
      <c r="N418" s="142">
        <v>0</v>
      </c>
      <c r="O418" s="142">
        <v>0</v>
      </c>
      <c r="P418" s="142">
        <v>0</v>
      </c>
      <c r="Q418" s="142">
        <v>0</v>
      </c>
      <c r="S418" s="117">
        <f t="shared" si="63"/>
        <v>0</v>
      </c>
      <c r="T418" s="117">
        <f t="shared" si="63"/>
        <v>0</v>
      </c>
      <c r="U418" s="118">
        <f t="shared" si="59"/>
        <v>0</v>
      </c>
      <c r="V418" s="118">
        <f t="shared" si="59"/>
        <v>0</v>
      </c>
      <c r="W418" s="117">
        <v>0</v>
      </c>
      <c r="X418" s="117">
        <v>0</v>
      </c>
      <c r="Y418" s="117"/>
      <c r="Z418" s="117"/>
      <c r="AA418" s="143"/>
      <c r="AB418" s="130"/>
      <c r="AC418" s="130"/>
      <c r="AD418" s="130"/>
      <c r="AE418" s="130"/>
      <c r="AK418" s="123">
        <v>0</v>
      </c>
      <c r="AL418" s="123">
        <v>0</v>
      </c>
      <c r="AM418" s="123">
        <v>0</v>
      </c>
      <c r="AN418" s="123">
        <v>0</v>
      </c>
      <c r="AO418" s="124">
        <v>0</v>
      </c>
      <c r="AP418" s="124">
        <v>0</v>
      </c>
      <c r="AQ418" s="124">
        <v>0</v>
      </c>
      <c r="AR418" s="124">
        <v>0</v>
      </c>
      <c r="AS418" s="123">
        <v>0</v>
      </c>
      <c r="AT418" s="123">
        <v>0</v>
      </c>
      <c r="AU418" s="123">
        <v>0</v>
      </c>
      <c r="AV418" s="123">
        <v>0</v>
      </c>
      <c r="AY418" s="131"/>
      <c r="AZ418" s="131"/>
      <c r="BK418" s="128">
        <f t="shared" si="58"/>
        <v>0</v>
      </c>
      <c r="BL418" s="128">
        <f t="shared" si="58"/>
        <v>0</v>
      </c>
      <c r="BM418" s="129">
        <f t="shared" si="62"/>
        <v>0</v>
      </c>
      <c r="BN418" s="129">
        <f t="shared" si="62"/>
        <v>0</v>
      </c>
    </row>
    <row r="419" spans="4:66" ht="20.100000000000001" customHeight="1" x14ac:dyDescent="0.25">
      <c r="D419" s="139" t="s">
        <v>35</v>
      </c>
      <c r="E419" s="139" t="s">
        <v>21</v>
      </c>
      <c r="F419" s="140" t="s">
        <v>647</v>
      </c>
      <c r="G419" s="114">
        <f t="shared" si="61"/>
        <v>0</v>
      </c>
      <c r="H419" s="114">
        <f t="shared" si="61"/>
        <v>3670246399.1999998</v>
      </c>
      <c r="I419" s="114">
        <f t="shared" si="64"/>
        <v>0</v>
      </c>
      <c r="J419" s="114">
        <f t="shared" si="64"/>
        <v>2643646580.4499998</v>
      </c>
      <c r="M419" s="141" t="s">
        <v>647</v>
      </c>
      <c r="N419" s="142">
        <v>0</v>
      </c>
      <c r="O419" s="142">
        <v>3670246399.1999998</v>
      </c>
      <c r="P419" s="142">
        <v>0</v>
      </c>
      <c r="Q419" s="142">
        <v>0</v>
      </c>
      <c r="S419" s="117">
        <f t="shared" si="63"/>
        <v>0</v>
      </c>
      <c r="T419" s="117">
        <f t="shared" si="63"/>
        <v>1504336874.24</v>
      </c>
      <c r="U419" s="114">
        <f t="shared" si="59"/>
        <v>0</v>
      </c>
      <c r="V419" s="114">
        <f t="shared" si="59"/>
        <v>794440910.47000003</v>
      </c>
      <c r="W419" s="117">
        <v>0</v>
      </c>
      <c r="X419" s="117">
        <v>253386270.11000001</v>
      </c>
      <c r="Y419" s="117"/>
      <c r="Z419" s="117"/>
      <c r="AA419" s="143"/>
      <c r="AB419" s="130"/>
      <c r="AC419" s="130"/>
      <c r="AD419" s="130"/>
      <c r="AE419" s="130"/>
      <c r="AK419" s="123">
        <v>0</v>
      </c>
      <c r="AL419" s="123">
        <v>2643646580.4499998</v>
      </c>
      <c r="AM419" s="123">
        <v>0</v>
      </c>
      <c r="AN419" s="123">
        <v>0</v>
      </c>
      <c r="AO419" s="124">
        <v>0</v>
      </c>
      <c r="AP419" s="124">
        <v>1504336874.24</v>
      </c>
      <c r="AQ419" s="124">
        <v>0</v>
      </c>
      <c r="AR419" s="124">
        <v>0</v>
      </c>
      <c r="AS419" s="123">
        <v>0</v>
      </c>
      <c r="AT419" s="123">
        <v>794440910.47000003</v>
      </c>
      <c r="AU419" s="123">
        <v>0</v>
      </c>
      <c r="AV419" s="123">
        <v>0</v>
      </c>
      <c r="AY419" s="131"/>
      <c r="AZ419" s="131"/>
      <c r="BK419" s="128">
        <f t="shared" si="58"/>
        <v>0</v>
      </c>
      <c r="BL419" s="128">
        <f t="shared" si="58"/>
        <v>794440910.47000003</v>
      </c>
      <c r="BM419" s="129">
        <f t="shared" si="62"/>
        <v>0</v>
      </c>
      <c r="BN419" s="129">
        <f t="shared" si="62"/>
        <v>0</v>
      </c>
    </row>
    <row r="420" spans="4:66" ht="20.100000000000001" customHeight="1" x14ac:dyDescent="0.25">
      <c r="D420" s="139" t="s">
        <v>35</v>
      </c>
      <c r="E420" s="139" t="s">
        <v>21</v>
      </c>
      <c r="F420" s="140" t="s">
        <v>648</v>
      </c>
      <c r="G420" s="114">
        <f t="shared" si="61"/>
        <v>3670246401.3400002</v>
      </c>
      <c r="H420" s="114">
        <f t="shared" si="61"/>
        <v>0</v>
      </c>
      <c r="I420" s="114">
        <f t="shared" si="64"/>
        <v>2643646580.4499998</v>
      </c>
      <c r="J420" s="114">
        <f t="shared" si="64"/>
        <v>0</v>
      </c>
      <c r="M420" s="141" t="s">
        <v>648</v>
      </c>
      <c r="N420" s="142">
        <v>0</v>
      </c>
      <c r="O420" s="142">
        <v>0</v>
      </c>
      <c r="P420" s="142">
        <v>3670246401.3400002</v>
      </c>
      <c r="Q420" s="142">
        <v>0</v>
      </c>
      <c r="S420" s="117">
        <f t="shared" si="63"/>
        <v>1504336874.24</v>
      </c>
      <c r="T420" s="117">
        <f t="shared" si="63"/>
        <v>0</v>
      </c>
      <c r="U420" s="114">
        <f t="shared" si="59"/>
        <v>0</v>
      </c>
      <c r="V420" s="114">
        <f t="shared" si="59"/>
        <v>0</v>
      </c>
      <c r="W420" s="117">
        <v>253386270.11000001</v>
      </c>
      <c r="X420" s="117">
        <v>0</v>
      </c>
      <c r="Y420" s="117"/>
      <c r="Z420" s="117"/>
      <c r="AA420" s="143"/>
      <c r="AB420" s="130"/>
      <c r="AC420" s="130"/>
      <c r="AD420" s="130"/>
      <c r="AE420" s="130"/>
      <c r="AK420" s="123">
        <v>0</v>
      </c>
      <c r="AL420" s="123">
        <v>0</v>
      </c>
      <c r="AM420" s="123">
        <v>2643646580.4499998</v>
      </c>
      <c r="AN420" s="123">
        <v>0</v>
      </c>
      <c r="AO420" s="124">
        <v>0</v>
      </c>
      <c r="AP420" s="124">
        <v>0</v>
      </c>
      <c r="AQ420" s="124">
        <v>1504336874.24</v>
      </c>
      <c r="AR420" s="124">
        <v>0</v>
      </c>
      <c r="AS420" s="123">
        <v>0</v>
      </c>
      <c r="AT420" s="123">
        <v>0</v>
      </c>
      <c r="AU420" s="123">
        <v>0</v>
      </c>
      <c r="AV420" s="123">
        <v>0</v>
      </c>
      <c r="AY420" s="131"/>
      <c r="AZ420" s="131"/>
      <c r="BK420" s="128">
        <f t="shared" si="58"/>
        <v>0</v>
      </c>
      <c r="BL420" s="128">
        <f t="shared" si="58"/>
        <v>0</v>
      </c>
      <c r="BM420" s="129">
        <f t="shared" si="62"/>
        <v>0</v>
      </c>
      <c r="BN420" s="129">
        <f t="shared" si="62"/>
        <v>0</v>
      </c>
    </row>
    <row r="421" spans="4:66" ht="20.100000000000001" customHeight="1" x14ac:dyDescent="0.25">
      <c r="D421" s="139" t="s">
        <v>35</v>
      </c>
      <c r="E421" s="139" t="s">
        <v>21</v>
      </c>
      <c r="F421" s="113" t="s">
        <v>649</v>
      </c>
      <c r="G421" s="114">
        <f t="shared" si="61"/>
        <v>0</v>
      </c>
      <c r="H421" s="114">
        <f t="shared" si="61"/>
        <v>0</v>
      </c>
      <c r="I421" s="114">
        <f t="shared" si="64"/>
        <v>0</v>
      </c>
      <c r="J421" s="114">
        <f t="shared" si="64"/>
        <v>0</v>
      </c>
      <c r="M421" s="115" t="s">
        <v>650</v>
      </c>
      <c r="N421" s="142">
        <v>0</v>
      </c>
      <c r="O421" s="142">
        <v>0</v>
      </c>
      <c r="P421" s="142">
        <v>0</v>
      </c>
      <c r="Q421" s="142">
        <v>0</v>
      </c>
      <c r="S421" s="117">
        <f t="shared" si="63"/>
        <v>0</v>
      </c>
      <c r="T421" s="117">
        <f t="shared" si="63"/>
        <v>0</v>
      </c>
      <c r="U421" s="118">
        <f t="shared" si="59"/>
        <v>0</v>
      </c>
      <c r="V421" s="118">
        <f t="shared" si="59"/>
        <v>0</v>
      </c>
      <c r="W421" s="117">
        <v>0</v>
      </c>
      <c r="X421" s="117">
        <v>0</v>
      </c>
      <c r="Y421" s="117"/>
      <c r="Z421" s="117"/>
      <c r="AA421" s="143"/>
      <c r="AB421" s="130">
        <v>0</v>
      </c>
      <c r="AC421" s="130">
        <v>0</v>
      </c>
      <c r="AD421" s="130"/>
      <c r="AE421" s="130"/>
      <c r="AK421" s="123">
        <v>0</v>
      </c>
      <c r="AL421" s="123">
        <v>0</v>
      </c>
      <c r="AM421" s="123">
        <v>0</v>
      </c>
      <c r="AN421" s="123">
        <v>0</v>
      </c>
      <c r="AO421" s="124">
        <v>0</v>
      </c>
      <c r="AP421" s="124">
        <v>0</v>
      </c>
      <c r="AQ421" s="124">
        <v>0</v>
      </c>
      <c r="AR421" s="124">
        <v>0</v>
      </c>
      <c r="AS421" s="123">
        <v>0</v>
      </c>
      <c r="AT421" s="123">
        <v>0</v>
      </c>
      <c r="AU421" s="123">
        <v>0</v>
      </c>
      <c r="AV421" s="123">
        <v>0</v>
      </c>
      <c r="AY421" s="131"/>
      <c r="AZ421" s="131"/>
      <c r="BK421" s="128">
        <f t="shared" si="58"/>
        <v>0</v>
      </c>
      <c r="BL421" s="128">
        <f t="shared" si="58"/>
        <v>0</v>
      </c>
      <c r="BM421" s="129">
        <f t="shared" si="62"/>
        <v>0</v>
      </c>
      <c r="BN421" s="129">
        <f t="shared" si="62"/>
        <v>0</v>
      </c>
    </row>
    <row r="422" spans="4:66" ht="20.100000000000001" customHeight="1" x14ac:dyDescent="0.25">
      <c r="D422" s="139" t="s">
        <v>35</v>
      </c>
      <c r="E422" s="139" t="s">
        <v>21</v>
      </c>
      <c r="F422" s="140" t="s">
        <v>651</v>
      </c>
      <c r="G422" s="114">
        <f t="shared" si="61"/>
        <v>5376</v>
      </c>
      <c r="H422" s="114">
        <f t="shared" si="61"/>
        <v>0</v>
      </c>
      <c r="I422" s="114">
        <f t="shared" si="64"/>
        <v>29587</v>
      </c>
      <c r="J422" s="114">
        <f t="shared" si="64"/>
        <v>0</v>
      </c>
      <c r="M422" s="141" t="s">
        <v>651</v>
      </c>
      <c r="N422" s="142">
        <v>5376</v>
      </c>
      <c r="O422" s="142">
        <v>0</v>
      </c>
      <c r="P422" s="142">
        <v>0</v>
      </c>
      <c r="Q422" s="142">
        <v>0</v>
      </c>
      <c r="S422" s="117">
        <f t="shared" si="63"/>
        <v>20700</v>
      </c>
      <c r="T422" s="117">
        <f t="shared" si="63"/>
        <v>0</v>
      </c>
      <c r="U422" s="114">
        <f t="shared" si="59"/>
        <v>3037</v>
      </c>
      <c r="V422" s="114">
        <f t="shared" si="59"/>
        <v>0</v>
      </c>
      <c r="W422" s="117">
        <v>31650</v>
      </c>
      <c r="X422" s="117">
        <v>0</v>
      </c>
      <c r="Y422" s="117">
        <v>7755</v>
      </c>
      <c r="Z422" s="117">
        <v>0</v>
      </c>
      <c r="AA422" s="143"/>
      <c r="AB422" s="130">
        <v>38510</v>
      </c>
      <c r="AC422" s="130">
        <v>0</v>
      </c>
      <c r="AD422" s="130">
        <v>13100</v>
      </c>
      <c r="AE422" s="130"/>
      <c r="AK422" s="123">
        <v>29587</v>
      </c>
      <c r="AL422" s="123">
        <v>0</v>
      </c>
      <c r="AM422" s="123">
        <v>0</v>
      </c>
      <c r="AN422" s="123">
        <v>0</v>
      </c>
      <c r="AO422" s="124">
        <v>20700</v>
      </c>
      <c r="AP422" s="124">
        <v>0</v>
      </c>
      <c r="AQ422" s="124">
        <v>0</v>
      </c>
      <c r="AR422" s="124">
        <v>0</v>
      </c>
      <c r="AS422" s="123">
        <v>3037</v>
      </c>
      <c r="AT422" s="123">
        <v>0</v>
      </c>
      <c r="AU422" s="123">
        <v>0</v>
      </c>
      <c r="AV422" s="123">
        <v>0</v>
      </c>
      <c r="AY422" s="131">
        <v>13060</v>
      </c>
      <c r="AZ422" s="131"/>
      <c r="BK422" s="128">
        <f t="shared" si="58"/>
        <v>3037</v>
      </c>
      <c r="BL422" s="128">
        <f t="shared" si="58"/>
        <v>0</v>
      </c>
      <c r="BM422" s="129">
        <f t="shared" si="62"/>
        <v>0</v>
      </c>
      <c r="BN422" s="129">
        <f t="shared" si="62"/>
        <v>0</v>
      </c>
    </row>
    <row r="423" spans="4:66" ht="20.100000000000001" customHeight="1" x14ac:dyDescent="0.25">
      <c r="D423" s="139" t="s">
        <v>35</v>
      </c>
      <c r="E423" s="139" t="s">
        <v>21</v>
      </c>
      <c r="F423" s="113" t="s">
        <v>652</v>
      </c>
      <c r="G423" s="114">
        <f t="shared" si="61"/>
        <v>0</v>
      </c>
      <c r="H423" s="114">
        <f t="shared" si="61"/>
        <v>0</v>
      </c>
      <c r="I423" s="114">
        <f t="shared" si="64"/>
        <v>0</v>
      </c>
      <c r="J423" s="114">
        <f t="shared" si="64"/>
        <v>0</v>
      </c>
      <c r="M423" s="115" t="s">
        <v>652</v>
      </c>
      <c r="N423" s="142">
        <v>0</v>
      </c>
      <c r="O423" s="142">
        <v>0</v>
      </c>
      <c r="P423" s="142">
        <v>0</v>
      </c>
      <c r="Q423" s="142">
        <v>0</v>
      </c>
      <c r="S423" s="117">
        <f t="shared" si="63"/>
        <v>0</v>
      </c>
      <c r="T423" s="117">
        <f t="shared" si="63"/>
        <v>0</v>
      </c>
      <c r="U423" s="118">
        <f t="shared" si="59"/>
        <v>0</v>
      </c>
      <c r="V423" s="118">
        <f t="shared" si="59"/>
        <v>0</v>
      </c>
      <c r="W423" s="117">
        <v>0</v>
      </c>
      <c r="X423" s="117">
        <v>0</v>
      </c>
      <c r="Y423" s="117"/>
      <c r="Z423" s="117"/>
      <c r="AA423" s="143"/>
      <c r="AB423" s="130">
        <v>0</v>
      </c>
      <c r="AC423" s="130">
        <v>0</v>
      </c>
      <c r="AD423" s="130"/>
      <c r="AE423" s="130"/>
      <c r="AK423" s="123">
        <v>0</v>
      </c>
      <c r="AL423" s="123">
        <v>0</v>
      </c>
      <c r="AM423" s="123">
        <v>0</v>
      </c>
      <c r="AN423" s="123">
        <v>0</v>
      </c>
      <c r="AO423" s="124">
        <v>0</v>
      </c>
      <c r="AP423" s="124">
        <v>0</v>
      </c>
      <c r="AQ423" s="124">
        <v>0</v>
      </c>
      <c r="AR423" s="124">
        <v>0</v>
      </c>
      <c r="AS423" s="123">
        <v>0</v>
      </c>
      <c r="AT423" s="123">
        <v>0</v>
      </c>
      <c r="AU423" s="123">
        <v>0</v>
      </c>
      <c r="AV423" s="123">
        <v>0</v>
      </c>
      <c r="AY423" s="131"/>
      <c r="AZ423" s="131"/>
      <c r="BK423" s="128">
        <f t="shared" si="58"/>
        <v>0</v>
      </c>
      <c r="BL423" s="128">
        <f t="shared" si="58"/>
        <v>0</v>
      </c>
      <c r="BM423" s="129">
        <f t="shared" si="62"/>
        <v>0</v>
      </c>
      <c r="BN423" s="129">
        <f t="shared" si="62"/>
        <v>0</v>
      </c>
    </row>
    <row r="424" spans="4:66" ht="20.100000000000001" customHeight="1" x14ac:dyDescent="0.25">
      <c r="D424" s="139" t="s">
        <v>35</v>
      </c>
      <c r="E424" s="139" t="s">
        <v>21</v>
      </c>
      <c r="F424" s="140" t="s">
        <v>653</v>
      </c>
      <c r="G424" s="114">
        <f t="shared" si="61"/>
        <v>466387.28</v>
      </c>
      <c r="H424" s="114">
        <f t="shared" si="61"/>
        <v>0</v>
      </c>
      <c r="I424" s="114">
        <f t="shared" si="64"/>
        <v>2560888.31</v>
      </c>
      <c r="J424" s="114">
        <f t="shared" si="64"/>
        <v>0</v>
      </c>
      <c r="M424" s="141" t="s">
        <v>653</v>
      </c>
      <c r="N424" s="142">
        <v>466387.28</v>
      </c>
      <c r="O424" s="142">
        <v>0</v>
      </c>
      <c r="P424" s="142">
        <v>0</v>
      </c>
      <c r="Q424" s="142">
        <v>0</v>
      </c>
      <c r="S424" s="117">
        <f t="shared" si="63"/>
        <v>198039.51</v>
      </c>
      <c r="T424" s="117">
        <f t="shared" si="63"/>
        <v>0</v>
      </c>
      <c r="U424" s="114">
        <f t="shared" si="59"/>
        <v>1759647.94</v>
      </c>
      <c r="V424" s="114">
        <f t="shared" si="59"/>
        <v>0</v>
      </c>
      <c r="W424" s="117">
        <v>3113143.99</v>
      </c>
      <c r="X424" s="117">
        <v>0</v>
      </c>
      <c r="Y424" s="117">
        <v>2225665.79</v>
      </c>
      <c r="Z424" s="117">
        <v>0</v>
      </c>
      <c r="AA424" s="143"/>
      <c r="AB424" s="130">
        <v>1402615.45</v>
      </c>
      <c r="AC424" s="130">
        <v>0</v>
      </c>
      <c r="AD424" s="130">
        <v>2126352.02</v>
      </c>
      <c r="AE424" s="130"/>
      <c r="AK424" s="123">
        <v>2560888.31</v>
      </c>
      <c r="AL424" s="123">
        <v>0</v>
      </c>
      <c r="AM424" s="123">
        <v>0</v>
      </c>
      <c r="AN424" s="123">
        <v>0</v>
      </c>
      <c r="AO424" s="124">
        <v>198039.51</v>
      </c>
      <c r="AP424" s="124">
        <v>0</v>
      </c>
      <c r="AQ424" s="124">
        <v>0</v>
      </c>
      <c r="AR424" s="124">
        <v>0</v>
      </c>
      <c r="AS424" s="123">
        <v>1759647.94</v>
      </c>
      <c r="AT424" s="123">
        <v>0</v>
      </c>
      <c r="AU424" s="123">
        <v>0</v>
      </c>
      <c r="AV424" s="123">
        <v>0</v>
      </c>
      <c r="AY424" s="131">
        <v>6483280.3099999996</v>
      </c>
      <c r="AZ424" s="131"/>
      <c r="BK424" s="128">
        <f t="shared" si="58"/>
        <v>1759647.94</v>
      </c>
      <c r="BL424" s="128">
        <f t="shared" si="58"/>
        <v>0</v>
      </c>
      <c r="BM424" s="129">
        <f t="shared" si="62"/>
        <v>0</v>
      </c>
      <c r="BN424" s="129">
        <f t="shared" si="62"/>
        <v>0</v>
      </c>
    </row>
    <row r="425" spans="4:66" ht="20.100000000000001" customHeight="1" x14ac:dyDescent="0.25">
      <c r="D425" s="139" t="s">
        <v>35</v>
      </c>
      <c r="E425" s="139" t="s">
        <v>21</v>
      </c>
      <c r="F425" s="140" t="s">
        <v>654</v>
      </c>
      <c r="G425" s="114">
        <f t="shared" si="61"/>
        <v>114032.64</v>
      </c>
      <c r="H425" s="114">
        <f t="shared" si="61"/>
        <v>0</v>
      </c>
      <c r="I425" s="114">
        <f t="shared" si="64"/>
        <v>3075171.32</v>
      </c>
      <c r="J425" s="114">
        <f t="shared" si="64"/>
        <v>0</v>
      </c>
      <c r="M425" s="141" t="s">
        <v>654</v>
      </c>
      <c r="N425" s="142">
        <v>114032.64</v>
      </c>
      <c r="O425" s="142">
        <v>0</v>
      </c>
      <c r="P425" s="142">
        <v>0</v>
      </c>
      <c r="Q425" s="142">
        <v>0</v>
      </c>
      <c r="S425" s="117">
        <f t="shared" si="63"/>
        <v>378551.64</v>
      </c>
      <c r="T425" s="117">
        <f t="shared" si="63"/>
        <v>0</v>
      </c>
      <c r="U425" s="114">
        <f t="shared" si="59"/>
        <v>3315391.38</v>
      </c>
      <c r="V425" s="114">
        <f t="shared" si="59"/>
        <v>0</v>
      </c>
      <c r="W425" s="117">
        <v>290687.46999999997</v>
      </c>
      <c r="X425" s="117">
        <v>0</v>
      </c>
      <c r="Y425" s="117">
        <v>2109578.91</v>
      </c>
      <c r="Z425" s="117">
        <v>0</v>
      </c>
      <c r="AA425" s="143"/>
      <c r="AB425" s="130">
        <v>8046574.9100000001</v>
      </c>
      <c r="AC425" s="130">
        <v>0</v>
      </c>
      <c r="AD425" s="130">
        <v>1689804.91</v>
      </c>
      <c r="AE425" s="130"/>
      <c r="AK425" s="123">
        <v>3075171.32</v>
      </c>
      <c r="AL425" s="123">
        <v>0</v>
      </c>
      <c r="AM425" s="123">
        <v>0</v>
      </c>
      <c r="AN425" s="123">
        <v>0</v>
      </c>
      <c r="AO425" s="124">
        <v>378551.64</v>
      </c>
      <c r="AP425" s="124">
        <v>0</v>
      </c>
      <c r="AQ425" s="124">
        <v>0</v>
      </c>
      <c r="AR425" s="124">
        <v>0</v>
      </c>
      <c r="AS425" s="123">
        <v>3315391.38</v>
      </c>
      <c r="AT425" s="123">
        <v>0</v>
      </c>
      <c r="AU425" s="123">
        <v>0</v>
      </c>
      <c r="AV425" s="123">
        <v>0</v>
      </c>
      <c r="AY425" s="131">
        <v>1478733.91</v>
      </c>
      <c r="AZ425" s="131"/>
      <c r="BK425" s="128">
        <f t="shared" si="58"/>
        <v>3315391.38</v>
      </c>
      <c r="BL425" s="128">
        <f t="shared" si="58"/>
        <v>0</v>
      </c>
      <c r="BM425" s="129">
        <f t="shared" si="62"/>
        <v>0</v>
      </c>
      <c r="BN425" s="129">
        <f t="shared" si="62"/>
        <v>0</v>
      </c>
    </row>
    <row r="426" spans="4:66" ht="20.100000000000001" customHeight="1" x14ac:dyDescent="0.25">
      <c r="D426" s="139" t="s">
        <v>35</v>
      </c>
      <c r="E426" s="139" t="s">
        <v>21</v>
      </c>
      <c r="F426" s="140" t="s">
        <v>655</v>
      </c>
      <c r="G426" s="114">
        <f t="shared" si="61"/>
        <v>0</v>
      </c>
      <c r="H426" s="114">
        <f t="shared" si="61"/>
        <v>0</v>
      </c>
      <c r="I426" s="114">
        <f t="shared" si="64"/>
        <v>0</v>
      </c>
      <c r="J426" s="114">
        <f t="shared" si="64"/>
        <v>0</v>
      </c>
      <c r="M426" s="141" t="s">
        <v>655</v>
      </c>
      <c r="N426" s="142">
        <v>0</v>
      </c>
      <c r="O426" s="142">
        <v>0</v>
      </c>
      <c r="P426" s="142">
        <v>0</v>
      </c>
      <c r="Q426" s="142">
        <v>0</v>
      </c>
      <c r="S426" s="117">
        <f t="shared" si="63"/>
        <v>0</v>
      </c>
      <c r="T426" s="117">
        <f t="shared" si="63"/>
        <v>0</v>
      </c>
      <c r="U426" s="114">
        <f t="shared" si="59"/>
        <v>392374.34</v>
      </c>
      <c r="V426" s="114">
        <f t="shared" si="59"/>
        <v>0</v>
      </c>
      <c r="W426" s="117">
        <v>681029.27</v>
      </c>
      <c r="X426" s="117">
        <v>0</v>
      </c>
      <c r="Y426" s="117">
        <v>966480.54</v>
      </c>
      <c r="Z426" s="117">
        <v>0</v>
      </c>
      <c r="AA426" s="143"/>
      <c r="AB426" s="130">
        <v>917055.28</v>
      </c>
      <c r="AC426" s="130">
        <v>0</v>
      </c>
      <c r="AD426" s="130">
        <v>2946769.55</v>
      </c>
      <c r="AE426" s="130"/>
      <c r="AK426" s="123">
        <v>0</v>
      </c>
      <c r="AL426" s="123">
        <v>0</v>
      </c>
      <c r="AM426" s="123">
        <v>0</v>
      </c>
      <c r="AN426" s="123">
        <v>0</v>
      </c>
      <c r="AO426" s="124">
        <v>0</v>
      </c>
      <c r="AP426" s="124">
        <v>0</v>
      </c>
      <c r="AQ426" s="124">
        <v>0</v>
      </c>
      <c r="AR426" s="124">
        <v>0</v>
      </c>
      <c r="AS426" s="123">
        <v>392374.34</v>
      </c>
      <c r="AT426" s="123">
        <v>0</v>
      </c>
      <c r="AU426" s="123">
        <v>0</v>
      </c>
      <c r="AV426" s="123">
        <v>0</v>
      </c>
      <c r="AY426" s="131">
        <v>499061.7</v>
      </c>
      <c r="AZ426" s="131"/>
      <c r="BK426" s="128">
        <f t="shared" si="58"/>
        <v>392374.34</v>
      </c>
      <c r="BL426" s="128">
        <f t="shared" si="58"/>
        <v>0</v>
      </c>
      <c r="BM426" s="129">
        <f t="shared" si="62"/>
        <v>0</v>
      </c>
      <c r="BN426" s="129">
        <f t="shared" si="62"/>
        <v>0</v>
      </c>
    </row>
    <row r="427" spans="4:66" ht="20.100000000000001" customHeight="1" x14ac:dyDescent="0.25">
      <c r="D427" s="139" t="s">
        <v>35</v>
      </c>
      <c r="E427" s="139" t="s">
        <v>21</v>
      </c>
      <c r="F427" s="140" t="s">
        <v>656</v>
      </c>
      <c r="G427" s="114">
        <f t="shared" si="61"/>
        <v>33441126.129999999</v>
      </c>
      <c r="H427" s="114">
        <f t="shared" si="61"/>
        <v>0</v>
      </c>
      <c r="I427" s="114">
        <f t="shared" si="64"/>
        <v>23340591.43</v>
      </c>
      <c r="J427" s="114">
        <f t="shared" si="64"/>
        <v>0</v>
      </c>
      <c r="M427" s="141" t="s">
        <v>656</v>
      </c>
      <c r="N427" s="142">
        <v>33441126.129999999</v>
      </c>
      <c r="O427" s="142">
        <v>0</v>
      </c>
      <c r="P427" s="142">
        <v>0</v>
      </c>
      <c r="Q427" s="142">
        <v>0</v>
      </c>
      <c r="S427" s="117">
        <f t="shared" si="63"/>
        <v>45680423</v>
      </c>
      <c r="T427" s="117">
        <f t="shared" si="63"/>
        <v>0</v>
      </c>
      <c r="U427" s="114">
        <f t="shared" si="59"/>
        <v>34051928.560000002</v>
      </c>
      <c r="V427" s="114">
        <f t="shared" si="59"/>
        <v>0</v>
      </c>
      <c r="W427" s="117">
        <v>4304573.2300000004</v>
      </c>
      <c r="X427" s="117">
        <v>0</v>
      </c>
      <c r="Y427" s="117">
        <v>34094272.189999998</v>
      </c>
      <c r="Z427" s="117">
        <v>0</v>
      </c>
      <c r="AA427" s="143"/>
      <c r="AB427" s="130">
        <v>16226519.060000001</v>
      </c>
      <c r="AC427" s="130">
        <v>0</v>
      </c>
      <c r="AD427" s="130">
        <v>27247640.059999999</v>
      </c>
      <c r="AE427" s="130"/>
      <c r="AK427" s="123">
        <v>23340591.43</v>
      </c>
      <c r="AL427" s="123">
        <v>0</v>
      </c>
      <c r="AM427" s="123">
        <v>0</v>
      </c>
      <c r="AN427" s="123">
        <v>0</v>
      </c>
      <c r="AO427" s="124">
        <v>45680423</v>
      </c>
      <c r="AP427" s="124">
        <v>0</v>
      </c>
      <c r="AQ427" s="124">
        <v>0</v>
      </c>
      <c r="AR427" s="124">
        <v>0</v>
      </c>
      <c r="AS427" s="123">
        <v>34051928.560000002</v>
      </c>
      <c r="AT427" s="123">
        <v>0</v>
      </c>
      <c r="AU427" s="123">
        <v>0</v>
      </c>
      <c r="AV427" s="123">
        <v>0</v>
      </c>
      <c r="AY427" s="131">
        <v>17838431.210000001</v>
      </c>
      <c r="AZ427" s="131"/>
      <c r="BK427" s="128">
        <f t="shared" si="58"/>
        <v>34051928.560000002</v>
      </c>
      <c r="BL427" s="128">
        <f t="shared" si="58"/>
        <v>0</v>
      </c>
      <c r="BM427" s="129">
        <f t="shared" si="62"/>
        <v>0</v>
      </c>
      <c r="BN427" s="129">
        <f t="shared" si="62"/>
        <v>0</v>
      </c>
    </row>
    <row r="428" spans="4:66" ht="20.100000000000001" customHeight="1" x14ac:dyDescent="0.25">
      <c r="D428" s="139" t="s">
        <v>35</v>
      </c>
      <c r="E428" s="139" t="s">
        <v>21</v>
      </c>
      <c r="F428" s="140" t="s">
        <v>657</v>
      </c>
      <c r="G428" s="114">
        <f t="shared" si="61"/>
        <v>7247631.7000000002</v>
      </c>
      <c r="H428" s="114">
        <f t="shared" si="61"/>
        <v>0</v>
      </c>
      <c r="I428" s="114">
        <f t="shared" si="64"/>
        <v>32614787.66</v>
      </c>
      <c r="J428" s="114">
        <f t="shared" si="64"/>
        <v>0</v>
      </c>
      <c r="M428" s="141" t="s">
        <v>657</v>
      </c>
      <c r="N428" s="142">
        <v>7247631.7000000002</v>
      </c>
      <c r="O428" s="142">
        <v>0</v>
      </c>
      <c r="P428" s="142">
        <v>0</v>
      </c>
      <c r="Q428" s="142">
        <v>0</v>
      </c>
      <c r="S428" s="117">
        <f t="shared" si="63"/>
        <v>12177746.09</v>
      </c>
      <c r="T428" s="117">
        <f t="shared" si="63"/>
        <v>0</v>
      </c>
      <c r="U428" s="114">
        <f t="shared" si="59"/>
        <v>4713971.05</v>
      </c>
      <c r="V428" s="114">
        <f t="shared" si="59"/>
        <v>0</v>
      </c>
      <c r="W428" s="117">
        <v>22545245.440000001</v>
      </c>
      <c r="X428" s="117">
        <v>0</v>
      </c>
      <c r="Y428" s="117">
        <v>430026.5</v>
      </c>
      <c r="Z428" s="117">
        <v>0</v>
      </c>
      <c r="AA428" s="143"/>
      <c r="AB428" s="130">
        <v>1600586.62</v>
      </c>
      <c r="AC428" s="130">
        <v>0</v>
      </c>
      <c r="AD428" s="130">
        <v>1861620.94</v>
      </c>
      <c r="AE428" s="130"/>
      <c r="AK428" s="123">
        <v>32614787.66</v>
      </c>
      <c r="AL428" s="123">
        <v>0</v>
      </c>
      <c r="AM428" s="123">
        <v>0</v>
      </c>
      <c r="AN428" s="123">
        <v>0</v>
      </c>
      <c r="AO428" s="124">
        <v>12177746.09</v>
      </c>
      <c r="AP428" s="124">
        <v>0</v>
      </c>
      <c r="AQ428" s="124">
        <v>0</v>
      </c>
      <c r="AR428" s="124">
        <v>0</v>
      </c>
      <c r="AS428" s="123">
        <v>4713971.05</v>
      </c>
      <c r="AT428" s="123">
        <v>0</v>
      </c>
      <c r="AU428" s="123">
        <v>0</v>
      </c>
      <c r="AV428" s="123">
        <v>0</v>
      </c>
      <c r="AY428" s="131"/>
      <c r="AZ428" s="131"/>
      <c r="BK428" s="128">
        <f t="shared" si="58"/>
        <v>4713971.05</v>
      </c>
      <c r="BL428" s="128">
        <f t="shared" si="58"/>
        <v>0</v>
      </c>
      <c r="BM428" s="129">
        <f t="shared" si="62"/>
        <v>0</v>
      </c>
      <c r="BN428" s="129">
        <f t="shared" si="62"/>
        <v>0</v>
      </c>
    </row>
    <row r="429" spans="4:66" ht="20.100000000000001" customHeight="1" x14ac:dyDescent="0.25">
      <c r="D429" s="139" t="s">
        <v>35</v>
      </c>
      <c r="E429" s="139" t="s">
        <v>21</v>
      </c>
      <c r="F429" s="140" t="s">
        <v>658</v>
      </c>
      <c r="G429" s="114">
        <f t="shared" si="61"/>
        <v>880568.63</v>
      </c>
      <c r="H429" s="114">
        <f t="shared" si="61"/>
        <v>0</v>
      </c>
      <c r="I429" s="114">
        <f t="shared" si="64"/>
        <v>1455603.03</v>
      </c>
      <c r="J429" s="114">
        <f t="shared" si="64"/>
        <v>0</v>
      </c>
      <c r="M429" s="141" t="s">
        <v>658</v>
      </c>
      <c r="N429" s="142">
        <v>880568.63</v>
      </c>
      <c r="O429" s="142">
        <v>0</v>
      </c>
      <c r="P429" s="142">
        <v>0</v>
      </c>
      <c r="Q429" s="142">
        <v>0</v>
      </c>
      <c r="S429" s="117">
        <f t="shared" si="63"/>
        <v>887497.3</v>
      </c>
      <c r="T429" s="117">
        <f t="shared" si="63"/>
        <v>0</v>
      </c>
      <c r="U429" s="114"/>
      <c r="V429" s="114"/>
      <c r="W429" s="117"/>
      <c r="X429" s="117"/>
      <c r="Y429" s="117"/>
      <c r="Z429" s="117"/>
      <c r="AA429" s="143"/>
      <c r="AB429" s="130"/>
      <c r="AC429" s="130"/>
      <c r="AD429" s="130"/>
      <c r="AE429" s="130"/>
      <c r="AK429" s="123">
        <v>1455603.03</v>
      </c>
      <c r="AL429" s="123">
        <v>0</v>
      </c>
      <c r="AM429" s="123">
        <v>0</v>
      </c>
      <c r="AN429" s="123">
        <v>0</v>
      </c>
      <c r="AO429" s="124">
        <v>887497.3</v>
      </c>
      <c r="AP429" s="124">
        <v>0</v>
      </c>
      <c r="AQ429" s="124">
        <v>0</v>
      </c>
      <c r="AR429" s="124">
        <v>0</v>
      </c>
      <c r="AS429" s="123"/>
      <c r="AT429" s="123"/>
      <c r="AU429" s="123"/>
      <c r="AV429" s="123"/>
      <c r="AY429" s="131"/>
      <c r="AZ429" s="131"/>
      <c r="BK429" s="128"/>
      <c r="BL429" s="128"/>
      <c r="BM429" s="129"/>
      <c r="BN429" s="129"/>
    </row>
    <row r="430" spans="4:66" ht="20.100000000000001" customHeight="1" x14ac:dyDescent="0.25">
      <c r="D430" s="139" t="s">
        <v>35</v>
      </c>
      <c r="E430" s="139" t="s">
        <v>21</v>
      </c>
      <c r="F430" s="140" t="s">
        <v>659</v>
      </c>
      <c r="G430" s="114">
        <f t="shared" si="61"/>
        <v>0</v>
      </c>
      <c r="H430" s="114">
        <f t="shared" si="61"/>
        <v>0</v>
      </c>
      <c r="I430" s="114">
        <f t="shared" si="64"/>
        <v>0</v>
      </c>
      <c r="J430" s="114">
        <f t="shared" si="64"/>
        <v>0</v>
      </c>
      <c r="M430" s="141" t="s">
        <v>659</v>
      </c>
      <c r="N430" s="142">
        <v>0</v>
      </c>
      <c r="O430" s="142">
        <v>0</v>
      </c>
      <c r="P430" s="142">
        <v>0</v>
      </c>
      <c r="Q430" s="142">
        <v>0</v>
      </c>
      <c r="S430" s="117">
        <f t="shared" si="63"/>
        <v>0</v>
      </c>
      <c r="T430" s="117">
        <f t="shared" si="63"/>
        <v>0</v>
      </c>
      <c r="U430" s="114">
        <f t="shared" si="59"/>
        <v>0</v>
      </c>
      <c r="V430" s="114">
        <f t="shared" si="59"/>
        <v>0</v>
      </c>
      <c r="W430" s="117">
        <v>0</v>
      </c>
      <c r="X430" s="117">
        <v>0</v>
      </c>
      <c r="Y430" s="117"/>
      <c r="Z430" s="117"/>
      <c r="AA430" s="143"/>
      <c r="AB430" s="130"/>
      <c r="AC430" s="130"/>
      <c r="AD430" s="130"/>
      <c r="AE430" s="130"/>
      <c r="AK430" s="123">
        <v>0</v>
      </c>
      <c r="AL430" s="123">
        <v>0</v>
      </c>
      <c r="AM430" s="123">
        <v>0</v>
      </c>
      <c r="AN430" s="123">
        <v>0</v>
      </c>
      <c r="AO430" s="124">
        <v>0</v>
      </c>
      <c r="AP430" s="124">
        <v>0</v>
      </c>
      <c r="AQ430" s="124">
        <v>0</v>
      </c>
      <c r="AR430" s="124">
        <v>0</v>
      </c>
      <c r="AS430" s="123">
        <v>0</v>
      </c>
      <c r="AT430" s="123">
        <v>0</v>
      </c>
      <c r="AU430" s="123">
        <v>0</v>
      </c>
      <c r="AV430" s="123">
        <v>0</v>
      </c>
      <c r="AY430" s="131"/>
      <c r="AZ430" s="131"/>
      <c r="BK430" s="128">
        <f t="shared" si="58"/>
        <v>0</v>
      </c>
      <c r="BL430" s="128">
        <f t="shared" si="58"/>
        <v>0</v>
      </c>
      <c r="BM430" s="129">
        <f t="shared" ref="BM430:BN462" si="65">+U430-BK430</f>
        <v>0</v>
      </c>
      <c r="BN430" s="129">
        <f t="shared" si="65"/>
        <v>0</v>
      </c>
    </row>
    <row r="431" spans="4:66" ht="20.100000000000001" customHeight="1" x14ac:dyDescent="0.25">
      <c r="D431" s="139" t="s">
        <v>35</v>
      </c>
      <c r="E431" s="139" t="s">
        <v>21</v>
      </c>
      <c r="F431" s="140" t="s">
        <v>660</v>
      </c>
      <c r="G431" s="114">
        <f t="shared" si="61"/>
        <v>1576885.67</v>
      </c>
      <c r="H431" s="114">
        <f t="shared" si="61"/>
        <v>0</v>
      </c>
      <c r="I431" s="114">
        <f t="shared" si="64"/>
        <v>0</v>
      </c>
      <c r="J431" s="114">
        <f t="shared" si="64"/>
        <v>0</v>
      </c>
      <c r="M431" s="141" t="s">
        <v>660</v>
      </c>
      <c r="N431" s="142">
        <v>1576885.67</v>
      </c>
      <c r="O431" s="142">
        <v>0</v>
      </c>
      <c r="P431" s="142">
        <v>0</v>
      </c>
      <c r="Q431" s="142">
        <v>0</v>
      </c>
      <c r="S431" s="117">
        <f t="shared" si="63"/>
        <v>429094.69</v>
      </c>
      <c r="T431" s="117">
        <f t="shared" si="63"/>
        <v>0</v>
      </c>
      <c r="U431" s="114">
        <f t="shared" si="59"/>
        <v>1342019.6299999999</v>
      </c>
      <c r="V431" s="114">
        <f t="shared" si="59"/>
        <v>0</v>
      </c>
      <c r="W431" s="117">
        <v>1153261.71</v>
      </c>
      <c r="X431" s="117">
        <v>0</v>
      </c>
      <c r="Y431" s="117">
        <v>228071.59</v>
      </c>
      <c r="Z431" s="117">
        <v>0</v>
      </c>
      <c r="AA431" s="143"/>
      <c r="AB431" s="130">
        <v>3294582.82</v>
      </c>
      <c r="AC431" s="130">
        <v>0</v>
      </c>
      <c r="AD431" s="130">
        <v>516721.43</v>
      </c>
      <c r="AE431" s="130"/>
      <c r="AK431" s="123">
        <v>0</v>
      </c>
      <c r="AL431" s="123">
        <v>0</v>
      </c>
      <c r="AM431" s="123">
        <v>0</v>
      </c>
      <c r="AN431" s="123">
        <v>0</v>
      </c>
      <c r="AO431" s="124">
        <v>429094.69</v>
      </c>
      <c r="AP431" s="124">
        <v>0</v>
      </c>
      <c r="AQ431" s="124">
        <v>0</v>
      </c>
      <c r="AR431" s="124">
        <v>0</v>
      </c>
      <c r="AS431" s="123">
        <v>1342019.6299999999</v>
      </c>
      <c r="AT431" s="123">
        <v>0</v>
      </c>
      <c r="AU431" s="123">
        <v>0</v>
      </c>
      <c r="AV431" s="123">
        <v>0</v>
      </c>
      <c r="AY431" s="131">
        <v>1920893.73</v>
      </c>
      <c r="AZ431" s="131"/>
      <c r="BK431" s="128">
        <f t="shared" si="58"/>
        <v>1342019.6299999999</v>
      </c>
      <c r="BL431" s="128">
        <f t="shared" si="58"/>
        <v>0</v>
      </c>
      <c r="BM431" s="129">
        <f t="shared" si="65"/>
        <v>0</v>
      </c>
      <c r="BN431" s="129">
        <f t="shared" si="65"/>
        <v>0</v>
      </c>
    </row>
    <row r="432" spans="4:66" ht="20.100000000000001" customHeight="1" x14ac:dyDescent="0.25">
      <c r="D432" s="139" t="s">
        <v>35</v>
      </c>
      <c r="E432" s="139" t="s">
        <v>21</v>
      </c>
      <c r="F432" s="140" t="s">
        <v>661</v>
      </c>
      <c r="G432" s="114">
        <f t="shared" si="61"/>
        <v>0</v>
      </c>
      <c r="H432" s="114">
        <f t="shared" si="61"/>
        <v>0</v>
      </c>
      <c r="I432" s="114">
        <f t="shared" si="64"/>
        <v>0</v>
      </c>
      <c r="J432" s="114">
        <f t="shared" si="64"/>
        <v>0</v>
      </c>
      <c r="M432" s="141" t="s">
        <v>661</v>
      </c>
      <c r="N432" s="142">
        <v>0</v>
      </c>
      <c r="O432" s="142">
        <v>0</v>
      </c>
      <c r="P432" s="142">
        <v>0</v>
      </c>
      <c r="Q432" s="142">
        <v>0</v>
      </c>
      <c r="S432" s="117">
        <f t="shared" si="63"/>
        <v>0</v>
      </c>
      <c r="T432" s="117">
        <f t="shared" si="63"/>
        <v>0</v>
      </c>
      <c r="U432" s="114">
        <f t="shared" si="59"/>
        <v>0</v>
      </c>
      <c r="V432" s="114">
        <f t="shared" si="59"/>
        <v>0</v>
      </c>
      <c r="W432" s="117">
        <v>0</v>
      </c>
      <c r="X432" s="117">
        <v>0</v>
      </c>
      <c r="Y432" s="117">
        <v>4035858.93</v>
      </c>
      <c r="Z432" s="117"/>
      <c r="AA432" s="143"/>
      <c r="AB432" s="130"/>
      <c r="AC432" s="130"/>
      <c r="AD432" s="130"/>
      <c r="AE432" s="130"/>
      <c r="AK432" s="123">
        <v>0</v>
      </c>
      <c r="AL432" s="123">
        <v>0</v>
      </c>
      <c r="AM432" s="123">
        <v>0</v>
      </c>
      <c r="AN432" s="123">
        <v>0</v>
      </c>
      <c r="AO432" s="124">
        <v>0</v>
      </c>
      <c r="AP432" s="124">
        <v>0</v>
      </c>
      <c r="AQ432" s="124">
        <v>0</v>
      </c>
      <c r="AR432" s="124">
        <v>0</v>
      </c>
      <c r="AS432" s="123">
        <v>0</v>
      </c>
      <c r="AT432" s="123">
        <v>0</v>
      </c>
      <c r="AU432" s="123">
        <v>0</v>
      </c>
      <c r="AV432" s="123">
        <v>0</v>
      </c>
      <c r="AY432" s="131"/>
      <c r="AZ432" s="131"/>
      <c r="BK432" s="128">
        <f t="shared" si="58"/>
        <v>0</v>
      </c>
      <c r="BL432" s="128">
        <f t="shared" si="58"/>
        <v>0</v>
      </c>
      <c r="BM432" s="129">
        <f t="shared" si="65"/>
        <v>0</v>
      </c>
      <c r="BN432" s="129">
        <f t="shared" si="65"/>
        <v>0</v>
      </c>
    </row>
    <row r="433" spans="2:66" ht="20.100000000000001" customHeight="1" x14ac:dyDescent="0.25">
      <c r="D433" s="139" t="s">
        <v>35</v>
      </c>
      <c r="E433" s="139" t="s">
        <v>21</v>
      </c>
      <c r="F433" s="140" t="s">
        <v>662</v>
      </c>
      <c r="G433" s="114">
        <f t="shared" si="61"/>
        <v>0</v>
      </c>
      <c r="H433" s="114">
        <f t="shared" si="61"/>
        <v>0</v>
      </c>
      <c r="I433" s="114">
        <f t="shared" si="64"/>
        <v>0</v>
      </c>
      <c r="J433" s="114">
        <f t="shared" si="64"/>
        <v>0</v>
      </c>
      <c r="M433" s="141" t="s">
        <v>662</v>
      </c>
      <c r="N433" s="142">
        <v>0</v>
      </c>
      <c r="O433" s="142">
        <v>0</v>
      </c>
      <c r="P433" s="142">
        <v>0</v>
      </c>
      <c r="Q433" s="142">
        <v>0</v>
      </c>
      <c r="S433" s="117">
        <f t="shared" si="63"/>
        <v>0</v>
      </c>
      <c r="T433" s="117">
        <f t="shared" si="63"/>
        <v>0</v>
      </c>
      <c r="U433" s="114">
        <f t="shared" si="59"/>
        <v>0</v>
      </c>
      <c r="V433" s="114">
        <f t="shared" si="59"/>
        <v>0</v>
      </c>
      <c r="W433" s="117">
        <v>0</v>
      </c>
      <c r="X433" s="117">
        <v>0</v>
      </c>
      <c r="Y433" s="117">
        <v>17903.79</v>
      </c>
      <c r="Z433" s="117"/>
      <c r="AA433" s="143"/>
      <c r="AB433" s="130"/>
      <c r="AC433" s="130"/>
      <c r="AD433" s="130"/>
      <c r="AE433" s="130"/>
      <c r="AK433" s="123">
        <v>0</v>
      </c>
      <c r="AL433" s="123">
        <v>0</v>
      </c>
      <c r="AM433" s="123">
        <v>0</v>
      </c>
      <c r="AN433" s="123">
        <v>0</v>
      </c>
      <c r="AO433" s="124">
        <v>0</v>
      </c>
      <c r="AP433" s="124">
        <v>0</v>
      </c>
      <c r="AQ433" s="124">
        <v>0</v>
      </c>
      <c r="AR433" s="124">
        <v>0</v>
      </c>
      <c r="AS433" s="123">
        <v>0</v>
      </c>
      <c r="AT433" s="123">
        <v>0</v>
      </c>
      <c r="AU433" s="123">
        <v>0</v>
      </c>
      <c r="AV433" s="123">
        <v>0</v>
      </c>
      <c r="AY433" s="131"/>
      <c r="AZ433" s="131"/>
      <c r="BK433" s="128">
        <f t="shared" si="58"/>
        <v>0</v>
      </c>
      <c r="BL433" s="128">
        <f t="shared" si="58"/>
        <v>0</v>
      </c>
      <c r="BM433" s="129">
        <f t="shared" si="65"/>
        <v>0</v>
      </c>
      <c r="BN433" s="129">
        <f t="shared" si="65"/>
        <v>0</v>
      </c>
    </row>
    <row r="434" spans="2:66" ht="20.100000000000001" customHeight="1" x14ac:dyDescent="0.25">
      <c r="B434" s="1" t="s">
        <v>133</v>
      </c>
      <c r="D434" s="139" t="s">
        <v>35</v>
      </c>
      <c r="E434" s="139" t="s">
        <v>21</v>
      </c>
      <c r="F434" s="140" t="s">
        <v>663</v>
      </c>
      <c r="G434" s="114">
        <f t="shared" si="61"/>
        <v>0</v>
      </c>
      <c r="H434" s="114">
        <f t="shared" si="61"/>
        <v>0</v>
      </c>
      <c r="I434" s="114">
        <f t="shared" si="64"/>
        <v>0</v>
      </c>
      <c r="J434" s="114">
        <f t="shared" si="64"/>
        <v>0</v>
      </c>
      <c r="M434" s="141" t="s">
        <v>663</v>
      </c>
      <c r="N434" s="142">
        <v>0</v>
      </c>
      <c r="O434" s="142">
        <v>0</v>
      </c>
      <c r="P434" s="142">
        <v>0</v>
      </c>
      <c r="Q434" s="142">
        <v>0</v>
      </c>
      <c r="S434" s="117">
        <f t="shared" si="63"/>
        <v>0</v>
      </c>
      <c r="T434" s="117">
        <f t="shared" si="63"/>
        <v>0</v>
      </c>
      <c r="U434" s="114">
        <f t="shared" si="59"/>
        <v>0</v>
      </c>
      <c r="V434" s="114">
        <f t="shared" si="59"/>
        <v>0</v>
      </c>
      <c r="W434" s="117">
        <v>0</v>
      </c>
      <c r="X434" s="117">
        <v>0</v>
      </c>
      <c r="Y434" s="117">
        <v>0</v>
      </c>
      <c r="Z434" s="117">
        <v>0</v>
      </c>
      <c r="AA434" s="143"/>
      <c r="AB434" s="130"/>
      <c r="AC434" s="130"/>
      <c r="AD434" s="130"/>
      <c r="AE434" s="130"/>
      <c r="AK434" s="123">
        <v>0</v>
      </c>
      <c r="AL434" s="123">
        <v>0</v>
      </c>
      <c r="AM434" s="123">
        <v>0</v>
      </c>
      <c r="AN434" s="123">
        <v>0</v>
      </c>
      <c r="AO434" s="124">
        <v>0</v>
      </c>
      <c r="AP434" s="124">
        <v>0</v>
      </c>
      <c r="AQ434" s="124">
        <v>0</v>
      </c>
      <c r="AR434" s="124">
        <v>0</v>
      </c>
      <c r="AS434" s="123">
        <v>0</v>
      </c>
      <c r="AT434" s="123">
        <v>0</v>
      </c>
      <c r="AU434" s="123">
        <v>0</v>
      </c>
      <c r="AV434" s="123">
        <v>0</v>
      </c>
      <c r="AY434" s="131"/>
      <c r="AZ434" s="131"/>
      <c r="BK434" s="128">
        <f t="shared" si="58"/>
        <v>0</v>
      </c>
      <c r="BL434" s="128">
        <f t="shared" si="58"/>
        <v>0</v>
      </c>
      <c r="BM434" s="129">
        <f t="shared" si="65"/>
        <v>0</v>
      </c>
      <c r="BN434" s="129">
        <f t="shared" si="65"/>
        <v>0</v>
      </c>
    </row>
    <row r="435" spans="2:66" ht="20.100000000000001" customHeight="1" x14ac:dyDescent="0.25">
      <c r="D435" s="139" t="s">
        <v>35</v>
      </c>
      <c r="E435" s="139" t="s">
        <v>21</v>
      </c>
      <c r="F435" s="140" t="s">
        <v>664</v>
      </c>
      <c r="G435" s="114">
        <f t="shared" si="61"/>
        <v>752118.86</v>
      </c>
      <c r="H435" s="114">
        <f t="shared" si="61"/>
        <v>0</v>
      </c>
      <c r="I435" s="114">
        <f t="shared" si="64"/>
        <v>1528189.73</v>
      </c>
      <c r="J435" s="114">
        <f t="shared" si="64"/>
        <v>0</v>
      </c>
      <c r="M435" s="141" t="s">
        <v>664</v>
      </c>
      <c r="N435" s="142">
        <v>752118.86</v>
      </c>
      <c r="O435" s="142">
        <v>0</v>
      </c>
      <c r="P435" s="142">
        <v>0</v>
      </c>
      <c r="Q435" s="142">
        <v>0</v>
      </c>
      <c r="S435" s="117">
        <f t="shared" si="63"/>
        <v>139579.73000000001</v>
      </c>
      <c r="T435" s="117">
        <f t="shared" si="63"/>
        <v>0</v>
      </c>
      <c r="U435" s="114">
        <f t="shared" si="59"/>
        <v>612187.73</v>
      </c>
      <c r="V435" s="114">
        <f t="shared" si="59"/>
        <v>0</v>
      </c>
      <c r="W435" s="117">
        <v>1731999.73</v>
      </c>
      <c r="X435" s="117">
        <v>0</v>
      </c>
      <c r="Y435" s="117">
        <v>197816.53</v>
      </c>
      <c r="Z435" s="117">
        <v>0</v>
      </c>
      <c r="AA435" s="143"/>
      <c r="AB435" s="130">
        <v>204128.53</v>
      </c>
      <c r="AC435" s="130">
        <v>0</v>
      </c>
      <c r="AD435" s="130">
        <v>443694.43</v>
      </c>
      <c r="AE435" s="130"/>
      <c r="AK435" s="123">
        <v>1528189.73</v>
      </c>
      <c r="AL435" s="123">
        <v>0</v>
      </c>
      <c r="AM435" s="123">
        <v>0</v>
      </c>
      <c r="AN435" s="123">
        <v>0</v>
      </c>
      <c r="AO435" s="124">
        <v>139579.73000000001</v>
      </c>
      <c r="AP435" s="124">
        <v>0</v>
      </c>
      <c r="AQ435" s="124">
        <v>0</v>
      </c>
      <c r="AR435" s="124">
        <v>0</v>
      </c>
      <c r="AS435" s="123">
        <v>612187.73</v>
      </c>
      <c r="AT435" s="123">
        <v>0</v>
      </c>
      <c r="AU435" s="123">
        <v>0</v>
      </c>
      <c r="AV435" s="123">
        <v>0</v>
      </c>
      <c r="AY435" s="131">
        <v>283601.53000000003</v>
      </c>
      <c r="AZ435" s="131"/>
      <c r="BK435" s="128">
        <f t="shared" si="58"/>
        <v>612187.73</v>
      </c>
      <c r="BL435" s="128">
        <f t="shared" si="58"/>
        <v>0</v>
      </c>
      <c r="BM435" s="129">
        <f t="shared" si="65"/>
        <v>0</v>
      </c>
      <c r="BN435" s="129">
        <f t="shared" si="65"/>
        <v>0</v>
      </c>
    </row>
    <row r="436" spans="2:66" ht="20.100000000000001" customHeight="1" x14ac:dyDescent="0.25">
      <c r="D436" s="139" t="s">
        <v>35</v>
      </c>
      <c r="E436" s="139" t="s">
        <v>21</v>
      </c>
      <c r="F436" s="140" t="s">
        <v>665</v>
      </c>
      <c r="G436" s="114">
        <f t="shared" si="61"/>
        <v>0</v>
      </c>
      <c r="H436" s="114">
        <f t="shared" si="61"/>
        <v>0</v>
      </c>
      <c r="I436" s="114">
        <f t="shared" si="64"/>
        <v>0</v>
      </c>
      <c r="J436" s="114">
        <f t="shared" si="64"/>
        <v>0</v>
      </c>
      <c r="M436" s="141" t="s">
        <v>665</v>
      </c>
      <c r="N436" s="142">
        <v>0</v>
      </c>
      <c r="O436" s="142">
        <v>0</v>
      </c>
      <c r="P436" s="142">
        <v>0</v>
      </c>
      <c r="Q436" s="142">
        <v>0</v>
      </c>
      <c r="S436" s="117">
        <f t="shared" si="63"/>
        <v>0</v>
      </c>
      <c r="T436" s="117">
        <f t="shared" si="63"/>
        <v>0</v>
      </c>
      <c r="U436" s="114">
        <f t="shared" si="59"/>
        <v>0</v>
      </c>
      <c r="V436" s="114">
        <f t="shared" si="59"/>
        <v>0</v>
      </c>
      <c r="W436" s="117">
        <v>0</v>
      </c>
      <c r="X436" s="117">
        <v>0</v>
      </c>
      <c r="Y436" s="117"/>
      <c r="Z436" s="117"/>
      <c r="AA436" s="143"/>
      <c r="AB436" s="130">
        <v>0</v>
      </c>
      <c r="AC436" s="130">
        <v>0</v>
      </c>
      <c r="AD436" s="130"/>
      <c r="AE436" s="130"/>
      <c r="AK436" s="123">
        <v>0</v>
      </c>
      <c r="AL436" s="123">
        <v>0</v>
      </c>
      <c r="AM436" s="123">
        <v>0</v>
      </c>
      <c r="AN436" s="123">
        <v>0</v>
      </c>
      <c r="AO436" s="124">
        <v>0</v>
      </c>
      <c r="AP436" s="124">
        <v>0</v>
      </c>
      <c r="AQ436" s="124">
        <v>0</v>
      </c>
      <c r="AR436" s="124">
        <v>0</v>
      </c>
      <c r="AS436" s="123">
        <v>0</v>
      </c>
      <c r="AT436" s="123">
        <v>0</v>
      </c>
      <c r="AU436" s="123">
        <v>0</v>
      </c>
      <c r="AV436" s="123">
        <v>0</v>
      </c>
      <c r="AY436" s="131"/>
      <c r="AZ436" s="131"/>
      <c r="BK436" s="128">
        <f t="shared" si="58"/>
        <v>0</v>
      </c>
      <c r="BL436" s="128">
        <f t="shared" si="58"/>
        <v>0</v>
      </c>
      <c r="BM436" s="129">
        <f t="shared" si="65"/>
        <v>0</v>
      </c>
      <c r="BN436" s="129">
        <f t="shared" si="65"/>
        <v>0</v>
      </c>
    </row>
    <row r="437" spans="2:66" ht="20.100000000000001" customHeight="1" x14ac:dyDescent="0.25">
      <c r="D437" s="139" t="s">
        <v>35</v>
      </c>
      <c r="E437" s="139" t="s">
        <v>21</v>
      </c>
      <c r="F437" s="140" t="s">
        <v>666</v>
      </c>
      <c r="G437" s="114">
        <f t="shared" si="61"/>
        <v>12248859</v>
      </c>
      <c r="H437" s="114">
        <f t="shared" si="61"/>
        <v>0</v>
      </c>
      <c r="I437" s="114">
        <f t="shared" si="64"/>
        <v>8916273</v>
      </c>
      <c r="J437" s="114">
        <f t="shared" si="64"/>
        <v>0</v>
      </c>
      <c r="M437" s="141" t="s">
        <v>666</v>
      </c>
      <c r="N437" s="142">
        <v>12248859</v>
      </c>
      <c r="O437" s="142">
        <v>0</v>
      </c>
      <c r="P437" s="142">
        <v>0</v>
      </c>
      <c r="Q437" s="142">
        <v>0</v>
      </c>
      <c r="S437" s="117">
        <f t="shared" si="63"/>
        <v>1170904</v>
      </c>
      <c r="T437" s="117">
        <f t="shared" si="63"/>
        <v>0</v>
      </c>
      <c r="U437" s="114">
        <f t="shared" si="59"/>
        <v>10743126</v>
      </c>
      <c r="V437" s="114">
        <f t="shared" si="59"/>
        <v>0</v>
      </c>
      <c r="W437" s="117">
        <v>107056</v>
      </c>
      <c r="X437" s="117">
        <v>0</v>
      </c>
      <c r="Y437" s="117">
        <v>5418498</v>
      </c>
      <c r="Z437" s="117">
        <v>0</v>
      </c>
      <c r="AA437" s="143"/>
      <c r="AB437" s="130">
        <v>8473449</v>
      </c>
      <c r="AC437" s="130">
        <v>0</v>
      </c>
      <c r="AD437" s="130">
        <v>5227989.96</v>
      </c>
      <c r="AE437" s="130"/>
      <c r="AK437" s="123">
        <v>8916273</v>
      </c>
      <c r="AL437" s="123">
        <v>0</v>
      </c>
      <c r="AM437" s="123">
        <v>0</v>
      </c>
      <c r="AN437" s="123">
        <v>0</v>
      </c>
      <c r="AO437" s="124">
        <v>1170904</v>
      </c>
      <c r="AP437" s="124">
        <v>0</v>
      </c>
      <c r="AQ437" s="124">
        <v>0</v>
      </c>
      <c r="AR437" s="124">
        <v>0</v>
      </c>
      <c r="AS437" s="123">
        <v>10743126</v>
      </c>
      <c r="AT437" s="123">
        <v>0</v>
      </c>
      <c r="AU437" s="123">
        <v>0</v>
      </c>
      <c r="AV437" s="123">
        <v>0</v>
      </c>
      <c r="AY437" s="131">
        <v>7451460.1699999999</v>
      </c>
      <c r="AZ437" s="131"/>
      <c r="BK437" s="128">
        <f t="shared" si="58"/>
        <v>10743126</v>
      </c>
      <c r="BL437" s="128">
        <f t="shared" si="58"/>
        <v>0</v>
      </c>
      <c r="BM437" s="129">
        <f t="shared" si="65"/>
        <v>0</v>
      </c>
      <c r="BN437" s="129">
        <f t="shared" si="65"/>
        <v>0</v>
      </c>
    </row>
    <row r="438" spans="2:66" ht="20.100000000000001" customHeight="1" x14ac:dyDescent="0.25">
      <c r="D438" s="139" t="s">
        <v>35</v>
      </c>
      <c r="E438" s="139" t="s">
        <v>21</v>
      </c>
      <c r="F438" s="140" t="s">
        <v>667</v>
      </c>
      <c r="G438" s="114">
        <f t="shared" si="61"/>
        <v>0</v>
      </c>
      <c r="H438" s="114">
        <f t="shared" si="61"/>
        <v>0</v>
      </c>
      <c r="I438" s="114">
        <f t="shared" si="64"/>
        <v>0</v>
      </c>
      <c r="J438" s="114">
        <f t="shared" si="64"/>
        <v>0</v>
      </c>
      <c r="M438" s="141" t="s">
        <v>667</v>
      </c>
      <c r="N438" s="142">
        <v>0</v>
      </c>
      <c r="O438" s="142">
        <v>0</v>
      </c>
      <c r="P438" s="142">
        <v>0</v>
      </c>
      <c r="Q438" s="142">
        <v>0</v>
      </c>
      <c r="S438" s="117">
        <f t="shared" si="63"/>
        <v>63453.1</v>
      </c>
      <c r="T438" s="117">
        <f t="shared" si="63"/>
        <v>0</v>
      </c>
      <c r="U438" s="114">
        <f t="shared" si="59"/>
        <v>15777</v>
      </c>
      <c r="V438" s="114">
        <f t="shared" si="59"/>
        <v>0</v>
      </c>
      <c r="W438" s="117">
        <v>420829</v>
      </c>
      <c r="X438" s="117">
        <v>0</v>
      </c>
      <c r="Y438" s="117">
        <v>1380723</v>
      </c>
      <c r="Z438" s="117">
        <v>0</v>
      </c>
      <c r="AA438" s="143"/>
      <c r="AB438" s="130">
        <v>410882.8</v>
      </c>
      <c r="AC438" s="130">
        <v>0</v>
      </c>
      <c r="AD438" s="205">
        <v>229805.6</v>
      </c>
      <c r="AE438" s="205"/>
      <c r="AK438" s="123">
        <v>0</v>
      </c>
      <c r="AL438" s="123">
        <v>0</v>
      </c>
      <c r="AM438" s="123">
        <v>0</v>
      </c>
      <c r="AN438" s="123">
        <v>0</v>
      </c>
      <c r="AO438" s="124">
        <v>63453.1</v>
      </c>
      <c r="AP438" s="124">
        <v>0</v>
      </c>
      <c r="AQ438" s="124">
        <v>0</v>
      </c>
      <c r="AR438" s="124">
        <v>0</v>
      </c>
      <c r="AS438" s="123">
        <v>15777</v>
      </c>
      <c r="AT438" s="123">
        <v>0</v>
      </c>
      <c r="AU438" s="123">
        <v>0</v>
      </c>
      <c r="AV438" s="123">
        <v>0</v>
      </c>
      <c r="AY438" s="161"/>
      <c r="AZ438" s="161"/>
      <c r="BK438" s="128">
        <f t="shared" si="58"/>
        <v>15777</v>
      </c>
      <c r="BL438" s="128">
        <f t="shared" si="58"/>
        <v>0</v>
      </c>
      <c r="BM438" s="129">
        <f t="shared" si="65"/>
        <v>0</v>
      </c>
      <c r="BN438" s="129">
        <f t="shared" si="65"/>
        <v>0</v>
      </c>
    </row>
    <row r="439" spans="2:66" ht="20.100000000000001" customHeight="1" x14ac:dyDescent="0.25">
      <c r="D439" s="139" t="s">
        <v>35</v>
      </c>
      <c r="E439" s="139" t="s">
        <v>21</v>
      </c>
      <c r="F439" s="140" t="s">
        <v>668</v>
      </c>
      <c r="G439" s="114">
        <f t="shared" si="61"/>
        <v>76331546</v>
      </c>
      <c r="H439" s="114">
        <f t="shared" si="61"/>
        <v>0</v>
      </c>
      <c r="I439" s="114">
        <f t="shared" si="64"/>
        <v>0</v>
      </c>
      <c r="J439" s="114">
        <f t="shared" si="64"/>
        <v>0</v>
      </c>
      <c r="M439" s="141" t="s">
        <v>668</v>
      </c>
      <c r="N439" s="142">
        <v>76331546</v>
      </c>
      <c r="O439" s="142">
        <v>0</v>
      </c>
      <c r="P439" s="142">
        <v>0</v>
      </c>
      <c r="Q439" s="142">
        <v>0</v>
      </c>
      <c r="S439" s="117">
        <v>0</v>
      </c>
      <c r="T439" s="117">
        <f t="shared" ref="T439:T465" si="66">AP439+AR439</f>
        <v>0</v>
      </c>
      <c r="U439" s="114">
        <f t="shared" si="59"/>
        <v>89078864</v>
      </c>
      <c r="V439" s="114">
        <f t="shared" si="59"/>
        <v>0</v>
      </c>
      <c r="W439" s="117">
        <v>113322216</v>
      </c>
      <c r="X439" s="117">
        <v>0</v>
      </c>
      <c r="Y439" s="117">
        <v>98809077</v>
      </c>
      <c r="Z439" s="117">
        <v>0</v>
      </c>
      <c r="AA439" s="143"/>
      <c r="AB439" s="130">
        <f>104817612.73</f>
        <v>104817612.73</v>
      </c>
      <c r="AC439" s="130">
        <v>0</v>
      </c>
      <c r="AD439" s="130">
        <v>104880373.29000001</v>
      </c>
      <c r="AE439" s="130"/>
      <c r="AK439" s="123">
        <v>0</v>
      </c>
      <c r="AL439" s="123">
        <v>0</v>
      </c>
      <c r="AM439" s="123">
        <v>0</v>
      </c>
      <c r="AN439" s="123">
        <v>0</v>
      </c>
      <c r="AO439" s="124">
        <v>82216958</v>
      </c>
      <c r="AP439" s="124">
        <v>0</v>
      </c>
      <c r="AQ439" s="124">
        <v>0</v>
      </c>
      <c r="AR439" s="124">
        <v>0</v>
      </c>
      <c r="AS439" s="123">
        <v>89078864</v>
      </c>
      <c r="AT439" s="123">
        <v>0</v>
      </c>
      <c r="AU439" s="123">
        <v>0</v>
      </c>
      <c r="AV439" s="123">
        <v>0</v>
      </c>
      <c r="AY439" s="131">
        <v>13773733.439999999</v>
      </c>
      <c r="AZ439" s="131"/>
      <c r="BK439" s="128">
        <f t="shared" si="58"/>
        <v>89078864</v>
      </c>
      <c r="BL439" s="128">
        <f t="shared" si="58"/>
        <v>0</v>
      </c>
      <c r="BM439" s="129">
        <f t="shared" si="65"/>
        <v>0</v>
      </c>
      <c r="BN439" s="129">
        <f t="shared" si="65"/>
        <v>0</v>
      </c>
    </row>
    <row r="440" spans="2:66" ht="20.100000000000001" customHeight="1" x14ac:dyDescent="0.25">
      <c r="C440" s="1" t="s">
        <v>669</v>
      </c>
      <c r="D440" s="102" t="s">
        <v>38</v>
      </c>
      <c r="E440" s="102" t="s">
        <v>62</v>
      </c>
      <c r="F440" s="113" t="s">
        <v>39</v>
      </c>
      <c r="G440" s="114">
        <f t="shared" si="61"/>
        <v>0</v>
      </c>
      <c r="H440" s="114">
        <f t="shared" si="61"/>
        <v>0</v>
      </c>
      <c r="I440" s="114">
        <f t="shared" si="64"/>
        <v>0</v>
      </c>
      <c r="J440" s="114">
        <f t="shared" si="64"/>
        <v>0</v>
      </c>
      <c r="M440" s="115" t="s">
        <v>39</v>
      </c>
      <c r="N440" s="142"/>
      <c r="O440" s="142"/>
      <c r="P440" s="142">
        <v>0</v>
      </c>
      <c r="Q440" s="142">
        <v>0</v>
      </c>
      <c r="S440" s="117">
        <f t="shared" ref="S440:S465" si="67">AO440+AQ440</f>
        <v>0</v>
      </c>
      <c r="T440" s="117">
        <f t="shared" si="66"/>
        <v>0</v>
      </c>
      <c r="U440" s="118">
        <f t="shared" si="59"/>
        <v>0</v>
      </c>
      <c r="V440" s="118">
        <f t="shared" si="59"/>
        <v>0</v>
      </c>
      <c r="W440" s="117">
        <v>0</v>
      </c>
      <c r="X440" s="117">
        <v>0</v>
      </c>
      <c r="Y440" s="119"/>
      <c r="Z440" s="119"/>
      <c r="AA440" s="120"/>
      <c r="AB440" s="121">
        <v>0</v>
      </c>
      <c r="AC440" s="121">
        <v>0</v>
      </c>
      <c r="AD440" s="163"/>
      <c r="AE440" s="163"/>
      <c r="AK440" s="123">
        <v>0</v>
      </c>
      <c r="AL440" s="123">
        <v>0</v>
      </c>
      <c r="AM440" s="123">
        <v>0</v>
      </c>
      <c r="AN440" s="123">
        <v>0</v>
      </c>
      <c r="AO440" s="124">
        <v>0</v>
      </c>
      <c r="AP440" s="124">
        <v>0</v>
      </c>
      <c r="AQ440" s="124">
        <v>0</v>
      </c>
      <c r="AR440" s="124">
        <v>0</v>
      </c>
      <c r="AS440" s="123">
        <v>0</v>
      </c>
      <c r="AT440" s="123">
        <v>0</v>
      </c>
      <c r="AU440" s="123">
        <v>0</v>
      </c>
      <c r="AV440" s="123">
        <v>0</v>
      </c>
      <c r="AY440" s="206"/>
      <c r="AZ440" s="206"/>
      <c r="BK440" s="128">
        <f t="shared" si="58"/>
        <v>0</v>
      </c>
      <c r="BL440" s="128">
        <f t="shared" si="58"/>
        <v>0</v>
      </c>
      <c r="BM440" s="129">
        <f t="shared" si="65"/>
        <v>0</v>
      </c>
      <c r="BN440" s="129">
        <f t="shared" si="65"/>
        <v>0</v>
      </c>
    </row>
    <row r="441" spans="2:66" ht="20.100000000000001" customHeight="1" x14ac:dyDescent="0.25">
      <c r="C441" s="1" t="s">
        <v>669</v>
      </c>
      <c r="D441" s="102" t="s">
        <v>38</v>
      </c>
      <c r="E441" s="102" t="s">
        <v>62</v>
      </c>
      <c r="F441" s="113" t="s">
        <v>670</v>
      </c>
      <c r="G441" s="114">
        <f t="shared" si="61"/>
        <v>0</v>
      </c>
      <c r="H441" s="114">
        <f t="shared" si="61"/>
        <v>0</v>
      </c>
      <c r="I441" s="114">
        <f t="shared" si="64"/>
        <v>0</v>
      </c>
      <c r="J441" s="114">
        <f t="shared" si="64"/>
        <v>0</v>
      </c>
      <c r="M441" s="115" t="s">
        <v>670</v>
      </c>
      <c r="N441" s="142">
        <v>0</v>
      </c>
      <c r="O441" s="142">
        <v>0</v>
      </c>
      <c r="P441" s="142">
        <v>0</v>
      </c>
      <c r="Q441" s="142">
        <v>0</v>
      </c>
      <c r="S441" s="117">
        <f t="shared" si="67"/>
        <v>0</v>
      </c>
      <c r="T441" s="117">
        <f t="shared" si="66"/>
        <v>0</v>
      </c>
      <c r="U441" s="118">
        <f t="shared" si="59"/>
        <v>0</v>
      </c>
      <c r="V441" s="118">
        <f t="shared" si="59"/>
        <v>0</v>
      </c>
      <c r="W441" s="117">
        <v>0</v>
      </c>
      <c r="X441" s="117">
        <v>0</v>
      </c>
      <c r="Y441" s="117"/>
      <c r="Z441" s="117"/>
      <c r="AA441" s="143"/>
      <c r="AB441" s="130">
        <v>0</v>
      </c>
      <c r="AC441" s="130">
        <v>0</v>
      </c>
      <c r="AD441" s="163"/>
      <c r="AE441" s="163"/>
      <c r="AK441" s="123">
        <v>0</v>
      </c>
      <c r="AL441" s="123">
        <v>0</v>
      </c>
      <c r="AM441" s="123">
        <v>0</v>
      </c>
      <c r="AN441" s="123">
        <v>0</v>
      </c>
      <c r="AO441" s="124">
        <v>0</v>
      </c>
      <c r="AP441" s="124">
        <v>0</v>
      </c>
      <c r="AQ441" s="124">
        <v>0</v>
      </c>
      <c r="AR441" s="124">
        <v>0</v>
      </c>
      <c r="AS441" s="123">
        <v>0</v>
      </c>
      <c r="AT441" s="123">
        <v>0</v>
      </c>
      <c r="AU441" s="123">
        <v>0</v>
      </c>
      <c r="AV441" s="123">
        <v>0</v>
      </c>
      <c r="AY441" s="206"/>
      <c r="AZ441" s="206"/>
      <c r="BK441" s="128">
        <f t="shared" si="58"/>
        <v>0</v>
      </c>
      <c r="BL441" s="128">
        <f t="shared" si="58"/>
        <v>0</v>
      </c>
      <c r="BM441" s="129">
        <f t="shared" si="65"/>
        <v>0</v>
      </c>
      <c r="BN441" s="129">
        <f t="shared" si="65"/>
        <v>0</v>
      </c>
    </row>
    <row r="442" spans="2:66" ht="20.100000000000001" customHeight="1" x14ac:dyDescent="0.25">
      <c r="C442" s="1" t="s">
        <v>669</v>
      </c>
      <c r="D442" s="102" t="s">
        <v>38</v>
      </c>
      <c r="E442" s="102" t="s">
        <v>62</v>
      </c>
      <c r="F442" s="113" t="s">
        <v>671</v>
      </c>
      <c r="G442" s="114">
        <f t="shared" si="61"/>
        <v>0</v>
      </c>
      <c r="H442" s="114">
        <f t="shared" si="61"/>
        <v>0</v>
      </c>
      <c r="I442" s="114">
        <f t="shared" si="64"/>
        <v>0</v>
      </c>
      <c r="J442" s="114">
        <f t="shared" si="64"/>
        <v>0</v>
      </c>
      <c r="M442" s="115" t="s">
        <v>671</v>
      </c>
      <c r="N442" s="142">
        <v>0</v>
      </c>
      <c r="O442" s="142">
        <v>0</v>
      </c>
      <c r="P442" s="142">
        <v>0</v>
      </c>
      <c r="Q442" s="142">
        <v>0</v>
      </c>
      <c r="S442" s="117">
        <f t="shared" si="67"/>
        <v>0</v>
      </c>
      <c r="T442" s="117">
        <f t="shared" si="66"/>
        <v>0</v>
      </c>
      <c r="U442" s="118">
        <f t="shared" si="59"/>
        <v>0</v>
      </c>
      <c r="V442" s="118">
        <f t="shared" si="59"/>
        <v>0</v>
      </c>
      <c r="W442" s="117">
        <v>0</v>
      </c>
      <c r="X442" s="117">
        <v>0</v>
      </c>
      <c r="Y442" s="117">
        <v>0</v>
      </c>
      <c r="Z442" s="117">
        <v>0</v>
      </c>
      <c r="AA442" s="143"/>
      <c r="AB442" s="130">
        <v>0</v>
      </c>
      <c r="AC442" s="130">
        <v>0</v>
      </c>
      <c r="AD442" s="163"/>
      <c r="AE442" s="163"/>
      <c r="AK442" s="123">
        <v>0</v>
      </c>
      <c r="AL442" s="123">
        <v>0</v>
      </c>
      <c r="AM442" s="123">
        <v>0</v>
      </c>
      <c r="AN442" s="123">
        <v>0</v>
      </c>
      <c r="AO442" s="124">
        <v>0</v>
      </c>
      <c r="AP442" s="124">
        <v>0</v>
      </c>
      <c r="AQ442" s="124">
        <v>0</v>
      </c>
      <c r="AR442" s="124">
        <v>0</v>
      </c>
      <c r="AS442" s="123">
        <v>0</v>
      </c>
      <c r="AT442" s="123">
        <v>0</v>
      </c>
      <c r="AU442" s="123">
        <v>0</v>
      </c>
      <c r="AV442" s="123">
        <v>0</v>
      </c>
      <c r="AY442" s="206"/>
      <c r="AZ442" s="206"/>
      <c r="BK442" s="128">
        <f t="shared" si="58"/>
        <v>0</v>
      </c>
      <c r="BL442" s="128">
        <f t="shared" si="58"/>
        <v>0</v>
      </c>
      <c r="BM442" s="129">
        <f t="shared" si="65"/>
        <v>0</v>
      </c>
      <c r="BN442" s="129">
        <f t="shared" si="65"/>
        <v>0</v>
      </c>
    </row>
    <row r="443" spans="2:66" ht="20.100000000000001" customHeight="1" x14ac:dyDescent="0.25">
      <c r="C443" s="1" t="s">
        <v>669</v>
      </c>
      <c r="D443" s="139" t="s">
        <v>38</v>
      </c>
      <c r="E443" s="102" t="s">
        <v>62</v>
      </c>
      <c r="F443" s="140" t="s">
        <v>672</v>
      </c>
      <c r="G443" s="114">
        <f t="shared" si="61"/>
        <v>0</v>
      </c>
      <c r="H443" s="114">
        <f t="shared" si="61"/>
        <v>457572.17</v>
      </c>
      <c r="I443" s="114">
        <f t="shared" si="64"/>
        <v>0</v>
      </c>
      <c r="J443" s="114">
        <f t="shared" si="64"/>
        <v>190866.26</v>
      </c>
      <c r="M443" s="141" t="s">
        <v>672</v>
      </c>
      <c r="N443" s="142">
        <v>0</v>
      </c>
      <c r="O443" s="142">
        <v>457572.17</v>
      </c>
      <c r="P443" s="142">
        <v>0</v>
      </c>
      <c r="Q443" s="142">
        <v>0</v>
      </c>
      <c r="S443" s="117">
        <f t="shared" si="67"/>
        <v>0</v>
      </c>
      <c r="T443" s="117">
        <f t="shared" si="66"/>
        <v>0</v>
      </c>
      <c r="U443" s="118">
        <f t="shared" si="59"/>
        <v>0</v>
      </c>
      <c r="V443" s="118">
        <f t="shared" si="59"/>
        <v>0</v>
      </c>
      <c r="W443" s="117">
        <v>0</v>
      </c>
      <c r="X443" s="117">
        <v>1816141.95</v>
      </c>
      <c r="Y443" s="117">
        <v>0</v>
      </c>
      <c r="Z443" s="117">
        <v>0</v>
      </c>
      <c r="AA443" s="143"/>
      <c r="AB443" s="130">
        <v>0</v>
      </c>
      <c r="AC443" s="130">
        <v>0</v>
      </c>
      <c r="AD443" s="163"/>
      <c r="AE443" s="163"/>
      <c r="AK443" s="123">
        <v>0</v>
      </c>
      <c r="AL443" s="123">
        <v>190866.26</v>
      </c>
      <c r="AM443" s="123">
        <v>0</v>
      </c>
      <c r="AN443" s="123">
        <v>0</v>
      </c>
      <c r="AO443" s="124">
        <v>0</v>
      </c>
      <c r="AP443" s="124">
        <v>0</v>
      </c>
      <c r="AQ443" s="124">
        <v>0</v>
      </c>
      <c r="AR443" s="124">
        <v>0</v>
      </c>
      <c r="AS443" s="123">
        <v>0</v>
      </c>
      <c r="AT443" s="123">
        <v>0</v>
      </c>
      <c r="AU443" s="123">
        <v>0</v>
      </c>
      <c r="AV443" s="123">
        <v>0</v>
      </c>
      <c r="AY443" s="206"/>
      <c r="AZ443" s="206">
        <v>158423</v>
      </c>
      <c r="BK443" s="128">
        <f t="shared" ref="BK443:BL511" si="68">+AS443+AU443</f>
        <v>0</v>
      </c>
      <c r="BL443" s="128">
        <f t="shared" si="68"/>
        <v>0</v>
      </c>
      <c r="BM443" s="129">
        <f t="shared" si="65"/>
        <v>0</v>
      </c>
      <c r="BN443" s="129">
        <f t="shared" si="65"/>
        <v>0</v>
      </c>
    </row>
    <row r="444" spans="2:66" ht="20.100000000000001" customHeight="1" x14ac:dyDescent="0.25">
      <c r="C444" s="1" t="s">
        <v>669</v>
      </c>
      <c r="D444" s="139" t="s">
        <v>38</v>
      </c>
      <c r="E444" s="102" t="s">
        <v>62</v>
      </c>
      <c r="F444" s="140" t="s">
        <v>673</v>
      </c>
      <c r="G444" s="114">
        <f t="shared" si="61"/>
        <v>0</v>
      </c>
      <c r="H444" s="114">
        <f t="shared" si="61"/>
        <v>0</v>
      </c>
      <c r="I444" s="114">
        <f t="shared" si="64"/>
        <v>0</v>
      </c>
      <c r="J444" s="114">
        <f t="shared" si="64"/>
        <v>0</v>
      </c>
      <c r="M444" s="141" t="s">
        <v>673</v>
      </c>
      <c r="N444" s="142">
        <v>0</v>
      </c>
      <c r="O444" s="142">
        <v>0</v>
      </c>
      <c r="P444" s="142">
        <v>0</v>
      </c>
      <c r="Q444" s="142">
        <v>0</v>
      </c>
      <c r="S444" s="117">
        <f t="shared" si="67"/>
        <v>0</v>
      </c>
      <c r="T444" s="117">
        <f t="shared" si="66"/>
        <v>0</v>
      </c>
      <c r="U444" s="114">
        <f t="shared" si="59"/>
        <v>0</v>
      </c>
      <c r="V444" s="114">
        <f t="shared" si="59"/>
        <v>0</v>
      </c>
      <c r="W444" s="117">
        <v>0</v>
      </c>
      <c r="X444" s="117">
        <v>154631.16</v>
      </c>
      <c r="Y444" s="117"/>
      <c r="Z444" s="117"/>
      <c r="AA444" s="143"/>
      <c r="AB444" s="130"/>
      <c r="AC444" s="130"/>
      <c r="AD444" s="163"/>
      <c r="AE444" s="163"/>
      <c r="AK444" s="123">
        <v>0</v>
      </c>
      <c r="AL444" s="123">
        <v>0</v>
      </c>
      <c r="AM444" s="123">
        <v>0</v>
      </c>
      <c r="AN444" s="123">
        <v>0</v>
      </c>
      <c r="AO444" s="124">
        <v>0</v>
      </c>
      <c r="AP444" s="124">
        <v>0</v>
      </c>
      <c r="AQ444" s="124">
        <v>0</v>
      </c>
      <c r="AR444" s="124">
        <v>0</v>
      </c>
      <c r="AS444" s="123">
        <v>0</v>
      </c>
      <c r="AT444" s="123">
        <v>0</v>
      </c>
      <c r="AU444" s="123">
        <v>0</v>
      </c>
      <c r="AV444" s="123">
        <v>0</v>
      </c>
      <c r="AY444" s="206"/>
      <c r="AZ444" s="206"/>
      <c r="BK444" s="128">
        <f t="shared" si="68"/>
        <v>0</v>
      </c>
      <c r="BL444" s="128">
        <f t="shared" si="68"/>
        <v>0</v>
      </c>
      <c r="BM444" s="129">
        <f t="shared" si="65"/>
        <v>0</v>
      </c>
      <c r="BN444" s="129">
        <f t="shared" si="65"/>
        <v>0</v>
      </c>
    </row>
    <row r="445" spans="2:66" ht="20.100000000000001" customHeight="1" x14ac:dyDescent="0.25">
      <c r="C445" s="1" t="s">
        <v>669</v>
      </c>
      <c r="D445" s="139" t="s">
        <v>38</v>
      </c>
      <c r="E445" s="102" t="s">
        <v>62</v>
      </c>
      <c r="F445" s="140" t="s">
        <v>674</v>
      </c>
      <c r="G445" s="114">
        <f t="shared" si="61"/>
        <v>0</v>
      </c>
      <c r="H445" s="114">
        <f t="shared" si="61"/>
        <v>94528888.530000001</v>
      </c>
      <c r="I445" s="114">
        <f t="shared" si="64"/>
        <v>0</v>
      </c>
      <c r="J445" s="114">
        <f t="shared" si="64"/>
        <v>67612006.569999993</v>
      </c>
      <c r="M445" s="141" t="s">
        <v>674</v>
      </c>
      <c r="N445" s="142">
        <v>0</v>
      </c>
      <c r="O445" s="142">
        <v>94528888.530000001</v>
      </c>
      <c r="P445" s="142">
        <v>0</v>
      </c>
      <c r="Q445" s="142">
        <v>0</v>
      </c>
      <c r="S445" s="117">
        <f t="shared" si="67"/>
        <v>0</v>
      </c>
      <c r="T445" s="117">
        <f t="shared" si="66"/>
        <v>62835613.759999998</v>
      </c>
      <c r="U445" s="114">
        <f t="shared" ref="U445:V513" si="69">+AS445+AU445</f>
        <v>0</v>
      </c>
      <c r="V445" s="114">
        <f t="shared" si="69"/>
        <v>42547359.530000001</v>
      </c>
      <c r="W445" s="117">
        <v>0</v>
      </c>
      <c r="X445" s="117">
        <v>67209968.390000001</v>
      </c>
      <c r="Y445" s="117">
        <v>0</v>
      </c>
      <c r="Z445" s="117">
        <v>60163417.979999997</v>
      </c>
      <c r="AA445" s="143"/>
      <c r="AB445" s="130">
        <v>0</v>
      </c>
      <c r="AC445" s="130">
        <v>55977580.420000002</v>
      </c>
      <c r="AD445" s="163"/>
      <c r="AE445" s="163">
        <v>39541914.079999998</v>
      </c>
      <c r="AK445" s="123">
        <v>0</v>
      </c>
      <c r="AL445" s="123">
        <v>67612006.569999993</v>
      </c>
      <c r="AM445" s="123">
        <v>0</v>
      </c>
      <c r="AN445" s="123">
        <v>0</v>
      </c>
      <c r="AO445" s="124">
        <v>0</v>
      </c>
      <c r="AP445" s="124">
        <v>62835613.759999998</v>
      </c>
      <c r="AQ445" s="124">
        <v>0</v>
      </c>
      <c r="AR445" s="124">
        <v>0</v>
      </c>
      <c r="AS445" s="123">
        <v>0</v>
      </c>
      <c r="AT445" s="123">
        <v>42547359.530000001</v>
      </c>
      <c r="AU445" s="123">
        <v>0</v>
      </c>
      <c r="AV445" s="123">
        <v>0</v>
      </c>
      <c r="AY445" s="206"/>
      <c r="AZ445" s="206">
        <v>52804060.719999999</v>
      </c>
      <c r="BK445" s="128">
        <f t="shared" si="68"/>
        <v>0</v>
      </c>
      <c r="BL445" s="128">
        <f t="shared" si="68"/>
        <v>42547359.530000001</v>
      </c>
      <c r="BM445" s="129">
        <f t="shared" si="65"/>
        <v>0</v>
      </c>
      <c r="BN445" s="129">
        <f t="shared" si="65"/>
        <v>0</v>
      </c>
    </row>
    <row r="446" spans="2:66" ht="20.100000000000001" customHeight="1" x14ac:dyDescent="0.25">
      <c r="B446" s="1" t="s">
        <v>133</v>
      </c>
      <c r="C446" s="1" t="s">
        <v>669</v>
      </c>
      <c r="D446" s="139" t="s">
        <v>38</v>
      </c>
      <c r="E446" s="102" t="s">
        <v>62</v>
      </c>
      <c r="F446" s="140" t="s">
        <v>675</v>
      </c>
      <c r="G446" s="114">
        <f t="shared" si="61"/>
        <v>0</v>
      </c>
      <c r="H446" s="114">
        <f t="shared" si="61"/>
        <v>0</v>
      </c>
      <c r="I446" s="114">
        <f t="shared" si="64"/>
        <v>0</v>
      </c>
      <c r="J446" s="114">
        <f t="shared" si="64"/>
        <v>0</v>
      </c>
      <c r="M446" s="141" t="s">
        <v>675</v>
      </c>
      <c r="N446" s="142">
        <v>0</v>
      </c>
      <c r="O446" s="142">
        <v>0</v>
      </c>
      <c r="P446" s="142">
        <v>0</v>
      </c>
      <c r="Q446" s="142">
        <v>0</v>
      </c>
      <c r="S446" s="117">
        <f t="shared" si="67"/>
        <v>0</v>
      </c>
      <c r="T446" s="117">
        <f t="shared" si="66"/>
        <v>690379.59</v>
      </c>
      <c r="U446" s="114">
        <f t="shared" si="69"/>
        <v>0</v>
      </c>
      <c r="V446" s="114">
        <f t="shared" si="69"/>
        <v>1070427.3999999999</v>
      </c>
      <c r="W446" s="117">
        <v>0</v>
      </c>
      <c r="X446" s="117">
        <v>6369383.4000000004</v>
      </c>
      <c r="Y446" s="117">
        <v>0</v>
      </c>
      <c r="Z446" s="117">
        <v>3161250.8</v>
      </c>
      <c r="AA446" s="143"/>
      <c r="AB446" s="130"/>
      <c r="AC446" s="130"/>
      <c r="AD446" s="163"/>
      <c r="AE446" s="163"/>
      <c r="AK446" s="123">
        <v>0</v>
      </c>
      <c r="AL446" s="123">
        <v>0</v>
      </c>
      <c r="AM446" s="123">
        <v>0</v>
      </c>
      <c r="AN446" s="123">
        <v>0</v>
      </c>
      <c r="AO446" s="124">
        <v>0</v>
      </c>
      <c r="AP446" s="124">
        <v>690379.59</v>
      </c>
      <c r="AQ446" s="124">
        <v>0</v>
      </c>
      <c r="AR446" s="124">
        <v>0</v>
      </c>
      <c r="AS446" s="123">
        <v>0</v>
      </c>
      <c r="AT446" s="123">
        <v>1070427.3999999999</v>
      </c>
      <c r="AU446" s="123">
        <v>0</v>
      </c>
      <c r="AV446" s="123">
        <v>0</v>
      </c>
      <c r="AY446" s="206"/>
      <c r="AZ446" s="206"/>
      <c r="BK446" s="128">
        <f t="shared" si="68"/>
        <v>0</v>
      </c>
      <c r="BL446" s="128">
        <f t="shared" si="68"/>
        <v>1070427.3999999999</v>
      </c>
      <c r="BM446" s="129">
        <f t="shared" si="65"/>
        <v>0</v>
      </c>
      <c r="BN446" s="129">
        <f t="shared" si="65"/>
        <v>0</v>
      </c>
    </row>
    <row r="447" spans="2:66" ht="20.100000000000001" customHeight="1" x14ac:dyDescent="0.25">
      <c r="C447" s="1" t="s">
        <v>669</v>
      </c>
      <c r="D447" s="139" t="s">
        <v>38</v>
      </c>
      <c r="E447" s="102" t="s">
        <v>62</v>
      </c>
      <c r="F447" s="140" t="s">
        <v>676</v>
      </c>
      <c r="G447" s="114">
        <f t="shared" si="61"/>
        <v>0</v>
      </c>
      <c r="H447" s="114">
        <f t="shared" si="61"/>
        <v>3032171.77</v>
      </c>
      <c r="I447" s="114">
        <f t="shared" si="64"/>
        <v>0</v>
      </c>
      <c r="J447" s="114">
        <f t="shared" si="64"/>
        <v>4214909.26</v>
      </c>
      <c r="M447" s="141" t="s">
        <v>676</v>
      </c>
      <c r="N447" s="142">
        <v>0</v>
      </c>
      <c r="O447" s="142">
        <v>3032171.77</v>
      </c>
      <c r="P447" s="142">
        <v>0</v>
      </c>
      <c r="Q447" s="142">
        <v>0</v>
      </c>
      <c r="S447" s="117">
        <f t="shared" si="67"/>
        <v>0</v>
      </c>
      <c r="T447" s="117">
        <f t="shared" si="66"/>
        <v>0</v>
      </c>
      <c r="U447" s="114">
        <f t="shared" si="69"/>
        <v>0</v>
      </c>
      <c r="V447" s="114">
        <f t="shared" si="69"/>
        <v>0</v>
      </c>
      <c r="W447" s="117">
        <v>0</v>
      </c>
      <c r="X447" s="117">
        <v>0</v>
      </c>
      <c r="Y447" s="117">
        <v>0</v>
      </c>
      <c r="Z447" s="117">
        <v>0</v>
      </c>
      <c r="AA447" s="143"/>
      <c r="AB447" s="130">
        <v>0</v>
      </c>
      <c r="AC447" s="130">
        <v>1297542</v>
      </c>
      <c r="AD447" s="163"/>
      <c r="AE447" s="163">
        <v>0</v>
      </c>
      <c r="AK447" s="123">
        <v>0</v>
      </c>
      <c r="AL447" s="123">
        <v>4214909.26</v>
      </c>
      <c r="AM447" s="123">
        <v>0</v>
      </c>
      <c r="AN447" s="123">
        <v>0</v>
      </c>
      <c r="AO447" s="124">
        <v>0</v>
      </c>
      <c r="AP447" s="124">
        <v>0</v>
      </c>
      <c r="AQ447" s="124">
        <v>0</v>
      </c>
      <c r="AR447" s="124">
        <v>0</v>
      </c>
      <c r="AS447" s="123">
        <v>0</v>
      </c>
      <c r="AT447" s="123">
        <v>0</v>
      </c>
      <c r="AU447" s="123">
        <v>0</v>
      </c>
      <c r="AV447" s="123">
        <v>0</v>
      </c>
      <c r="AY447" s="206"/>
      <c r="AZ447" s="206">
        <v>0</v>
      </c>
      <c r="BK447" s="128">
        <f t="shared" si="68"/>
        <v>0</v>
      </c>
      <c r="BL447" s="128">
        <f t="shared" si="68"/>
        <v>0</v>
      </c>
      <c r="BM447" s="129">
        <f t="shared" si="65"/>
        <v>0</v>
      </c>
      <c r="BN447" s="129">
        <f t="shared" si="65"/>
        <v>0</v>
      </c>
    </row>
    <row r="448" spans="2:66" ht="20.100000000000001" customHeight="1" x14ac:dyDescent="0.25">
      <c r="C448" s="1" t="s">
        <v>669</v>
      </c>
      <c r="D448" s="139" t="s">
        <v>38</v>
      </c>
      <c r="E448" s="102" t="s">
        <v>62</v>
      </c>
      <c r="F448" s="140" t="s">
        <v>677</v>
      </c>
      <c r="G448" s="114">
        <f t="shared" si="61"/>
        <v>0</v>
      </c>
      <c r="H448" s="114">
        <f t="shared" si="61"/>
        <v>0</v>
      </c>
      <c r="I448" s="114">
        <f t="shared" si="64"/>
        <v>0</v>
      </c>
      <c r="J448" s="114">
        <f t="shared" si="64"/>
        <v>13396836.960000001</v>
      </c>
      <c r="M448" s="141" t="s">
        <v>677</v>
      </c>
      <c r="N448" s="142">
        <v>0</v>
      </c>
      <c r="O448" s="142">
        <v>0</v>
      </c>
      <c r="P448" s="142">
        <v>0</v>
      </c>
      <c r="Q448" s="142">
        <v>0</v>
      </c>
      <c r="S448" s="117">
        <f t="shared" si="67"/>
        <v>0</v>
      </c>
      <c r="T448" s="117">
        <f t="shared" si="66"/>
        <v>1097441.27</v>
      </c>
      <c r="U448" s="114">
        <f t="shared" si="69"/>
        <v>0</v>
      </c>
      <c r="V448" s="114">
        <f t="shared" si="69"/>
        <v>106174.46</v>
      </c>
      <c r="W448" s="117">
        <v>0</v>
      </c>
      <c r="X448" s="117">
        <v>0</v>
      </c>
      <c r="Y448" s="117"/>
      <c r="Z448" s="117"/>
      <c r="AA448" s="143"/>
      <c r="AB448" s="130"/>
      <c r="AC448" s="130"/>
      <c r="AD448" s="163"/>
      <c r="AE448" s="163"/>
      <c r="AK448" s="123">
        <v>0</v>
      </c>
      <c r="AL448" s="123">
        <v>13396836.960000001</v>
      </c>
      <c r="AM448" s="123">
        <v>0</v>
      </c>
      <c r="AN448" s="123">
        <v>0</v>
      </c>
      <c r="AO448" s="124">
        <v>0</v>
      </c>
      <c r="AP448" s="124">
        <v>1097441.27</v>
      </c>
      <c r="AQ448" s="124">
        <v>0</v>
      </c>
      <c r="AR448" s="124">
        <v>0</v>
      </c>
      <c r="AS448" s="123">
        <v>0</v>
      </c>
      <c r="AT448" s="123">
        <v>106174.46</v>
      </c>
      <c r="AU448" s="123">
        <v>0</v>
      </c>
      <c r="AV448" s="123">
        <v>0</v>
      </c>
      <c r="AY448" s="206"/>
      <c r="AZ448" s="206"/>
      <c r="BK448" s="128">
        <f t="shared" si="68"/>
        <v>0</v>
      </c>
      <c r="BL448" s="128">
        <f t="shared" si="68"/>
        <v>106174.46</v>
      </c>
      <c r="BM448" s="129">
        <f t="shared" si="65"/>
        <v>0</v>
      </c>
      <c r="BN448" s="129">
        <f t="shared" si="65"/>
        <v>0</v>
      </c>
    </row>
    <row r="449" spans="2:66" ht="20.100000000000001" customHeight="1" x14ac:dyDescent="0.25">
      <c r="B449" s="1" t="s">
        <v>133</v>
      </c>
      <c r="C449" s="1" t="s">
        <v>669</v>
      </c>
      <c r="D449" s="139" t="s">
        <v>38</v>
      </c>
      <c r="E449" s="102" t="s">
        <v>62</v>
      </c>
      <c r="F449" s="140" t="s">
        <v>678</v>
      </c>
      <c r="G449" s="114">
        <f t="shared" si="61"/>
        <v>0</v>
      </c>
      <c r="H449" s="114">
        <f t="shared" si="61"/>
        <v>11368571.1</v>
      </c>
      <c r="I449" s="114">
        <f t="shared" si="64"/>
        <v>0</v>
      </c>
      <c r="J449" s="114">
        <f t="shared" si="64"/>
        <v>29571956.710000001</v>
      </c>
      <c r="M449" s="141" t="s">
        <v>678</v>
      </c>
      <c r="N449" s="142">
        <v>0</v>
      </c>
      <c r="O449" s="142">
        <v>11368571.1</v>
      </c>
      <c r="P449" s="142">
        <v>0</v>
      </c>
      <c r="Q449" s="142">
        <v>0</v>
      </c>
      <c r="S449" s="117">
        <f t="shared" si="67"/>
        <v>0</v>
      </c>
      <c r="T449" s="117">
        <f t="shared" si="66"/>
        <v>26660590.109999999</v>
      </c>
      <c r="U449" s="114">
        <f t="shared" si="69"/>
        <v>0</v>
      </c>
      <c r="V449" s="114">
        <f t="shared" si="69"/>
        <v>28160063.350000001</v>
      </c>
      <c r="W449" s="117">
        <v>0</v>
      </c>
      <c r="X449" s="117">
        <v>40925172.880000003</v>
      </c>
      <c r="Y449" s="117">
        <v>0</v>
      </c>
      <c r="Z449" s="117">
        <v>5631947.2199999997</v>
      </c>
      <c r="AA449" s="143"/>
      <c r="AB449" s="130"/>
      <c r="AC449" s="130"/>
      <c r="AD449" s="163"/>
      <c r="AE449" s="163"/>
      <c r="AK449" s="123">
        <v>0</v>
      </c>
      <c r="AL449" s="123">
        <v>29571956.710000001</v>
      </c>
      <c r="AM449" s="123">
        <v>0</v>
      </c>
      <c r="AN449" s="123">
        <v>0</v>
      </c>
      <c r="AO449" s="124">
        <v>0</v>
      </c>
      <c r="AP449" s="124">
        <v>26660590.109999999</v>
      </c>
      <c r="AQ449" s="124">
        <v>0</v>
      </c>
      <c r="AR449" s="124">
        <v>0</v>
      </c>
      <c r="AS449" s="123">
        <v>0</v>
      </c>
      <c r="AT449" s="123">
        <v>28160063.350000001</v>
      </c>
      <c r="AU449" s="123">
        <v>0</v>
      </c>
      <c r="AV449" s="123">
        <v>0</v>
      </c>
      <c r="AY449" s="206"/>
      <c r="AZ449" s="206"/>
      <c r="BK449" s="128">
        <f t="shared" si="68"/>
        <v>0</v>
      </c>
      <c r="BL449" s="128">
        <f t="shared" si="68"/>
        <v>28160063.350000001</v>
      </c>
      <c r="BM449" s="129">
        <f t="shared" si="65"/>
        <v>0</v>
      </c>
      <c r="BN449" s="129">
        <f t="shared" si="65"/>
        <v>0</v>
      </c>
    </row>
    <row r="450" spans="2:66" ht="20.100000000000001" customHeight="1" x14ac:dyDescent="0.25">
      <c r="C450" s="1" t="s">
        <v>669</v>
      </c>
      <c r="D450" s="139" t="s">
        <v>38</v>
      </c>
      <c r="E450" s="102" t="s">
        <v>62</v>
      </c>
      <c r="F450" s="140" t="s">
        <v>679</v>
      </c>
      <c r="G450" s="114">
        <f t="shared" si="61"/>
        <v>0</v>
      </c>
      <c r="H450" s="114">
        <f t="shared" si="61"/>
        <v>0</v>
      </c>
      <c r="I450" s="114">
        <f t="shared" si="64"/>
        <v>0</v>
      </c>
      <c r="J450" s="114">
        <f t="shared" si="64"/>
        <v>0</v>
      </c>
      <c r="M450" s="141" t="s">
        <v>679</v>
      </c>
      <c r="N450" s="142">
        <v>0</v>
      </c>
      <c r="O450" s="142">
        <v>0</v>
      </c>
      <c r="P450" s="142">
        <v>0</v>
      </c>
      <c r="Q450" s="142">
        <v>0</v>
      </c>
      <c r="S450" s="117">
        <f t="shared" si="67"/>
        <v>0</v>
      </c>
      <c r="T450" s="117">
        <f t="shared" si="66"/>
        <v>0</v>
      </c>
      <c r="U450" s="114">
        <f t="shared" si="69"/>
        <v>0</v>
      </c>
      <c r="V450" s="114">
        <f t="shared" si="69"/>
        <v>0</v>
      </c>
      <c r="W450" s="117">
        <v>0</v>
      </c>
      <c r="X450" s="117">
        <v>0</v>
      </c>
      <c r="Y450" s="117">
        <v>0</v>
      </c>
      <c r="Z450" s="117">
        <v>0</v>
      </c>
      <c r="AA450" s="143"/>
      <c r="AB450" s="130">
        <v>0</v>
      </c>
      <c r="AC450" s="130">
        <v>4830259.13</v>
      </c>
      <c r="AD450" s="163"/>
      <c r="AE450" s="163">
        <v>10723988</v>
      </c>
      <c r="AK450" s="123">
        <v>0</v>
      </c>
      <c r="AL450" s="123">
        <v>0</v>
      </c>
      <c r="AM450" s="123">
        <v>0</v>
      </c>
      <c r="AN450" s="123">
        <v>0</v>
      </c>
      <c r="AO450" s="124">
        <v>0</v>
      </c>
      <c r="AP450" s="124">
        <v>0</v>
      </c>
      <c r="AQ450" s="124">
        <v>0</v>
      </c>
      <c r="AR450" s="124">
        <v>0</v>
      </c>
      <c r="AS450" s="123">
        <v>0</v>
      </c>
      <c r="AT450" s="123">
        <v>0</v>
      </c>
      <c r="AU450" s="123">
        <v>0</v>
      </c>
      <c r="AV450" s="123">
        <v>0</v>
      </c>
      <c r="AY450" s="206"/>
      <c r="AZ450" s="206">
        <v>9844330</v>
      </c>
      <c r="BK450" s="128">
        <f t="shared" si="68"/>
        <v>0</v>
      </c>
      <c r="BL450" s="128">
        <f t="shared" si="68"/>
        <v>0</v>
      </c>
      <c r="BM450" s="129">
        <f t="shared" si="65"/>
        <v>0</v>
      </c>
      <c r="BN450" s="129">
        <f t="shared" si="65"/>
        <v>0</v>
      </c>
    </row>
    <row r="451" spans="2:66" ht="20.100000000000001" customHeight="1" x14ac:dyDescent="0.25">
      <c r="C451" s="1" t="s">
        <v>669</v>
      </c>
      <c r="D451" s="139" t="s">
        <v>38</v>
      </c>
      <c r="E451" s="102" t="s">
        <v>62</v>
      </c>
      <c r="F451" s="140" t="s">
        <v>680</v>
      </c>
      <c r="G451" s="114">
        <f t="shared" si="61"/>
        <v>0</v>
      </c>
      <c r="H451" s="114">
        <f t="shared" si="61"/>
        <v>98641735.930000007</v>
      </c>
      <c r="I451" s="114">
        <f t="shared" si="64"/>
        <v>0</v>
      </c>
      <c r="J451" s="114">
        <f t="shared" si="64"/>
        <v>93278141.109999999</v>
      </c>
      <c r="M451" s="141" t="s">
        <v>680</v>
      </c>
      <c r="N451" s="142">
        <v>0</v>
      </c>
      <c r="O451" s="142">
        <v>98641735.930000007</v>
      </c>
      <c r="P451" s="142">
        <v>0</v>
      </c>
      <c r="Q451" s="142">
        <v>0</v>
      </c>
      <c r="S451" s="117">
        <f t="shared" si="67"/>
        <v>0</v>
      </c>
      <c r="T451" s="117">
        <f t="shared" si="66"/>
        <v>72112768.120000005</v>
      </c>
      <c r="U451" s="114">
        <f t="shared" si="69"/>
        <v>0</v>
      </c>
      <c r="V451" s="114">
        <f t="shared" si="69"/>
        <v>72922089.879999995</v>
      </c>
      <c r="W451" s="117">
        <v>0</v>
      </c>
      <c r="X451" s="117">
        <v>213629626.90000001</v>
      </c>
      <c r="Y451" s="117">
        <v>0</v>
      </c>
      <c r="Z451" s="117">
        <v>185104382.46000001</v>
      </c>
      <c r="AA451" s="143"/>
      <c r="AB451" s="130">
        <v>0</v>
      </c>
      <c r="AC451" s="130">
        <v>4825524.18</v>
      </c>
      <c r="AD451" s="163"/>
      <c r="AE451" s="163">
        <v>4047247</v>
      </c>
      <c r="AK451" s="123">
        <v>0</v>
      </c>
      <c r="AL451" s="123">
        <v>93278141.109999999</v>
      </c>
      <c r="AM451" s="123">
        <v>0</v>
      </c>
      <c r="AN451" s="123">
        <v>0</v>
      </c>
      <c r="AO451" s="124">
        <v>0</v>
      </c>
      <c r="AP451" s="124">
        <v>72112768.120000005</v>
      </c>
      <c r="AQ451" s="124">
        <v>0</v>
      </c>
      <c r="AR451" s="124">
        <v>0</v>
      </c>
      <c r="AS451" s="123">
        <v>0</v>
      </c>
      <c r="AT451" s="123">
        <v>72922089.879999995</v>
      </c>
      <c r="AU451" s="123">
        <v>0</v>
      </c>
      <c r="AV451" s="123">
        <v>0</v>
      </c>
      <c r="AY451" s="206"/>
      <c r="AZ451" s="206">
        <v>4313306</v>
      </c>
      <c r="BK451" s="128">
        <f t="shared" si="68"/>
        <v>0</v>
      </c>
      <c r="BL451" s="128">
        <f t="shared" si="68"/>
        <v>72922089.879999995</v>
      </c>
      <c r="BM451" s="129">
        <f t="shared" si="65"/>
        <v>0</v>
      </c>
      <c r="BN451" s="129">
        <f t="shared" si="65"/>
        <v>0</v>
      </c>
    </row>
    <row r="452" spans="2:66" s="66" customFormat="1" ht="20.100000000000001" customHeight="1" x14ac:dyDescent="0.2">
      <c r="C452" s="66" t="s">
        <v>669</v>
      </c>
      <c r="D452" s="102" t="s">
        <v>38</v>
      </c>
      <c r="E452" s="102" t="s">
        <v>62</v>
      </c>
      <c r="F452" s="113" t="s">
        <v>681</v>
      </c>
      <c r="G452" s="114">
        <f t="shared" si="61"/>
        <v>0</v>
      </c>
      <c r="H452" s="114">
        <f t="shared" si="61"/>
        <v>0</v>
      </c>
      <c r="I452" s="114">
        <f t="shared" si="64"/>
        <v>0</v>
      </c>
      <c r="J452" s="114">
        <f t="shared" si="64"/>
        <v>0</v>
      </c>
      <c r="M452" s="115" t="s">
        <v>681</v>
      </c>
      <c r="N452" s="142">
        <v>0</v>
      </c>
      <c r="O452" s="142">
        <v>0</v>
      </c>
      <c r="P452" s="142">
        <v>0</v>
      </c>
      <c r="Q452" s="142">
        <v>0</v>
      </c>
      <c r="S452" s="117">
        <f t="shared" si="67"/>
        <v>0</v>
      </c>
      <c r="T452" s="117">
        <f t="shared" si="66"/>
        <v>0</v>
      </c>
      <c r="U452" s="118">
        <f t="shared" si="69"/>
        <v>0</v>
      </c>
      <c r="V452" s="118">
        <f t="shared" si="69"/>
        <v>0</v>
      </c>
      <c r="W452" s="117">
        <v>0</v>
      </c>
      <c r="X452" s="117">
        <v>0</v>
      </c>
      <c r="Y452" s="119"/>
      <c r="Z452" s="119"/>
      <c r="AA452" s="120"/>
      <c r="AB452" s="121">
        <v>0</v>
      </c>
      <c r="AC452" s="121">
        <v>0</v>
      </c>
      <c r="AD452" s="207"/>
      <c r="AE452" s="207"/>
      <c r="AK452" s="123">
        <v>0</v>
      </c>
      <c r="AL452" s="123">
        <v>0</v>
      </c>
      <c r="AM452" s="123">
        <v>0</v>
      </c>
      <c r="AN452" s="123">
        <v>0</v>
      </c>
      <c r="AO452" s="124">
        <v>0</v>
      </c>
      <c r="AP452" s="124">
        <v>0</v>
      </c>
      <c r="AQ452" s="124">
        <v>0</v>
      </c>
      <c r="AR452" s="124">
        <v>0</v>
      </c>
      <c r="AS452" s="123">
        <v>0</v>
      </c>
      <c r="AT452" s="123">
        <v>0</v>
      </c>
      <c r="AU452" s="123">
        <v>0</v>
      </c>
      <c r="AV452" s="123">
        <v>0</v>
      </c>
      <c r="AW452" s="89"/>
      <c r="AX452" s="89"/>
      <c r="AY452" s="208"/>
      <c r="AZ452" s="208"/>
      <c r="BA452" s="89"/>
      <c r="BB452" s="89"/>
      <c r="BC452" s="89"/>
      <c r="BK452" s="159">
        <f t="shared" si="68"/>
        <v>0</v>
      </c>
      <c r="BL452" s="159">
        <f t="shared" si="68"/>
        <v>0</v>
      </c>
      <c r="BM452" s="129">
        <f t="shared" si="65"/>
        <v>0</v>
      </c>
      <c r="BN452" s="129">
        <f t="shared" si="65"/>
        <v>0</v>
      </c>
    </row>
    <row r="453" spans="2:66" s="209" customFormat="1" ht="20.100000000000001" customHeight="1" x14ac:dyDescent="0.2">
      <c r="C453" s="209" t="s">
        <v>669</v>
      </c>
      <c r="D453" s="210" t="s">
        <v>38</v>
      </c>
      <c r="E453" s="102" t="s">
        <v>62</v>
      </c>
      <c r="F453" s="188" t="s">
        <v>682</v>
      </c>
      <c r="G453" s="114">
        <f t="shared" si="61"/>
        <v>0</v>
      </c>
      <c r="H453" s="114">
        <f t="shared" si="61"/>
        <v>0</v>
      </c>
      <c r="I453" s="114">
        <f t="shared" si="64"/>
        <v>0</v>
      </c>
      <c r="J453" s="114">
        <f t="shared" si="64"/>
        <v>0</v>
      </c>
      <c r="M453" s="141" t="s">
        <v>682</v>
      </c>
      <c r="N453" s="142">
        <v>0</v>
      </c>
      <c r="O453" s="142">
        <v>0</v>
      </c>
      <c r="P453" s="142">
        <v>0</v>
      </c>
      <c r="Q453" s="142">
        <v>0</v>
      </c>
      <c r="S453" s="117">
        <f t="shared" si="67"/>
        <v>0</v>
      </c>
      <c r="T453" s="117">
        <f t="shared" si="66"/>
        <v>0</v>
      </c>
      <c r="U453" s="189">
        <f t="shared" si="69"/>
        <v>0</v>
      </c>
      <c r="V453" s="189">
        <f t="shared" si="69"/>
        <v>0</v>
      </c>
      <c r="W453" s="117">
        <v>0</v>
      </c>
      <c r="X453" s="117">
        <v>0</v>
      </c>
      <c r="Y453" s="190"/>
      <c r="Z453" s="190"/>
      <c r="AA453" s="211"/>
      <c r="AB453" s="212"/>
      <c r="AC453" s="212"/>
      <c r="AD453" s="191"/>
      <c r="AE453" s="191"/>
      <c r="AK453" s="123">
        <v>0</v>
      </c>
      <c r="AL453" s="123">
        <v>0</v>
      </c>
      <c r="AM453" s="123">
        <v>0</v>
      </c>
      <c r="AN453" s="123">
        <v>0</v>
      </c>
      <c r="AO453" s="124">
        <v>0</v>
      </c>
      <c r="AP453" s="124">
        <v>0</v>
      </c>
      <c r="AQ453" s="124">
        <v>0</v>
      </c>
      <c r="AR453" s="124">
        <v>0</v>
      </c>
      <c r="AS453" s="123">
        <v>0</v>
      </c>
      <c r="AT453" s="123">
        <v>0</v>
      </c>
      <c r="AU453" s="123">
        <v>0</v>
      </c>
      <c r="AV453" s="123">
        <v>0</v>
      </c>
      <c r="AW453" s="4"/>
      <c r="AX453" s="4"/>
      <c r="AY453" s="206"/>
      <c r="AZ453" s="206"/>
      <c r="BA453" s="4"/>
      <c r="BB453" s="4"/>
      <c r="BC453" s="4"/>
      <c r="BK453" s="213">
        <f t="shared" si="68"/>
        <v>0</v>
      </c>
      <c r="BL453" s="213">
        <f t="shared" si="68"/>
        <v>0</v>
      </c>
      <c r="BM453" s="129">
        <f t="shared" si="65"/>
        <v>0</v>
      </c>
      <c r="BN453" s="129">
        <f t="shared" si="65"/>
        <v>0</v>
      </c>
    </row>
    <row r="454" spans="2:66" ht="20.100000000000001" customHeight="1" x14ac:dyDescent="0.25">
      <c r="C454" s="1" t="s">
        <v>669</v>
      </c>
      <c r="D454" s="139" t="s">
        <v>38</v>
      </c>
      <c r="E454" s="102" t="s">
        <v>62</v>
      </c>
      <c r="F454" s="140" t="s">
        <v>683</v>
      </c>
      <c r="G454" s="114">
        <f t="shared" si="61"/>
        <v>0</v>
      </c>
      <c r="H454" s="114">
        <f t="shared" si="61"/>
        <v>400124275.80000001</v>
      </c>
      <c r="I454" s="114">
        <f t="shared" si="64"/>
        <v>0</v>
      </c>
      <c r="J454" s="114">
        <f t="shared" si="64"/>
        <v>430246680.67000002</v>
      </c>
      <c r="M454" s="141" t="s">
        <v>683</v>
      </c>
      <c r="N454" s="142">
        <v>0</v>
      </c>
      <c r="O454" s="142">
        <v>400124275.80000001</v>
      </c>
      <c r="P454" s="142">
        <v>0</v>
      </c>
      <c r="Q454" s="142">
        <v>0</v>
      </c>
      <c r="S454" s="117">
        <f t="shared" si="67"/>
        <v>0</v>
      </c>
      <c r="T454" s="117">
        <f t="shared" si="66"/>
        <v>294759452</v>
      </c>
      <c r="U454" s="114">
        <f t="shared" si="69"/>
        <v>0</v>
      </c>
      <c r="V454" s="114">
        <f t="shared" si="69"/>
        <v>142982025.5</v>
      </c>
      <c r="W454" s="117">
        <v>0</v>
      </c>
      <c r="X454" s="117">
        <v>93315151.340000004</v>
      </c>
      <c r="Y454" s="117">
        <v>0</v>
      </c>
      <c r="Z454" s="117">
        <v>29385792.510000002</v>
      </c>
      <c r="AA454" s="143"/>
      <c r="AB454" s="130">
        <v>0</v>
      </c>
      <c r="AC454" s="130">
        <v>10923612.390000001</v>
      </c>
      <c r="AD454" s="163"/>
      <c r="AE454" s="163">
        <v>39933660.899999999</v>
      </c>
      <c r="AK454" s="123">
        <v>0</v>
      </c>
      <c r="AL454" s="123">
        <v>430246680.67000002</v>
      </c>
      <c r="AM454" s="123">
        <v>0</v>
      </c>
      <c r="AN454" s="123">
        <v>0</v>
      </c>
      <c r="AO454" s="124">
        <v>0</v>
      </c>
      <c r="AP454" s="124">
        <v>294759452</v>
      </c>
      <c r="AQ454" s="124">
        <v>0</v>
      </c>
      <c r="AR454" s="124">
        <v>0</v>
      </c>
      <c r="AS454" s="123">
        <v>0</v>
      </c>
      <c r="AT454" s="123">
        <v>142982025.5</v>
      </c>
      <c r="AU454" s="123">
        <v>0</v>
      </c>
      <c r="AV454" s="123">
        <v>0</v>
      </c>
      <c r="AY454" s="206"/>
      <c r="AZ454" s="206">
        <v>35506071.969999999</v>
      </c>
      <c r="BK454" s="128">
        <f t="shared" si="68"/>
        <v>0</v>
      </c>
      <c r="BL454" s="128">
        <f t="shared" si="68"/>
        <v>142982025.5</v>
      </c>
      <c r="BM454" s="129">
        <f t="shared" si="65"/>
        <v>0</v>
      </c>
      <c r="BN454" s="129">
        <f t="shared" si="65"/>
        <v>0</v>
      </c>
    </row>
    <row r="455" spans="2:66" s="66" customFormat="1" ht="20.100000000000001" customHeight="1" x14ac:dyDescent="0.2">
      <c r="C455" s="66" t="s">
        <v>669</v>
      </c>
      <c r="D455" s="102" t="s">
        <v>38</v>
      </c>
      <c r="E455" s="102" t="s">
        <v>62</v>
      </c>
      <c r="F455" s="113" t="s">
        <v>684</v>
      </c>
      <c r="G455" s="114">
        <f t="shared" si="61"/>
        <v>0</v>
      </c>
      <c r="H455" s="114">
        <f t="shared" si="61"/>
        <v>0</v>
      </c>
      <c r="I455" s="114">
        <f t="shared" si="64"/>
        <v>0</v>
      </c>
      <c r="J455" s="114">
        <f t="shared" si="64"/>
        <v>0</v>
      </c>
      <c r="M455" s="115" t="s">
        <v>684</v>
      </c>
      <c r="N455" s="142">
        <v>0</v>
      </c>
      <c r="O455" s="142">
        <v>0</v>
      </c>
      <c r="P455" s="142">
        <v>0</v>
      </c>
      <c r="Q455" s="142">
        <v>0</v>
      </c>
      <c r="S455" s="117">
        <f t="shared" si="67"/>
        <v>0</v>
      </c>
      <c r="T455" s="117">
        <f t="shared" si="66"/>
        <v>0</v>
      </c>
      <c r="U455" s="118">
        <f t="shared" si="69"/>
        <v>0</v>
      </c>
      <c r="V455" s="118">
        <f t="shared" si="69"/>
        <v>0</v>
      </c>
      <c r="W455" s="117">
        <v>0</v>
      </c>
      <c r="X455" s="117">
        <v>0</v>
      </c>
      <c r="Y455" s="119"/>
      <c r="Z455" s="119"/>
      <c r="AA455" s="120"/>
      <c r="AB455" s="121">
        <v>0</v>
      </c>
      <c r="AC455" s="121">
        <v>0</v>
      </c>
      <c r="AD455" s="207"/>
      <c r="AE455" s="207"/>
      <c r="AK455" s="123">
        <v>0</v>
      </c>
      <c r="AL455" s="123">
        <v>0</v>
      </c>
      <c r="AM455" s="123">
        <v>0</v>
      </c>
      <c r="AN455" s="123">
        <v>0</v>
      </c>
      <c r="AO455" s="124">
        <v>0</v>
      </c>
      <c r="AP455" s="124">
        <v>0</v>
      </c>
      <c r="AQ455" s="124">
        <v>0</v>
      </c>
      <c r="AR455" s="124">
        <v>0</v>
      </c>
      <c r="AS455" s="123">
        <v>0</v>
      </c>
      <c r="AT455" s="123">
        <v>0</v>
      </c>
      <c r="AU455" s="123">
        <v>0</v>
      </c>
      <c r="AV455" s="123">
        <v>0</v>
      </c>
      <c r="AW455" s="89"/>
      <c r="AX455" s="89"/>
      <c r="AY455" s="208"/>
      <c r="AZ455" s="208"/>
      <c r="BA455" s="89"/>
      <c r="BB455" s="89"/>
      <c r="BC455" s="89"/>
      <c r="BK455" s="159">
        <f t="shared" si="68"/>
        <v>0</v>
      </c>
      <c r="BL455" s="159">
        <f t="shared" si="68"/>
        <v>0</v>
      </c>
      <c r="BM455" s="129">
        <f t="shared" si="65"/>
        <v>0</v>
      </c>
      <c r="BN455" s="129">
        <f t="shared" si="65"/>
        <v>0</v>
      </c>
    </row>
    <row r="456" spans="2:66" ht="20.100000000000001" customHeight="1" x14ac:dyDescent="0.25">
      <c r="C456" s="1" t="s">
        <v>669</v>
      </c>
      <c r="D456" s="139" t="s">
        <v>38</v>
      </c>
      <c r="E456" s="102" t="s">
        <v>62</v>
      </c>
      <c r="F456" s="140" t="s">
        <v>685</v>
      </c>
      <c r="G456" s="114">
        <f t="shared" si="61"/>
        <v>0</v>
      </c>
      <c r="H456" s="114">
        <f t="shared" si="61"/>
        <v>0</v>
      </c>
      <c r="I456" s="114">
        <f t="shared" si="64"/>
        <v>0</v>
      </c>
      <c r="J456" s="114">
        <f t="shared" si="64"/>
        <v>0</v>
      </c>
      <c r="M456" s="141" t="s">
        <v>685</v>
      </c>
      <c r="N456" s="142">
        <v>0</v>
      </c>
      <c r="O456" s="142">
        <v>0</v>
      </c>
      <c r="P456" s="142">
        <v>0</v>
      </c>
      <c r="Q456" s="142">
        <v>0</v>
      </c>
      <c r="S456" s="117">
        <f t="shared" si="67"/>
        <v>0</v>
      </c>
      <c r="T456" s="117">
        <f t="shared" si="66"/>
        <v>0</v>
      </c>
      <c r="U456" s="114">
        <f t="shared" si="69"/>
        <v>0</v>
      </c>
      <c r="V456" s="114">
        <f t="shared" si="69"/>
        <v>0</v>
      </c>
      <c r="W456" s="117">
        <v>0</v>
      </c>
      <c r="X456" s="117">
        <v>0</v>
      </c>
      <c r="Y456" s="117">
        <v>0</v>
      </c>
      <c r="Z456" s="117">
        <v>0</v>
      </c>
      <c r="AA456" s="143"/>
      <c r="AB456" s="130">
        <v>0</v>
      </c>
      <c r="AC456" s="130">
        <v>47288703.719999999</v>
      </c>
      <c r="AD456" s="163"/>
      <c r="AE456" s="163">
        <v>195115034.38999999</v>
      </c>
      <c r="AK456" s="123">
        <v>0</v>
      </c>
      <c r="AL456" s="123">
        <v>0</v>
      </c>
      <c r="AM456" s="123">
        <v>0</v>
      </c>
      <c r="AN456" s="123">
        <v>0</v>
      </c>
      <c r="AO456" s="124">
        <v>0</v>
      </c>
      <c r="AP456" s="124">
        <v>0</v>
      </c>
      <c r="AQ456" s="124">
        <v>0</v>
      </c>
      <c r="AR456" s="124">
        <v>0</v>
      </c>
      <c r="AS456" s="123">
        <v>0</v>
      </c>
      <c r="AT456" s="123">
        <v>0</v>
      </c>
      <c r="AU456" s="123">
        <v>0</v>
      </c>
      <c r="AV456" s="123">
        <v>0</v>
      </c>
      <c r="AY456" s="206"/>
      <c r="AZ456" s="206">
        <v>208597176.94999999</v>
      </c>
      <c r="BK456" s="128">
        <f t="shared" si="68"/>
        <v>0</v>
      </c>
      <c r="BL456" s="128">
        <f t="shared" si="68"/>
        <v>0</v>
      </c>
      <c r="BM456" s="129">
        <f t="shared" si="65"/>
        <v>0</v>
      </c>
      <c r="BN456" s="129">
        <f t="shared" si="65"/>
        <v>0</v>
      </c>
    </row>
    <row r="457" spans="2:66" ht="20.100000000000001" customHeight="1" x14ac:dyDescent="0.25">
      <c r="C457" s="1" t="s">
        <v>669</v>
      </c>
      <c r="D457" s="139" t="s">
        <v>38</v>
      </c>
      <c r="E457" s="102" t="s">
        <v>62</v>
      </c>
      <c r="F457" s="140" t="s">
        <v>686</v>
      </c>
      <c r="G457" s="114">
        <f t="shared" si="61"/>
        <v>0</v>
      </c>
      <c r="H457" s="114">
        <f t="shared" si="61"/>
        <v>0</v>
      </c>
      <c r="I457" s="114">
        <f t="shared" si="64"/>
        <v>0</v>
      </c>
      <c r="J457" s="114">
        <f t="shared" si="64"/>
        <v>0</v>
      </c>
      <c r="M457" s="141" t="s">
        <v>686</v>
      </c>
      <c r="N457" s="142">
        <v>0</v>
      </c>
      <c r="O457" s="142">
        <v>0</v>
      </c>
      <c r="P457" s="142">
        <v>0</v>
      </c>
      <c r="Q457" s="142">
        <v>0</v>
      </c>
      <c r="S457" s="117">
        <f t="shared" si="67"/>
        <v>0</v>
      </c>
      <c r="T457" s="117">
        <f t="shared" si="66"/>
        <v>0</v>
      </c>
      <c r="U457" s="114">
        <f t="shared" si="69"/>
        <v>0</v>
      </c>
      <c r="V457" s="114">
        <f t="shared" si="69"/>
        <v>0</v>
      </c>
      <c r="W457" s="117">
        <v>0</v>
      </c>
      <c r="X457" s="117">
        <v>0</v>
      </c>
      <c r="Y457" s="117">
        <v>0</v>
      </c>
      <c r="Z457" s="117">
        <v>0</v>
      </c>
      <c r="AA457" s="143"/>
      <c r="AB457" s="130">
        <v>0</v>
      </c>
      <c r="AC457" s="130">
        <v>21290380.670000002</v>
      </c>
      <c r="AD457" s="163"/>
      <c r="AE457" s="163">
        <v>67854641.769999996</v>
      </c>
      <c r="AK457" s="123">
        <v>0</v>
      </c>
      <c r="AL457" s="123">
        <v>0</v>
      </c>
      <c r="AM457" s="123">
        <v>0</v>
      </c>
      <c r="AN457" s="123">
        <v>0</v>
      </c>
      <c r="AO457" s="124">
        <v>0</v>
      </c>
      <c r="AP457" s="124">
        <v>0</v>
      </c>
      <c r="AQ457" s="124">
        <v>0</v>
      </c>
      <c r="AR457" s="124">
        <v>0</v>
      </c>
      <c r="AS457" s="123">
        <v>0</v>
      </c>
      <c r="AT457" s="123">
        <v>0</v>
      </c>
      <c r="AU457" s="123">
        <v>0</v>
      </c>
      <c r="AV457" s="123">
        <v>0</v>
      </c>
      <c r="AY457" s="206"/>
      <c r="AZ457" s="206">
        <v>61251684.640000001</v>
      </c>
      <c r="BK457" s="128">
        <f t="shared" si="68"/>
        <v>0</v>
      </c>
      <c r="BL457" s="128">
        <f t="shared" si="68"/>
        <v>0</v>
      </c>
      <c r="BM457" s="129">
        <f t="shared" si="65"/>
        <v>0</v>
      </c>
      <c r="BN457" s="129">
        <f t="shared" si="65"/>
        <v>0</v>
      </c>
    </row>
    <row r="458" spans="2:66" ht="20.100000000000001" customHeight="1" x14ac:dyDescent="0.25">
      <c r="C458" s="1" t="s">
        <v>669</v>
      </c>
      <c r="D458" s="139" t="s">
        <v>38</v>
      </c>
      <c r="E458" s="102" t="s">
        <v>62</v>
      </c>
      <c r="F458" s="140" t="s">
        <v>687</v>
      </c>
      <c r="G458" s="114">
        <f t="shared" si="61"/>
        <v>0</v>
      </c>
      <c r="H458" s="114">
        <f t="shared" si="61"/>
        <v>0</v>
      </c>
      <c r="I458" s="114">
        <f t="shared" si="64"/>
        <v>0</v>
      </c>
      <c r="J458" s="114">
        <f t="shared" si="64"/>
        <v>0</v>
      </c>
      <c r="M458" s="141" t="s">
        <v>687</v>
      </c>
      <c r="N458" s="142">
        <v>0</v>
      </c>
      <c r="O458" s="142">
        <v>0</v>
      </c>
      <c r="P458" s="142">
        <v>0</v>
      </c>
      <c r="Q458" s="142">
        <v>0</v>
      </c>
      <c r="S458" s="117">
        <f t="shared" si="67"/>
        <v>0</v>
      </c>
      <c r="T458" s="117">
        <f t="shared" si="66"/>
        <v>0</v>
      </c>
      <c r="U458" s="114">
        <f t="shared" si="69"/>
        <v>0</v>
      </c>
      <c r="V458" s="114">
        <f t="shared" si="69"/>
        <v>0</v>
      </c>
      <c r="W458" s="117">
        <v>0</v>
      </c>
      <c r="X458" s="117">
        <v>0</v>
      </c>
      <c r="Y458" s="117">
        <v>0</v>
      </c>
      <c r="Z458" s="117">
        <v>0</v>
      </c>
      <c r="AA458" s="143"/>
      <c r="AB458" s="130">
        <v>0</v>
      </c>
      <c r="AC458" s="130">
        <v>590626570.78999996</v>
      </c>
      <c r="AD458" s="163"/>
      <c r="AE458" s="163">
        <v>2310634068.29</v>
      </c>
      <c r="AK458" s="123">
        <v>0</v>
      </c>
      <c r="AL458" s="123">
        <v>0</v>
      </c>
      <c r="AM458" s="123">
        <v>0</v>
      </c>
      <c r="AN458" s="123">
        <v>0</v>
      </c>
      <c r="AO458" s="124">
        <v>0</v>
      </c>
      <c r="AP458" s="124">
        <v>0</v>
      </c>
      <c r="AQ458" s="124">
        <v>0</v>
      </c>
      <c r="AR458" s="124">
        <v>0</v>
      </c>
      <c r="AS458" s="123">
        <v>0</v>
      </c>
      <c r="AT458" s="123">
        <v>0</v>
      </c>
      <c r="AU458" s="123">
        <v>0</v>
      </c>
      <c r="AV458" s="123">
        <v>0</v>
      </c>
      <c r="AY458" s="206"/>
      <c r="AZ458" s="206">
        <v>2083313243.02</v>
      </c>
      <c r="BK458" s="128">
        <f t="shared" si="68"/>
        <v>0</v>
      </c>
      <c r="BL458" s="128">
        <f t="shared" si="68"/>
        <v>0</v>
      </c>
      <c r="BM458" s="129">
        <f t="shared" si="65"/>
        <v>0</v>
      </c>
      <c r="BN458" s="129">
        <f t="shared" si="65"/>
        <v>0</v>
      </c>
    </row>
    <row r="459" spans="2:66" ht="20.100000000000001" customHeight="1" x14ac:dyDescent="0.25">
      <c r="C459" s="1" t="s">
        <v>669</v>
      </c>
      <c r="D459" s="139" t="s">
        <v>38</v>
      </c>
      <c r="E459" s="102" t="s">
        <v>62</v>
      </c>
      <c r="F459" s="140" t="s">
        <v>688</v>
      </c>
      <c r="G459" s="114">
        <f t="shared" si="61"/>
        <v>13852366.949999999</v>
      </c>
      <c r="H459" s="114">
        <f t="shared" si="61"/>
        <v>0</v>
      </c>
      <c r="I459" s="114">
        <f t="shared" si="64"/>
        <v>22297992.830000002</v>
      </c>
      <c r="J459" s="114">
        <f t="shared" si="64"/>
        <v>0</v>
      </c>
      <c r="M459" s="141" t="s">
        <v>688</v>
      </c>
      <c r="N459" s="142">
        <v>9093317.6899999995</v>
      </c>
      <c r="O459" s="142">
        <v>0</v>
      </c>
      <c r="P459" s="142">
        <v>4759049.26</v>
      </c>
      <c r="Q459" s="142">
        <v>0</v>
      </c>
      <c r="S459" s="117">
        <f t="shared" si="67"/>
        <v>7766620.5300000003</v>
      </c>
      <c r="T459" s="117">
        <f t="shared" si="66"/>
        <v>0</v>
      </c>
      <c r="U459" s="114">
        <f t="shared" si="69"/>
        <v>40349295.759999998</v>
      </c>
      <c r="V459" s="114">
        <f t="shared" si="69"/>
        <v>0</v>
      </c>
      <c r="W459" s="117">
        <v>112314904.37</v>
      </c>
      <c r="X459" s="117">
        <v>0</v>
      </c>
      <c r="Y459" s="117">
        <v>40170258.420000002</v>
      </c>
      <c r="Z459" s="117">
        <v>0</v>
      </c>
      <c r="AA459" s="143"/>
      <c r="AB459" s="130">
        <v>61664860.420000002</v>
      </c>
      <c r="AC459" s="130">
        <v>0</v>
      </c>
      <c r="AD459" s="163">
        <v>27622633.25</v>
      </c>
      <c r="AE459" s="163"/>
      <c r="AK459" s="123">
        <v>19713286.710000001</v>
      </c>
      <c r="AL459" s="123">
        <v>0</v>
      </c>
      <c r="AM459" s="123">
        <v>2584706.12</v>
      </c>
      <c r="AN459" s="123">
        <v>0</v>
      </c>
      <c r="AO459" s="124">
        <v>6912048.9900000002</v>
      </c>
      <c r="AP459" s="124">
        <v>0</v>
      </c>
      <c r="AQ459" s="124">
        <v>854571.54</v>
      </c>
      <c r="AR459" s="124">
        <v>0</v>
      </c>
      <c r="AS459" s="123">
        <v>26316935</v>
      </c>
      <c r="AT459" s="123">
        <v>0</v>
      </c>
      <c r="AU459" s="123">
        <v>14032360.76</v>
      </c>
      <c r="AV459" s="123">
        <v>0</v>
      </c>
      <c r="AY459" s="206">
        <v>7497538.5</v>
      </c>
      <c r="AZ459" s="206"/>
      <c r="BK459" s="128">
        <f t="shared" si="68"/>
        <v>40349295.759999998</v>
      </c>
      <c r="BL459" s="128">
        <f t="shared" si="68"/>
        <v>0</v>
      </c>
      <c r="BM459" s="129">
        <f t="shared" si="65"/>
        <v>0</v>
      </c>
      <c r="BN459" s="129">
        <f t="shared" si="65"/>
        <v>0</v>
      </c>
    </row>
    <row r="460" spans="2:66" ht="20.100000000000001" customHeight="1" x14ac:dyDescent="0.25">
      <c r="C460" s="1" t="s">
        <v>669</v>
      </c>
      <c r="D460" s="139" t="s">
        <v>38</v>
      </c>
      <c r="E460" s="102" t="s">
        <v>62</v>
      </c>
      <c r="F460" s="140" t="s">
        <v>689</v>
      </c>
      <c r="G460" s="114">
        <f t="shared" ref="G460:H523" si="70">+N460+P460</f>
        <v>0</v>
      </c>
      <c r="H460" s="114">
        <f t="shared" si="70"/>
        <v>989642813.65999997</v>
      </c>
      <c r="I460" s="114">
        <f t="shared" si="64"/>
        <v>0</v>
      </c>
      <c r="J460" s="114">
        <f t="shared" si="64"/>
        <v>1217514356.96</v>
      </c>
      <c r="M460" s="141" t="s">
        <v>689</v>
      </c>
      <c r="N460" s="142">
        <v>0</v>
      </c>
      <c r="O460" s="142">
        <v>0</v>
      </c>
      <c r="P460" s="142">
        <v>0</v>
      </c>
      <c r="Q460" s="142">
        <v>989642813.65999997</v>
      </c>
      <c r="S460" s="117">
        <f t="shared" si="67"/>
        <v>0</v>
      </c>
      <c r="T460" s="117">
        <f t="shared" si="66"/>
        <v>728445900.87</v>
      </c>
      <c r="U460" s="114">
        <f t="shared" si="69"/>
        <v>0</v>
      </c>
      <c r="V460" s="114">
        <f t="shared" si="69"/>
        <v>618293741.17999995</v>
      </c>
      <c r="W460" s="117">
        <v>0</v>
      </c>
      <c r="X460" s="117">
        <v>2939326799.4100003</v>
      </c>
      <c r="Y460" s="117">
        <v>0</v>
      </c>
      <c r="Z460" s="117">
        <v>0</v>
      </c>
      <c r="AA460" s="143"/>
      <c r="AB460" s="130">
        <v>0</v>
      </c>
      <c r="AC460" s="130">
        <v>26884925.789999999</v>
      </c>
      <c r="AD460" s="163"/>
      <c r="AE460" s="160">
        <v>0</v>
      </c>
      <c r="AK460" s="123">
        <v>0</v>
      </c>
      <c r="AL460" s="123">
        <v>0</v>
      </c>
      <c r="AM460" s="123">
        <v>0</v>
      </c>
      <c r="AN460" s="123">
        <v>1217514356.96</v>
      </c>
      <c r="AO460" s="124">
        <v>0</v>
      </c>
      <c r="AP460" s="124">
        <v>0</v>
      </c>
      <c r="AQ460" s="124">
        <v>0</v>
      </c>
      <c r="AR460" s="124">
        <v>728445900.87</v>
      </c>
      <c r="AS460" s="123">
        <v>0</v>
      </c>
      <c r="AT460" s="123">
        <v>0</v>
      </c>
      <c r="AU460" s="123">
        <v>0</v>
      </c>
      <c r="AV460" s="123">
        <v>618293741.17999995</v>
      </c>
      <c r="AY460" s="206"/>
      <c r="AZ460" s="214">
        <v>0</v>
      </c>
      <c r="BK460" s="128">
        <f t="shared" si="68"/>
        <v>0</v>
      </c>
      <c r="BL460" s="128">
        <f t="shared" si="68"/>
        <v>618293741.17999995</v>
      </c>
      <c r="BM460" s="129">
        <f t="shared" si="65"/>
        <v>0</v>
      </c>
      <c r="BN460" s="129">
        <f t="shared" si="65"/>
        <v>0</v>
      </c>
    </row>
    <row r="461" spans="2:66" ht="20.100000000000001" customHeight="1" x14ac:dyDescent="0.25">
      <c r="D461" s="168" t="s">
        <v>38</v>
      </c>
      <c r="E461" s="215" t="s">
        <v>62</v>
      </c>
      <c r="F461" s="156" t="s">
        <v>690</v>
      </c>
      <c r="G461" s="114">
        <f t="shared" si="70"/>
        <v>0</v>
      </c>
      <c r="H461" s="114">
        <f t="shared" si="70"/>
        <v>12672244</v>
      </c>
      <c r="I461" s="114">
        <f>+AK461+AM461</f>
        <v>0</v>
      </c>
      <c r="J461" s="114">
        <f>+AL461+AN461</f>
        <v>0</v>
      </c>
      <c r="M461" s="141" t="s">
        <v>690</v>
      </c>
      <c r="N461" s="142">
        <v>0</v>
      </c>
      <c r="O461" s="142">
        <v>0</v>
      </c>
      <c r="P461" s="142">
        <v>0</v>
      </c>
      <c r="Q461" s="142">
        <v>12672244</v>
      </c>
      <c r="S461" s="117"/>
      <c r="T461" s="117"/>
      <c r="U461" s="114"/>
      <c r="V461" s="114"/>
      <c r="W461" s="117"/>
      <c r="X461" s="117"/>
      <c r="Y461" s="117"/>
      <c r="Z461" s="117"/>
      <c r="AA461" s="143"/>
      <c r="AB461" s="130"/>
      <c r="AC461" s="130"/>
      <c r="AD461" s="163"/>
      <c r="AE461" s="160"/>
      <c r="AK461" s="123"/>
      <c r="AL461" s="123"/>
      <c r="AM461" s="123"/>
      <c r="AN461" s="123"/>
      <c r="AO461" s="124"/>
      <c r="AP461" s="124"/>
      <c r="AQ461" s="124"/>
      <c r="AR461" s="124"/>
      <c r="AS461" s="123"/>
      <c r="AT461" s="123"/>
      <c r="AU461" s="123"/>
      <c r="AV461" s="123"/>
      <c r="AY461" s="206"/>
      <c r="AZ461" s="214"/>
      <c r="BK461" s="128"/>
      <c r="BL461" s="128"/>
      <c r="BM461" s="129"/>
      <c r="BN461" s="129"/>
    </row>
    <row r="462" spans="2:66" ht="20.100000000000001" customHeight="1" x14ac:dyDescent="0.25">
      <c r="C462" s="1" t="s">
        <v>669</v>
      </c>
      <c r="D462" s="139" t="s">
        <v>38</v>
      </c>
      <c r="E462" s="102" t="s">
        <v>62</v>
      </c>
      <c r="F462" s="140" t="s">
        <v>691</v>
      </c>
      <c r="G462" s="114">
        <f t="shared" si="70"/>
        <v>0</v>
      </c>
      <c r="H462" s="114">
        <f t="shared" si="70"/>
        <v>3305786881.1300001</v>
      </c>
      <c r="I462" s="114">
        <f t="shared" si="64"/>
        <v>0</v>
      </c>
      <c r="J462" s="114">
        <f t="shared" si="64"/>
        <v>3178831950.2600002</v>
      </c>
      <c r="M462" s="141" t="s">
        <v>691</v>
      </c>
      <c r="N462" s="142">
        <v>0</v>
      </c>
      <c r="O462" s="142">
        <v>3305786881.1300001</v>
      </c>
      <c r="P462" s="142">
        <v>0</v>
      </c>
      <c r="Q462" s="142">
        <v>0</v>
      </c>
      <c r="S462" s="117">
        <f t="shared" si="67"/>
        <v>0</v>
      </c>
      <c r="T462" s="117">
        <f t="shared" si="66"/>
        <v>2386167882.9899998</v>
      </c>
      <c r="U462" s="114">
        <f t="shared" si="69"/>
        <v>0</v>
      </c>
      <c r="V462" s="114">
        <f t="shared" si="69"/>
        <v>2151897646.6900001</v>
      </c>
      <c r="W462" s="117">
        <v>0</v>
      </c>
      <c r="X462" s="117">
        <v>0</v>
      </c>
      <c r="Y462" s="117">
        <v>0</v>
      </c>
      <c r="Z462" s="117">
        <v>2883325000.3099999</v>
      </c>
      <c r="AA462" s="143"/>
      <c r="AB462" s="130">
        <v>0</v>
      </c>
      <c r="AC462" s="130">
        <v>2252534968.1300001</v>
      </c>
      <c r="AD462" s="163"/>
      <c r="AE462" s="160">
        <v>0</v>
      </c>
      <c r="AK462" s="123">
        <v>0</v>
      </c>
      <c r="AL462" s="123">
        <v>3178831950.2600002</v>
      </c>
      <c r="AM462" s="123">
        <v>0</v>
      </c>
      <c r="AN462" s="123">
        <v>0</v>
      </c>
      <c r="AO462" s="124">
        <v>0</v>
      </c>
      <c r="AP462" s="124">
        <v>2386167882.9899998</v>
      </c>
      <c r="AQ462" s="124">
        <v>0</v>
      </c>
      <c r="AR462" s="124">
        <v>0</v>
      </c>
      <c r="AS462" s="123">
        <v>0</v>
      </c>
      <c r="AT462" s="123">
        <v>2151897646.6900001</v>
      </c>
      <c r="AU462" s="123">
        <v>0</v>
      </c>
      <c r="AV462" s="123">
        <v>0</v>
      </c>
      <c r="AY462" s="206"/>
      <c r="AZ462" s="214">
        <v>0</v>
      </c>
      <c r="BK462" s="128">
        <f t="shared" si="68"/>
        <v>0</v>
      </c>
      <c r="BL462" s="128">
        <f t="shared" si="68"/>
        <v>2151897646.6900001</v>
      </c>
      <c r="BM462" s="129">
        <f t="shared" si="65"/>
        <v>0</v>
      </c>
      <c r="BN462" s="129">
        <f t="shared" si="65"/>
        <v>0</v>
      </c>
    </row>
    <row r="463" spans="2:66" ht="20.100000000000001" customHeight="1" x14ac:dyDescent="0.25">
      <c r="C463" s="1" t="s">
        <v>669</v>
      </c>
      <c r="D463" s="139" t="s">
        <v>38</v>
      </c>
      <c r="E463" s="102" t="s">
        <v>62</v>
      </c>
      <c r="F463" s="140" t="s">
        <v>692</v>
      </c>
      <c r="G463" s="114">
        <f t="shared" si="70"/>
        <v>0</v>
      </c>
      <c r="H463" s="114">
        <f t="shared" si="70"/>
        <v>48859.8</v>
      </c>
      <c r="I463" s="114">
        <f t="shared" si="64"/>
        <v>0</v>
      </c>
      <c r="J463" s="114">
        <f t="shared" si="64"/>
        <v>9066322.7100000009</v>
      </c>
      <c r="M463" s="141" t="s">
        <v>692</v>
      </c>
      <c r="N463" s="142">
        <v>0</v>
      </c>
      <c r="O463" s="142">
        <v>48859.8</v>
      </c>
      <c r="P463" s="142">
        <v>0</v>
      </c>
      <c r="Q463" s="142">
        <v>0</v>
      </c>
      <c r="S463" s="117">
        <f t="shared" si="67"/>
        <v>0</v>
      </c>
      <c r="T463" s="117">
        <f t="shared" si="66"/>
        <v>7097539.3899999997</v>
      </c>
      <c r="U463" s="114">
        <f t="shared" si="69"/>
        <v>0</v>
      </c>
      <c r="V463" s="114">
        <f t="shared" si="69"/>
        <v>2653162.7599999998</v>
      </c>
      <c r="W463" s="117">
        <v>0</v>
      </c>
      <c r="X463" s="117">
        <v>16913.75</v>
      </c>
      <c r="Y463" s="117">
        <v>0</v>
      </c>
      <c r="Z463" s="117">
        <v>0</v>
      </c>
      <c r="AA463" s="143"/>
      <c r="AB463" s="130"/>
      <c r="AC463" s="130"/>
      <c r="AD463" s="163"/>
      <c r="AE463" s="160"/>
      <c r="AK463" s="123">
        <v>0</v>
      </c>
      <c r="AL463" s="123">
        <v>9066322.7100000009</v>
      </c>
      <c r="AM463" s="123">
        <v>0</v>
      </c>
      <c r="AN463" s="123">
        <v>0</v>
      </c>
      <c r="AO463" s="124">
        <v>0</v>
      </c>
      <c r="AP463" s="124">
        <v>7097539.3899999997</v>
      </c>
      <c r="AQ463" s="124">
        <v>0</v>
      </c>
      <c r="AR463" s="124">
        <v>0</v>
      </c>
      <c r="AS463" s="123">
        <v>0</v>
      </c>
      <c r="AT463" s="123">
        <v>2653162.7599999998</v>
      </c>
      <c r="AU463" s="123">
        <v>0</v>
      </c>
      <c r="AV463" s="123">
        <v>0</v>
      </c>
      <c r="AY463" s="206"/>
      <c r="AZ463" s="214"/>
      <c r="BK463" s="128">
        <f t="shared" si="68"/>
        <v>0</v>
      </c>
      <c r="BL463" s="128">
        <f t="shared" si="68"/>
        <v>2653162.7599999998</v>
      </c>
      <c r="BM463" s="129">
        <f t="shared" ref="BM463:BN498" si="71">+U463-BK463</f>
        <v>0</v>
      </c>
      <c r="BN463" s="129">
        <f t="shared" si="71"/>
        <v>0</v>
      </c>
    </row>
    <row r="464" spans="2:66" ht="20.100000000000001" customHeight="1" x14ac:dyDescent="0.25">
      <c r="C464" s="1" t="s">
        <v>669</v>
      </c>
      <c r="D464" s="139" t="s">
        <v>38</v>
      </c>
      <c r="E464" s="102" t="s">
        <v>62</v>
      </c>
      <c r="F464" s="140" t="s">
        <v>693</v>
      </c>
      <c r="G464" s="114">
        <f t="shared" si="70"/>
        <v>0</v>
      </c>
      <c r="H464" s="114">
        <f t="shared" si="70"/>
        <v>23887313.620000001</v>
      </c>
      <c r="I464" s="114">
        <f t="shared" si="64"/>
        <v>0</v>
      </c>
      <c r="J464" s="114">
        <f t="shared" si="64"/>
        <v>18671270.940000001</v>
      </c>
      <c r="M464" s="141" t="s">
        <v>693</v>
      </c>
      <c r="N464" s="142">
        <v>0</v>
      </c>
      <c r="O464" s="142">
        <v>23887313.620000001</v>
      </c>
      <c r="P464" s="142">
        <v>0</v>
      </c>
      <c r="Q464" s="142">
        <v>0</v>
      </c>
      <c r="S464" s="117">
        <f t="shared" si="67"/>
        <v>0</v>
      </c>
      <c r="T464" s="117">
        <f t="shared" si="66"/>
        <v>58194961.369999997</v>
      </c>
      <c r="U464" s="114">
        <f t="shared" si="69"/>
        <v>0</v>
      </c>
      <c r="V464" s="114">
        <f t="shared" si="69"/>
        <v>0</v>
      </c>
      <c r="W464" s="117">
        <v>0</v>
      </c>
      <c r="X464" s="117">
        <v>111335511.93000001</v>
      </c>
      <c r="Y464" s="117">
        <v>0</v>
      </c>
      <c r="Z464" s="117">
        <v>0</v>
      </c>
      <c r="AA464" s="143"/>
      <c r="AB464" s="130"/>
      <c r="AC464" s="130"/>
      <c r="AD464" s="163"/>
      <c r="AE464" s="160"/>
      <c r="AK464" s="123">
        <v>0</v>
      </c>
      <c r="AL464" s="123">
        <f>18494668.02+176602.92</f>
        <v>18671270.940000001</v>
      </c>
      <c r="AM464" s="123">
        <v>0</v>
      </c>
      <c r="AN464" s="123">
        <v>0</v>
      </c>
      <c r="AO464" s="124">
        <v>0</v>
      </c>
      <c r="AP464" s="124">
        <v>58194961.369999997</v>
      </c>
      <c r="AQ464" s="124">
        <v>0</v>
      </c>
      <c r="AR464" s="124">
        <v>0</v>
      </c>
      <c r="AS464" s="123">
        <v>0</v>
      </c>
      <c r="AT464" s="123">
        <v>0</v>
      </c>
      <c r="AU464" s="123">
        <v>0</v>
      </c>
      <c r="AV464" s="123">
        <v>0</v>
      </c>
      <c r="AY464" s="206"/>
      <c r="AZ464" s="214"/>
      <c r="BK464" s="128">
        <f t="shared" si="68"/>
        <v>0</v>
      </c>
      <c r="BL464" s="128">
        <f t="shared" si="68"/>
        <v>0</v>
      </c>
      <c r="BM464" s="129">
        <f t="shared" si="71"/>
        <v>0</v>
      </c>
      <c r="BN464" s="129">
        <f t="shared" si="71"/>
        <v>0</v>
      </c>
    </row>
    <row r="465" spans="3:66" ht="20.100000000000001" customHeight="1" x14ac:dyDescent="0.25">
      <c r="C465" s="1" t="s">
        <v>669</v>
      </c>
      <c r="D465" s="139" t="s">
        <v>38</v>
      </c>
      <c r="E465" s="102" t="s">
        <v>62</v>
      </c>
      <c r="F465" s="140" t="s">
        <v>694</v>
      </c>
      <c r="G465" s="114">
        <f t="shared" si="70"/>
        <v>0</v>
      </c>
      <c r="H465" s="114">
        <f t="shared" si="70"/>
        <v>0</v>
      </c>
      <c r="I465" s="114">
        <f t="shared" si="64"/>
        <v>0</v>
      </c>
      <c r="J465" s="114">
        <f t="shared" si="64"/>
        <v>0</v>
      </c>
      <c r="M465" s="141" t="s">
        <v>694</v>
      </c>
      <c r="N465" s="142">
        <v>0</v>
      </c>
      <c r="O465" s="142">
        <v>0</v>
      </c>
      <c r="P465" s="142">
        <v>0</v>
      </c>
      <c r="Q465" s="142">
        <v>0</v>
      </c>
      <c r="S465" s="117">
        <f t="shared" si="67"/>
        <v>0</v>
      </c>
      <c r="T465" s="117">
        <f t="shared" si="66"/>
        <v>0</v>
      </c>
      <c r="U465" s="114">
        <f t="shared" si="69"/>
        <v>0</v>
      </c>
      <c r="V465" s="114">
        <f t="shared" si="69"/>
        <v>0</v>
      </c>
      <c r="W465" s="117">
        <v>0</v>
      </c>
      <c r="X465" s="117">
        <v>5000</v>
      </c>
      <c r="Y465" s="117">
        <v>0</v>
      </c>
      <c r="Z465" s="117">
        <v>0</v>
      </c>
      <c r="AA465" s="143"/>
      <c r="AB465" s="130"/>
      <c r="AC465" s="130"/>
      <c r="AD465" s="163"/>
      <c r="AE465" s="160"/>
      <c r="AK465" s="123">
        <v>0</v>
      </c>
      <c r="AL465" s="123">
        <v>0</v>
      </c>
      <c r="AM465" s="123">
        <v>0</v>
      </c>
      <c r="AN465" s="123">
        <v>0</v>
      </c>
      <c r="AO465" s="124">
        <v>0</v>
      </c>
      <c r="AP465" s="124">
        <v>0</v>
      </c>
      <c r="AQ465" s="124">
        <v>0</v>
      </c>
      <c r="AR465" s="124">
        <v>0</v>
      </c>
      <c r="AS465" s="123">
        <v>0</v>
      </c>
      <c r="AT465" s="123">
        <v>0</v>
      </c>
      <c r="AU465" s="123">
        <v>0</v>
      </c>
      <c r="AV465" s="123">
        <v>0</v>
      </c>
      <c r="AY465" s="206"/>
      <c r="AZ465" s="214"/>
      <c r="BK465" s="128">
        <f t="shared" si="68"/>
        <v>0</v>
      </c>
      <c r="BL465" s="128">
        <f t="shared" si="68"/>
        <v>0</v>
      </c>
      <c r="BM465" s="129">
        <f t="shared" si="71"/>
        <v>0</v>
      </c>
      <c r="BN465" s="129">
        <f t="shared" si="71"/>
        <v>0</v>
      </c>
    </row>
    <row r="466" spans="3:66" s="174" customFormat="1" ht="20.100000000000001" customHeight="1" x14ac:dyDescent="0.2">
      <c r="D466" s="172" t="s">
        <v>38</v>
      </c>
      <c r="E466" s="202" t="s">
        <v>62</v>
      </c>
      <c r="F466" s="173" t="s">
        <v>695</v>
      </c>
      <c r="G466" s="114">
        <f t="shared" si="70"/>
        <v>0</v>
      </c>
      <c r="H466" s="114">
        <f t="shared" si="70"/>
        <v>6493222</v>
      </c>
      <c r="I466" s="114">
        <f t="shared" si="64"/>
        <v>0</v>
      </c>
      <c r="J466" s="114">
        <f t="shared" si="64"/>
        <v>17195276</v>
      </c>
      <c r="M466" s="175" t="s">
        <v>695</v>
      </c>
      <c r="N466" s="142">
        <v>0</v>
      </c>
      <c r="O466" s="142">
        <v>6493222</v>
      </c>
      <c r="P466" s="142">
        <v>0</v>
      </c>
      <c r="Q466" s="142">
        <v>0</v>
      </c>
      <c r="S466" s="176"/>
      <c r="T466" s="176"/>
      <c r="U466" s="177"/>
      <c r="V466" s="177"/>
      <c r="W466" s="176"/>
      <c r="X466" s="176"/>
      <c r="Y466" s="176"/>
      <c r="Z466" s="176"/>
      <c r="AA466" s="200"/>
      <c r="AB466" s="181"/>
      <c r="AC466" s="181"/>
      <c r="AD466" s="180"/>
      <c r="AE466" s="216"/>
      <c r="AK466" s="123">
        <v>0</v>
      </c>
      <c r="AL466" s="123">
        <v>9143708</v>
      </c>
      <c r="AM466" s="123">
        <v>0</v>
      </c>
      <c r="AN466" s="123">
        <v>8051568</v>
      </c>
      <c r="AO466" s="182"/>
      <c r="AP466" s="182"/>
      <c r="AQ466" s="182"/>
      <c r="AR466" s="182"/>
      <c r="AS466" s="183"/>
      <c r="AT466" s="183"/>
      <c r="AU466" s="183"/>
      <c r="AV466" s="183"/>
      <c r="AW466" s="184"/>
      <c r="AX466" s="184"/>
      <c r="AY466" s="217"/>
      <c r="AZ466" s="218"/>
      <c r="BA466" s="184"/>
      <c r="BB466" s="184"/>
      <c r="BC466" s="184"/>
      <c r="BK466" s="186"/>
      <c r="BL466" s="186"/>
      <c r="BM466" s="187"/>
      <c r="BN466" s="187"/>
    </row>
    <row r="467" spans="3:66" s="174" customFormat="1" ht="20.100000000000001" customHeight="1" x14ac:dyDescent="0.2">
      <c r="D467" s="172" t="s">
        <v>38</v>
      </c>
      <c r="E467" s="202" t="s">
        <v>62</v>
      </c>
      <c r="F467" s="173" t="s">
        <v>696</v>
      </c>
      <c r="G467" s="114">
        <f t="shared" si="70"/>
        <v>0</v>
      </c>
      <c r="H467" s="114">
        <f t="shared" si="70"/>
        <v>25301912.18</v>
      </c>
      <c r="I467" s="114">
        <f t="shared" si="64"/>
        <v>0</v>
      </c>
      <c r="J467" s="114">
        <f t="shared" si="64"/>
        <v>0</v>
      </c>
      <c r="M467" s="175" t="s">
        <v>697</v>
      </c>
      <c r="N467" s="142">
        <v>0</v>
      </c>
      <c r="O467" s="142">
        <v>25301912.18</v>
      </c>
      <c r="P467" s="142">
        <v>0</v>
      </c>
      <c r="Q467" s="142">
        <v>0</v>
      </c>
      <c r="S467" s="176"/>
      <c r="T467" s="176"/>
      <c r="U467" s="177"/>
      <c r="V467" s="177"/>
      <c r="W467" s="176"/>
      <c r="X467" s="176"/>
      <c r="Y467" s="176"/>
      <c r="Z467" s="176"/>
      <c r="AA467" s="200"/>
      <c r="AB467" s="181"/>
      <c r="AC467" s="181"/>
      <c r="AD467" s="180"/>
      <c r="AE467" s="216"/>
      <c r="AK467" s="123">
        <v>0</v>
      </c>
      <c r="AL467" s="123">
        <v>0</v>
      </c>
      <c r="AM467" s="123">
        <v>0</v>
      </c>
      <c r="AN467" s="123">
        <v>0</v>
      </c>
      <c r="AO467" s="182"/>
      <c r="AP467" s="182"/>
      <c r="AQ467" s="182"/>
      <c r="AR467" s="182"/>
      <c r="AS467" s="183"/>
      <c r="AT467" s="183"/>
      <c r="AU467" s="183"/>
      <c r="AV467" s="183"/>
      <c r="AW467" s="184"/>
      <c r="AX467" s="184"/>
      <c r="AY467" s="217"/>
      <c r="AZ467" s="218"/>
      <c r="BA467" s="184"/>
      <c r="BB467" s="184"/>
      <c r="BC467" s="184"/>
      <c r="BK467" s="186"/>
      <c r="BL467" s="186"/>
      <c r="BM467" s="187"/>
      <c r="BN467" s="187"/>
    </row>
    <row r="468" spans="3:66" s="174" customFormat="1" ht="20.100000000000001" customHeight="1" x14ac:dyDescent="0.2">
      <c r="D468" s="172" t="s">
        <v>38</v>
      </c>
      <c r="E468" s="202" t="s">
        <v>62</v>
      </c>
      <c r="F468" s="173" t="s">
        <v>698</v>
      </c>
      <c r="G468" s="114">
        <f t="shared" si="70"/>
        <v>0</v>
      </c>
      <c r="H468" s="114">
        <f t="shared" si="70"/>
        <v>0</v>
      </c>
      <c r="I468" s="114">
        <f t="shared" si="64"/>
        <v>0</v>
      </c>
      <c r="J468" s="114">
        <f t="shared" si="64"/>
        <v>0</v>
      </c>
      <c r="M468" s="175"/>
      <c r="N468" s="142">
        <v>0</v>
      </c>
      <c r="O468" s="142">
        <v>0</v>
      </c>
      <c r="P468" s="142">
        <v>0</v>
      </c>
      <c r="Q468" s="142">
        <v>0</v>
      </c>
      <c r="S468" s="176"/>
      <c r="T468" s="176"/>
      <c r="U468" s="177"/>
      <c r="V468" s="177"/>
      <c r="W468" s="176"/>
      <c r="X468" s="176"/>
      <c r="Y468" s="176"/>
      <c r="Z468" s="176"/>
      <c r="AA468" s="200"/>
      <c r="AB468" s="181"/>
      <c r="AC468" s="181"/>
      <c r="AD468" s="180"/>
      <c r="AE468" s="216"/>
      <c r="AK468" s="123">
        <v>0</v>
      </c>
      <c r="AL468" s="123"/>
      <c r="AM468" s="123">
        <v>0</v>
      </c>
      <c r="AN468" s="123">
        <v>0</v>
      </c>
      <c r="AO468" s="182"/>
      <c r="AP468" s="182"/>
      <c r="AQ468" s="182"/>
      <c r="AR468" s="182"/>
      <c r="AS468" s="183"/>
      <c r="AT468" s="183"/>
      <c r="AU468" s="183"/>
      <c r="AV468" s="183"/>
      <c r="AW468" s="184"/>
      <c r="AX468" s="184"/>
      <c r="AY468" s="217"/>
      <c r="AZ468" s="218"/>
      <c r="BA468" s="184"/>
      <c r="BB468" s="184"/>
      <c r="BC468" s="184"/>
      <c r="BK468" s="186"/>
      <c r="BL468" s="186"/>
      <c r="BM468" s="187"/>
      <c r="BN468" s="187"/>
    </row>
    <row r="469" spans="3:66" ht="20.100000000000001" customHeight="1" x14ac:dyDescent="0.25">
      <c r="C469" s="1" t="s">
        <v>669</v>
      </c>
      <c r="D469" s="139" t="s">
        <v>38</v>
      </c>
      <c r="E469" s="102" t="s">
        <v>62</v>
      </c>
      <c r="F469" s="140" t="s">
        <v>697</v>
      </c>
      <c r="G469" s="114">
        <f t="shared" si="70"/>
        <v>0</v>
      </c>
      <c r="H469" s="114">
        <f t="shared" si="70"/>
        <v>0</v>
      </c>
      <c r="I469" s="114">
        <f t="shared" si="64"/>
        <v>0</v>
      </c>
      <c r="J469" s="114">
        <f t="shared" si="64"/>
        <v>14807360</v>
      </c>
      <c r="M469" s="141"/>
      <c r="N469" s="142">
        <v>0</v>
      </c>
      <c r="O469" s="142">
        <v>0</v>
      </c>
      <c r="P469" s="142">
        <v>0</v>
      </c>
      <c r="Q469" s="142">
        <v>0</v>
      </c>
      <c r="S469" s="117">
        <f t="shared" ref="S469:T500" si="72">AO469+AQ469</f>
        <v>0</v>
      </c>
      <c r="T469" s="117">
        <f t="shared" si="72"/>
        <v>18187671</v>
      </c>
      <c r="U469" s="114">
        <f t="shared" si="69"/>
        <v>0</v>
      </c>
      <c r="V469" s="114">
        <f t="shared" si="69"/>
        <v>21232119.890000001</v>
      </c>
      <c r="W469" s="117">
        <v>0</v>
      </c>
      <c r="X469" s="117">
        <v>40795071.130000003</v>
      </c>
      <c r="Y469" s="117">
        <v>0</v>
      </c>
      <c r="Z469" s="117">
        <v>0</v>
      </c>
      <c r="AA469" s="143"/>
      <c r="AB469" s="130"/>
      <c r="AC469" s="130"/>
      <c r="AD469" s="163"/>
      <c r="AE469" s="160"/>
      <c r="AK469" s="123">
        <v>0</v>
      </c>
      <c r="AL469" s="123">
        <v>14807360</v>
      </c>
      <c r="AM469" s="123">
        <v>0</v>
      </c>
      <c r="AN469" s="123">
        <v>0</v>
      </c>
      <c r="AO469" s="124">
        <v>0</v>
      </c>
      <c r="AP469" s="124">
        <v>18187671</v>
      </c>
      <c r="AQ469" s="124">
        <v>0</v>
      </c>
      <c r="AR469" s="124">
        <v>0</v>
      </c>
      <c r="AS469" s="123">
        <v>0</v>
      </c>
      <c r="AT469" s="123">
        <v>21232119.890000001</v>
      </c>
      <c r="AU469" s="123">
        <v>0</v>
      </c>
      <c r="AV469" s="123">
        <v>0</v>
      </c>
      <c r="AY469" s="206"/>
      <c r="AZ469" s="214"/>
      <c r="BK469" s="128">
        <f t="shared" si="68"/>
        <v>0</v>
      </c>
      <c r="BL469" s="128">
        <f t="shared" si="68"/>
        <v>21232119.890000001</v>
      </c>
      <c r="BM469" s="129">
        <f t="shared" si="71"/>
        <v>0</v>
      </c>
      <c r="BN469" s="129">
        <f t="shared" si="71"/>
        <v>0</v>
      </c>
    </row>
    <row r="470" spans="3:66" ht="20.100000000000001" customHeight="1" x14ac:dyDescent="0.25">
      <c r="C470" s="1" t="s">
        <v>669</v>
      </c>
      <c r="D470" s="102" t="s">
        <v>41</v>
      </c>
      <c r="E470" s="102" t="s">
        <v>62</v>
      </c>
      <c r="F470" s="113" t="s">
        <v>42</v>
      </c>
      <c r="G470" s="114">
        <f t="shared" si="70"/>
        <v>0</v>
      </c>
      <c r="H470" s="114">
        <f t="shared" si="70"/>
        <v>0</v>
      </c>
      <c r="I470" s="114">
        <f t="shared" si="64"/>
        <v>0</v>
      </c>
      <c r="J470" s="114">
        <f t="shared" si="64"/>
        <v>0</v>
      </c>
      <c r="M470" s="115" t="s">
        <v>42</v>
      </c>
      <c r="N470" s="142">
        <v>0</v>
      </c>
      <c r="O470" s="142">
        <v>0</v>
      </c>
      <c r="P470" s="142">
        <v>0</v>
      </c>
      <c r="Q470" s="142">
        <v>0</v>
      </c>
      <c r="S470" s="117">
        <f t="shared" si="72"/>
        <v>0</v>
      </c>
      <c r="T470" s="117">
        <f t="shared" si="72"/>
        <v>0</v>
      </c>
      <c r="U470" s="118">
        <f t="shared" si="69"/>
        <v>0</v>
      </c>
      <c r="V470" s="118">
        <f t="shared" si="69"/>
        <v>0</v>
      </c>
      <c r="W470" s="117">
        <v>0</v>
      </c>
      <c r="X470" s="117">
        <v>0</v>
      </c>
      <c r="Y470" s="119">
        <v>0</v>
      </c>
      <c r="Z470" s="119">
        <v>0</v>
      </c>
      <c r="AA470" s="120"/>
      <c r="AB470" s="121">
        <v>0</v>
      </c>
      <c r="AC470" s="121">
        <v>0</v>
      </c>
      <c r="AD470" s="121"/>
      <c r="AE470" s="121"/>
      <c r="AK470" s="123">
        <v>0</v>
      </c>
      <c r="AL470" s="123">
        <v>0</v>
      </c>
      <c r="AM470" s="123">
        <v>0</v>
      </c>
      <c r="AN470" s="123">
        <v>0</v>
      </c>
      <c r="AO470" s="124">
        <v>0</v>
      </c>
      <c r="AP470" s="124">
        <v>0</v>
      </c>
      <c r="AQ470" s="124">
        <v>0</v>
      </c>
      <c r="AR470" s="124">
        <v>0</v>
      </c>
      <c r="AS470" s="123">
        <v>0</v>
      </c>
      <c r="AT470" s="123">
        <v>0</v>
      </c>
      <c r="AU470" s="123">
        <v>0</v>
      </c>
      <c r="AV470" s="123">
        <v>0</v>
      </c>
      <c r="AY470" s="158"/>
      <c r="AZ470" s="158"/>
      <c r="BK470" s="128">
        <f t="shared" si="68"/>
        <v>0</v>
      </c>
      <c r="BL470" s="128">
        <f t="shared" si="68"/>
        <v>0</v>
      </c>
      <c r="BM470" s="129">
        <f t="shared" si="71"/>
        <v>0</v>
      </c>
      <c r="BN470" s="129">
        <f t="shared" si="71"/>
        <v>0</v>
      </c>
    </row>
    <row r="471" spans="3:66" ht="20.100000000000001" customHeight="1" x14ac:dyDescent="0.25">
      <c r="C471" s="1" t="s">
        <v>669</v>
      </c>
      <c r="D471" s="102" t="s">
        <v>41</v>
      </c>
      <c r="E471" s="102" t="s">
        <v>62</v>
      </c>
      <c r="F471" s="113" t="s">
        <v>699</v>
      </c>
      <c r="G471" s="114">
        <f t="shared" si="70"/>
        <v>0</v>
      </c>
      <c r="H471" s="114">
        <f t="shared" si="70"/>
        <v>0</v>
      </c>
      <c r="I471" s="114">
        <f t="shared" si="64"/>
        <v>0</v>
      </c>
      <c r="J471" s="114">
        <f t="shared" si="64"/>
        <v>0</v>
      </c>
      <c r="M471" s="115" t="s">
        <v>700</v>
      </c>
      <c r="N471" s="142">
        <v>0</v>
      </c>
      <c r="O471" s="142">
        <v>0</v>
      </c>
      <c r="P471" s="142">
        <v>0</v>
      </c>
      <c r="Q471" s="142">
        <v>0</v>
      </c>
      <c r="S471" s="117">
        <f t="shared" si="72"/>
        <v>0</v>
      </c>
      <c r="T471" s="117">
        <f t="shared" si="72"/>
        <v>0</v>
      </c>
      <c r="U471" s="118">
        <f t="shared" si="69"/>
        <v>0</v>
      </c>
      <c r="V471" s="118">
        <f t="shared" si="69"/>
        <v>0</v>
      </c>
      <c r="W471" s="117">
        <v>0</v>
      </c>
      <c r="X471" s="117">
        <v>0</v>
      </c>
      <c r="Y471" s="119"/>
      <c r="Z471" s="119"/>
      <c r="AA471" s="120"/>
      <c r="AB471" s="130">
        <v>0</v>
      </c>
      <c r="AC471" s="130">
        <v>0</v>
      </c>
      <c r="AD471" s="130"/>
      <c r="AE471" s="130"/>
      <c r="AK471" s="123">
        <v>0</v>
      </c>
      <c r="AL471" s="123">
        <v>0</v>
      </c>
      <c r="AM471" s="123">
        <v>0</v>
      </c>
      <c r="AN471" s="123">
        <v>0</v>
      </c>
      <c r="AO471" s="124">
        <v>0</v>
      </c>
      <c r="AP471" s="124">
        <v>0</v>
      </c>
      <c r="AQ471" s="124">
        <v>0</v>
      </c>
      <c r="AR471" s="124">
        <v>0</v>
      </c>
      <c r="AS471" s="123">
        <v>0</v>
      </c>
      <c r="AT471" s="123">
        <v>0</v>
      </c>
      <c r="AU471" s="123">
        <v>0</v>
      </c>
      <c r="AV471" s="123">
        <v>0</v>
      </c>
      <c r="AY471" s="131"/>
      <c r="AZ471" s="131"/>
      <c r="BK471" s="128">
        <f t="shared" si="68"/>
        <v>0</v>
      </c>
      <c r="BL471" s="128">
        <f t="shared" si="68"/>
        <v>0</v>
      </c>
      <c r="BM471" s="129">
        <f t="shared" si="71"/>
        <v>0</v>
      </c>
      <c r="BN471" s="129">
        <f t="shared" si="71"/>
        <v>0</v>
      </c>
    </row>
    <row r="472" spans="3:66" ht="20.100000000000001" customHeight="1" x14ac:dyDescent="0.25">
      <c r="C472" s="1" t="s">
        <v>669</v>
      </c>
      <c r="D472" s="219" t="s">
        <v>41</v>
      </c>
      <c r="E472" s="102" t="s">
        <v>62</v>
      </c>
      <c r="F472" s="203" t="s">
        <v>701</v>
      </c>
      <c r="G472" s="114">
        <f t="shared" si="70"/>
        <v>1910453710.3199999</v>
      </c>
      <c r="H472" s="114">
        <f t="shared" si="70"/>
        <v>0</v>
      </c>
      <c r="I472" s="114">
        <f t="shared" si="64"/>
        <v>1673729833.22</v>
      </c>
      <c r="J472" s="114">
        <f t="shared" si="64"/>
        <v>0</v>
      </c>
      <c r="M472" s="141" t="s">
        <v>701</v>
      </c>
      <c r="N472" s="142">
        <v>1910453710.3199999</v>
      </c>
      <c r="O472" s="142">
        <v>0</v>
      </c>
      <c r="P472" s="142">
        <v>0</v>
      </c>
      <c r="Q472" s="142">
        <v>0</v>
      </c>
      <c r="S472" s="117">
        <f t="shared" si="72"/>
        <v>1436703642.49</v>
      </c>
      <c r="T472" s="117">
        <f t="shared" si="72"/>
        <v>0</v>
      </c>
      <c r="U472" s="204">
        <f t="shared" si="69"/>
        <v>1529111293.8599999</v>
      </c>
      <c r="V472" s="204">
        <f t="shared" si="69"/>
        <v>0</v>
      </c>
      <c r="W472" s="117">
        <v>1545933966.01</v>
      </c>
      <c r="X472" s="117">
        <v>0</v>
      </c>
      <c r="Y472" s="117">
        <f>1767784910.21+0.3-784112</f>
        <v>1767000798.51</v>
      </c>
      <c r="Z472" s="117">
        <v>0</v>
      </c>
      <c r="AA472" s="143"/>
      <c r="AB472" s="130">
        <v>1632228525.21</v>
      </c>
      <c r="AC472" s="130">
        <v>0</v>
      </c>
      <c r="AD472" s="130">
        <v>1309278891.8299999</v>
      </c>
      <c r="AE472" s="130"/>
      <c r="AK472" s="123">
        <v>1673729833.22</v>
      </c>
      <c r="AL472" s="123">
        <v>0</v>
      </c>
      <c r="AM472" s="123">
        <v>0</v>
      </c>
      <c r="AN472" s="123">
        <v>0</v>
      </c>
      <c r="AO472" s="124">
        <v>1436703642.49</v>
      </c>
      <c r="AP472" s="124">
        <v>0</v>
      </c>
      <c r="AQ472" s="124">
        <v>0</v>
      </c>
      <c r="AR472" s="124">
        <v>0</v>
      </c>
      <c r="AS472" s="123">
        <v>1529111293.8599999</v>
      </c>
      <c r="AT472" s="123">
        <v>0</v>
      </c>
      <c r="AU472" s="123">
        <v>0</v>
      </c>
      <c r="AV472" s="123">
        <v>0</v>
      </c>
      <c r="AY472" s="131">
        <v>1275620049.95</v>
      </c>
      <c r="AZ472" s="131"/>
      <c r="BK472" s="128">
        <f t="shared" si="68"/>
        <v>1529111293.8599999</v>
      </c>
      <c r="BL472" s="128">
        <f t="shared" si="68"/>
        <v>0</v>
      </c>
      <c r="BM472" s="129">
        <f t="shared" si="71"/>
        <v>0</v>
      </c>
      <c r="BN472" s="129">
        <f t="shared" si="71"/>
        <v>0</v>
      </c>
    </row>
    <row r="473" spans="3:66" ht="20.100000000000001" customHeight="1" x14ac:dyDescent="0.25">
      <c r="D473" s="219" t="s">
        <v>41</v>
      </c>
      <c r="E473" s="102" t="s">
        <v>62</v>
      </c>
      <c r="F473" s="203" t="s">
        <v>702</v>
      </c>
      <c r="G473" s="114">
        <f t="shared" si="70"/>
        <v>0</v>
      </c>
      <c r="H473" s="114">
        <f t="shared" si="70"/>
        <v>217698681</v>
      </c>
      <c r="I473" s="114">
        <f t="shared" ref="I473:J538" si="73">+AK473+AM473</f>
        <v>135481723</v>
      </c>
      <c r="J473" s="114">
        <f t="shared" si="73"/>
        <v>0</v>
      </c>
      <c r="M473" s="167" t="str">
        <f>+F473</f>
        <v>Goods in Transit Purchase</v>
      </c>
      <c r="N473" s="142">
        <v>0</v>
      </c>
      <c r="O473" s="142">
        <v>217698681</v>
      </c>
      <c r="P473" s="142">
        <v>0</v>
      </c>
      <c r="Q473" s="142">
        <v>0</v>
      </c>
      <c r="S473" s="117">
        <f t="shared" si="72"/>
        <v>82216958</v>
      </c>
      <c r="T473" s="117">
        <f t="shared" si="72"/>
        <v>0</v>
      </c>
      <c r="U473" s="204">
        <v>0</v>
      </c>
      <c r="V473" s="204">
        <v>0</v>
      </c>
      <c r="W473" s="117">
        <v>0</v>
      </c>
      <c r="X473" s="117">
        <v>0</v>
      </c>
      <c r="Y473" s="117"/>
      <c r="Z473" s="117"/>
      <c r="AA473" s="143"/>
      <c r="AB473" s="130"/>
      <c r="AC473" s="130"/>
      <c r="AD473" s="130"/>
      <c r="AE473" s="130"/>
      <c r="AK473" s="123">
        <v>135481723</v>
      </c>
      <c r="AL473" s="123">
        <v>0</v>
      </c>
      <c r="AM473" s="123">
        <v>0</v>
      </c>
      <c r="AN473" s="123">
        <v>0</v>
      </c>
      <c r="AO473" s="124">
        <v>82216958</v>
      </c>
      <c r="AP473" s="124"/>
      <c r="AQ473" s="124"/>
      <c r="AR473" s="124"/>
      <c r="AS473" s="123"/>
      <c r="AT473" s="123"/>
      <c r="AU473" s="123"/>
      <c r="AV473" s="123"/>
      <c r="AY473" s="131"/>
      <c r="AZ473" s="131"/>
      <c r="BK473" s="128"/>
      <c r="BL473" s="128"/>
      <c r="BM473" s="129"/>
      <c r="BN473" s="129"/>
    </row>
    <row r="474" spans="3:66" ht="20.100000000000001" customHeight="1" x14ac:dyDescent="0.25">
      <c r="C474" s="1" t="s">
        <v>669</v>
      </c>
      <c r="D474" s="139" t="s">
        <v>41</v>
      </c>
      <c r="E474" s="102" t="s">
        <v>62</v>
      </c>
      <c r="F474" s="140" t="s">
        <v>703</v>
      </c>
      <c r="G474" s="114">
        <f t="shared" si="70"/>
        <v>17968</v>
      </c>
      <c r="H474" s="114">
        <f t="shared" si="70"/>
        <v>0</v>
      </c>
      <c r="I474" s="114">
        <f t="shared" si="73"/>
        <v>125907.52</v>
      </c>
      <c r="J474" s="114">
        <f t="shared" si="73"/>
        <v>0</v>
      </c>
      <c r="M474" s="141" t="s">
        <v>703</v>
      </c>
      <c r="N474" s="142">
        <v>17968</v>
      </c>
      <c r="O474" s="142">
        <v>0</v>
      </c>
      <c r="P474" s="142">
        <v>0</v>
      </c>
      <c r="Q474" s="142">
        <v>0</v>
      </c>
      <c r="S474" s="117">
        <f t="shared" si="72"/>
        <v>200527</v>
      </c>
      <c r="T474" s="117">
        <f t="shared" si="72"/>
        <v>0</v>
      </c>
      <c r="U474" s="114">
        <f t="shared" si="69"/>
        <v>0</v>
      </c>
      <c r="V474" s="114">
        <f t="shared" si="69"/>
        <v>63459.08</v>
      </c>
      <c r="W474" s="117">
        <v>100843.72</v>
      </c>
      <c r="X474" s="117">
        <v>0</v>
      </c>
      <c r="Y474" s="117">
        <v>0</v>
      </c>
      <c r="Z474" s="117">
        <v>5377.14</v>
      </c>
      <c r="AA474" s="143"/>
      <c r="AB474" s="130">
        <v>59495.43</v>
      </c>
      <c r="AC474" s="130">
        <v>0</v>
      </c>
      <c r="AD474" s="130">
        <v>86973</v>
      </c>
      <c r="AE474" s="130"/>
      <c r="AK474" s="123">
        <v>125907.52</v>
      </c>
      <c r="AL474" s="123">
        <v>0</v>
      </c>
      <c r="AM474" s="123">
        <v>0</v>
      </c>
      <c r="AN474" s="123">
        <v>0</v>
      </c>
      <c r="AO474" s="124">
        <v>200527</v>
      </c>
      <c r="AP474" s="124">
        <v>0</v>
      </c>
      <c r="AQ474" s="124">
        <v>0</v>
      </c>
      <c r="AR474" s="124">
        <v>0</v>
      </c>
      <c r="AS474" s="123">
        <v>0</v>
      </c>
      <c r="AT474" s="123">
        <v>63459.08</v>
      </c>
      <c r="AU474" s="123">
        <v>0</v>
      </c>
      <c r="AV474" s="123">
        <v>0</v>
      </c>
      <c r="AY474" s="131">
        <v>165091</v>
      </c>
      <c r="AZ474" s="131"/>
      <c r="BK474" s="128">
        <f t="shared" si="68"/>
        <v>0</v>
      </c>
      <c r="BL474" s="128">
        <f t="shared" si="68"/>
        <v>63459.08</v>
      </c>
      <c r="BM474" s="129">
        <f t="shared" si="71"/>
        <v>0</v>
      </c>
      <c r="BN474" s="129">
        <f t="shared" si="71"/>
        <v>0</v>
      </c>
    </row>
    <row r="475" spans="3:66" s="66" customFormat="1" ht="20.100000000000001" customHeight="1" x14ac:dyDescent="0.2">
      <c r="C475" s="66" t="s">
        <v>669</v>
      </c>
      <c r="D475" s="102" t="s">
        <v>41</v>
      </c>
      <c r="E475" s="102" t="s">
        <v>62</v>
      </c>
      <c r="F475" s="113" t="s">
        <v>704</v>
      </c>
      <c r="G475" s="114">
        <f t="shared" si="70"/>
        <v>0</v>
      </c>
      <c r="H475" s="114">
        <f t="shared" si="70"/>
        <v>0</v>
      </c>
      <c r="I475" s="114">
        <f t="shared" si="73"/>
        <v>0</v>
      </c>
      <c r="J475" s="114">
        <f t="shared" si="73"/>
        <v>0</v>
      </c>
      <c r="M475" s="115" t="s">
        <v>704</v>
      </c>
      <c r="N475" s="142">
        <v>0</v>
      </c>
      <c r="O475" s="142">
        <v>0</v>
      </c>
      <c r="P475" s="142">
        <v>0</v>
      </c>
      <c r="Q475" s="142">
        <v>0</v>
      </c>
      <c r="S475" s="117">
        <f t="shared" si="72"/>
        <v>0</v>
      </c>
      <c r="T475" s="117">
        <f t="shared" si="72"/>
        <v>0</v>
      </c>
      <c r="U475" s="118">
        <f t="shared" si="69"/>
        <v>0</v>
      </c>
      <c r="V475" s="118">
        <f t="shared" si="69"/>
        <v>0</v>
      </c>
      <c r="W475" s="117">
        <v>0</v>
      </c>
      <c r="X475" s="117">
        <v>0</v>
      </c>
      <c r="Y475" s="119"/>
      <c r="Z475" s="119"/>
      <c r="AA475" s="120"/>
      <c r="AB475" s="121">
        <v>0</v>
      </c>
      <c r="AC475" s="121">
        <v>0</v>
      </c>
      <c r="AD475" s="121"/>
      <c r="AE475" s="121"/>
      <c r="AK475" s="123">
        <v>0</v>
      </c>
      <c r="AL475" s="123">
        <v>0</v>
      </c>
      <c r="AM475" s="123">
        <v>0</v>
      </c>
      <c r="AN475" s="123">
        <v>0</v>
      </c>
      <c r="AO475" s="124">
        <v>0</v>
      </c>
      <c r="AP475" s="124">
        <v>0</v>
      </c>
      <c r="AQ475" s="124">
        <v>0</v>
      </c>
      <c r="AR475" s="124">
        <v>0</v>
      </c>
      <c r="AS475" s="123">
        <v>0</v>
      </c>
      <c r="AT475" s="123">
        <v>0</v>
      </c>
      <c r="AU475" s="123">
        <v>0</v>
      </c>
      <c r="AV475" s="123">
        <v>0</v>
      </c>
      <c r="AW475" s="89"/>
      <c r="AX475" s="89"/>
      <c r="AY475" s="158"/>
      <c r="AZ475" s="158"/>
      <c r="BA475" s="89"/>
      <c r="BB475" s="89"/>
      <c r="BC475" s="89"/>
      <c r="BK475" s="159">
        <f t="shared" si="68"/>
        <v>0</v>
      </c>
      <c r="BL475" s="159">
        <f t="shared" si="68"/>
        <v>0</v>
      </c>
      <c r="BM475" s="129">
        <f t="shared" si="71"/>
        <v>0</v>
      </c>
      <c r="BN475" s="129">
        <f t="shared" si="71"/>
        <v>0</v>
      </c>
    </row>
    <row r="476" spans="3:66" ht="20.100000000000001" customHeight="1" x14ac:dyDescent="0.25">
      <c r="C476" s="1" t="s">
        <v>669</v>
      </c>
      <c r="D476" s="139" t="s">
        <v>41</v>
      </c>
      <c r="E476" s="102" t="s">
        <v>62</v>
      </c>
      <c r="F476" s="140" t="s">
        <v>705</v>
      </c>
      <c r="G476" s="114">
        <f t="shared" si="70"/>
        <v>0</v>
      </c>
      <c r="H476" s="114">
        <f t="shared" si="70"/>
        <v>0</v>
      </c>
      <c r="I476" s="114">
        <f t="shared" si="73"/>
        <v>0</v>
      </c>
      <c r="J476" s="114">
        <f t="shared" si="73"/>
        <v>0</v>
      </c>
      <c r="M476" s="141" t="s">
        <v>705</v>
      </c>
      <c r="N476" s="142">
        <v>0</v>
      </c>
      <c r="O476" s="142">
        <v>0</v>
      </c>
      <c r="P476" s="142">
        <v>0</v>
      </c>
      <c r="Q476" s="142">
        <v>0</v>
      </c>
      <c r="S476" s="117">
        <f t="shared" si="72"/>
        <v>0</v>
      </c>
      <c r="T476" s="117">
        <f t="shared" si="72"/>
        <v>0</v>
      </c>
      <c r="U476" s="114">
        <f t="shared" si="69"/>
        <v>0</v>
      </c>
      <c r="V476" s="114">
        <f t="shared" si="69"/>
        <v>0</v>
      </c>
      <c r="W476" s="117">
        <v>0</v>
      </c>
      <c r="X476" s="117">
        <v>0</v>
      </c>
      <c r="Y476" s="119">
        <v>0</v>
      </c>
      <c r="Z476" s="119">
        <v>0</v>
      </c>
      <c r="AA476" s="120"/>
      <c r="AB476" s="130">
        <v>0</v>
      </c>
      <c r="AC476" s="130">
        <v>782844</v>
      </c>
      <c r="AD476" s="130"/>
      <c r="AE476" s="130">
        <v>2347287</v>
      </c>
      <c r="AK476" s="123">
        <v>0</v>
      </c>
      <c r="AL476" s="123">
        <v>0</v>
      </c>
      <c r="AM476" s="123">
        <v>0</v>
      </c>
      <c r="AN476" s="123">
        <v>0</v>
      </c>
      <c r="AO476" s="124">
        <v>0</v>
      </c>
      <c r="AP476" s="124">
        <v>0</v>
      </c>
      <c r="AQ476" s="124">
        <v>0</v>
      </c>
      <c r="AR476" s="124">
        <v>0</v>
      </c>
      <c r="AS476" s="123">
        <v>0</v>
      </c>
      <c r="AT476" s="123">
        <v>0</v>
      </c>
      <c r="AU476" s="123">
        <v>0</v>
      </c>
      <c r="AV476" s="123">
        <v>0</v>
      </c>
      <c r="AY476" s="131"/>
      <c r="AZ476" s="131">
        <v>2260151</v>
      </c>
      <c r="BK476" s="128">
        <f t="shared" si="68"/>
        <v>0</v>
      </c>
      <c r="BL476" s="128">
        <f t="shared" si="68"/>
        <v>0</v>
      </c>
      <c r="BM476" s="129">
        <f t="shared" si="71"/>
        <v>0</v>
      </c>
      <c r="BN476" s="129">
        <f t="shared" si="71"/>
        <v>0</v>
      </c>
    </row>
    <row r="477" spans="3:66" ht="20.100000000000001" customHeight="1" x14ac:dyDescent="0.25">
      <c r="C477" s="1" t="s">
        <v>669</v>
      </c>
      <c r="D477" s="139" t="s">
        <v>41</v>
      </c>
      <c r="E477" s="102" t="s">
        <v>62</v>
      </c>
      <c r="F477" s="140" t="s">
        <v>706</v>
      </c>
      <c r="G477" s="114">
        <f t="shared" si="70"/>
        <v>0</v>
      </c>
      <c r="H477" s="114">
        <f t="shared" si="70"/>
        <v>0</v>
      </c>
      <c r="I477" s="114">
        <f t="shared" si="73"/>
        <v>0</v>
      </c>
      <c r="J477" s="114">
        <f t="shared" si="73"/>
        <v>0</v>
      </c>
      <c r="M477" s="141" t="s">
        <v>706</v>
      </c>
      <c r="N477" s="142">
        <v>0</v>
      </c>
      <c r="O477" s="142">
        <v>0</v>
      </c>
      <c r="P477" s="142">
        <v>0</v>
      </c>
      <c r="Q477" s="142">
        <v>0</v>
      </c>
      <c r="S477" s="117">
        <f t="shared" si="72"/>
        <v>0</v>
      </c>
      <c r="T477" s="117">
        <f t="shared" si="72"/>
        <v>0</v>
      </c>
      <c r="U477" s="114">
        <f t="shared" si="69"/>
        <v>0</v>
      </c>
      <c r="V477" s="114">
        <f t="shared" si="69"/>
        <v>0</v>
      </c>
      <c r="W477" s="117">
        <v>0</v>
      </c>
      <c r="X477" s="117">
        <v>0</v>
      </c>
      <c r="Y477" s="119">
        <v>0</v>
      </c>
      <c r="Z477" s="119">
        <v>0</v>
      </c>
      <c r="AA477" s="120"/>
      <c r="AB477" s="130">
        <v>1295863.71</v>
      </c>
      <c r="AC477" s="130">
        <v>0</v>
      </c>
      <c r="AD477" s="130">
        <v>5663820.25</v>
      </c>
      <c r="AE477" s="130"/>
      <c r="AK477" s="123">
        <v>0</v>
      </c>
      <c r="AL477" s="123">
        <v>0</v>
      </c>
      <c r="AM477" s="123">
        <v>0</v>
      </c>
      <c r="AN477" s="123">
        <v>0</v>
      </c>
      <c r="AO477" s="124">
        <v>0</v>
      </c>
      <c r="AP477" s="124">
        <v>0</v>
      </c>
      <c r="AQ477" s="124">
        <v>0</v>
      </c>
      <c r="AR477" s="124">
        <v>0</v>
      </c>
      <c r="AS477" s="123">
        <v>0</v>
      </c>
      <c r="AT477" s="123">
        <v>0</v>
      </c>
      <c r="AU477" s="123">
        <v>0</v>
      </c>
      <c r="AV477" s="123">
        <v>0</v>
      </c>
      <c r="AY477" s="131">
        <v>3953058.58</v>
      </c>
      <c r="AZ477" s="131"/>
      <c r="BK477" s="128">
        <f t="shared" si="68"/>
        <v>0</v>
      </c>
      <c r="BL477" s="128">
        <f t="shared" si="68"/>
        <v>0</v>
      </c>
      <c r="BM477" s="129">
        <f t="shared" si="71"/>
        <v>0</v>
      </c>
      <c r="BN477" s="129">
        <f t="shared" si="71"/>
        <v>0</v>
      </c>
    </row>
    <row r="478" spans="3:66" ht="20.100000000000001" customHeight="1" x14ac:dyDescent="0.25">
      <c r="C478" s="1" t="s">
        <v>669</v>
      </c>
      <c r="D478" s="139" t="s">
        <v>41</v>
      </c>
      <c r="E478" s="102" t="s">
        <v>62</v>
      </c>
      <c r="F478" s="140" t="s">
        <v>707</v>
      </c>
      <c r="G478" s="114">
        <f t="shared" si="70"/>
        <v>0</v>
      </c>
      <c r="H478" s="114">
        <f t="shared" si="70"/>
        <v>0</v>
      </c>
      <c r="I478" s="114">
        <f t="shared" si="73"/>
        <v>0</v>
      </c>
      <c r="J478" s="114">
        <f t="shared" si="73"/>
        <v>0</v>
      </c>
      <c r="M478" s="141" t="s">
        <v>707</v>
      </c>
      <c r="N478" s="142">
        <v>0</v>
      </c>
      <c r="O478" s="142">
        <v>0</v>
      </c>
      <c r="P478" s="142">
        <v>0</v>
      </c>
      <c r="Q478" s="142">
        <v>0</v>
      </c>
      <c r="S478" s="117">
        <f t="shared" si="72"/>
        <v>0</v>
      </c>
      <c r="T478" s="117">
        <f t="shared" si="72"/>
        <v>0</v>
      </c>
      <c r="U478" s="114">
        <f t="shared" si="69"/>
        <v>0</v>
      </c>
      <c r="V478" s="114">
        <f t="shared" si="69"/>
        <v>0</v>
      </c>
      <c r="W478" s="117">
        <v>0</v>
      </c>
      <c r="X478" s="117">
        <v>0</v>
      </c>
      <c r="Y478" s="117">
        <v>332428551.38999999</v>
      </c>
      <c r="Z478" s="119">
        <v>0</v>
      </c>
      <c r="AA478" s="120"/>
      <c r="AB478" s="130">
        <v>57602221.109999999</v>
      </c>
      <c r="AC478" s="130">
        <v>0</v>
      </c>
      <c r="AD478" s="130">
        <v>238228941.41</v>
      </c>
      <c r="AE478" s="130"/>
      <c r="AK478" s="123">
        <v>0</v>
      </c>
      <c r="AL478" s="123">
        <v>0</v>
      </c>
      <c r="AM478" s="123">
        <v>0</v>
      </c>
      <c r="AN478" s="123">
        <v>0</v>
      </c>
      <c r="AO478" s="124">
        <v>0</v>
      </c>
      <c r="AP478" s="124">
        <v>0</v>
      </c>
      <c r="AQ478" s="124">
        <v>0</v>
      </c>
      <c r="AR478" s="124">
        <v>0</v>
      </c>
      <c r="AS478" s="123">
        <v>0</v>
      </c>
      <c r="AT478" s="123">
        <v>0</v>
      </c>
      <c r="AU478" s="123">
        <v>0</v>
      </c>
      <c r="AV478" s="123">
        <v>0</v>
      </c>
      <c r="AY478" s="131">
        <v>147662822.49000001</v>
      </c>
      <c r="AZ478" s="131"/>
      <c r="BD478" s="129"/>
      <c r="BK478" s="128">
        <f t="shared" si="68"/>
        <v>0</v>
      </c>
      <c r="BL478" s="128">
        <f t="shared" si="68"/>
        <v>0</v>
      </c>
      <c r="BM478" s="129">
        <f t="shared" si="71"/>
        <v>0</v>
      </c>
      <c r="BN478" s="129">
        <f t="shared" si="71"/>
        <v>0</v>
      </c>
    </row>
    <row r="479" spans="3:66" s="66" customFormat="1" ht="20.100000000000001" customHeight="1" x14ac:dyDescent="0.2">
      <c r="C479" s="66" t="s">
        <v>669</v>
      </c>
      <c r="D479" s="102" t="s">
        <v>41</v>
      </c>
      <c r="E479" s="102" t="s">
        <v>62</v>
      </c>
      <c r="F479" s="113" t="s">
        <v>708</v>
      </c>
      <c r="G479" s="114">
        <f t="shared" si="70"/>
        <v>0</v>
      </c>
      <c r="H479" s="114">
        <f t="shared" si="70"/>
        <v>0</v>
      </c>
      <c r="I479" s="114">
        <f t="shared" si="73"/>
        <v>0</v>
      </c>
      <c r="J479" s="114">
        <f t="shared" si="73"/>
        <v>0</v>
      </c>
      <c r="M479" s="115" t="s">
        <v>708</v>
      </c>
      <c r="N479" s="142">
        <v>0</v>
      </c>
      <c r="O479" s="142">
        <v>0</v>
      </c>
      <c r="P479" s="142">
        <v>0</v>
      </c>
      <c r="Q479" s="142">
        <v>0</v>
      </c>
      <c r="S479" s="117">
        <f t="shared" si="72"/>
        <v>0</v>
      </c>
      <c r="T479" s="117">
        <f t="shared" si="72"/>
        <v>0</v>
      </c>
      <c r="U479" s="118">
        <f t="shared" si="69"/>
        <v>0</v>
      </c>
      <c r="V479" s="118">
        <f t="shared" si="69"/>
        <v>0</v>
      </c>
      <c r="W479" s="117">
        <v>0</v>
      </c>
      <c r="X479" s="117">
        <v>0</v>
      </c>
      <c r="Y479" s="119"/>
      <c r="Z479" s="119"/>
      <c r="AA479" s="120"/>
      <c r="AB479" s="121">
        <v>0</v>
      </c>
      <c r="AC479" s="121">
        <v>0</v>
      </c>
      <c r="AD479" s="121"/>
      <c r="AE479" s="121"/>
      <c r="AK479" s="123">
        <v>0</v>
      </c>
      <c r="AL479" s="123">
        <v>0</v>
      </c>
      <c r="AM479" s="123">
        <v>0</v>
      </c>
      <c r="AN479" s="123">
        <v>0</v>
      </c>
      <c r="AO479" s="124">
        <v>0</v>
      </c>
      <c r="AP479" s="124">
        <v>0</v>
      </c>
      <c r="AQ479" s="124">
        <v>0</v>
      </c>
      <c r="AR479" s="124">
        <v>0</v>
      </c>
      <c r="AS479" s="123">
        <v>0</v>
      </c>
      <c r="AT479" s="123">
        <v>0</v>
      </c>
      <c r="AU479" s="123">
        <v>0</v>
      </c>
      <c r="AV479" s="123">
        <v>0</v>
      </c>
      <c r="AW479" s="89"/>
      <c r="AX479" s="89"/>
      <c r="AY479" s="158"/>
      <c r="AZ479" s="158"/>
      <c r="BA479" s="89"/>
      <c r="BB479" s="89"/>
      <c r="BC479" s="89"/>
      <c r="BK479" s="159">
        <f t="shared" si="68"/>
        <v>0</v>
      </c>
      <c r="BL479" s="159">
        <f t="shared" si="68"/>
        <v>0</v>
      </c>
      <c r="BM479" s="129">
        <f t="shared" si="71"/>
        <v>0</v>
      </c>
      <c r="BN479" s="129">
        <f t="shared" si="71"/>
        <v>0</v>
      </c>
    </row>
    <row r="480" spans="3:66" s="66" customFormat="1" ht="20.100000000000001" customHeight="1" x14ac:dyDescent="0.2">
      <c r="C480" s="66" t="s">
        <v>669</v>
      </c>
      <c r="D480" s="102" t="s">
        <v>41</v>
      </c>
      <c r="E480" s="102" t="s">
        <v>62</v>
      </c>
      <c r="F480" s="113" t="s">
        <v>709</v>
      </c>
      <c r="G480" s="114">
        <f t="shared" si="70"/>
        <v>0</v>
      </c>
      <c r="H480" s="114">
        <f t="shared" si="70"/>
        <v>0</v>
      </c>
      <c r="I480" s="114">
        <f t="shared" si="73"/>
        <v>0</v>
      </c>
      <c r="J480" s="114">
        <f t="shared" si="73"/>
        <v>0</v>
      </c>
      <c r="M480" s="115" t="s">
        <v>709</v>
      </c>
      <c r="N480" s="142">
        <v>0</v>
      </c>
      <c r="O480" s="142">
        <v>0</v>
      </c>
      <c r="P480" s="142">
        <v>0</v>
      </c>
      <c r="Q480" s="142">
        <v>0</v>
      </c>
      <c r="S480" s="117">
        <f t="shared" si="72"/>
        <v>0</v>
      </c>
      <c r="T480" s="117">
        <f t="shared" si="72"/>
        <v>0</v>
      </c>
      <c r="U480" s="118">
        <f t="shared" si="69"/>
        <v>0</v>
      </c>
      <c r="V480" s="118">
        <f t="shared" si="69"/>
        <v>0</v>
      </c>
      <c r="W480" s="117">
        <v>0</v>
      </c>
      <c r="X480" s="117">
        <v>0</v>
      </c>
      <c r="Y480" s="119"/>
      <c r="Z480" s="119"/>
      <c r="AA480" s="120"/>
      <c r="AB480" s="121">
        <v>0</v>
      </c>
      <c r="AC480" s="121">
        <v>0</v>
      </c>
      <c r="AD480" s="121"/>
      <c r="AE480" s="121"/>
      <c r="AK480" s="123">
        <v>0</v>
      </c>
      <c r="AL480" s="123">
        <v>0</v>
      </c>
      <c r="AM480" s="123">
        <v>0</v>
      </c>
      <c r="AN480" s="123">
        <v>0</v>
      </c>
      <c r="AO480" s="124">
        <v>0</v>
      </c>
      <c r="AP480" s="124">
        <v>0</v>
      </c>
      <c r="AQ480" s="124">
        <v>0</v>
      </c>
      <c r="AR480" s="124">
        <v>0</v>
      </c>
      <c r="AS480" s="123">
        <v>0</v>
      </c>
      <c r="AT480" s="123">
        <v>0</v>
      </c>
      <c r="AU480" s="123">
        <v>0</v>
      </c>
      <c r="AV480" s="123">
        <v>0</v>
      </c>
      <c r="AW480" s="89"/>
      <c r="AX480" s="89"/>
      <c r="AY480" s="158"/>
      <c r="AZ480" s="158"/>
      <c r="BA480" s="89"/>
      <c r="BB480" s="89"/>
      <c r="BC480" s="89"/>
      <c r="BK480" s="159">
        <f t="shared" si="68"/>
        <v>0</v>
      </c>
      <c r="BL480" s="159">
        <f t="shared" si="68"/>
        <v>0</v>
      </c>
      <c r="BM480" s="129">
        <f t="shared" si="71"/>
        <v>0</v>
      </c>
      <c r="BN480" s="129">
        <f t="shared" si="71"/>
        <v>0</v>
      </c>
    </row>
    <row r="481" spans="3:66" ht="20.100000000000001" customHeight="1" x14ac:dyDescent="0.25">
      <c r="C481" s="1" t="s">
        <v>669</v>
      </c>
      <c r="D481" s="139" t="s">
        <v>41</v>
      </c>
      <c r="E481" s="102" t="s">
        <v>62</v>
      </c>
      <c r="F481" s="140" t="s">
        <v>710</v>
      </c>
      <c r="G481" s="114">
        <f t="shared" si="70"/>
        <v>108250</v>
      </c>
      <c r="H481" s="114">
        <f t="shared" si="70"/>
        <v>0</v>
      </c>
      <c r="I481" s="114">
        <f t="shared" si="73"/>
        <v>75622</v>
      </c>
      <c r="J481" s="114">
        <f t="shared" si="73"/>
        <v>0</v>
      </c>
      <c r="M481" s="141" t="s">
        <v>710</v>
      </c>
      <c r="N481" s="142">
        <v>108250</v>
      </c>
      <c r="O481" s="142">
        <v>0</v>
      </c>
      <c r="P481" s="142">
        <v>0</v>
      </c>
      <c r="Q481" s="142">
        <v>0</v>
      </c>
      <c r="S481" s="117">
        <f t="shared" si="72"/>
        <v>37323</v>
      </c>
      <c r="T481" s="117">
        <f t="shared" si="72"/>
        <v>0</v>
      </c>
      <c r="U481" s="114">
        <f t="shared" si="69"/>
        <v>325344</v>
      </c>
      <c r="V481" s="114">
        <f t="shared" si="69"/>
        <v>0</v>
      </c>
      <c r="W481" s="117">
        <v>61404</v>
      </c>
      <c r="X481" s="117">
        <v>0</v>
      </c>
      <c r="Y481" s="117">
        <v>8600</v>
      </c>
      <c r="Z481" s="119">
        <v>0</v>
      </c>
      <c r="AA481" s="120"/>
      <c r="AB481" s="163">
        <v>19290</v>
      </c>
      <c r="AC481" s="163">
        <v>0</v>
      </c>
      <c r="AD481" s="130">
        <v>10110</v>
      </c>
      <c r="AE481" s="130"/>
      <c r="AK481" s="123">
        <v>75622</v>
      </c>
      <c r="AL481" s="123">
        <v>0</v>
      </c>
      <c r="AM481" s="123">
        <v>0</v>
      </c>
      <c r="AN481" s="123">
        <v>0</v>
      </c>
      <c r="AO481" s="124">
        <v>37323</v>
      </c>
      <c r="AP481" s="124">
        <v>0</v>
      </c>
      <c r="AQ481" s="124">
        <v>0</v>
      </c>
      <c r="AR481" s="124">
        <v>0</v>
      </c>
      <c r="AS481" s="123">
        <v>325344</v>
      </c>
      <c r="AT481" s="123">
        <v>0</v>
      </c>
      <c r="AU481" s="123">
        <v>0</v>
      </c>
      <c r="AV481" s="123">
        <v>0</v>
      </c>
      <c r="AY481" s="131">
        <v>136898</v>
      </c>
      <c r="AZ481" s="131"/>
      <c r="BK481" s="128">
        <f t="shared" si="68"/>
        <v>325344</v>
      </c>
      <c r="BL481" s="128">
        <f t="shared" si="68"/>
        <v>0</v>
      </c>
      <c r="BM481" s="129">
        <f t="shared" si="71"/>
        <v>0</v>
      </c>
      <c r="BN481" s="129">
        <f t="shared" si="71"/>
        <v>0</v>
      </c>
    </row>
    <row r="482" spans="3:66" ht="20.100000000000001" customHeight="1" x14ac:dyDescent="0.25">
      <c r="C482" s="1" t="s">
        <v>669</v>
      </c>
      <c r="D482" s="139" t="s">
        <v>41</v>
      </c>
      <c r="E482" s="102" t="s">
        <v>62</v>
      </c>
      <c r="F482" s="140" t="s">
        <v>711</v>
      </c>
      <c r="G482" s="114">
        <f t="shared" si="70"/>
        <v>0</v>
      </c>
      <c r="H482" s="114">
        <f t="shared" si="70"/>
        <v>0</v>
      </c>
      <c r="I482" s="114">
        <f t="shared" si="73"/>
        <v>0</v>
      </c>
      <c r="J482" s="114">
        <f t="shared" si="73"/>
        <v>0</v>
      </c>
      <c r="M482" s="141" t="s">
        <v>711</v>
      </c>
      <c r="N482" s="142">
        <v>0</v>
      </c>
      <c r="O482" s="142">
        <v>0</v>
      </c>
      <c r="P482" s="142">
        <v>0</v>
      </c>
      <c r="Q482" s="142">
        <v>0</v>
      </c>
      <c r="S482" s="117">
        <f t="shared" si="72"/>
        <v>0</v>
      </c>
      <c r="T482" s="117">
        <f t="shared" si="72"/>
        <v>0</v>
      </c>
      <c r="U482" s="114">
        <f t="shared" si="69"/>
        <v>0</v>
      </c>
      <c r="V482" s="114">
        <f t="shared" si="69"/>
        <v>0</v>
      </c>
      <c r="W482" s="117">
        <v>0</v>
      </c>
      <c r="X482" s="117">
        <v>0</v>
      </c>
      <c r="Y482" s="119">
        <v>0</v>
      </c>
      <c r="Z482" s="119">
        <v>0</v>
      </c>
      <c r="AA482" s="120"/>
      <c r="AB482" s="163">
        <v>9546.5</v>
      </c>
      <c r="AC482" s="163">
        <v>0</v>
      </c>
      <c r="AD482" s="130">
        <v>36686.75</v>
      </c>
      <c r="AE482" s="130"/>
      <c r="AK482" s="123">
        <v>0</v>
      </c>
      <c r="AL482" s="123">
        <v>0</v>
      </c>
      <c r="AM482" s="123">
        <v>0</v>
      </c>
      <c r="AN482" s="123">
        <v>0</v>
      </c>
      <c r="AO482" s="124">
        <v>0</v>
      </c>
      <c r="AP482" s="124">
        <v>0</v>
      </c>
      <c r="AQ482" s="124">
        <v>0</v>
      </c>
      <c r="AR482" s="124">
        <v>0</v>
      </c>
      <c r="AS482" s="123">
        <v>0</v>
      </c>
      <c r="AT482" s="123">
        <v>0</v>
      </c>
      <c r="AU482" s="123">
        <v>0</v>
      </c>
      <c r="AV482" s="123">
        <v>0</v>
      </c>
      <c r="AY482" s="131">
        <v>0</v>
      </c>
      <c r="AZ482" s="131"/>
      <c r="BK482" s="128">
        <f t="shared" si="68"/>
        <v>0</v>
      </c>
      <c r="BL482" s="128">
        <f t="shared" si="68"/>
        <v>0</v>
      </c>
      <c r="BM482" s="129">
        <f t="shared" si="71"/>
        <v>0</v>
      </c>
      <c r="BN482" s="129">
        <f t="shared" si="71"/>
        <v>0</v>
      </c>
    </row>
    <row r="483" spans="3:66" ht="20.100000000000001" customHeight="1" x14ac:dyDescent="0.25">
      <c r="C483" s="1" t="s">
        <v>669</v>
      </c>
      <c r="D483" s="139" t="s">
        <v>41</v>
      </c>
      <c r="E483" s="102" t="s">
        <v>62</v>
      </c>
      <c r="F483" s="140" t="s">
        <v>712</v>
      </c>
      <c r="G483" s="114">
        <f t="shared" si="70"/>
        <v>10248886.220000001</v>
      </c>
      <c r="H483" s="114">
        <f t="shared" si="70"/>
        <v>0</v>
      </c>
      <c r="I483" s="114">
        <f t="shared" si="73"/>
        <v>8739737.2200000007</v>
      </c>
      <c r="J483" s="114">
        <f t="shared" si="73"/>
        <v>0</v>
      </c>
      <c r="M483" s="141" t="s">
        <v>712</v>
      </c>
      <c r="N483" s="142">
        <v>10248886.220000001</v>
      </c>
      <c r="O483" s="142">
        <v>0</v>
      </c>
      <c r="P483" s="142">
        <v>0</v>
      </c>
      <c r="Q483" s="142">
        <v>0</v>
      </c>
      <c r="S483" s="117">
        <f t="shared" si="72"/>
        <v>7456901.0999999996</v>
      </c>
      <c r="T483" s="117">
        <f t="shared" si="72"/>
        <v>0</v>
      </c>
      <c r="U483" s="114">
        <f t="shared" si="69"/>
        <v>6068957.0999999996</v>
      </c>
      <c r="V483" s="114">
        <f t="shared" si="69"/>
        <v>0</v>
      </c>
      <c r="W483" s="117">
        <v>9662788.2799999993</v>
      </c>
      <c r="X483" s="117">
        <v>0</v>
      </c>
      <c r="Y483" s="117">
        <v>11362393.279999999</v>
      </c>
      <c r="Z483" s="119">
        <v>0</v>
      </c>
      <c r="AA483" s="120"/>
      <c r="AB483" s="163">
        <v>8082809.2599999998</v>
      </c>
      <c r="AC483" s="163">
        <v>0</v>
      </c>
      <c r="AD483" s="130">
        <v>6790180.5</v>
      </c>
      <c r="AE483" s="130"/>
      <c r="AK483" s="123">
        <v>8739737.2200000007</v>
      </c>
      <c r="AL483" s="123">
        <v>0</v>
      </c>
      <c r="AM483" s="123">
        <v>0</v>
      </c>
      <c r="AN483" s="123">
        <v>0</v>
      </c>
      <c r="AO483" s="124">
        <v>7456901.0999999996</v>
      </c>
      <c r="AP483" s="124">
        <v>0</v>
      </c>
      <c r="AQ483" s="124">
        <v>0</v>
      </c>
      <c r="AR483" s="124">
        <v>0</v>
      </c>
      <c r="AS483" s="123">
        <v>6068957.0999999996</v>
      </c>
      <c r="AT483" s="123">
        <v>0</v>
      </c>
      <c r="AU483" s="123">
        <v>0</v>
      </c>
      <c r="AV483" s="123">
        <v>0</v>
      </c>
      <c r="AY483" s="131">
        <v>6642982.7000000002</v>
      </c>
      <c r="AZ483" s="131"/>
      <c r="BK483" s="128">
        <f t="shared" si="68"/>
        <v>6068957.0999999996</v>
      </c>
      <c r="BL483" s="128">
        <f t="shared" si="68"/>
        <v>0</v>
      </c>
      <c r="BM483" s="129">
        <f t="shared" si="71"/>
        <v>0</v>
      </c>
      <c r="BN483" s="129">
        <f t="shared" si="71"/>
        <v>0</v>
      </c>
    </row>
    <row r="484" spans="3:66" ht="20.100000000000001" customHeight="1" x14ac:dyDescent="0.25">
      <c r="C484" s="1" t="s">
        <v>669</v>
      </c>
      <c r="D484" s="139" t="s">
        <v>41</v>
      </c>
      <c r="E484" s="102" t="s">
        <v>62</v>
      </c>
      <c r="F484" s="140" t="s">
        <v>713</v>
      </c>
      <c r="G484" s="114">
        <f t="shared" si="70"/>
        <v>13965990</v>
      </c>
      <c r="H484" s="114">
        <f t="shared" si="70"/>
        <v>0</v>
      </c>
      <c r="I484" s="114">
        <f t="shared" si="73"/>
        <v>16320258.43</v>
      </c>
      <c r="J484" s="114">
        <f t="shared" si="73"/>
        <v>0</v>
      </c>
      <c r="M484" s="141" t="s">
        <v>713</v>
      </c>
      <c r="N484" s="142">
        <v>13965990</v>
      </c>
      <c r="O484" s="142">
        <v>0</v>
      </c>
      <c r="P484" s="142">
        <v>0</v>
      </c>
      <c r="Q484" s="142">
        <v>0</v>
      </c>
      <c r="S484" s="117">
        <f t="shared" si="72"/>
        <v>13874925</v>
      </c>
      <c r="T484" s="117">
        <f t="shared" si="72"/>
        <v>0</v>
      </c>
      <c r="U484" s="114">
        <f t="shared" si="69"/>
        <v>12684441.5</v>
      </c>
      <c r="V484" s="114">
        <f t="shared" si="69"/>
        <v>0</v>
      </c>
      <c r="W484" s="117">
        <v>5995406.21</v>
      </c>
      <c r="X484" s="117">
        <v>0</v>
      </c>
      <c r="Y484" s="117">
        <v>674666.26</v>
      </c>
      <c r="Z484" s="119">
        <v>0</v>
      </c>
      <c r="AA484" s="120"/>
      <c r="AB484" s="163">
        <v>4153828.69</v>
      </c>
      <c r="AC484" s="163">
        <v>0</v>
      </c>
      <c r="AD484" s="130">
        <v>985095.52</v>
      </c>
      <c r="AE484" s="130"/>
      <c r="AK484" s="123">
        <v>16320258.43</v>
      </c>
      <c r="AL484" s="123">
        <v>0</v>
      </c>
      <c r="AM484" s="123">
        <v>0</v>
      </c>
      <c r="AN484" s="123">
        <v>0</v>
      </c>
      <c r="AO484" s="124">
        <v>13874925</v>
      </c>
      <c r="AP484" s="124">
        <v>0</v>
      </c>
      <c r="AQ484" s="124">
        <v>0</v>
      </c>
      <c r="AR484" s="124">
        <v>0</v>
      </c>
      <c r="AS484" s="123">
        <v>12684441.5</v>
      </c>
      <c r="AT484" s="123">
        <v>0</v>
      </c>
      <c r="AU484" s="123">
        <v>0</v>
      </c>
      <c r="AV484" s="123">
        <v>0</v>
      </c>
      <c r="AY484" s="131">
        <v>6597677.8300000001</v>
      </c>
      <c r="AZ484" s="131"/>
      <c r="BK484" s="128">
        <f t="shared" si="68"/>
        <v>12684441.5</v>
      </c>
      <c r="BL484" s="128">
        <f t="shared" si="68"/>
        <v>0</v>
      </c>
      <c r="BM484" s="129">
        <f t="shared" si="71"/>
        <v>0</v>
      </c>
      <c r="BN484" s="129">
        <f t="shared" si="71"/>
        <v>0</v>
      </c>
    </row>
    <row r="485" spans="3:66" ht="20.100000000000001" customHeight="1" x14ac:dyDescent="0.25">
      <c r="C485" s="1" t="s">
        <v>669</v>
      </c>
      <c r="D485" s="139" t="s">
        <v>41</v>
      </c>
      <c r="E485" s="102" t="s">
        <v>62</v>
      </c>
      <c r="F485" s="140" t="s">
        <v>714</v>
      </c>
      <c r="G485" s="114">
        <f t="shared" si="70"/>
        <v>21089</v>
      </c>
      <c r="H485" s="114">
        <f t="shared" si="70"/>
        <v>0</v>
      </c>
      <c r="I485" s="114">
        <f t="shared" si="73"/>
        <v>70941.77</v>
      </c>
      <c r="J485" s="114">
        <f t="shared" si="73"/>
        <v>0</v>
      </c>
      <c r="M485" s="141" t="s">
        <v>714</v>
      </c>
      <c r="N485" s="142">
        <v>21089</v>
      </c>
      <c r="O485" s="142">
        <v>0</v>
      </c>
      <c r="P485" s="142">
        <v>0</v>
      </c>
      <c r="Q485" s="142">
        <v>0</v>
      </c>
      <c r="S485" s="117">
        <f t="shared" si="72"/>
        <v>865690.39</v>
      </c>
      <c r="T485" s="117">
        <f t="shared" si="72"/>
        <v>0</v>
      </c>
      <c r="U485" s="114">
        <f t="shared" si="69"/>
        <v>573087.77</v>
      </c>
      <c r="V485" s="114">
        <f t="shared" si="69"/>
        <v>0</v>
      </c>
      <c r="W485" s="117">
        <v>0</v>
      </c>
      <c r="X485" s="117">
        <v>0</v>
      </c>
      <c r="Y485" s="117">
        <v>23458.1</v>
      </c>
      <c r="Z485" s="119">
        <v>0</v>
      </c>
      <c r="AA485" s="120"/>
      <c r="AB485" s="163">
        <v>2950</v>
      </c>
      <c r="AC485" s="163">
        <v>0</v>
      </c>
      <c r="AD485" s="130">
        <v>1921</v>
      </c>
      <c r="AE485" s="130"/>
      <c r="AK485" s="123">
        <v>70941.77</v>
      </c>
      <c r="AL485" s="123">
        <v>0</v>
      </c>
      <c r="AM485" s="123">
        <v>0</v>
      </c>
      <c r="AN485" s="123">
        <v>0</v>
      </c>
      <c r="AO485" s="124">
        <v>865690.39</v>
      </c>
      <c r="AP485" s="124">
        <v>0</v>
      </c>
      <c r="AQ485" s="124">
        <v>0</v>
      </c>
      <c r="AR485" s="124">
        <v>0</v>
      </c>
      <c r="AS485" s="123">
        <v>573087.77</v>
      </c>
      <c r="AT485" s="123">
        <v>0</v>
      </c>
      <c r="AU485" s="123">
        <v>0</v>
      </c>
      <c r="AV485" s="123">
        <v>0</v>
      </c>
      <c r="AY485" s="131">
        <v>34000</v>
      </c>
      <c r="AZ485" s="131"/>
      <c r="BK485" s="128">
        <f t="shared" si="68"/>
        <v>573087.77</v>
      </c>
      <c r="BL485" s="128">
        <f t="shared" si="68"/>
        <v>0</v>
      </c>
      <c r="BM485" s="129">
        <f t="shared" si="71"/>
        <v>0</v>
      </c>
      <c r="BN485" s="129">
        <f t="shared" si="71"/>
        <v>0</v>
      </c>
    </row>
    <row r="486" spans="3:66" ht="20.100000000000001" customHeight="1" x14ac:dyDescent="0.25">
      <c r="C486" s="1" t="s">
        <v>669</v>
      </c>
      <c r="D486" s="139" t="s">
        <v>41</v>
      </c>
      <c r="E486" s="102" t="s">
        <v>62</v>
      </c>
      <c r="F486" s="140" t="s">
        <v>715</v>
      </c>
      <c r="G486" s="114">
        <f t="shared" si="70"/>
        <v>26808.03</v>
      </c>
      <c r="H486" s="114">
        <f t="shared" si="70"/>
        <v>0</v>
      </c>
      <c r="I486" s="114">
        <f t="shared" si="73"/>
        <v>1.1200000000000001</v>
      </c>
      <c r="J486" s="114">
        <f t="shared" si="73"/>
        <v>0</v>
      </c>
      <c r="M486" s="141" t="s">
        <v>715</v>
      </c>
      <c r="N486" s="142">
        <v>26808.03</v>
      </c>
      <c r="O486" s="142">
        <v>0</v>
      </c>
      <c r="P486" s="142">
        <v>0</v>
      </c>
      <c r="Q486" s="142">
        <v>0</v>
      </c>
      <c r="S486" s="117">
        <f t="shared" si="72"/>
        <v>0</v>
      </c>
      <c r="T486" s="117">
        <f t="shared" si="72"/>
        <v>0</v>
      </c>
      <c r="U486" s="114">
        <f t="shared" si="69"/>
        <v>0</v>
      </c>
      <c r="V486" s="114">
        <f t="shared" si="69"/>
        <v>0</v>
      </c>
      <c r="W486" s="117"/>
      <c r="X486" s="117"/>
      <c r="Y486" s="117"/>
      <c r="Z486" s="119"/>
      <c r="AA486" s="120"/>
      <c r="AB486" s="163"/>
      <c r="AC486" s="163"/>
      <c r="AD486" s="130"/>
      <c r="AE486" s="130"/>
      <c r="AK486" s="123">
        <v>1.1200000000000001</v>
      </c>
      <c r="AL486" s="123">
        <v>0</v>
      </c>
      <c r="AM486" s="123">
        <v>0</v>
      </c>
      <c r="AN486" s="123">
        <v>0</v>
      </c>
      <c r="AO486" s="124">
        <v>0</v>
      </c>
      <c r="AP486" s="124">
        <v>0</v>
      </c>
      <c r="AQ486" s="124">
        <v>0</v>
      </c>
      <c r="AR486" s="124">
        <v>0</v>
      </c>
      <c r="AS486" s="123">
        <v>0</v>
      </c>
      <c r="AT486" s="123">
        <v>0</v>
      </c>
      <c r="AU486" s="123">
        <v>0</v>
      </c>
      <c r="AV486" s="123">
        <v>0</v>
      </c>
      <c r="AY486" s="131"/>
      <c r="AZ486" s="131"/>
      <c r="BK486" s="128">
        <f t="shared" si="68"/>
        <v>0</v>
      </c>
      <c r="BL486" s="128">
        <f t="shared" si="68"/>
        <v>0</v>
      </c>
      <c r="BM486" s="129">
        <f t="shared" si="71"/>
        <v>0</v>
      </c>
      <c r="BN486" s="129">
        <f t="shared" si="71"/>
        <v>0</v>
      </c>
    </row>
    <row r="487" spans="3:66" ht="20.100000000000001" customHeight="1" x14ac:dyDescent="0.25">
      <c r="C487" s="1" t="s">
        <v>669</v>
      </c>
      <c r="D487" s="139" t="s">
        <v>41</v>
      </c>
      <c r="E487" s="102" t="s">
        <v>62</v>
      </c>
      <c r="F487" s="140" t="s">
        <v>716</v>
      </c>
      <c r="G487" s="114">
        <f t="shared" si="70"/>
        <v>0</v>
      </c>
      <c r="H487" s="114">
        <f t="shared" si="70"/>
        <v>0</v>
      </c>
      <c r="I487" s="114">
        <f t="shared" si="73"/>
        <v>0</v>
      </c>
      <c r="J487" s="114">
        <f t="shared" si="73"/>
        <v>0</v>
      </c>
      <c r="M487" s="141" t="s">
        <v>716</v>
      </c>
      <c r="N487" s="142">
        <v>0</v>
      </c>
      <c r="O487" s="142">
        <v>0</v>
      </c>
      <c r="P487" s="142">
        <v>0</v>
      </c>
      <c r="Q487" s="142">
        <v>0</v>
      </c>
      <c r="S487" s="117">
        <f t="shared" si="72"/>
        <v>0</v>
      </c>
      <c r="T487" s="117">
        <f t="shared" si="72"/>
        <v>3500</v>
      </c>
      <c r="U487" s="114">
        <f t="shared" si="69"/>
        <v>0</v>
      </c>
      <c r="V487" s="114">
        <f t="shared" si="69"/>
        <v>0</v>
      </c>
      <c r="W487" s="117">
        <v>0</v>
      </c>
      <c r="X487" s="117">
        <v>0</v>
      </c>
      <c r="Y487" s="119">
        <v>0</v>
      </c>
      <c r="Z487" s="119">
        <v>0</v>
      </c>
      <c r="AA487" s="120"/>
      <c r="AB487" s="130">
        <v>0</v>
      </c>
      <c r="AC487" s="130">
        <v>5241.6499999999996</v>
      </c>
      <c r="AD487" s="130"/>
      <c r="AE487" s="130">
        <v>16985</v>
      </c>
      <c r="AK487" s="123">
        <v>0</v>
      </c>
      <c r="AL487" s="123">
        <v>0</v>
      </c>
      <c r="AM487" s="123">
        <v>0</v>
      </c>
      <c r="AN487" s="123">
        <v>0</v>
      </c>
      <c r="AO487" s="124">
        <v>0</v>
      </c>
      <c r="AP487" s="124">
        <v>3500</v>
      </c>
      <c r="AQ487" s="124">
        <v>0</v>
      </c>
      <c r="AR487" s="124">
        <v>0</v>
      </c>
      <c r="AS487" s="123">
        <v>0</v>
      </c>
      <c r="AT487" s="123">
        <v>0</v>
      </c>
      <c r="AU487" s="123">
        <v>0</v>
      </c>
      <c r="AV487" s="123">
        <v>0</v>
      </c>
      <c r="AY487" s="131"/>
      <c r="AZ487" s="131">
        <v>17335</v>
      </c>
      <c r="BK487" s="128">
        <f t="shared" si="68"/>
        <v>0</v>
      </c>
      <c r="BL487" s="128">
        <f t="shared" si="68"/>
        <v>0</v>
      </c>
      <c r="BM487" s="129">
        <f t="shared" si="71"/>
        <v>0</v>
      </c>
      <c r="BN487" s="129">
        <f t="shared" si="71"/>
        <v>0</v>
      </c>
    </row>
    <row r="488" spans="3:66" ht="20.100000000000001" customHeight="1" x14ac:dyDescent="0.25">
      <c r="C488" s="1" t="s">
        <v>669</v>
      </c>
      <c r="D488" s="139" t="s">
        <v>41</v>
      </c>
      <c r="E488" s="102" t="s">
        <v>62</v>
      </c>
      <c r="F488" s="140" t="s">
        <v>717</v>
      </c>
      <c r="G488" s="114">
        <f t="shared" si="70"/>
        <v>0</v>
      </c>
      <c r="H488" s="114">
        <f t="shared" si="70"/>
        <v>0</v>
      </c>
      <c r="I488" s="114">
        <f t="shared" si="73"/>
        <v>0</v>
      </c>
      <c r="J488" s="114">
        <f t="shared" si="73"/>
        <v>0</v>
      </c>
      <c r="M488" s="141" t="s">
        <v>717</v>
      </c>
      <c r="N488" s="142">
        <v>0</v>
      </c>
      <c r="O488" s="142">
        <v>0</v>
      </c>
      <c r="P488" s="142">
        <v>0</v>
      </c>
      <c r="Q488" s="142">
        <v>0</v>
      </c>
      <c r="S488" s="117">
        <f t="shared" si="72"/>
        <v>0</v>
      </c>
      <c r="T488" s="117">
        <f t="shared" si="72"/>
        <v>0</v>
      </c>
      <c r="U488" s="114">
        <f t="shared" si="69"/>
        <v>0</v>
      </c>
      <c r="V488" s="114">
        <f t="shared" si="69"/>
        <v>0</v>
      </c>
      <c r="W488" s="117">
        <v>0</v>
      </c>
      <c r="X488" s="117">
        <v>0</v>
      </c>
      <c r="Y488" s="119">
        <v>0</v>
      </c>
      <c r="Z488" s="119">
        <v>0</v>
      </c>
      <c r="AA488" s="120"/>
      <c r="AB488" s="130">
        <v>602830</v>
      </c>
      <c r="AC488" s="130">
        <v>0</v>
      </c>
      <c r="AD488" s="130">
        <v>1869195.2</v>
      </c>
      <c r="AE488" s="130"/>
      <c r="AK488" s="123">
        <v>0</v>
      </c>
      <c r="AL488" s="123">
        <v>0</v>
      </c>
      <c r="AM488" s="123">
        <v>0</v>
      </c>
      <c r="AN488" s="123">
        <v>0</v>
      </c>
      <c r="AO488" s="124">
        <v>0</v>
      </c>
      <c r="AP488" s="124">
        <v>0</v>
      </c>
      <c r="AQ488" s="124">
        <v>0</v>
      </c>
      <c r="AR488" s="124">
        <v>0</v>
      </c>
      <c r="AS488" s="123">
        <v>0</v>
      </c>
      <c r="AT488" s="123">
        <v>0</v>
      </c>
      <c r="AU488" s="123">
        <v>0</v>
      </c>
      <c r="AV488" s="123">
        <v>0</v>
      </c>
      <c r="AY488" s="131">
        <v>1307912</v>
      </c>
      <c r="AZ488" s="131"/>
      <c r="BK488" s="128">
        <f t="shared" si="68"/>
        <v>0</v>
      </c>
      <c r="BL488" s="128">
        <f t="shared" si="68"/>
        <v>0</v>
      </c>
      <c r="BM488" s="129">
        <f t="shared" si="71"/>
        <v>0</v>
      </c>
      <c r="BN488" s="129">
        <f t="shared" si="71"/>
        <v>0</v>
      </c>
    </row>
    <row r="489" spans="3:66" ht="20.100000000000001" customHeight="1" x14ac:dyDescent="0.25">
      <c r="C489" s="1" t="s">
        <v>669</v>
      </c>
      <c r="D489" s="139" t="s">
        <v>41</v>
      </c>
      <c r="E489" s="102" t="s">
        <v>62</v>
      </c>
      <c r="F489" s="140" t="s">
        <v>718</v>
      </c>
      <c r="G489" s="114">
        <f t="shared" si="70"/>
        <v>0</v>
      </c>
      <c r="H489" s="114">
        <f t="shared" si="70"/>
        <v>0</v>
      </c>
      <c r="I489" s="114">
        <f t="shared" si="73"/>
        <v>0</v>
      </c>
      <c r="J489" s="114">
        <f t="shared" si="73"/>
        <v>0</v>
      </c>
      <c r="M489" s="141" t="s">
        <v>718</v>
      </c>
      <c r="N489" s="142">
        <v>0</v>
      </c>
      <c r="O489" s="142">
        <v>0</v>
      </c>
      <c r="P489" s="142">
        <v>0</v>
      </c>
      <c r="Q489" s="142">
        <v>0</v>
      </c>
      <c r="S489" s="117">
        <f t="shared" si="72"/>
        <v>0</v>
      </c>
      <c r="T489" s="117">
        <f t="shared" si="72"/>
        <v>0</v>
      </c>
      <c r="U489" s="114">
        <f t="shared" si="69"/>
        <v>0</v>
      </c>
      <c r="V489" s="114">
        <f t="shared" si="69"/>
        <v>0</v>
      </c>
      <c r="W489" s="117">
        <v>0</v>
      </c>
      <c r="X489" s="117">
        <v>0</v>
      </c>
      <c r="Y489" s="119">
        <v>0</v>
      </c>
      <c r="Z489" s="119">
        <v>0</v>
      </c>
      <c r="AA489" s="120"/>
      <c r="AB489" s="130">
        <v>157058573.63999999</v>
      </c>
      <c r="AC489" s="130">
        <v>0</v>
      </c>
      <c r="AD489" s="130">
        <f>631763718.54-164865</f>
        <v>631598853.53999996</v>
      </c>
      <c r="AE489" s="130"/>
      <c r="AK489" s="123">
        <v>0</v>
      </c>
      <c r="AL489" s="123">
        <v>0</v>
      </c>
      <c r="AM489" s="123">
        <v>0</v>
      </c>
      <c r="AN489" s="123">
        <v>0</v>
      </c>
      <c r="AO489" s="124">
        <v>0</v>
      </c>
      <c r="AP489" s="124">
        <v>0</v>
      </c>
      <c r="AQ489" s="124">
        <v>0</v>
      </c>
      <c r="AR489" s="124">
        <v>0</v>
      </c>
      <c r="AS489" s="123">
        <v>0</v>
      </c>
      <c r="AT489" s="123">
        <v>0</v>
      </c>
      <c r="AU489" s="123">
        <v>0</v>
      </c>
      <c r="AV489" s="123">
        <v>0</v>
      </c>
      <c r="AY489" s="131">
        <v>611175130.78999996</v>
      </c>
      <c r="AZ489" s="131"/>
      <c r="BK489" s="128">
        <f t="shared" si="68"/>
        <v>0</v>
      </c>
      <c r="BL489" s="128">
        <f t="shared" si="68"/>
        <v>0</v>
      </c>
      <c r="BM489" s="129">
        <f t="shared" si="71"/>
        <v>0</v>
      </c>
      <c r="BN489" s="129">
        <f t="shared" si="71"/>
        <v>0</v>
      </c>
    </row>
    <row r="490" spans="3:66" ht="20.100000000000001" customHeight="1" x14ac:dyDescent="0.25">
      <c r="C490" s="1" t="s">
        <v>669</v>
      </c>
      <c r="D490" s="139" t="s">
        <v>41</v>
      </c>
      <c r="E490" s="102" t="s">
        <v>62</v>
      </c>
      <c r="F490" s="140" t="s">
        <v>719</v>
      </c>
      <c r="G490" s="114">
        <f t="shared" si="70"/>
        <v>1474608048.8</v>
      </c>
      <c r="H490" s="114">
        <f t="shared" si="70"/>
        <v>0</v>
      </c>
      <c r="I490" s="114">
        <f t="shared" si="73"/>
        <v>1557919324.9300001</v>
      </c>
      <c r="J490" s="114">
        <f t="shared" si="73"/>
        <v>0</v>
      </c>
      <c r="M490" s="141" t="s">
        <v>719</v>
      </c>
      <c r="N490" s="142">
        <v>1474608048.8</v>
      </c>
      <c r="O490" s="142">
        <v>0</v>
      </c>
      <c r="P490" s="142">
        <v>0</v>
      </c>
      <c r="Q490" s="142">
        <v>0</v>
      </c>
      <c r="S490" s="117">
        <f t="shared" si="72"/>
        <v>1045001529.1</v>
      </c>
      <c r="T490" s="117">
        <f t="shared" si="72"/>
        <v>0</v>
      </c>
      <c r="U490" s="114">
        <f t="shared" si="69"/>
        <v>771200354.44000006</v>
      </c>
      <c r="V490" s="114">
        <f t="shared" si="69"/>
        <v>0</v>
      </c>
      <c r="W490" s="117">
        <v>786258075.99000001</v>
      </c>
      <c r="X490" s="117">
        <v>0</v>
      </c>
      <c r="Y490" s="117">
        <v>680305711</v>
      </c>
      <c r="Z490" s="119">
        <v>0</v>
      </c>
      <c r="AA490" s="120"/>
      <c r="AB490" s="130">
        <v>504128205.19</v>
      </c>
      <c r="AC490" s="130">
        <v>0</v>
      </c>
      <c r="AD490" s="130"/>
      <c r="AE490" s="130"/>
      <c r="AK490" s="123">
        <v>1557919324.9300001</v>
      </c>
      <c r="AL490" s="123">
        <v>0</v>
      </c>
      <c r="AM490" s="123">
        <v>0</v>
      </c>
      <c r="AN490" s="123">
        <v>0</v>
      </c>
      <c r="AO490" s="124">
        <v>1045001529.1</v>
      </c>
      <c r="AP490" s="124">
        <v>0</v>
      </c>
      <c r="AQ490" s="124">
        <v>0</v>
      </c>
      <c r="AR490" s="124">
        <v>0</v>
      </c>
      <c r="AS490" s="123">
        <v>771200354.44000006</v>
      </c>
      <c r="AT490" s="123">
        <v>0</v>
      </c>
      <c r="AU490" s="123">
        <v>0</v>
      </c>
      <c r="AV490" s="123">
        <v>0</v>
      </c>
      <c r="AY490" s="131"/>
      <c r="AZ490" s="131"/>
      <c r="BK490" s="128">
        <f t="shared" si="68"/>
        <v>771200354.44000006</v>
      </c>
      <c r="BL490" s="128">
        <f t="shared" si="68"/>
        <v>0</v>
      </c>
      <c r="BM490" s="129">
        <f t="shared" si="71"/>
        <v>0</v>
      </c>
      <c r="BN490" s="129">
        <f t="shared" si="71"/>
        <v>0</v>
      </c>
    </row>
    <row r="491" spans="3:66" ht="20.100000000000001" customHeight="1" x14ac:dyDescent="0.25">
      <c r="C491" s="1" t="s">
        <v>669</v>
      </c>
      <c r="D491" s="139" t="s">
        <v>41</v>
      </c>
      <c r="E491" s="102" t="s">
        <v>62</v>
      </c>
      <c r="F491" s="140" t="s">
        <v>720</v>
      </c>
      <c r="G491" s="114">
        <f t="shared" si="70"/>
        <v>0</v>
      </c>
      <c r="H491" s="114">
        <f t="shared" si="70"/>
        <v>0</v>
      </c>
      <c r="I491" s="114">
        <f t="shared" si="73"/>
        <v>0</v>
      </c>
      <c r="J491" s="114">
        <f t="shared" si="73"/>
        <v>0</v>
      </c>
      <c r="M491" s="141" t="s">
        <v>720</v>
      </c>
      <c r="N491" s="142">
        <v>0</v>
      </c>
      <c r="O491" s="142">
        <v>0</v>
      </c>
      <c r="P491" s="142">
        <v>0</v>
      </c>
      <c r="Q491" s="142">
        <v>0</v>
      </c>
      <c r="S491" s="117">
        <f t="shared" si="72"/>
        <v>0</v>
      </c>
      <c r="T491" s="117">
        <f t="shared" si="72"/>
        <v>0</v>
      </c>
      <c r="U491" s="114">
        <f t="shared" si="69"/>
        <v>0</v>
      </c>
      <c r="V491" s="114">
        <f t="shared" si="69"/>
        <v>0</v>
      </c>
      <c r="W491" s="117">
        <v>0</v>
      </c>
      <c r="X491" s="117">
        <v>0</v>
      </c>
      <c r="Y491" s="119">
        <v>0</v>
      </c>
      <c r="Z491" s="119">
        <v>0</v>
      </c>
      <c r="AA491" s="120"/>
      <c r="AB491" s="130">
        <v>0</v>
      </c>
      <c r="AC491" s="130">
        <v>0</v>
      </c>
      <c r="AD491" s="130"/>
      <c r="AE491" s="130"/>
      <c r="AK491" s="123">
        <v>0</v>
      </c>
      <c r="AL491" s="123">
        <v>0</v>
      </c>
      <c r="AM491" s="123">
        <v>0</v>
      </c>
      <c r="AN491" s="123">
        <v>0</v>
      </c>
      <c r="AO491" s="124">
        <v>0</v>
      </c>
      <c r="AP491" s="124">
        <v>0</v>
      </c>
      <c r="AQ491" s="124">
        <v>0</v>
      </c>
      <c r="AR491" s="124">
        <v>0</v>
      </c>
      <c r="AS491" s="123">
        <v>0</v>
      </c>
      <c r="AT491" s="123">
        <v>0</v>
      </c>
      <c r="AU491" s="123">
        <v>0</v>
      </c>
      <c r="AV491" s="123">
        <v>0</v>
      </c>
      <c r="AY491" s="131"/>
      <c r="AZ491" s="131"/>
      <c r="BK491" s="128">
        <f t="shared" si="68"/>
        <v>0</v>
      </c>
      <c r="BL491" s="128">
        <f t="shared" si="68"/>
        <v>0</v>
      </c>
      <c r="BM491" s="129">
        <f t="shared" si="71"/>
        <v>0</v>
      </c>
      <c r="BN491" s="129">
        <f t="shared" si="71"/>
        <v>0</v>
      </c>
    </row>
    <row r="492" spans="3:66" ht="20.100000000000001" customHeight="1" x14ac:dyDescent="0.25">
      <c r="C492" s="1" t="s">
        <v>669</v>
      </c>
      <c r="D492" s="139" t="s">
        <v>41</v>
      </c>
      <c r="E492" s="102" t="s">
        <v>62</v>
      </c>
      <c r="F492" s="140" t="s">
        <v>721</v>
      </c>
      <c r="G492" s="114">
        <f t="shared" si="70"/>
        <v>0</v>
      </c>
      <c r="H492" s="114">
        <f t="shared" si="70"/>
        <v>0</v>
      </c>
      <c r="I492" s="114">
        <f t="shared" si="73"/>
        <v>0</v>
      </c>
      <c r="J492" s="114">
        <f t="shared" si="73"/>
        <v>0</v>
      </c>
      <c r="M492" s="141" t="s">
        <v>721</v>
      </c>
      <c r="N492" s="142">
        <v>0</v>
      </c>
      <c r="O492" s="142">
        <v>0</v>
      </c>
      <c r="P492" s="142">
        <v>0</v>
      </c>
      <c r="Q492" s="142">
        <v>0</v>
      </c>
      <c r="S492" s="117">
        <f t="shared" si="72"/>
        <v>0</v>
      </c>
      <c r="T492" s="117">
        <f t="shared" si="72"/>
        <v>0</v>
      </c>
      <c r="U492" s="114">
        <f t="shared" si="69"/>
        <v>0</v>
      </c>
      <c r="V492" s="114">
        <f t="shared" si="69"/>
        <v>0</v>
      </c>
      <c r="W492" s="117">
        <v>0</v>
      </c>
      <c r="X492" s="117">
        <v>0</v>
      </c>
      <c r="Y492" s="119">
        <v>0</v>
      </c>
      <c r="Z492" s="119">
        <v>0</v>
      </c>
      <c r="AA492" s="120"/>
      <c r="AB492" s="130">
        <v>0</v>
      </c>
      <c r="AC492" s="130">
        <v>116514.44</v>
      </c>
      <c r="AD492" s="130"/>
      <c r="AE492" s="130"/>
      <c r="AK492" s="123">
        <v>0</v>
      </c>
      <c r="AL492" s="123">
        <v>0</v>
      </c>
      <c r="AM492" s="123">
        <v>0</v>
      </c>
      <c r="AN492" s="123">
        <v>0</v>
      </c>
      <c r="AO492" s="124">
        <v>0</v>
      </c>
      <c r="AP492" s="124">
        <v>0</v>
      </c>
      <c r="AQ492" s="124">
        <v>0</v>
      </c>
      <c r="AR492" s="124">
        <v>0</v>
      </c>
      <c r="AS492" s="123">
        <v>0</v>
      </c>
      <c r="AT492" s="123">
        <v>0</v>
      </c>
      <c r="AU492" s="123">
        <v>0</v>
      </c>
      <c r="AV492" s="123">
        <v>0</v>
      </c>
      <c r="AY492" s="131"/>
      <c r="AZ492" s="131"/>
      <c r="BK492" s="128">
        <f t="shared" si="68"/>
        <v>0</v>
      </c>
      <c r="BL492" s="128">
        <f t="shared" si="68"/>
        <v>0</v>
      </c>
      <c r="BM492" s="129">
        <f t="shared" si="71"/>
        <v>0</v>
      </c>
      <c r="BN492" s="129">
        <f t="shared" si="71"/>
        <v>0</v>
      </c>
    </row>
    <row r="493" spans="3:66" ht="20.100000000000001" customHeight="1" x14ac:dyDescent="0.25">
      <c r="C493" s="1" t="s">
        <v>669</v>
      </c>
      <c r="D493" s="139" t="s">
        <v>41</v>
      </c>
      <c r="E493" s="102" t="s">
        <v>62</v>
      </c>
      <c r="F493" s="140" t="s">
        <v>722</v>
      </c>
      <c r="G493" s="114">
        <f t="shared" si="70"/>
        <v>782746136.69000006</v>
      </c>
      <c r="H493" s="114">
        <f t="shared" si="70"/>
        <v>0</v>
      </c>
      <c r="I493" s="114">
        <f t="shared" si="73"/>
        <v>896326113.87</v>
      </c>
      <c r="J493" s="114">
        <f t="shared" si="73"/>
        <v>0</v>
      </c>
      <c r="M493" s="141" t="s">
        <v>722</v>
      </c>
      <c r="N493" s="142">
        <v>782746136.69000006</v>
      </c>
      <c r="O493" s="142">
        <v>0</v>
      </c>
      <c r="P493" s="142">
        <v>0</v>
      </c>
      <c r="Q493" s="142">
        <v>0</v>
      </c>
      <c r="S493" s="117">
        <f t="shared" si="72"/>
        <v>654837593.75</v>
      </c>
      <c r="T493" s="117">
        <f t="shared" si="72"/>
        <v>0</v>
      </c>
      <c r="U493" s="114">
        <f t="shared" si="69"/>
        <v>446919557.94999999</v>
      </c>
      <c r="V493" s="114">
        <f t="shared" si="69"/>
        <v>0</v>
      </c>
      <c r="W493" s="117">
        <v>397037509.16000003</v>
      </c>
      <c r="X493" s="117">
        <v>0</v>
      </c>
      <c r="Y493" s="119">
        <v>0</v>
      </c>
      <c r="Z493" s="119">
        <v>0</v>
      </c>
      <c r="AA493" s="120"/>
      <c r="AB493" s="130">
        <v>212335179.24000001</v>
      </c>
      <c r="AC493" s="130">
        <v>0</v>
      </c>
      <c r="AD493" s="130"/>
      <c r="AE493" s="130"/>
      <c r="AK493" s="123">
        <v>896326113.87</v>
      </c>
      <c r="AL493" s="123">
        <v>0</v>
      </c>
      <c r="AM493" s="123">
        <v>0</v>
      </c>
      <c r="AN493" s="123">
        <v>0</v>
      </c>
      <c r="AO493" s="124">
        <v>654837593.75</v>
      </c>
      <c r="AP493" s="124">
        <v>0</v>
      </c>
      <c r="AQ493" s="124">
        <v>0</v>
      </c>
      <c r="AR493" s="124">
        <v>0</v>
      </c>
      <c r="AS493" s="123">
        <v>446919557.94999999</v>
      </c>
      <c r="AT493" s="123">
        <v>0</v>
      </c>
      <c r="AU493" s="123">
        <v>0</v>
      </c>
      <c r="AV493" s="123">
        <v>0</v>
      </c>
      <c r="AY493" s="131"/>
      <c r="AZ493" s="131"/>
      <c r="BK493" s="128">
        <f t="shared" si="68"/>
        <v>446919557.94999999</v>
      </c>
      <c r="BL493" s="128">
        <f t="shared" si="68"/>
        <v>0</v>
      </c>
      <c r="BM493" s="129">
        <f t="shared" si="71"/>
        <v>0</v>
      </c>
      <c r="BN493" s="129">
        <f t="shared" si="71"/>
        <v>0</v>
      </c>
    </row>
    <row r="494" spans="3:66" ht="20.100000000000001" customHeight="1" x14ac:dyDescent="0.25">
      <c r="C494" s="1" t="s">
        <v>669</v>
      </c>
      <c r="D494" s="139" t="s">
        <v>41</v>
      </c>
      <c r="E494" s="102" t="s">
        <v>62</v>
      </c>
      <c r="F494" s="140" t="s">
        <v>723</v>
      </c>
      <c r="G494" s="114">
        <f t="shared" si="70"/>
        <v>0</v>
      </c>
      <c r="H494" s="114">
        <f t="shared" si="70"/>
        <v>0</v>
      </c>
      <c r="I494" s="114">
        <f t="shared" si="73"/>
        <v>0</v>
      </c>
      <c r="J494" s="114">
        <f t="shared" si="73"/>
        <v>0</v>
      </c>
      <c r="M494" s="141" t="s">
        <v>723</v>
      </c>
      <c r="N494" s="142">
        <v>0</v>
      </c>
      <c r="O494" s="142">
        <v>0</v>
      </c>
      <c r="P494" s="142">
        <v>0</v>
      </c>
      <c r="Q494" s="142">
        <v>0</v>
      </c>
      <c r="S494" s="117">
        <f t="shared" si="72"/>
        <v>0</v>
      </c>
      <c r="T494" s="117">
        <f t="shared" si="72"/>
        <v>0</v>
      </c>
      <c r="U494" s="114">
        <f t="shared" si="69"/>
        <v>0</v>
      </c>
      <c r="V494" s="114">
        <f t="shared" si="69"/>
        <v>0</v>
      </c>
      <c r="W494" s="117">
        <v>0</v>
      </c>
      <c r="X494" s="117">
        <v>0</v>
      </c>
      <c r="Y494" s="119">
        <v>0</v>
      </c>
      <c r="Z494" s="119">
        <v>0</v>
      </c>
      <c r="AA494" s="120"/>
      <c r="AB494" s="163">
        <v>0</v>
      </c>
      <c r="AC494" s="163">
        <v>0</v>
      </c>
      <c r="AD494" s="130"/>
      <c r="AE494" s="130"/>
      <c r="AK494" s="123">
        <v>0</v>
      </c>
      <c r="AL494" s="123">
        <v>0</v>
      </c>
      <c r="AM494" s="123">
        <v>0</v>
      </c>
      <c r="AN494" s="123">
        <v>0</v>
      </c>
      <c r="AO494" s="124">
        <v>0</v>
      </c>
      <c r="AP494" s="124">
        <v>0</v>
      </c>
      <c r="AQ494" s="124">
        <v>0</v>
      </c>
      <c r="AR494" s="124">
        <v>0</v>
      </c>
      <c r="AS494" s="123">
        <v>0</v>
      </c>
      <c r="AT494" s="123">
        <v>0</v>
      </c>
      <c r="AU494" s="123">
        <v>0</v>
      </c>
      <c r="AV494" s="123">
        <v>0</v>
      </c>
      <c r="AY494" s="131"/>
      <c r="AZ494" s="131">
        <v>2035551</v>
      </c>
      <c r="BK494" s="128">
        <f t="shared" si="68"/>
        <v>0</v>
      </c>
      <c r="BL494" s="128">
        <f t="shared" si="68"/>
        <v>0</v>
      </c>
      <c r="BM494" s="129">
        <f t="shared" si="71"/>
        <v>0</v>
      </c>
      <c r="BN494" s="129">
        <f t="shared" si="71"/>
        <v>0</v>
      </c>
    </row>
    <row r="495" spans="3:66" ht="20.100000000000001" customHeight="1" x14ac:dyDescent="0.25">
      <c r="C495" s="1" t="s">
        <v>669</v>
      </c>
      <c r="D495" s="102" t="s">
        <v>47</v>
      </c>
      <c r="E495" s="102" t="s">
        <v>62</v>
      </c>
      <c r="F495" s="113" t="s">
        <v>48</v>
      </c>
      <c r="G495" s="114">
        <f t="shared" si="70"/>
        <v>0</v>
      </c>
      <c r="H495" s="114">
        <f t="shared" si="70"/>
        <v>0</v>
      </c>
      <c r="I495" s="114">
        <f t="shared" si="73"/>
        <v>0</v>
      </c>
      <c r="J495" s="114">
        <f t="shared" si="73"/>
        <v>0</v>
      </c>
      <c r="M495" s="115" t="s">
        <v>48</v>
      </c>
      <c r="N495" s="142">
        <v>0</v>
      </c>
      <c r="O495" s="142">
        <v>0</v>
      </c>
      <c r="P495" s="142">
        <v>0</v>
      </c>
      <c r="Q495" s="142">
        <v>0</v>
      </c>
      <c r="S495" s="117">
        <f t="shared" si="72"/>
        <v>0</v>
      </c>
      <c r="T495" s="117">
        <f t="shared" si="72"/>
        <v>0</v>
      </c>
      <c r="U495" s="118">
        <f t="shared" si="69"/>
        <v>0</v>
      </c>
      <c r="V495" s="118">
        <f t="shared" si="69"/>
        <v>0</v>
      </c>
      <c r="W495" s="117">
        <v>0</v>
      </c>
      <c r="X495" s="117">
        <v>0</v>
      </c>
      <c r="Y495" s="119"/>
      <c r="Z495" s="119"/>
      <c r="AA495" s="120"/>
      <c r="AB495" s="121">
        <v>0</v>
      </c>
      <c r="AC495" s="121">
        <v>0</v>
      </c>
      <c r="AD495" s="121"/>
      <c r="AE495" s="121"/>
      <c r="AK495" s="123">
        <v>0</v>
      </c>
      <c r="AL495" s="123">
        <v>0</v>
      </c>
      <c r="AM495" s="123">
        <v>0</v>
      </c>
      <c r="AN495" s="123">
        <v>0</v>
      </c>
      <c r="AO495" s="124">
        <v>0</v>
      </c>
      <c r="AP495" s="124">
        <v>0</v>
      </c>
      <c r="AQ495" s="124">
        <v>0</v>
      </c>
      <c r="AR495" s="124">
        <v>0</v>
      </c>
      <c r="AS495" s="123">
        <v>0</v>
      </c>
      <c r="AT495" s="123">
        <v>0</v>
      </c>
      <c r="AU495" s="123">
        <v>0</v>
      </c>
      <c r="AV495" s="123">
        <v>0</v>
      </c>
      <c r="AY495" s="158"/>
      <c r="AZ495" s="158"/>
      <c r="BK495" s="128">
        <f t="shared" si="68"/>
        <v>0</v>
      </c>
      <c r="BL495" s="128">
        <f t="shared" si="68"/>
        <v>0</v>
      </c>
      <c r="BM495" s="129">
        <f t="shared" si="71"/>
        <v>0</v>
      </c>
      <c r="BN495" s="129">
        <f t="shared" si="71"/>
        <v>0</v>
      </c>
    </row>
    <row r="496" spans="3:66" ht="20.100000000000001" customHeight="1" x14ac:dyDescent="0.25">
      <c r="C496" s="1" t="s">
        <v>669</v>
      </c>
      <c r="D496" s="139" t="s">
        <v>47</v>
      </c>
      <c r="E496" s="102" t="s">
        <v>62</v>
      </c>
      <c r="F496" s="140" t="s">
        <v>724</v>
      </c>
      <c r="G496" s="114">
        <f t="shared" si="70"/>
        <v>0</v>
      </c>
      <c r="H496" s="114">
        <f t="shared" si="70"/>
        <v>0</v>
      </c>
      <c r="I496" s="114">
        <f t="shared" si="73"/>
        <v>0</v>
      </c>
      <c r="J496" s="114">
        <f t="shared" si="73"/>
        <v>0</v>
      </c>
      <c r="M496" s="141" t="s">
        <v>724</v>
      </c>
      <c r="N496" s="142">
        <v>0</v>
      </c>
      <c r="O496" s="142">
        <v>0</v>
      </c>
      <c r="P496" s="142">
        <v>0</v>
      </c>
      <c r="Q496" s="142">
        <v>0</v>
      </c>
      <c r="S496" s="117">
        <f t="shared" si="72"/>
        <v>0</v>
      </c>
      <c r="T496" s="117">
        <f t="shared" si="72"/>
        <v>0</v>
      </c>
      <c r="U496" s="114">
        <f t="shared" si="69"/>
        <v>0</v>
      </c>
      <c r="V496" s="114">
        <f t="shared" si="69"/>
        <v>0</v>
      </c>
      <c r="W496" s="117">
        <v>0</v>
      </c>
      <c r="X496" s="117">
        <v>0</v>
      </c>
      <c r="Y496" s="117"/>
      <c r="Z496" s="117"/>
      <c r="AA496" s="143"/>
      <c r="AB496" s="130">
        <v>0</v>
      </c>
      <c r="AC496" s="130">
        <v>0</v>
      </c>
      <c r="AD496" s="130"/>
      <c r="AE496" s="130"/>
      <c r="AK496" s="123">
        <v>0</v>
      </c>
      <c r="AL496" s="123">
        <v>0</v>
      </c>
      <c r="AM496" s="123">
        <v>0</v>
      </c>
      <c r="AN496" s="123">
        <v>0</v>
      </c>
      <c r="AO496" s="124">
        <v>0</v>
      </c>
      <c r="AP496" s="124">
        <v>0</v>
      </c>
      <c r="AQ496" s="124">
        <v>0</v>
      </c>
      <c r="AR496" s="124">
        <v>0</v>
      </c>
      <c r="AS496" s="123">
        <v>0</v>
      </c>
      <c r="AT496" s="123">
        <v>0</v>
      </c>
      <c r="AU496" s="123">
        <v>0</v>
      </c>
      <c r="AV496" s="123">
        <v>0</v>
      </c>
      <c r="AY496" s="131"/>
      <c r="AZ496" s="131"/>
      <c r="BK496" s="128">
        <f t="shared" si="68"/>
        <v>0</v>
      </c>
      <c r="BL496" s="128">
        <f t="shared" si="68"/>
        <v>0</v>
      </c>
      <c r="BM496" s="129">
        <f t="shared" si="71"/>
        <v>0</v>
      </c>
      <c r="BN496" s="129">
        <f t="shared" si="71"/>
        <v>0</v>
      </c>
    </row>
    <row r="497" spans="3:66" ht="20.100000000000001" customHeight="1" x14ac:dyDescent="0.25">
      <c r="C497" s="1" t="s">
        <v>669</v>
      </c>
      <c r="D497" s="139" t="s">
        <v>47</v>
      </c>
      <c r="E497" s="102" t="s">
        <v>62</v>
      </c>
      <c r="F497" s="140" t="s">
        <v>725</v>
      </c>
      <c r="G497" s="114">
        <f t="shared" si="70"/>
        <v>0</v>
      </c>
      <c r="H497" s="114">
        <f t="shared" si="70"/>
        <v>3683509</v>
      </c>
      <c r="I497" s="114">
        <f t="shared" si="73"/>
        <v>0</v>
      </c>
      <c r="J497" s="114">
        <f t="shared" si="73"/>
        <v>3725950</v>
      </c>
      <c r="M497" s="141" t="s">
        <v>725</v>
      </c>
      <c r="N497" s="142">
        <v>0</v>
      </c>
      <c r="O497" s="142">
        <v>3683509</v>
      </c>
      <c r="P497" s="142">
        <v>0</v>
      </c>
      <c r="Q497" s="142">
        <v>0</v>
      </c>
      <c r="S497" s="117">
        <f t="shared" si="72"/>
        <v>0</v>
      </c>
      <c r="T497" s="117">
        <f t="shared" si="72"/>
        <v>2746871</v>
      </c>
      <c r="U497" s="114">
        <f t="shared" si="69"/>
        <v>0</v>
      </c>
      <c r="V497" s="114">
        <f t="shared" si="69"/>
        <v>2753201</v>
      </c>
      <c r="W497" s="117">
        <v>0</v>
      </c>
      <c r="X497" s="117">
        <v>4637287</v>
      </c>
      <c r="Y497" s="119">
        <v>0</v>
      </c>
      <c r="Z497" s="117">
        <v>3342253</v>
      </c>
      <c r="AA497" s="143"/>
      <c r="AB497" s="130">
        <v>0</v>
      </c>
      <c r="AC497" s="130">
        <v>1375762</v>
      </c>
      <c r="AD497" s="130"/>
      <c r="AE497" s="130">
        <v>801130</v>
      </c>
      <c r="AK497" s="123">
        <v>0</v>
      </c>
      <c r="AL497" s="123">
        <v>3725950</v>
      </c>
      <c r="AM497" s="123">
        <v>0</v>
      </c>
      <c r="AN497" s="123">
        <v>0</v>
      </c>
      <c r="AO497" s="124">
        <v>0</v>
      </c>
      <c r="AP497" s="124">
        <v>2746871</v>
      </c>
      <c r="AQ497" s="124">
        <v>0</v>
      </c>
      <c r="AR497" s="124">
        <v>0</v>
      </c>
      <c r="AS497" s="123">
        <v>0</v>
      </c>
      <c r="AT497" s="123">
        <v>2753201</v>
      </c>
      <c r="AU497" s="123">
        <v>0</v>
      </c>
      <c r="AV497" s="123">
        <v>0</v>
      </c>
      <c r="AY497" s="131"/>
      <c r="AZ497" s="131">
        <v>658612</v>
      </c>
      <c r="BK497" s="128">
        <f t="shared" si="68"/>
        <v>0</v>
      </c>
      <c r="BL497" s="128">
        <f t="shared" si="68"/>
        <v>2753201</v>
      </c>
      <c r="BM497" s="129">
        <f t="shared" si="71"/>
        <v>0</v>
      </c>
      <c r="BN497" s="129">
        <f t="shared" si="71"/>
        <v>0</v>
      </c>
    </row>
    <row r="498" spans="3:66" ht="20.100000000000001" customHeight="1" x14ac:dyDescent="0.25">
      <c r="C498" s="1" t="s">
        <v>669</v>
      </c>
      <c r="D498" s="139" t="s">
        <v>47</v>
      </c>
      <c r="E498" s="102" t="s">
        <v>62</v>
      </c>
      <c r="F498" s="140" t="s">
        <v>726</v>
      </c>
      <c r="G498" s="114">
        <f t="shared" si="70"/>
        <v>0</v>
      </c>
      <c r="H498" s="114">
        <f t="shared" si="70"/>
        <v>0</v>
      </c>
      <c r="I498" s="114">
        <f t="shared" si="73"/>
        <v>0</v>
      </c>
      <c r="J498" s="114">
        <f t="shared" si="73"/>
        <v>0</v>
      </c>
      <c r="M498" s="141" t="s">
        <v>726</v>
      </c>
      <c r="N498" s="142">
        <v>0</v>
      </c>
      <c r="O498" s="142">
        <v>0</v>
      </c>
      <c r="P498" s="142">
        <v>0</v>
      </c>
      <c r="Q498" s="142">
        <v>0</v>
      </c>
      <c r="S498" s="117">
        <f t="shared" si="72"/>
        <v>0</v>
      </c>
      <c r="T498" s="117">
        <f t="shared" si="72"/>
        <v>0</v>
      </c>
      <c r="U498" s="114">
        <f t="shared" si="69"/>
        <v>0</v>
      </c>
      <c r="V498" s="114">
        <f t="shared" si="69"/>
        <v>0</v>
      </c>
      <c r="W498" s="117">
        <v>0</v>
      </c>
      <c r="X498" s="117">
        <v>0</v>
      </c>
      <c r="Y498" s="119">
        <v>0</v>
      </c>
      <c r="Z498" s="117"/>
      <c r="AA498" s="143"/>
      <c r="AB498" s="130">
        <v>0</v>
      </c>
      <c r="AC498" s="130">
        <v>1730</v>
      </c>
      <c r="AD498" s="130"/>
      <c r="AE498" s="170">
        <v>1341</v>
      </c>
      <c r="AK498" s="123">
        <v>0</v>
      </c>
      <c r="AL498" s="123">
        <v>0</v>
      </c>
      <c r="AM498" s="123">
        <v>0</v>
      </c>
      <c r="AN498" s="123">
        <v>0</v>
      </c>
      <c r="AO498" s="124">
        <v>0</v>
      </c>
      <c r="AP498" s="124">
        <v>0</v>
      </c>
      <c r="AQ498" s="124">
        <v>0</v>
      </c>
      <c r="AR498" s="124">
        <v>0</v>
      </c>
      <c r="AS498" s="123">
        <v>0</v>
      </c>
      <c r="AT498" s="123">
        <v>0</v>
      </c>
      <c r="AU498" s="123">
        <v>0</v>
      </c>
      <c r="AV498" s="123">
        <v>0</v>
      </c>
      <c r="AY498" s="131"/>
      <c r="AZ498" s="131">
        <v>554</v>
      </c>
      <c r="BK498" s="128">
        <f t="shared" si="68"/>
        <v>0</v>
      </c>
      <c r="BL498" s="128">
        <f t="shared" si="68"/>
        <v>0</v>
      </c>
      <c r="BM498" s="129">
        <f t="shared" si="71"/>
        <v>0</v>
      </c>
      <c r="BN498" s="129">
        <f t="shared" si="71"/>
        <v>0</v>
      </c>
    </row>
    <row r="499" spans="3:66" ht="20.100000000000001" customHeight="1" x14ac:dyDescent="0.25">
      <c r="C499" s="1" t="s">
        <v>669</v>
      </c>
      <c r="D499" s="139" t="s">
        <v>47</v>
      </c>
      <c r="E499" s="102" t="s">
        <v>62</v>
      </c>
      <c r="F499" s="140" t="s">
        <v>727</v>
      </c>
      <c r="G499" s="114">
        <f t="shared" si="70"/>
        <v>0</v>
      </c>
      <c r="H499" s="114">
        <f t="shared" si="70"/>
        <v>0</v>
      </c>
      <c r="I499" s="114">
        <f t="shared" si="73"/>
        <v>0</v>
      </c>
      <c r="J499" s="114">
        <f t="shared" si="73"/>
        <v>690790</v>
      </c>
      <c r="M499" s="141" t="s">
        <v>727</v>
      </c>
      <c r="N499" s="142">
        <v>0</v>
      </c>
      <c r="O499" s="142">
        <v>0</v>
      </c>
      <c r="P499" s="142">
        <v>0</v>
      </c>
      <c r="Q499" s="142">
        <v>0</v>
      </c>
      <c r="S499" s="117">
        <f t="shared" si="72"/>
        <v>0</v>
      </c>
      <c r="T499" s="117">
        <f t="shared" si="72"/>
        <v>2058465</v>
      </c>
      <c r="U499" s="114">
        <f t="shared" si="69"/>
        <v>0</v>
      </c>
      <c r="V499" s="114">
        <f t="shared" si="69"/>
        <v>1923714</v>
      </c>
      <c r="W499" s="117">
        <v>0</v>
      </c>
      <c r="X499" s="117">
        <v>4325138</v>
      </c>
      <c r="Y499" s="119">
        <v>0</v>
      </c>
      <c r="Z499" s="117">
        <v>3847278</v>
      </c>
      <c r="AA499" s="143"/>
      <c r="AB499" s="130">
        <v>0</v>
      </c>
      <c r="AC499" s="130">
        <v>813540</v>
      </c>
      <c r="AD499" s="130"/>
      <c r="AE499" s="170">
        <v>2141399</v>
      </c>
      <c r="AK499" s="123">
        <v>0</v>
      </c>
      <c r="AL499" s="123">
        <v>690790</v>
      </c>
      <c r="AM499" s="123">
        <v>0</v>
      </c>
      <c r="AN499" s="123">
        <v>0</v>
      </c>
      <c r="AO499" s="124">
        <v>0</v>
      </c>
      <c r="AP499" s="124">
        <v>2058465</v>
      </c>
      <c r="AQ499" s="124">
        <v>0</v>
      </c>
      <c r="AR499" s="124">
        <v>0</v>
      </c>
      <c r="AS499" s="123">
        <v>0</v>
      </c>
      <c r="AT499" s="123">
        <v>1923714</v>
      </c>
      <c r="AU499" s="123">
        <v>0</v>
      </c>
      <c r="AV499" s="123">
        <v>0</v>
      </c>
      <c r="AY499" s="131"/>
      <c r="AZ499" s="131"/>
      <c r="BK499" s="128">
        <f t="shared" si="68"/>
        <v>0</v>
      </c>
      <c r="BL499" s="128">
        <f t="shared" si="68"/>
        <v>1923714</v>
      </c>
      <c r="BM499" s="129">
        <f t="shared" ref="BM499:BN534" si="74">+U499-BK499</f>
        <v>0</v>
      </c>
      <c r="BN499" s="129">
        <f t="shared" si="74"/>
        <v>0</v>
      </c>
    </row>
    <row r="500" spans="3:66" ht="20.100000000000001" customHeight="1" x14ac:dyDescent="0.25">
      <c r="C500" s="1" t="s">
        <v>669</v>
      </c>
      <c r="D500" s="139" t="s">
        <v>47</v>
      </c>
      <c r="E500" s="102" t="s">
        <v>62</v>
      </c>
      <c r="F500" s="140" t="s">
        <v>728</v>
      </c>
      <c r="G500" s="114">
        <f t="shared" si="70"/>
        <v>0</v>
      </c>
      <c r="H500" s="114">
        <f t="shared" si="70"/>
        <v>0</v>
      </c>
      <c r="I500" s="114">
        <f t="shared" si="73"/>
        <v>0</v>
      </c>
      <c r="J500" s="114">
        <f t="shared" si="73"/>
        <v>0</v>
      </c>
      <c r="M500" s="141" t="s">
        <v>728</v>
      </c>
      <c r="N500" s="142">
        <v>0</v>
      </c>
      <c r="O500" s="142">
        <v>0</v>
      </c>
      <c r="P500" s="142">
        <v>0</v>
      </c>
      <c r="Q500" s="142">
        <v>0</v>
      </c>
      <c r="S500" s="117">
        <f t="shared" si="72"/>
        <v>0</v>
      </c>
      <c r="T500" s="117">
        <f t="shared" si="72"/>
        <v>0</v>
      </c>
      <c r="U500" s="114">
        <f t="shared" si="69"/>
        <v>0</v>
      </c>
      <c r="V500" s="114">
        <f t="shared" si="69"/>
        <v>0</v>
      </c>
      <c r="W500" s="117">
        <v>0</v>
      </c>
      <c r="X500" s="117">
        <v>0</v>
      </c>
      <c r="Y500" s="119">
        <v>0</v>
      </c>
      <c r="Z500" s="119">
        <v>0</v>
      </c>
      <c r="AA500" s="120"/>
      <c r="AB500" s="130">
        <v>0</v>
      </c>
      <c r="AC500" s="130">
        <v>9675882</v>
      </c>
      <c r="AD500" s="170"/>
      <c r="AE500" s="130">
        <v>9044326</v>
      </c>
      <c r="AK500" s="123">
        <v>0</v>
      </c>
      <c r="AL500" s="123">
        <v>0</v>
      </c>
      <c r="AM500" s="123">
        <v>0</v>
      </c>
      <c r="AN500" s="123">
        <v>0</v>
      </c>
      <c r="AO500" s="124">
        <v>0</v>
      </c>
      <c r="AP500" s="124">
        <v>0</v>
      </c>
      <c r="AQ500" s="124">
        <v>0</v>
      </c>
      <c r="AR500" s="124">
        <v>0</v>
      </c>
      <c r="AS500" s="123">
        <v>0</v>
      </c>
      <c r="AT500" s="123">
        <v>0</v>
      </c>
      <c r="AU500" s="123">
        <v>0</v>
      </c>
      <c r="AV500" s="123">
        <v>0</v>
      </c>
      <c r="AY500" s="131"/>
      <c r="AZ500" s="131"/>
      <c r="BK500" s="128">
        <f t="shared" si="68"/>
        <v>0</v>
      </c>
      <c r="BL500" s="128">
        <f t="shared" si="68"/>
        <v>0</v>
      </c>
      <c r="BM500" s="129">
        <f t="shared" si="74"/>
        <v>0</v>
      </c>
      <c r="BN500" s="129">
        <f t="shared" si="74"/>
        <v>0</v>
      </c>
    </row>
    <row r="501" spans="3:66" ht="20.100000000000001" customHeight="1" x14ac:dyDescent="0.25">
      <c r="C501" s="1" t="s">
        <v>669</v>
      </c>
      <c r="D501" s="139" t="s">
        <v>47</v>
      </c>
      <c r="E501" s="102" t="s">
        <v>62</v>
      </c>
      <c r="F501" s="140" t="s">
        <v>729</v>
      </c>
      <c r="G501" s="114">
        <f t="shared" si="70"/>
        <v>0</v>
      </c>
      <c r="H501" s="114">
        <f t="shared" si="70"/>
        <v>0</v>
      </c>
      <c r="I501" s="114">
        <f t="shared" si="73"/>
        <v>13560842.192362789</v>
      </c>
      <c r="J501" s="114">
        <f t="shared" si="73"/>
        <v>0</v>
      </c>
      <c r="M501" s="141" t="s">
        <v>729</v>
      </c>
      <c r="N501" s="142">
        <v>0</v>
      </c>
      <c r="O501" s="142">
        <v>0</v>
      </c>
      <c r="P501" s="142">
        <v>0</v>
      </c>
      <c r="Q501" s="142">
        <v>0</v>
      </c>
      <c r="S501" s="117">
        <f t="shared" ref="S501:T530" si="75">AO501+AQ501</f>
        <v>-11713761</v>
      </c>
      <c r="T501" s="117">
        <f t="shared" si="75"/>
        <v>0</v>
      </c>
      <c r="U501" s="114">
        <f t="shared" si="69"/>
        <v>17387932.410026085</v>
      </c>
      <c r="V501" s="114">
        <f t="shared" si="69"/>
        <v>0</v>
      </c>
      <c r="W501" s="117">
        <v>78307937</v>
      </c>
      <c r="X501" s="117">
        <v>0</v>
      </c>
      <c r="Y501" s="119">
        <v>0</v>
      </c>
      <c r="Z501" s="117">
        <v>20933450</v>
      </c>
      <c r="AA501" s="143"/>
      <c r="AB501" s="130">
        <v>22806416.66</v>
      </c>
      <c r="AC501" s="130">
        <v>0</v>
      </c>
      <c r="AD501" s="170"/>
      <c r="AE501" s="130"/>
      <c r="AK501" s="123">
        <v>13560842.192362789</v>
      </c>
      <c r="AL501" s="123">
        <v>0</v>
      </c>
      <c r="AM501" s="123">
        <v>0</v>
      </c>
      <c r="AN501" s="123">
        <v>0</v>
      </c>
      <c r="AO501" s="124">
        <v>-11713761</v>
      </c>
      <c r="AP501" s="124">
        <v>0</v>
      </c>
      <c r="AQ501" s="124">
        <v>0</v>
      </c>
      <c r="AR501" s="124">
        <v>0</v>
      </c>
      <c r="AS501" s="123">
        <v>17387932.410026085</v>
      </c>
      <c r="AT501" s="123">
        <v>0</v>
      </c>
      <c r="AU501" s="123">
        <v>0</v>
      </c>
      <c r="AV501" s="123">
        <v>0</v>
      </c>
      <c r="AY501" s="131"/>
      <c r="AZ501" s="131"/>
      <c r="BK501" s="128">
        <f t="shared" si="68"/>
        <v>17387932.410026085</v>
      </c>
      <c r="BL501" s="128">
        <f t="shared" si="68"/>
        <v>0</v>
      </c>
      <c r="BM501" s="129">
        <f t="shared" si="74"/>
        <v>0</v>
      </c>
      <c r="BN501" s="129">
        <f t="shared" si="74"/>
        <v>0</v>
      </c>
    </row>
    <row r="502" spans="3:66" ht="20.100000000000001" customHeight="1" x14ac:dyDescent="0.25">
      <c r="C502" s="1" t="s">
        <v>669</v>
      </c>
      <c r="D502" s="139" t="s">
        <v>47</v>
      </c>
      <c r="E502" s="102" t="s">
        <v>62</v>
      </c>
      <c r="F502" s="140" t="s">
        <v>730</v>
      </c>
      <c r="G502" s="114">
        <f t="shared" si="70"/>
        <v>0</v>
      </c>
      <c r="H502" s="114">
        <f t="shared" si="70"/>
        <v>0</v>
      </c>
      <c r="I502" s="114">
        <f t="shared" si="73"/>
        <v>0</v>
      </c>
      <c r="J502" s="114">
        <f t="shared" si="73"/>
        <v>0</v>
      </c>
      <c r="M502" s="141" t="s">
        <v>730</v>
      </c>
      <c r="N502" s="142">
        <v>0</v>
      </c>
      <c r="O502" s="142">
        <v>0</v>
      </c>
      <c r="P502" s="142">
        <v>0</v>
      </c>
      <c r="Q502" s="142">
        <v>0</v>
      </c>
      <c r="S502" s="117">
        <f t="shared" si="75"/>
        <v>0</v>
      </c>
      <c r="T502" s="117">
        <f t="shared" si="75"/>
        <v>0</v>
      </c>
      <c r="U502" s="114">
        <f t="shared" si="69"/>
        <v>0</v>
      </c>
      <c r="V502" s="114">
        <f t="shared" si="69"/>
        <v>0</v>
      </c>
      <c r="W502" s="117">
        <v>0</v>
      </c>
      <c r="X502" s="117">
        <v>0</v>
      </c>
      <c r="Y502" s="119">
        <v>0</v>
      </c>
      <c r="Z502" s="119">
        <v>0</v>
      </c>
      <c r="AA502" s="120"/>
      <c r="AB502" s="130">
        <v>0</v>
      </c>
      <c r="AC502" s="130">
        <v>0</v>
      </c>
      <c r="AD502" s="170"/>
      <c r="AE502" s="130">
        <v>20543.95</v>
      </c>
      <c r="AK502" s="123">
        <v>0</v>
      </c>
      <c r="AL502" s="123">
        <v>0</v>
      </c>
      <c r="AM502" s="123">
        <v>0</v>
      </c>
      <c r="AN502" s="123">
        <v>0</v>
      </c>
      <c r="AO502" s="124">
        <v>0</v>
      </c>
      <c r="AP502" s="124">
        <v>0</v>
      </c>
      <c r="AQ502" s="124">
        <v>0</v>
      </c>
      <c r="AR502" s="124">
        <v>0</v>
      </c>
      <c r="AS502" s="123">
        <v>0</v>
      </c>
      <c r="AT502" s="123">
        <v>0</v>
      </c>
      <c r="AU502" s="123">
        <v>0</v>
      </c>
      <c r="AV502" s="123">
        <v>0</v>
      </c>
      <c r="AY502" s="131"/>
      <c r="AZ502" s="131"/>
      <c r="BK502" s="128">
        <f t="shared" si="68"/>
        <v>0</v>
      </c>
      <c r="BL502" s="128">
        <f t="shared" si="68"/>
        <v>0</v>
      </c>
      <c r="BM502" s="129">
        <f t="shared" si="74"/>
        <v>0</v>
      </c>
      <c r="BN502" s="129">
        <f t="shared" si="74"/>
        <v>0</v>
      </c>
    </row>
    <row r="503" spans="3:66" ht="20.100000000000001" customHeight="1" x14ac:dyDescent="0.25">
      <c r="C503" s="1" t="s">
        <v>669</v>
      </c>
      <c r="D503" s="139" t="s">
        <v>47</v>
      </c>
      <c r="E503" s="102" t="s">
        <v>62</v>
      </c>
      <c r="F503" s="140" t="s">
        <v>731</v>
      </c>
      <c r="G503" s="114">
        <f t="shared" si="70"/>
        <v>0</v>
      </c>
      <c r="H503" s="114">
        <f t="shared" si="70"/>
        <v>0</v>
      </c>
      <c r="I503" s="114">
        <f t="shared" si="73"/>
        <v>0</v>
      </c>
      <c r="J503" s="114">
        <f t="shared" si="73"/>
        <v>0</v>
      </c>
      <c r="M503" s="141" t="s">
        <v>731</v>
      </c>
      <c r="N503" s="142">
        <v>0</v>
      </c>
      <c r="O503" s="142">
        <v>0</v>
      </c>
      <c r="P503" s="142">
        <v>0</v>
      </c>
      <c r="Q503" s="142">
        <v>0</v>
      </c>
      <c r="S503" s="117">
        <f t="shared" si="75"/>
        <v>0</v>
      </c>
      <c r="T503" s="117">
        <f t="shared" si="75"/>
        <v>0</v>
      </c>
      <c r="U503" s="114">
        <f t="shared" si="69"/>
        <v>0</v>
      </c>
      <c r="V503" s="114">
        <f t="shared" si="69"/>
        <v>0</v>
      </c>
      <c r="W503" s="117">
        <v>0</v>
      </c>
      <c r="X503" s="117">
        <v>0</v>
      </c>
      <c r="Y503" s="119">
        <v>0</v>
      </c>
      <c r="Z503" s="119">
        <v>0</v>
      </c>
      <c r="AA503" s="120"/>
      <c r="AB503" s="130">
        <v>0</v>
      </c>
      <c r="AC503" s="130">
        <v>867825</v>
      </c>
      <c r="AD503" s="170">
        <v>0</v>
      </c>
      <c r="AE503" s="130">
        <v>0</v>
      </c>
      <c r="AK503" s="123">
        <v>0</v>
      </c>
      <c r="AL503" s="123">
        <v>0</v>
      </c>
      <c r="AM503" s="123">
        <v>0</v>
      </c>
      <c r="AN503" s="123">
        <v>0</v>
      </c>
      <c r="AO503" s="124">
        <v>0</v>
      </c>
      <c r="AP503" s="124">
        <v>0</v>
      </c>
      <c r="AQ503" s="124">
        <v>0</v>
      </c>
      <c r="AR503" s="124">
        <v>0</v>
      </c>
      <c r="AS503" s="123">
        <v>0</v>
      </c>
      <c r="AT503" s="123">
        <v>0</v>
      </c>
      <c r="AU503" s="123">
        <v>0</v>
      </c>
      <c r="AV503" s="123">
        <v>0</v>
      </c>
      <c r="AY503" s="131">
        <v>0</v>
      </c>
      <c r="AZ503" s="131">
        <v>0</v>
      </c>
      <c r="BK503" s="128">
        <f t="shared" si="68"/>
        <v>0</v>
      </c>
      <c r="BL503" s="128">
        <f t="shared" si="68"/>
        <v>0</v>
      </c>
      <c r="BM503" s="129">
        <f t="shared" si="74"/>
        <v>0</v>
      </c>
      <c r="BN503" s="129">
        <f t="shared" si="74"/>
        <v>0</v>
      </c>
    </row>
    <row r="504" spans="3:66" ht="20.100000000000001" customHeight="1" x14ac:dyDescent="0.25">
      <c r="C504" s="1" t="s">
        <v>669</v>
      </c>
      <c r="D504" s="139" t="s">
        <v>47</v>
      </c>
      <c r="E504" s="102" t="s">
        <v>62</v>
      </c>
      <c r="F504" s="140" t="s">
        <v>732</v>
      </c>
      <c r="G504" s="114">
        <f t="shared" si="70"/>
        <v>0</v>
      </c>
      <c r="H504" s="114">
        <f t="shared" si="70"/>
        <v>457628</v>
      </c>
      <c r="I504" s="114">
        <f t="shared" si="73"/>
        <v>0</v>
      </c>
      <c r="J504" s="114">
        <f t="shared" si="73"/>
        <v>918076.4</v>
      </c>
      <c r="M504" s="141" t="s">
        <v>732</v>
      </c>
      <c r="N504" s="142">
        <v>0</v>
      </c>
      <c r="O504" s="142">
        <v>457628</v>
      </c>
      <c r="P504" s="142">
        <v>0</v>
      </c>
      <c r="Q504" s="142">
        <v>0</v>
      </c>
      <c r="S504" s="117">
        <f t="shared" si="75"/>
        <v>0</v>
      </c>
      <c r="T504" s="117">
        <f t="shared" si="75"/>
        <v>0</v>
      </c>
      <c r="U504" s="114">
        <f t="shared" si="69"/>
        <v>0</v>
      </c>
      <c r="V504" s="114">
        <f t="shared" si="69"/>
        <v>0</v>
      </c>
      <c r="W504" s="117">
        <v>0</v>
      </c>
      <c r="X504" s="117">
        <v>1066441.18</v>
      </c>
      <c r="Y504" s="119">
        <v>0</v>
      </c>
      <c r="Z504" s="119">
        <v>0</v>
      </c>
      <c r="AA504" s="120"/>
      <c r="AB504" s="163">
        <v>0</v>
      </c>
      <c r="AC504" s="130">
        <v>0</v>
      </c>
      <c r="AD504" s="170"/>
      <c r="AE504" s="130">
        <v>649194.4</v>
      </c>
      <c r="AK504" s="123">
        <v>0</v>
      </c>
      <c r="AL504" s="123">
        <v>918076.4</v>
      </c>
      <c r="AM504" s="123">
        <v>0</v>
      </c>
      <c r="AN504" s="123">
        <v>0</v>
      </c>
      <c r="AO504" s="124">
        <v>0</v>
      </c>
      <c r="AP504" s="124">
        <v>0</v>
      </c>
      <c r="AQ504" s="124">
        <v>0</v>
      </c>
      <c r="AR504" s="124">
        <v>0</v>
      </c>
      <c r="AS504" s="123">
        <v>0</v>
      </c>
      <c r="AT504" s="123">
        <v>0</v>
      </c>
      <c r="AU504" s="123">
        <v>0</v>
      </c>
      <c r="AV504" s="123">
        <v>0</v>
      </c>
      <c r="AY504" s="131"/>
      <c r="AZ504" s="131">
        <v>4116467</v>
      </c>
      <c r="BK504" s="128">
        <f t="shared" si="68"/>
        <v>0</v>
      </c>
      <c r="BL504" s="128">
        <f t="shared" si="68"/>
        <v>0</v>
      </c>
      <c r="BM504" s="129">
        <f t="shared" si="74"/>
        <v>0</v>
      </c>
      <c r="BN504" s="129">
        <f t="shared" si="74"/>
        <v>0</v>
      </c>
    </row>
    <row r="505" spans="3:66" ht="20.100000000000001" customHeight="1" x14ac:dyDescent="0.25">
      <c r="C505" s="1" t="s">
        <v>669</v>
      </c>
      <c r="D505" s="139" t="s">
        <v>47</v>
      </c>
      <c r="E505" s="102" t="s">
        <v>62</v>
      </c>
      <c r="F505" s="140" t="s">
        <v>733</v>
      </c>
      <c r="G505" s="114">
        <f t="shared" si="70"/>
        <v>0</v>
      </c>
      <c r="H505" s="114">
        <f t="shared" si="70"/>
        <v>0</v>
      </c>
      <c r="I505" s="114">
        <f t="shared" si="73"/>
        <v>0</v>
      </c>
      <c r="J505" s="114">
        <f t="shared" si="73"/>
        <v>140594</v>
      </c>
      <c r="M505" s="141" t="s">
        <v>733</v>
      </c>
      <c r="N505" s="142">
        <v>0</v>
      </c>
      <c r="O505" s="142">
        <v>0</v>
      </c>
      <c r="P505" s="142">
        <v>0</v>
      </c>
      <c r="Q505" s="142">
        <v>0</v>
      </c>
      <c r="S505" s="117">
        <f t="shared" si="75"/>
        <v>0</v>
      </c>
      <c r="T505" s="119">
        <f t="shared" si="75"/>
        <v>123137</v>
      </c>
      <c r="U505" s="114">
        <f t="shared" si="69"/>
        <v>0</v>
      </c>
      <c r="V505" s="118">
        <f t="shared" si="69"/>
        <v>110714</v>
      </c>
      <c r="W505" s="117">
        <v>0</v>
      </c>
      <c r="X505" s="117">
        <v>138133</v>
      </c>
      <c r="Y505" s="119">
        <v>0</v>
      </c>
      <c r="Z505" s="117">
        <v>157657</v>
      </c>
      <c r="AA505" s="143"/>
      <c r="AB505" s="163">
        <v>0</v>
      </c>
      <c r="AC505" s="130">
        <v>145511</v>
      </c>
      <c r="AD505" s="130"/>
      <c r="AE505" s="130">
        <v>151007</v>
      </c>
      <c r="AK505" s="123">
        <v>0</v>
      </c>
      <c r="AL505" s="123">
        <v>140594</v>
      </c>
      <c r="AM505" s="123">
        <v>0</v>
      </c>
      <c r="AN505" s="123">
        <v>0</v>
      </c>
      <c r="AO505" s="124">
        <v>0</v>
      </c>
      <c r="AP505" s="124">
        <v>123137</v>
      </c>
      <c r="AQ505" s="124">
        <v>0</v>
      </c>
      <c r="AR505" s="124">
        <v>0</v>
      </c>
      <c r="AS505" s="123">
        <v>0</v>
      </c>
      <c r="AT505" s="123">
        <v>110714</v>
      </c>
      <c r="AU505" s="123">
        <v>0</v>
      </c>
      <c r="AV505" s="123">
        <v>0</v>
      </c>
      <c r="AY505" s="131"/>
      <c r="AZ505" s="131">
        <v>125661</v>
      </c>
      <c r="BK505" s="128">
        <f t="shared" si="68"/>
        <v>0</v>
      </c>
      <c r="BL505" s="128">
        <f t="shared" si="68"/>
        <v>110714</v>
      </c>
      <c r="BM505" s="129">
        <f t="shared" si="74"/>
        <v>0</v>
      </c>
      <c r="BN505" s="129">
        <f t="shared" si="74"/>
        <v>0</v>
      </c>
    </row>
    <row r="506" spans="3:66" ht="20.100000000000001" customHeight="1" x14ac:dyDescent="0.25">
      <c r="C506" s="1" t="s">
        <v>669</v>
      </c>
      <c r="D506" s="139" t="s">
        <v>47</v>
      </c>
      <c r="E506" s="102" t="s">
        <v>62</v>
      </c>
      <c r="F506" s="140" t="s">
        <v>734</v>
      </c>
      <c r="G506" s="114">
        <f t="shared" si="70"/>
        <v>0</v>
      </c>
      <c r="H506" s="114">
        <f t="shared" si="70"/>
        <v>253898.2</v>
      </c>
      <c r="I506" s="114">
        <f t="shared" si="73"/>
        <v>0</v>
      </c>
      <c r="J506" s="114">
        <f t="shared" si="73"/>
        <v>0</v>
      </c>
      <c r="M506" s="141" t="s">
        <v>734</v>
      </c>
      <c r="N506" s="142">
        <v>0</v>
      </c>
      <c r="O506" s="142">
        <v>253898.2</v>
      </c>
      <c r="P506" s="142">
        <v>0</v>
      </c>
      <c r="Q506" s="142">
        <v>0</v>
      </c>
      <c r="S506" s="117">
        <f t="shared" si="75"/>
        <v>0</v>
      </c>
      <c r="T506" s="119">
        <f t="shared" si="75"/>
        <v>4751</v>
      </c>
      <c r="U506" s="114">
        <f t="shared" si="69"/>
        <v>0</v>
      </c>
      <c r="V506" s="118">
        <f t="shared" si="69"/>
        <v>25469.16</v>
      </c>
      <c r="W506" s="117">
        <v>0</v>
      </c>
      <c r="X506" s="117">
        <v>44660.54</v>
      </c>
      <c r="Y506" s="119">
        <v>0</v>
      </c>
      <c r="Z506" s="117">
        <v>74129</v>
      </c>
      <c r="AA506" s="120"/>
      <c r="AB506" s="163">
        <v>0</v>
      </c>
      <c r="AC506" s="163">
        <v>609356.87</v>
      </c>
      <c r="AD506" s="130"/>
      <c r="AE506" s="130"/>
      <c r="AK506" s="123">
        <v>0</v>
      </c>
      <c r="AL506" s="123">
        <v>0</v>
      </c>
      <c r="AM506" s="123">
        <v>0</v>
      </c>
      <c r="AN506" s="123">
        <v>0</v>
      </c>
      <c r="AO506" s="124">
        <v>0</v>
      </c>
      <c r="AP506" s="124">
        <v>4751</v>
      </c>
      <c r="AQ506" s="124">
        <v>0</v>
      </c>
      <c r="AR506" s="124">
        <v>0</v>
      </c>
      <c r="AS506" s="123">
        <v>0</v>
      </c>
      <c r="AT506" s="123">
        <v>25469.16</v>
      </c>
      <c r="AU506" s="123">
        <v>0</v>
      </c>
      <c r="AV506" s="123">
        <v>0</v>
      </c>
      <c r="AY506" s="131"/>
      <c r="AZ506" s="131">
        <v>4979</v>
      </c>
      <c r="BK506" s="128">
        <f t="shared" si="68"/>
        <v>0</v>
      </c>
      <c r="BL506" s="128">
        <f t="shared" si="68"/>
        <v>25469.16</v>
      </c>
      <c r="BM506" s="129">
        <f t="shared" si="74"/>
        <v>0</v>
      </c>
      <c r="BN506" s="129">
        <f t="shared" si="74"/>
        <v>0</v>
      </c>
    </row>
    <row r="507" spans="3:66" ht="20.100000000000001" customHeight="1" x14ac:dyDescent="0.25">
      <c r="C507" s="1" t="s">
        <v>669</v>
      </c>
      <c r="D507" s="139" t="s">
        <v>47</v>
      </c>
      <c r="E507" s="102" t="s">
        <v>62</v>
      </c>
      <c r="F507" s="140" t="s">
        <v>735</v>
      </c>
      <c r="G507" s="114">
        <f t="shared" si="70"/>
        <v>0</v>
      </c>
      <c r="H507" s="114">
        <f t="shared" si="70"/>
        <v>313955</v>
      </c>
      <c r="I507" s="114">
        <f t="shared" si="73"/>
        <v>0</v>
      </c>
      <c r="J507" s="114">
        <f t="shared" si="73"/>
        <v>6442</v>
      </c>
      <c r="M507" s="141" t="s">
        <v>735</v>
      </c>
      <c r="N507" s="142">
        <v>0</v>
      </c>
      <c r="O507" s="142">
        <v>313955</v>
      </c>
      <c r="P507" s="142">
        <v>0</v>
      </c>
      <c r="Q507" s="142">
        <v>0</v>
      </c>
      <c r="S507" s="117">
        <f t="shared" si="75"/>
        <v>0</v>
      </c>
      <c r="T507" s="119">
        <f t="shared" si="75"/>
        <v>5415667</v>
      </c>
      <c r="U507" s="114">
        <f t="shared" si="69"/>
        <v>0</v>
      </c>
      <c r="V507" s="118">
        <f t="shared" si="69"/>
        <v>84716</v>
      </c>
      <c r="W507" s="117">
        <v>0</v>
      </c>
      <c r="X507" s="117">
        <v>0</v>
      </c>
      <c r="Y507" s="119">
        <v>0</v>
      </c>
      <c r="Z507" s="119">
        <v>0</v>
      </c>
      <c r="AA507" s="120"/>
      <c r="AB507" s="130">
        <v>0</v>
      </c>
      <c r="AC507" s="130">
        <v>0</v>
      </c>
      <c r="AD507" s="130"/>
      <c r="AE507" s="130"/>
      <c r="AK507" s="123">
        <v>0</v>
      </c>
      <c r="AL507" s="123">
        <v>6442</v>
      </c>
      <c r="AM507" s="123">
        <v>0</v>
      </c>
      <c r="AN507" s="123">
        <v>0</v>
      </c>
      <c r="AO507" s="124">
        <v>0</v>
      </c>
      <c r="AP507" s="124">
        <v>5415667</v>
      </c>
      <c r="AQ507" s="124">
        <v>0</v>
      </c>
      <c r="AR507" s="124">
        <v>0</v>
      </c>
      <c r="AS507" s="123">
        <v>0</v>
      </c>
      <c r="AT507" s="123">
        <v>84716</v>
      </c>
      <c r="AU507" s="123">
        <v>0</v>
      </c>
      <c r="AV507" s="123">
        <v>0</v>
      </c>
      <c r="AY507" s="131"/>
      <c r="AZ507" s="131">
        <v>96899</v>
      </c>
      <c r="BK507" s="128">
        <f t="shared" si="68"/>
        <v>0</v>
      </c>
      <c r="BL507" s="128">
        <f t="shared" si="68"/>
        <v>84716</v>
      </c>
      <c r="BM507" s="129">
        <f t="shared" si="74"/>
        <v>0</v>
      </c>
      <c r="BN507" s="129">
        <f t="shared" si="74"/>
        <v>0</v>
      </c>
    </row>
    <row r="508" spans="3:66" ht="20.100000000000001" customHeight="1" x14ac:dyDescent="0.25">
      <c r="C508" s="1" t="s">
        <v>669</v>
      </c>
      <c r="D508" s="139" t="s">
        <v>47</v>
      </c>
      <c r="E508" s="102" t="s">
        <v>62</v>
      </c>
      <c r="F508" s="140" t="s">
        <v>736</v>
      </c>
      <c r="G508" s="114">
        <f t="shared" si="70"/>
        <v>0</v>
      </c>
      <c r="H508" s="114">
        <f t="shared" si="70"/>
        <v>1021803.62</v>
      </c>
      <c r="I508" s="114">
        <f t="shared" si="73"/>
        <v>0</v>
      </c>
      <c r="J508" s="114">
        <f t="shared" si="73"/>
        <v>2255867.09</v>
      </c>
      <c r="M508" s="141" t="s">
        <v>736</v>
      </c>
      <c r="N508" s="142">
        <v>0</v>
      </c>
      <c r="O508" s="142">
        <v>1021803.62</v>
      </c>
      <c r="P508" s="142">
        <v>0</v>
      </c>
      <c r="Q508" s="142">
        <v>0</v>
      </c>
      <c r="S508" s="117">
        <f t="shared" si="75"/>
        <v>0</v>
      </c>
      <c r="T508" s="117">
        <f t="shared" si="75"/>
        <v>1467748.63</v>
      </c>
      <c r="U508" s="114">
        <f t="shared" si="69"/>
        <v>0</v>
      </c>
      <c r="V508" s="114">
        <f t="shared" si="69"/>
        <v>914109.68</v>
      </c>
      <c r="W508" s="117">
        <v>0</v>
      </c>
      <c r="X508" s="117">
        <v>1186924</v>
      </c>
      <c r="Y508" s="119">
        <v>0</v>
      </c>
      <c r="Z508" s="117">
        <v>1351507</v>
      </c>
      <c r="AA508" s="143"/>
      <c r="AB508" s="130">
        <v>0</v>
      </c>
      <c r="AC508" s="130">
        <v>1801651.54</v>
      </c>
      <c r="AD508" s="130"/>
      <c r="AE508" s="130">
        <v>2292510.5699999998</v>
      </c>
      <c r="AK508" s="123">
        <v>0</v>
      </c>
      <c r="AL508" s="123">
        <v>2255867.09</v>
      </c>
      <c r="AM508" s="123">
        <v>0</v>
      </c>
      <c r="AN508" s="123">
        <v>0</v>
      </c>
      <c r="AO508" s="124">
        <v>0</v>
      </c>
      <c r="AP508" s="124">
        <v>1467748.63</v>
      </c>
      <c r="AQ508" s="124">
        <v>0</v>
      </c>
      <c r="AR508" s="124">
        <v>0</v>
      </c>
      <c r="AS508" s="123">
        <v>0</v>
      </c>
      <c r="AT508" s="123">
        <v>914109.68</v>
      </c>
      <c r="AU508" s="123">
        <v>0</v>
      </c>
      <c r="AV508" s="123">
        <v>0</v>
      </c>
      <c r="AY508" s="131"/>
      <c r="AZ508" s="131">
        <v>1659920.19</v>
      </c>
      <c r="BK508" s="128">
        <f t="shared" si="68"/>
        <v>0</v>
      </c>
      <c r="BL508" s="128">
        <f t="shared" si="68"/>
        <v>914109.68</v>
      </c>
      <c r="BM508" s="129">
        <f t="shared" si="74"/>
        <v>0</v>
      </c>
      <c r="BN508" s="129">
        <f t="shared" si="74"/>
        <v>0</v>
      </c>
    </row>
    <row r="509" spans="3:66" ht="20.100000000000001" customHeight="1" x14ac:dyDescent="0.25">
      <c r="C509" s="1" t="s">
        <v>669</v>
      </c>
      <c r="D509" s="139" t="s">
        <v>47</v>
      </c>
      <c r="E509" s="102" t="s">
        <v>62</v>
      </c>
      <c r="F509" s="140" t="s">
        <v>737</v>
      </c>
      <c r="G509" s="114">
        <f t="shared" si="70"/>
        <v>0</v>
      </c>
      <c r="H509" s="114">
        <f t="shared" si="70"/>
        <v>0</v>
      </c>
      <c r="I509" s="114">
        <f t="shared" si="73"/>
        <v>0</v>
      </c>
      <c r="J509" s="114">
        <f t="shared" si="73"/>
        <v>0</v>
      </c>
      <c r="M509" s="141" t="s">
        <v>737</v>
      </c>
      <c r="N509" s="142">
        <v>0</v>
      </c>
      <c r="O509" s="142">
        <v>0</v>
      </c>
      <c r="P509" s="142">
        <v>0</v>
      </c>
      <c r="Q509" s="142">
        <v>0</v>
      </c>
      <c r="S509" s="117">
        <f t="shared" si="75"/>
        <v>0</v>
      </c>
      <c r="T509" s="117">
        <f t="shared" si="75"/>
        <v>0</v>
      </c>
      <c r="U509" s="114">
        <f t="shared" si="69"/>
        <v>0</v>
      </c>
      <c r="V509" s="114">
        <f t="shared" si="69"/>
        <v>0</v>
      </c>
      <c r="W509" s="117">
        <v>0</v>
      </c>
      <c r="X509" s="117">
        <v>0</v>
      </c>
      <c r="Y509" s="119">
        <v>0</v>
      </c>
      <c r="Z509" s="119">
        <v>0</v>
      </c>
      <c r="AA509" s="120"/>
      <c r="AB509" s="163">
        <v>0</v>
      </c>
      <c r="AC509" s="163">
        <v>399380</v>
      </c>
      <c r="AD509" s="130"/>
      <c r="AE509" s="130"/>
      <c r="AK509" s="123">
        <v>0</v>
      </c>
      <c r="AL509" s="123">
        <v>0</v>
      </c>
      <c r="AM509" s="123">
        <v>0</v>
      </c>
      <c r="AN509" s="123">
        <v>0</v>
      </c>
      <c r="AO509" s="124">
        <v>0</v>
      </c>
      <c r="AP509" s="124">
        <v>0</v>
      </c>
      <c r="AQ509" s="124">
        <v>0</v>
      </c>
      <c r="AR509" s="124">
        <v>0</v>
      </c>
      <c r="AS509" s="123">
        <v>0</v>
      </c>
      <c r="AT509" s="123">
        <v>0</v>
      </c>
      <c r="AU509" s="123">
        <v>0</v>
      </c>
      <c r="AV509" s="123">
        <v>0</v>
      </c>
      <c r="AY509" s="131"/>
      <c r="AZ509" s="131">
        <v>4530</v>
      </c>
      <c r="BK509" s="128">
        <f t="shared" si="68"/>
        <v>0</v>
      </c>
      <c r="BL509" s="128">
        <f t="shared" si="68"/>
        <v>0</v>
      </c>
      <c r="BM509" s="129">
        <f t="shared" si="74"/>
        <v>0</v>
      </c>
      <c r="BN509" s="129">
        <f t="shared" si="74"/>
        <v>0</v>
      </c>
    </row>
    <row r="510" spans="3:66" ht="20.100000000000001" customHeight="1" x14ac:dyDescent="0.25">
      <c r="C510" s="1" t="s">
        <v>669</v>
      </c>
      <c r="D510" s="139" t="s">
        <v>47</v>
      </c>
      <c r="E510" s="102" t="s">
        <v>62</v>
      </c>
      <c r="F510" s="140" t="s">
        <v>738</v>
      </c>
      <c r="G510" s="114">
        <f t="shared" si="70"/>
        <v>0</v>
      </c>
      <c r="H510" s="114">
        <f t="shared" si="70"/>
        <v>0</v>
      </c>
      <c r="I510" s="114">
        <f t="shared" si="73"/>
        <v>0</v>
      </c>
      <c r="J510" s="114">
        <f t="shared" si="73"/>
        <v>669744</v>
      </c>
      <c r="M510" s="141" t="s">
        <v>738</v>
      </c>
      <c r="N510" s="142">
        <v>0</v>
      </c>
      <c r="O510" s="142">
        <v>0</v>
      </c>
      <c r="P510" s="142">
        <v>0</v>
      </c>
      <c r="Q510" s="142">
        <v>0</v>
      </c>
      <c r="S510" s="117">
        <f t="shared" si="75"/>
        <v>0</v>
      </c>
      <c r="T510" s="117">
        <f t="shared" si="75"/>
        <v>0</v>
      </c>
      <c r="U510" s="114">
        <f t="shared" si="69"/>
        <v>0</v>
      </c>
      <c r="V510" s="114">
        <f t="shared" si="69"/>
        <v>74825</v>
      </c>
      <c r="W510" s="117">
        <v>0</v>
      </c>
      <c r="X510" s="117">
        <v>1411654</v>
      </c>
      <c r="Y510" s="119"/>
      <c r="Z510" s="119"/>
      <c r="AA510" s="120"/>
      <c r="AB510" s="163"/>
      <c r="AC510" s="163"/>
      <c r="AD510" s="130"/>
      <c r="AE510" s="130"/>
      <c r="AK510" s="123">
        <v>0</v>
      </c>
      <c r="AL510" s="123">
        <v>669744</v>
      </c>
      <c r="AM510" s="123">
        <v>0</v>
      </c>
      <c r="AN510" s="123">
        <v>0</v>
      </c>
      <c r="AO510" s="124">
        <v>0</v>
      </c>
      <c r="AP510" s="124">
        <v>0</v>
      </c>
      <c r="AQ510" s="124">
        <v>0</v>
      </c>
      <c r="AR510" s="124">
        <v>0</v>
      </c>
      <c r="AS510" s="123">
        <v>0</v>
      </c>
      <c r="AT510" s="123">
        <v>74825</v>
      </c>
      <c r="AU510" s="123">
        <v>0</v>
      </c>
      <c r="AV510" s="123">
        <v>0</v>
      </c>
      <c r="AY510" s="131"/>
      <c r="AZ510" s="131"/>
      <c r="BK510" s="128">
        <f t="shared" si="68"/>
        <v>0</v>
      </c>
      <c r="BL510" s="128">
        <f t="shared" si="68"/>
        <v>74825</v>
      </c>
      <c r="BM510" s="129">
        <f t="shared" si="74"/>
        <v>0</v>
      </c>
      <c r="BN510" s="129">
        <f t="shared" si="74"/>
        <v>0</v>
      </c>
    </row>
    <row r="511" spans="3:66" ht="20.100000000000001" customHeight="1" x14ac:dyDescent="0.25">
      <c r="C511" s="1" t="s">
        <v>669</v>
      </c>
      <c r="D511" s="139" t="s">
        <v>47</v>
      </c>
      <c r="E511" s="102" t="s">
        <v>62</v>
      </c>
      <c r="F511" s="140" t="s">
        <v>739</v>
      </c>
      <c r="G511" s="114">
        <f t="shared" si="70"/>
        <v>0</v>
      </c>
      <c r="H511" s="114">
        <f t="shared" si="70"/>
        <v>0</v>
      </c>
      <c r="I511" s="114">
        <f t="shared" si="73"/>
        <v>0</v>
      </c>
      <c r="J511" s="114">
        <f t="shared" si="73"/>
        <v>0</v>
      </c>
      <c r="M511" s="141" t="s">
        <v>739</v>
      </c>
      <c r="N511" s="142">
        <v>0</v>
      </c>
      <c r="O511" s="142">
        <v>0</v>
      </c>
      <c r="P511" s="142">
        <v>0</v>
      </c>
      <c r="Q511" s="142">
        <v>0</v>
      </c>
      <c r="S511" s="117">
        <f t="shared" si="75"/>
        <v>0</v>
      </c>
      <c r="T511" s="117">
        <f t="shared" si="75"/>
        <v>0</v>
      </c>
      <c r="U511" s="114">
        <f t="shared" si="69"/>
        <v>0</v>
      </c>
      <c r="V511" s="114">
        <f t="shared" si="69"/>
        <v>0</v>
      </c>
      <c r="W511" s="117">
        <v>0</v>
      </c>
      <c r="X511" s="117">
        <v>0</v>
      </c>
      <c r="Y511" s="119">
        <v>0</v>
      </c>
      <c r="Z511" s="119">
        <v>0</v>
      </c>
      <c r="AA511" s="120"/>
      <c r="AB511" s="163">
        <v>331.24</v>
      </c>
      <c r="AC511" s="163">
        <v>0</v>
      </c>
      <c r="AD511" s="130"/>
      <c r="AE511" s="130"/>
      <c r="AK511" s="123">
        <v>0</v>
      </c>
      <c r="AL511" s="123">
        <v>0</v>
      </c>
      <c r="AM511" s="123">
        <v>0</v>
      </c>
      <c r="AN511" s="123">
        <v>0</v>
      </c>
      <c r="AO511" s="124">
        <v>0</v>
      </c>
      <c r="AP511" s="124">
        <v>0</v>
      </c>
      <c r="AQ511" s="124">
        <v>0</v>
      </c>
      <c r="AR511" s="124">
        <v>0</v>
      </c>
      <c r="AS511" s="123">
        <v>0</v>
      </c>
      <c r="AT511" s="123">
        <v>0</v>
      </c>
      <c r="AU511" s="123">
        <v>0</v>
      </c>
      <c r="AV511" s="123">
        <v>0</v>
      </c>
      <c r="AY511" s="131"/>
      <c r="AZ511" s="131"/>
      <c r="BK511" s="128">
        <f t="shared" si="68"/>
        <v>0</v>
      </c>
      <c r="BL511" s="128">
        <f t="shared" si="68"/>
        <v>0</v>
      </c>
      <c r="BM511" s="129">
        <f t="shared" si="74"/>
        <v>0</v>
      </c>
      <c r="BN511" s="129">
        <f t="shared" si="74"/>
        <v>0</v>
      </c>
    </row>
    <row r="512" spans="3:66" ht="20.100000000000001" customHeight="1" x14ac:dyDescent="0.25">
      <c r="C512" s="1" t="s">
        <v>669</v>
      </c>
      <c r="D512" s="102" t="s">
        <v>50</v>
      </c>
      <c r="E512" s="102" t="s">
        <v>62</v>
      </c>
      <c r="F512" s="113" t="s">
        <v>51</v>
      </c>
      <c r="G512" s="114">
        <f t="shared" si="70"/>
        <v>0</v>
      </c>
      <c r="H512" s="114">
        <f t="shared" si="70"/>
        <v>0</v>
      </c>
      <c r="I512" s="114">
        <f t="shared" si="73"/>
        <v>0</v>
      </c>
      <c r="J512" s="114">
        <f t="shared" si="73"/>
        <v>0</v>
      </c>
      <c r="M512" s="115" t="s">
        <v>51</v>
      </c>
      <c r="N512" s="142">
        <v>0</v>
      </c>
      <c r="O512" s="142">
        <v>0</v>
      </c>
      <c r="P512" s="142">
        <v>0</v>
      </c>
      <c r="Q512" s="142">
        <v>0</v>
      </c>
      <c r="S512" s="117">
        <f t="shared" si="75"/>
        <v>0</v>
      </c>
      <c r="T512" s="117">
        <f t="shared" si="75"/>
        <v>0</v>
      </c>
      <c r="U512" s="118">
        <f t="shared" si="69"/>
        <v>0</v>
      </c>
      <c r="V512" s="118">
        <f t="shared" si="69"/>
        <v>0</v>
      </c>
      <c r="W512" s="117">
        <v>0</v>
      </c>
      <c r="X512" s="117">
        <v>0</v>
      </c>
      <c r="Y512" s="119"/>
      <c r="Z512" s="119"/>
      <c r="AA512" s="120"/>
      <c r="AB512" s="121">
        <v>0</v>
      </c>
      <c r="AC512" s="121">
        <v>0</v>
      </c>
      <c r="AD512" s="121"/>
      <c r="AE512" s="121"/>
      <c r="AK512" s="123">
        <v>0</v>
      </c>
      <c r="AL512" s="123">
        <v>0</v>
      </c>
      <c r="AM512" s="123">
        <v>0</v>
      </c>
      <c r="AN512" s="123">
        <v>0</v>
      </c>
      <c r="AO512" s="124">
        <v>0</v>
      </c>
      <c r="AP512" s="124">
        <v>0</v>
      </c>
      <c r="AQ512" s="124">
        <v>0</v>
      </c>
      <c r="AR512" s="124">
        <v>0</v>
      </c>
      <c r="AS512" s="123">
        <v>0</v>
      </c>
      <c r="AT512" s="123">
        <v>0</v>
      </c>
      <c r="AU512" s="123">
        <v>0</v>
      </c>
      <c r="AV512" s="123">
        <v>0</v>
      </c>
      <c r="AY512" s="158"/>
      <c r="AZ512" s="158"/>
      <c r="BK512" s="128">
        <f t="shared" ref="BK512:BL581" si="76">+AS512+AU512</f>
        <v>0</v>
      </c>
      <c r="BL512" s="128">
        <f t="shared" si="76"/>
        <v>0</v>
      </c>
      <c r="BM512" s="129">
        <f t="shared" si="74"/>
        <v>0</v>
      </c>
      <c r="BN512" s="129">
        <f t="shared" si="74"/>
        <v>0</v>
      </c>
    </row>
    <row r="513" spans="3:66" ht="20.100000000000001" customHeight="1" x14ac:dyDescent="0.25">
      <c r="C513" s="1" t="s">
        <v>669</v>
      </c>
      <c r="D513" s="102" t="s">
        <v>50</v>
      </c>
      <c r="E513" s="102" t="s">
        <v>62</v>
      </c>
      <c r="F513" s="113" t="s">
        <v>740</v>
      </c>
      <c r="G513" s="114">
        <f t="shared" si="70"/>
        <v>0</v>
      </c>
      <c r="H513" s="114">
        <f t="shared" si="70"/>
        <v>0</v>
      </c>
      <c r="I513" s="114">
        <f t="shared" si="73"/>
        <v>0</v>
      </c>
      <c r="J513" s="114">
        <f t="shared" si="73"/>
        <v>0</v>
      </c>
      <c r="M513" s="115" t="s">
        <v>740</v>
      </c>
      <c r="N513" s="142">
        <v>0</v>
      </c>
      <c r="O513" s="142">
        <v>0</v>
      </c>
      <c r="P513" s="142">
        <v>0</v>
      </c>
      <c r="Q513" s="142">
        <v>0</v>
      </c>
      <c r="S513" s="117">
        <f t="shared" si="75"/>
        <v>0</v>
      </c>
      <c r="T513" s="117">
        <f t="shared" si="75"/>
        <v>0</v>
      </c>
      <c r="U513" s="118">
        <f t="shared" si="69"/>
        <v>0</v>
      </c>
      <c r="V513" s="118">
        <f t="shared" si="69"/>
        <v>0</v>
      </c>
      <c r="W513" s="117">
        <v>0</v>
      </c>
      <c r="X513" s="117">
        <v>0</v>
      </c>
      <c r="Y513" s="119"/>
      <c r="Z513" s="119"/>
      <c r="AA513" s="120"/>
      <c r="AB513" s="130">
        <v>0</v>
      </c>
      <c r="AC513" s="130">
        <v>0</v>
      </c>
      <c r="AD513" s="130"/>
      <c r="AE513" s="130"/>
      <c r="AK513" s="123">
        <v>0</v>
      </c>
      <c r="AL513" s="123">
        <v>0</v>
      </c>
      <c r="AM513" s="123">
        <v>0</v>
      </c>
      <c r="AN513" s="123">
        <v>0</v>
      </c>
      <c r="AO513" s="124">
        <v>0</v>
      </c>
      <c r="AP513" s="124">
        <v>0</v>
      </c>
      <c r="AQ513" s="124">
        <v>0</v>
      </c>
      <c r="AR513" s="124">
        <v>0</v>
      </c>
      <c r="AS513" s="123">
        <v>0</v>
      </c>
      <c r="AT513" s="123">
        <v>0</v>
      </c>
      <c r="AU513" s="123">
        <v>0</v>
      </c>
      <c r="AV513" s="123">
        <v>0</v>
      </c>
      <c r="AY513" s="131"/>
      <c r="AZ513" s="131"/>
      <c r="BK513" s="128">
        <f t="shared" si="76"/>
        <v>0</v>
      </c>
      <c r="BL513" s="128">
        <f t="shared" si="76"/>
        <v>0</v>
      </c>
      <c r="BM513" s="129">
        <f t="shared" si="74"/>
        <v>0</v>
      </c>
      <c r="BN513" s="129">
        <f t="shared" si="74"/>
        <v>0</v>
      </c>
    </row>
    <row r="514" spans="3:66" ht="20.100000000000001" customHeight="1" x14ac:dyDescent="0.25">
      <c r="C514" s="1" t="s">
        <v>669</v>
      </c>
      <c r="D514" s="139" t="s">
        <v>50</v>
      </c>
      <c r="E514" s="102" t="s">
        <v>62</v>
      </c>
      <c r="F514" s="140" t="s">
        <v>741</v>
      </c>
      <c r="G514" s="114">
        <f t="shared" si="70"/>
        <v>0</v>
      </c>
      <c r="H514" s="114">
        <f t="shared" si="70"/>
        <v>0</v>
      </c>
      <c r="I514" s="114">
        <f t="shared" si="73"/>
        <v>0</v>
      </c>
      <c r="J514" s="114">
        <f t="shared" si="73"/>
        <v>0</v>
      </c>
      <c r="M514" s="141" t="s">
        <v>741</v>
      </c>
      <c r="N514" s="142">
        <v>0</v>
      </c>
      <c r="O514" s="142">
        <v>0</v>
      </c>
      <c r="P514" s="142">
        <v>0</v>
      </c>
      <c r="Q514" s="142">
        <v>0</v>
      </c>
      <c r="S514" s="117">
        <f t="shared" si="75"/>
        <v>0</v>
      </c>
      <c r="T514" s="117">
        <f t="shared" si="75"/>
        <v>0</v>
      </c>
      <c r="U514" s="114">
        <f t="shared" ref="U514:V584" si="77">+AS514+AU514</f>
        <v>0</v>
      </c>
      <c r="V514" s="114">
        <f t="shared" si="77"/>
        <v>0</v>
      </c>
      <c r="W514" s="117">
        <v>0</v>
      </c>
      <c r="X514" s="117">
        <v>0</v>
      </c>
      <c r="Y514" s="119">
        <v>0</v>
      </c>
      <c r="Z514" s="119">
        <v>0</v>
      </c>
      <c r="AA514" s="120"/>
      <c r="AB514" s="130">
        <v>0</v>
      </c>
      <c r="AC514" s="130">
        <v>0</v>
      </c>
      <c r="AD514" s="130"/>
      <c r="AE514" s="130"/>
      <c r="AK514" s="123">
        <v>0</v>
      </c>
      <c r="AL514" s="123">
        <v>0</v>
      </c>
      <c r="AM514" s="123">
        <v>0</v>
      </c>
      <c r="AN514" s="123">
        <v>0</v>
      </c>
      <c r="AO514" s="124">
        <v>0</v>
      </c>
      <c r="AP514" s="124">
        <v>0</v>
      </c>
      <c r="AQ514" s="124">
        <v>0</v>
      </c>
      <c r="AR514" s="124">
        <v>0</v>
      </c>
      <c r="AS514" s="123">
        <v>0</v>
      </c>
      <c r="AT514" s="123">
        <v>0</v>
      </c>
      <c r="AU514" s="123">
        <v>0</v>
      </c>
      <c r="AV514" s="123">
        <v>0</v>
      </c>
      <c r="AY514" s="131"/>
      <c r="AZ514" s="131"/>
      <c r="BK514" s="128">
        <f t="shared" si="76"/>
        <v>0</v>
      </c>
      <c r="BL514" s="128">
        <f t="shared" si="76"/>
        <v>0</v>
      </c>
      <c r="BM514" s="129">
        <f t="shared" si="74"/>
        <v>0</v>
      </c>
      <c r="BN514" s="129">
        <f t="shared" si="74"/>
        <v>0</v>
      </c>
    </row>
    <row r="515" spans="3:66" ht="20.100000000000001" customHeight="1" x14ac:dyDescent="0.25">
      <c r="C515" s="1" t="s">
        <v>669</v>
      </c>
      <c r="D515" s="139" t="s">
        <v>50</v>
      </c>
      <c r="E515" s="102" t="s">
        <v>62</v>
      </c>
      <c r="F515" s="140" t="s">
        <v>742</v>
      </c>
      <c r="G515" s="114">
        <f t="shared" si="70"/>
        <v>724302</v>
      </c>
      <c r="H515" s="114">
        <f t="shared" si="70"/>
        <v>0</v>
      </c>
      <c r="I515" s="114">
        <f t="shared" si="73"/>
        <v>674187</v>
      </c>
      <c r="J515" s="114">
        <f t="shared" si="73"/>
        <v>0</v>
      </c>
      <c r="M515" s="141" t="s">
        <v>742</v>
      </c>
      <c r="N515" s="142">
        <v>724302</v>
      </c>
      <c r="O515" s="142">
        <v>0</v>
      </c>
      <c r="P515" s="142">
        <v>0</v>
      </c>
      <c r="Q515" s="142">
        <v>0</v>
      </c>
      <c r="S515" s="117">
        <f t="shared" si="75"/>
        <v>520579</v>
      </c>
      <c r="T515" s="117">
        <f t="shared" si="75"/>
        <v>0</v>
      </c>
      <c r="U515" s="114">
        <f t="shared" si="77"/>
        <v>697725</v>
      </c>
      <c r="V515" s="114">
        <f t="shared" si="77"/>
        <v>0</v>
      </c>
      <c r="W515" s="117">
        <v>837800</v>
      </c>
      <c r="X515" s="117">
        <v>0</v>
      </c>
      <c r="Y515" s="117">
        <v>1282811</v>
      </c>
      <c r="Z515" s="119">
        <v>0</v>
      </c>
      <c r="AA515" s="120"/>
      <c r="AB515" s="130">
        <v>3200991</v>
      </c>
      <c r="AC515" s="130">
        <v>0</v>
      </c>
      <c r="AD515" s="130">
        <v>3825639</v>
      </c>
      <c r="AE515" s="130"/>
      <c r="AK515" s="123">
        <v>674187</v>
      </c>
      <c r="AL515" s="123">
        <v>0</v>
      </c>
      <c r="AM515" s="123">
        <v>0</v>
      </c>
      <c r="AN515" s="123">
        <v>0</v>
      </c>
      <c r="AO515" s="124">
        <v>520579</v>
      </c>
      <c r="AP515" s="124">
        <v>0</v>
      </c>
      <c r="AQ515" s="124">
        <v>0</v>
      </c>
      <c r="AR515" s="124">
        <v>0</v>
      </c>
      <c r="AS515" s="123">
        <v>697725</v>
      </c>
      <c r="AT515" s="123">
        <v>0</v>
      </c>
      <c r="AU515" s="123">
        <v>0</v>
      </c>
      <c r="AV515" s="123">
        <v>0</v>
      </c>
      <c r="AY515" s="131">
        <v>4646648</v>
      </c>
      <c r="AZ515" s="131"/>
      <c r="BK515" s="128">
        <f t="shared" si="76"/>
        <v>697725</v>
      </c>
      <c r="BL515" s="128">
        <f t="shared" si="76"/>
        <v>0</v>
      </c>
      <c r="BM515" s="129">
        <f t="shared" si="74"/>
        <v>0</v>
      </c>
      <c r="BN515" s="129">
        <f t="shared" si="74"/>
        <v>0</v>
      </c>
    </row>
    <row r="516" spans="3:66" ht="20.100000000000001" customHeight="1" x14ac:dyDescent="0.25">
      <c r="C516" s="1" t="s">
        <v>669</v>
      </c>
      <c r="D516" s="102" t="s">
        <v>50</v>
      </c>
      <c r="E516" s="102" t="s">
        <v>62</v>
      </c>
      <c r="F516" s="113" t="s">
        <v>743</v>
      </c>
      <c r="G516" s="114">
        <f t="shared" si="70"/>
        <v>0</v>
      </c>
      <c r="H516" s="114">
        <f t="shared" si="70"/>
        <v>0</v>
      </c>
      <c r="I516" s="114">
        <f t="shared" si="73"/>
        <v>0</v>
      </c>
      <c r="J516" s="114">
        <f t="shared" si="73"/>
        <v>0</v>
      </c>
      <c r="M516" s="115" t="s">
        <v>743</v>
      </c>
      <c r="N516" s="142">
        <v>0</v>
      </c>
      <c r="O516" s="142">
        <v>0</v>
      </c>
      <c r="P516" s="142">
        <v>0</v>
      </c>
      <c r="Q516" s="142">
        <v>0</v>
      </c>
      <c r="S516" s="117">
        <f t="shared" si="75"/>
        <v>0</v>
      </c>
      <c r="T516" s="117">
        <f t="shared" si="75"/>
        <v>0</v>
      </c>
      <c r="U516" s="118">
        <f t="shared" si="77"/>
        <v>0</v>
      </c>
      <c r="V516" s="118">
        <f t="shared" si="77"/>
        <v>0</v>
      </c>
      <c r="W516" s="117">
        <v>0</v>
      </c>
      <c r="X516" s="117">
        <v>0</v>
      </c>
      <c r="Y516" s="119"/>
      <c r="Z516" s="119"/>
      <c r="AA516" s="120"/>
      <c r="AB516" s="130">
        <v>0</v>
      </c>
      <c r="AC516" s="130">
        <v>0</v>
      </c>
      <c r="AD516" s="130"/>
      <c r="AE516" s="130"/>
      <c r="AK516" s="123">
        <v>0</v>
      </c>
      <c r="AL516" s="123">
        <v>0</v>
      </c>
      <c r="AM516" s="123">
        <v>0</v>
      </c>
      <c r="AN516" s="123">
        <v>0</v>
      </c>
      <c r="AO516" s="124">
        <v>0</v>
      </c>
      <c r="AP516" s="124">
        <v>0</v>
      </c>
      <c r="AQ516" s="124">
        <v>0</v>
      </c>
      <c r="AR516" s="124">
        <v>0</v>
      </c>
      <c r="AS516" s="123">
        <v>0</v>
      </c>
      <c r="AT516" s="123">
        <v>0</v>
      </c>
      <c r="AU516" s="123">
        <v>0</v>
      </c>
      <c r="AV516" s="123">
        <v>0</v>
      </c>
      <c r="AY516" s="131"/>
      <c r="AZ516" s="131"/>
      <c r="BK516" s="128">
        <f t="shared" si="76"/>
        <v>0</v>
      </c>
      <c r="BL516" s="128">
        <f t="shared" si="76"/>
        <v>0</v>
      </c>
      <c r="BM516" s="129">
        <f t="shared" si="74"/>
        <v>0</v>
      </c>
      <c r="BN516" s="129">
        <f t="shared" si="74"/>
        <v>0</v>
      </c>
    </row>
    <row r="517" spans="3:66" ht="20.100000000000001" customHeight="1" x14ac:dyDescent="0.25">
      <c r="C517" s="1" t="s">
        <v>669</v>
      </c>
      <c r="D517" s="139" t="s">
        <v>50</v>
      </c>
      <c r="E517" s="102" t="s">
        <v>62</v>
      </c>
      <c r="F517" s="140" t="s">
        <v>744</v>
      </c>
      <c r="G517" s="114">
        <f t="shared" si="70"/>
        <v>423203</v>
      </c>
      <c r="H517" s="114">
        <f t="shared" si="70"/>
        <v>0</v>
      </c>
      <c r="I517" s="114">
        <f t="shared" si="73"/>
        <v>448576</v>
      </c>
      <c r="J517" s="114">
        <f t="shared" si="73"/>
        <v>0</v>
      </c>
      <c r="M517" s="141" t="s">
        <v>744</v>
      </c>
      <c r="N517" s="142">
        <v>423203</v>
      </c>
      <c r="O517" s="142">
        <v>0</v>
      </c>
      <c r="P517" s="142">
        <v>0</v>
      </c>
      <c r="Q517" s="142">
        <v>0</v>
      </c>
      <c r="S517" s="117">
        <f t="shared" si="75"/>
        <v>431737</v>
      </c>
      <c r="T517" s="117">
        <f t="shared" si="75"/>
        <v>0</v>
      </c>
      <c r="U517" s="114">
        <f t="shared" si="77"/>
        <v>458359</v>
      </c>
      <c r="V517" s="114">
        <f t="shared" si="77"/>
        <v>0</v>
      </c>
      <c r="W517" s="117">
        <v>544512</v>
      </c>
      <c r="X517" s="117">
        <v>0</v>
      </c>
      <c r="Y517" s="117">
        <v>632816</v>
      </c>
      <c r="Z517" s="119">
        <v>0</v>
      </c>
      <c r="AA517" s="120"/>
      <c r="AB517" s="130">
        <v>618847</v>
      </c>
      <c r="AC517" s="130">
        <v>0</v>
      </c>
      <c r="AD517" s="130">
        <v>492599</v>
      </c>
      <c r="AE517" s="130"/>
      <c r="AK517" s="123">
        <v>448576</v>
      </c>
      <c r="AL517" s="123">
        <v>0</v>
      </c>
      <c r="AM517" s="123">
        <v>0</v>
      </c>
      <c r="AN517" s="123">
        <v>0</v>
      </c>
      <c r="AO517" s="124">
        <v>431737</v>
      </c>
      <c r="AP517" s="124">
        <v>0</v>
      </c>
      <c r="AQ517" s="124">
        <v>0</v>
      </c>
      <c r="AR517" s="124">
        <v>0</v>
      </c>
      <c r="AS517" s="123">
        <v>458359</v>
      </c>
      <c r="AT517" s="123">
        <v>0</v>
      </c>
      <c r="AU517" s="123">
        <v>0</v>
      </c>
      <c r="AV517" s="123">
        <v>0</v>
      </c>
      <c r="AY517" s="131">
        <v>322107</v>
      </c>
      <c r="AZ517" s="131"/>
      <c r="BK517" s="128">
        <f t="shared" si="76"/>
        <v>458359</v>
      </c>
      <c r="BL517" s="128">
        <f t="shared" si="76"/>
        <v>0</v>
      </c>
      <c r="BM517" s="129">
        <f t="shared" si="74"/>
        <v>0</v>
      </c>
      <c r="BN517" s="129">
        <f t="shared" si="74"/>
        <v>0</v>
      </c>
    </row>
    <row r="518" spans="3:66" ht="20.100000000000001" customHeight="1" x14ac:dyDescent="0.25">
      <c r="C518" s="1" t="s">
        <v>669</v>
      </c>
      <c r="D518" s="139" t="s">
        <v>50</v>
      </c>
      <c r="E518" s="102" t="s">
        <v>62</v>
      </c>
      <c r="F518" s="140" t="s">
        <v>745</v>
      </c>
      <c r="G518" s="114">
        <f t="shared" si="70"/>
        <v>183756.15</v>
      </c>
      <c r="H518" s="114">
        <f t="shared" si="70"/>
        <v>0</v>
      </c>
      <c r="I518" s="114">
        <f t="shared" si="73"/>
        <v>182854.77</v>
      </c>
      <c r="J518" s="114">
        <f t="shared" si="73"/>
        <v>0</v>
      </c>
      <c r="M518" s="141" t="s">
        <v>745</v>
      </c>
      <c r="N518" s="142">
        <v>183756.15</v>
      </c>
      <c r="O518" s="142">
        <v>0</v>
      </c>
      <c r="P518" s="142">
        <v>0</v>
      </c>
      <c r="Q518" s="142">
        <v>0</v>
      </c>
      <c r="S518" s="117">
        <f t="shared" si="75"/>
        <v>160001.29999999999</v>
      </c>
      <c r="T518" s="117">
        <f t="shared" si="75"/>
        <v>0</v>
      </c>
      <c r="U518" s="114">
        <f t="shared" si="77"/>
        <v>175678.05</v>
      </c>
      <c r="V518" s="114">
        <f t="shared" si="77"/>
        <v>0</v>
      </c>
      <c r="W518" s="117">
        <v>179400.31</v>
      </c>
      <c r="X518" s="117">
        <v>0</v>
      </c>
      <c r="Y518" s="117">
        <v>362273.12</v>
      </c>
      <c r="Z518" s="119">
        <v>0</v>
      </c>
      <c r="AA518" s="120"/>
      <c r="AB518" s="130">
        <v>423786.96</v>
      </c>
      <c r="AC518" s="130">
        <v>0</v>
      </c>
      <c r="AD518" s="130">
        <v>460695</v>
      </c>
      <c r="AE518" s="130"/>
      <c r="AK518" s="123">
        <v>182854.77</v>
      </c>
      <c r="AL518" s="123">
        <v>0</v>
      </c>
      <c r="AM518" s="123">
        <v>0</v>
      </c>
      <c r="AN518" s="123">
        <v>0</v>
      </c>
      <c r="AO518" s="124">
        <v>160001.29999999999</v>
      </c>
      <c r="AP518" s="124">
        <v>0</v>
      </c>
      <c r="AQ518" s="124">
        <v>0</v>
      </c>
      <c r="AR518" s="124">
        <v>0</v>
      </c>
      <c r="AS518" s="123">
        <v>175678.05</v>
      </c>
      <c r="AT518" s="123">
        <v>0</v>
      </c>
      <c r="AU518" s="123">
        <v>0</v>
      </c>
      <c r="AV518" s="123">
        <v>0</v>
      </c>
      <c r="AY518" s="131">
        <v>354808</v>
      </c>
      <c r="AZ518" s="131"/>
      <c r="BK518" s="128">
        <f t="shared" si="76"/>
        <v>175678.05</v>
      </c>
      <c r="BL518" s="128">
        <f t="shared" si="76"/>
        <v>0</v>
      </c>
      <c r="BM518" s="129">
        <f t="shared" si="74"/>
        <v>0</v>
      </c>
      <c r="BN518" s="129">
        <f t="shared" si="74"/>
        <v>0</v>
      </c>
    </row>
    <row r="519" spans="3:66" ht="20.100000000000001" customHeight="1" x14ac:dyDescent="0.25">
      <c r="C519" s="1" t="s">
        <v>669</v>
      </c>
      <c r="D519" s="139" t="s">
        <v>50</v>
      </c>
      <c r="E519" s="102" t="s">
        <v>62</v>
      </c>
      <c r="F519" s="140" t="s">
        <v>746</v>
      </c>
      <c r="G519" s="114">
        <f t="shared" si="70"/>
        <v>1246276.1000000001</v>
      </c>
      <c r="H519" s="114">
        <f t="shared" si="70"/>
        <v>0</v>
      </c>
      <c r="I519" s="114">
        <f t="shared" si="73"/>
        <v>1494648.76</v>
      </c>
      <c r="J519" s="114">
        <f t="shared" si="73"/>
        <v>0</v>
      </c>
      <c r="M519" s="141" t="s">
        <v>746</v>
      </c>
      <c r="N519" s="142">
        <v>1246276.1000000001</v>
      </c>
      <c r="O519" s="142">
        <v>0</v>
      </c>
      <c r="P519" s="142">
        <v>0</v>
      </c>
      <c r="Q519" s="142">
        <v>0</v>
      </c>
      <c r="S519" s="117">
        <f t="shared" si="75"/>
        <v>2105806.36</v>
      </c>
      <c r="T519" s="117">
        <f t="shared" si="75"/>
        <v>0</v>
      </c>
      <c r="U519" s="114">
        <f t="shared" si="77"/>
        <v>940712.65</v>
      </c>
      <c r="V519" s="114">
        <f t="shared" si="77"/>
        <v>0</v>
      </c>
      <c r="W519" s="117">
        <v>2044855.11</v>
      </c>
      <c r="X519" s="117">
        <v>0</v>
      </c>
      <c r="Y519" s="117">
        <v>1593669.48</v>
      </c>
      <c r="Z519" s="119">
        <v>0</v>
      </c>
      <c r="AA519" s="120"/>
      <c r="AB519" s="130">
        <v>782896.92</v>
      </c>
      <c r="AC519" s="130">
        <v>0</v>
      </c>
      <c r="AD519" s="130">
        <v>1727688</v>
      </c>
      <c r="AE519" s="130"/>
      <c r="AK519" s="123">
        <v>1494648.76</v>
      </c>
      <c r="AL519" s="123">
        <v>0</v>
      </c>
      <c r="AM519" s="123">
        <v>0</v>
      </c>
      <c r="AN519" s="123">
        <v>0</v>
      </c>
      <c r="AO519" s="124">
        <v>2105806.36</v>
      </c>
      <c r="AP519" s="124">
        <v>0</v>
      </c>
      <c r="AQ519" s="124">
        <v>0</v>
      </c>
      <c r="AR519" s="124">
        <v>0</v>
      </c>
      <c r="AS519" s="123">
        <v>940712.65</v>
      </c>
      <c r="AT519" s="123">
        <v>0</v>
      </c>
      <c r="AU519" s="123">
        <v>0</v>
      </c>
      <c r="AV519" s="123">
        <v>0</v>
      </c>
      <c r="AY519" s="131">
        <v>934008</v>
      </c>
      <c r="AZ519" s="131"/>
      <c r="BK519" s="128">
        <f t="shared" si="76"/>
        <v>940712.65</v>
      </c>
      <c r="BL519" s="128">
        <f t="shared" si="76"/>
        <v>0</v>
      </c>
      <c r="BM519" s="129">
        <f t="shared" si="74"/>
        <v>0</v>
      </c>
      <c r="BN519" s="129">
        <f t="shared" si="74"/>
        <v>0</v>
      </c>
    </row>
    <row r="520" spans="3:66" ht="20.100000000000001" customHeight="1" x14ac:dyDescent="0.25">
      <c r="C520" s="1" t="s">
        <v>669</v>
      </c>
      <c r="D520" s="139" t="s">
        <v>50</v>
      </c>
      <c r="E520" s="102" t="s">
        <v>62</v>
      </c>
      <c r="F520" s="140" t="s">
        <v>747</v>
      </c>
      <c r="G520" s="114">
        <f t="shared" si="70"/>
        <v>0</v>
      </c>
      <c r="H520" s="114">
        <f t="shared" si="70"/>
        <v>0</v>
      </c>
      <c r="I520" s="114">
        <f t="shared" si="73"/>
        <v>0</v>
      </c>
      <c r="J520" s="114">
        <f t="shared" si="73"/>
        <v>0</v>
      </c>
      <c r="M520" s="141" t="s">
        <v>747</v>
      </c>
      <c r="N520" s="142">
        <v>0</v>
      </c>
      <c r="O520" s="142">
        <v>0</v>
      </c>
      <c r="P520" s="142">
        <v>0</v>
      </c>
      <c r="Q520" s="142">
        <v>0</v>
      </c>
      <c r="S520" s="117">
        <f t="shared" si="75"/>
        <v>0</v>
      </c>
      <c r="T520" s="117">
        <f t="shared" si="75"/>
        <v>0</v>
      </c>
      <c r="U520" s="114">
        <f t="shared" si="77"/>
        <v>0</v>
      </c>
      <c r="V520" s="114">
        <f t="shared" si="77"/>
        <v>0</v>
      </c>
      <c r="W520" s="117">
        <v>286</v>
      </c>
      <c r="X520" s="117">
        <v>0</v>
      </c>
      <c r="Y520" s="117">
        <v>5691.08</v>
      </c>
      <c r="Z520" s="119">
        <v>0</v>
      </c>
      <c r="AA520" s="120"/>
      <c r="AB520" s="130">
        <v>10521.33</v>
      </c>
      <c r="AC520" s="130">
        <v>0</v>
      </c>
      <c r="AD520" s="130">
        <v>42122</v>
      </c>
      <c r="AE520" s="130"/>
      <c r="AK520" s="123">
        <v>0</v>
      </c>
      <c r="AL520" s="123">
        <v>0</v>
      </c>
      <c r="AM520" s="123">
        <v>0</v>
      </c>
      <c r="AN520" s="123">
        <v>0</v>
      </c>
      <c r="AO520" s="124">
        <v>0</v>
      </c>
      <c r="AP520" s="124">
        <v>0</v>
      </c>
      <c r="AQ520" s="124">
        <v>0</v>
      </c>
      <c r="AR520" s="124">
        <v>0</v>
      </c>
      <c r="AS520" s="123">
        <v>0</v>
      </c>
      <c r="AT520" s="123">
        <v>0</v>
      </c>
      <c r="AU520" s="123">
        <v>0</v>
      </c>
      <c r="AV520" s="123">
        <v>0</v>
      </c>
      <c r="AY520" s="131">
        <v>206122</v>
      </c>
      <c r="AZ520" s="131"/>
      <c r="BK520" s="128">
        <f t="shared" si="76"/>
        <v>0</v>
      </c>
      <c r="BL520" s="128">
        <f t="shared" si="76"/>
        <v>0</v>
      </c>
      <c r="BM520" s="129">
        <f t="shared" si="74"/>
        <v>0</v>
      </c>
      <c r="BN520" s="129">
        <f t="shared" si="74"/>
        <v>0</v>
      </c>
    </row>
    <row r="521" spans="3:66" ht="20.100000000000001" customHeight="1" x14ac:dyDescent="0.25">
      <c r="C521" s="1" t="s">
        <v>669</v>
      </c>
      <c r="D521" s="102" t="s">
        <v>50</v>
      </c>
      <c r="E521" s="102" t="s">
        <v>62</v>
      </c>
      <c r="F521" s="113" t="s">
        <v>748</v>
      </c>
      <c r="G521" s="114">
        <f t="shared" si="70"/>
        <v>0</v>
      </c>
      <c r="H521" s="114">
        <f t="shared" si="70"/>
        <v>0</v>
      </c>
      <c r="I521" s="114">
        <f t="shared" si="73"/>
        <v>0</v>
      </c>
      <c r="J521" s="114">
        <f t="shared" si="73"/>
        <v>0</v>
      </c>
      <c r="M521" s="115" t="s">
        <v>748</v>
      </c>
      <c r="N521" s="142">
        <v>0</v>
      </c>
      <c r="O521" s="142">
        <v>0</v>
      </c>
      <c r="P521" s="142">
        <v>0</v>
      </c>
      <c r="Q521" s="142">
        <v>0</v>
      </c>
      <c r="S521" s="117">
        <f t="shared" si="75"/>
        <v>0</v>
      </c>
      <c r="T521" s="117">
        <f t="shared" si="75"/>
        <v>0</v>
      </c>
      <c r="U521" s="118">
        <f t="shared" si="77"/>
        <v>0</v>
      </c>
      <c r="V521" s="118">
        <f t="shared" si="77"/>
        <v>0</v>
      </c>
      <c r="W521" s="117">
        <v>0</v>
      </c>
      <c r="X521" s="117">
        <v>0</v>
      </c>
      <c r="Y521" s="119"/>
      <c r="Z521" s="119"/>
      <c r="AA521" s="120"/>
      <c r="AB521" s="130">
        <v>0</v>
      </c>
      <c r="AC521" s="130">
        <v>0</v>
      </c>
      <c r="AD521" s="130"/>
      <c r="AE521" s="130"/>
      <c r="AK521" s="123">
        <v>0</v>
      </c>
      <c r="AL521" s="123">
        <v>0</v>
      </c>
      <c r="AM521" s="123">
        <v>0</v>
      </c>
      <c r="AN521" s="123">
        <v>0</v>
      </c>
      <c r="AO521" s="124">
        <v>0</v>
      </c>
      <c r="AP521" s="124">
        <v>0</v>
      </c>
      <c r="AQ521" s="124">
        <v>0</v>
      </c>
      <c r="AR521" s="124">
        <v>0</v>
      </c>
      <c r="AS521" s="123">
        <v>0</v>
      </c>
      <c r="AT521" s="123">
        <v>0</v>
      </c>
      <c r="AU521" s="123">
        <v>0</v>
      </c>
      <c r="AV521" s="123">
        <v>0</v>
      </c>
      <c r="AY521" s="131"/>
      <c r="AZ521" s="131"/>
      <c r="BK521" s="128">
        <f t="shared" si="76"/>
        <v>0</v>
      </c>
      <c r="BL521" s="128">
        <f t="shared" si="76"/>
        <v>0</v>
      </c>
      <c r="BM521" s="129">
        <f t="shared" si="74"/>
        <v>0</v>
      </c>
      <c r="BN521" s="129">
        <f t="shared" si="74"/>
        <v>0</v>
      </c>
    </row>
    <row r="522" spans="3:66" ht="20.100000000000001" customHeight="1" x14ac:dyDescent="0.25">
      <c r="C522" s="1" t="s">
        <v>669</v>
      </c>
      <c r="D522" s="139" t="s">
        <v>50</v>
      </c>
      <c r="E522" s="102" t="s">
        <v>62</v>
      </c>
      <c r="F522" s="140" t="s">
        <v>749</v>
      </c>
      <c r="G522" s="114">
        <f t="shared" si="70"/>
        <v>3528.16</v>
      </c>
      <c r="H522" s="114">
        <f t="shared" si="70"/>
        <v>0</v>
      </c>
      <c r="I522" s="114">
        <f t="shared" si="73"/>
        <v>15017.69</v>
      </c>
      <c r="J522" s="114">
        <f t="shared" si="73"/>
        <v>0</v>
      </c>
      <c r="M522" s="141" t="s">
        <v>749</v>
      </c>
      <c r="N522" s="142">
        <v>3528.16</v>
      </c>
      <c r="O522" s="142">
        <v>0</v>
      </c>
      <c r="P522" s="142">
        <v>0</v>
      </c>
      <c r="Q522" s="142">
        <v>0</v>
      </c>
      <c r="S522" s="117">
        <f t="shared" si="75"/>
        <v>8037.86</v>
      </c>
      <c r="T522" s="117">
        <f t="shared" si="75"/>
        <v>0</v>
      </c>
      <c r="U522" s="114">
        <f t="shared" si="77"/>
        <v>129503.66</v>
      </c>
      <c r="V522" s="114">
        <f t="shared" si="77"/>
        <v>0</v>
      </c>
      <c r="W522" s="117">
        <v>27856.240000000002</v>
      </c>
      <c r="X522" s="117">
        <v>0</v>
      </c>
      <c r="Y522" s="117">
        <v>51656.47</v>
      </c>
      <c r="Z522" s="119">
        <v>0</v>
      </c>
      <c r="AA522" s="120"/>
      <c r="AB522" s="130">
        <v>1179.08</v>
      </c>
      <c r="AC522" s="130">
        <v>0</v>
      </c>
      <c r="AD522" s="130">
        <v>20327.939999999999</v>
      </c>
      <c r="AE522" s="130"/>
      <c r="AK522" s="123">
        <v>15017.69</v>
      </c>
      <c r="AL522" s="123">
        <v>0</v>
      </c>
      <c r="AM522" s="123">
        <v>0</v>
      </c>
      <c r="AN522" s="123">
        <v>0</v>
      </c>
      <c r="AO522" s="124">
        <v>8037.86</v>
      </c>
      <c r="AP522" s="124">
        <v>0</v>
      </c>
      <c r="AQ522" s="124">
        <v>0</v>
      </c>
      <c r="AR522" s="124">
        <v>0</v>
      </c>
      <c r="AS522" s="123">
        <v>129503.66</v>
      </c>
      <c r="AT522" s="123">
        <v>0</v>
      </c>
      <c r="AU522" s="123">
        <v>0</v>
      </c>
      <c r="AV522" s="123">
        <v>0</v>
      </c>
      <c r="AY522" s="131">
        <v>10739.57</v>
      </c>
      <c r="AZ522" s="131"/>
      <c r="BK522" s="128">
        <f t="shared" si="76"/>
        <v>129503.66</v>
      </c>
      <c r="BL522" s="128">
        <f t="shared" si="76"/>
        <v>0</v>
      </c>
      <c r="BM522" s="129">
        <f t="shared" si="74"/>
        <v>0</v>
      </c>
      <c r="BN522" s="129">
        <f t="shared" si="74"/>
        <v>0</v>
      </c>
    </row>
    <row r="523" spans="3:66" ht="20.100000000000001" customHeight="1" x14ac:dyDescent="0.25">
      <c r="C523" s="1" t="s">
        <v>669</v>
      </c>
      <c r="D523" s="139" t="s">
        <v>50</v>
      </c>
      <c r="E523" s="102" t="s">
        <v>62</v>
      </c>
      <c r="F523" s="140" t="s">
        <v>750</v>
      </c>
      <c r="G523" s="114">
        <f t="shared" si="70"/>
        <v>0</v>
      </c>
      <c r="H523" s="114">
        <f t="shared" si="70"/>
        <v>0</v>
      </c>
      <c r="I523" s="114">
        <f t="shared" si="73"/>
        <v>0</v>
      </c>
      <c r="J523" s="114">
        <f t="shared" si="73"/>
        <v>0</v>
      </c>
      <c r="M523" s="141" t="s">
        <v>750</v>
      </c>
      <c r="N523" s="142">
        <v>0</v>
      </c>
      <c r="O523" s="142">
        <v>0</v>
      </c>
      <c r="P523" s="142">
        <v>0</v>
      </c>
      <c r="Q523" s="142">
        <v>0</v>
      </c>
      <c r="S523" s="117">
        <f t="shared" si="75"/>
        <v>0</v>
      </c>
      <c r="T523" s="117">
        <f t="shared" si="75"/>
        <v>0</v>
      </c>
      <c r="U523" s="114">
        <f t="shared" si="77"/>
        <v>1000</v>
      </c>
      <c r="V523" s="114">
        <f t="shared" si="77"/>
        <v>0</v>
      </c>
      <c r="W523" s="117">
        <v>1082.94</v>
      </c>
      <c r="X523" s="117">
        <v>0</v>
      </c>
      <c r="Y523" s="117">
        <v>104872.97</v>
      </c>
      <c r="Z523" s="119">
        <v>0</v>
      </c>
      <c r="AA523" s="120"/>
      <c r="AB523" s="130">
        <v>17418.900000000001</v>
      </c>
      <c r="AC523" s="130">
        <v>0</v>
      </c>
      <c r="AD523" s="130"/>
      <c r="AE523" s="130"/>
      <c r="AK523" s="123">
        <v>0</v>
      </c>
      <c r="AL523" s="123">
        <v>0</v>
      </c>
      <c r="AM523" s="123">
        <v>0</v>
      </c>
      <c r="AN523" s="123">
        <v>0</v>
      </c>
      <c r="AO523" s="124">
        <v>0</v>
      </c>
      <c r="AP523" s="124">
        <v>0</v>
      </c>
      <c r="AQ523" s="124">
        <v>0</v>
      </c>
      <c r="AR523" s="124">
        <v>0</v>
      </c>
      <c r="AS523" s="123">
        <v>1000</v>
      </c>
      <c r="AT523" s="123">
        <v>0</v>
      </c>
      <c r="AU523" s="123">
        <v>0</v>
      </c>
      <c r="AV523" s="123">
        <v>0</v>
      </c>
      <c r="AY523" s="131"/>
      <c r="AZ523" s="131"/>
      <c r="BK523" s="128">
        <f t="shared" si="76"/>
        <v>1000</v>
      </c>
      <c r="BL523" s="128">
        <f t="shared" si="76"/>
        <v>0</v>
      </c>
      <c r="BM523" s="129">
        <f t="shared" si="74"/>
        <v>0</v>
      </c>
      <c r="BN523" s="129">
        <f t="shared" si="74"/>
        <v>0</v>
      </c>
    </row>
    <row r="524" spans="3:66" ht="20.100000000000001" customHeight="1" x14ac:dyDescent="0.25">
      <c r="C524" s="1" t="s">
        <v>669</v>
      </c>
      <c r="D524" s="139" t="s">
        <v>50</v>
      </c>
      <c r="E524" s="102" t="s">
        <v>62</v>
      </c>
      <c r="F524" s="140" t="s">
        <v>751</v>
      </c>
      <c r="G524" s="114">
        <f t="shared" ref="G524:H587" si="78">+N524+P524</f>
        <v>452652.55</v>
      </c>
      <c r="H524" s="114">
        <f t="shared" si="78"/>
        <v>0</v>
      </c>
      <c r="I524" s="114">
        <f t="shared" si="73"/>
        <v>284176.98</v>
      </c>
      <c r="J524" s="114">
        <f t="shared" si="73"/>
        <v>0</v>
      </c>
      <c r="M524" s="141" t="s">
        <v>751</v>
      </c>
      <c r="N524" s="142">
        <v>452652.55</v>
      </c>
      <c r="O524" s="142">
        <v>0</v>
      </c>
      <c r="P524" s="142">
        <v>0</v>
      </c>
      <c r="Q524" s="142">
        <v>0</v>
      </c>
      <c r="S524" s="117">
        <f t="shared" si="75"/>
        <v>180238.81</v>
      </c>
      <c r="T524" s="117">
        <f t="shared" si="75"/>
        <v>0</v>
      </c>
      <c r="U524" s="114">
        <f t="shared" si="77"/>
        <v>141817.91</v>
      </c>
      <c r="V524" s="114">
        <f t="shared" si="77"/>
        <v>0</v>
      </c>
      <c r="W524" s="117">
        <v>299540.2</v>
      </c>
      <c r="X524" s="117">
        <v>0</v>
      </c>
      <c r="Y524" s="117">
        <v>331627.34999999998</v>
      </c>
      <c r="Z524" s="119">
        <v>0</v>
      </c>
      <c r="AA524" s="120"/>
      <c r="AB524" s="130">
        <v>13674.64</v>
      </c>
      <c r="AC524" s="130">
        <v>0</v>
      </c>
      <c r="AD524" s="130">
        <v>11331.56</v>
      </c>
      <c r="AE524" s="130"/>
      <c r="AK524" s="123">
        <v>284176.98</v>
      </c>
      <c r="AL524" s="123">
        <v>0</v>
      </c>
      <c r="AM524" s="123">
        <v>0</v>
      </c>
      <c r="AN524" s="123">
        <v>0</v>
      </c>
      <c r="AO524" s="124">
        <v>180238.81</v>
      </c>
      <c r="AP524" s="124">
        <v>0</v>
      </c>
      <c r="AQ524" s="124">
        <v>0</v>
      </c>
      <c r="AR524" s="124">
        <v>0</v>
      </c>
      <c r="AS524" s="123">
        <v>141817.91</v>
      </c>
      <c r="AT524" s="123">
        <v>0</v>
      </c>
      <c r="AU524" s="123">
        <v>0</v>
      </c>
      <c r="AV524" s="123">
        <v>0</v>
      </c>
      <c r="AY524" s="131">
        <v>974461.98</v>
      </c>
      <c r="AZ524" s="131"/>
      <c r="BK524" s="128">
        <f t="shared" si="76"/>
        <v>141817.91</v>
      </c>
      <c r="BL524" s="128">
        <f t="shared" si="76"/>
        <v>0</v>
      </c>
      <c r="BM524" s="129">
        <f t="shared" si="74"/>
        <v>0</v>
      </c>
      <c r="BN524" s="129">
        <f t="shared" si="74"/>
        <v>0</v>
      </c>
    </row>
    <row r="525" spans="3:66" ht="20.100000000000001" customHeight="1" x14ac:dyDescent="0.25">
      <c r="C525" s="1" t="s">
        <v>669</v>
      </c>
      <c r="D525" s="139" t="s">
        <v>50</v>
      </c>
      <c r="E525" s="102" t="s">
        <v>62</v>
      </c>
      <c r="F525" s="140" t="s">
        <v>752</v>
      </c>
      <c r="G525" s="114">
        <f t="shared" si="78"/>
        <v>512118</v>
      </c>
      <c r="H525" s="114">
        <f t="shared" si="78"/>
        <v>0</v>
      </c>
      <c r="I525" s="114">
        <f t="shared" si="73"/>
        <v>627052.73</v>
      </c>
      <c r="J525" s="114">
        <f t="shared" si="73"/>
        <v>0</v>
      </c>
      <c r="M525" s="141" t="s">
        <v>752</v>
      </c>
      <c r="N525" s="142">
        <v>512118</v>
      </c>
      <c r="O525" s="142">
        <v>0</v>
      </c>
      <c r="P525" s="142">
        <v>0</v>
      </c>
      <c r="Q525" s="142">
        <v>0</v>
      </c>
      <c r="S525" s="117">
        <f t="shared" si="75"/>
        <v>828298.34</v>
      </c>
      <c r="T525" s="117">
        <f t="shared" si="75"/>
        <v>0</v>
      </c>
      <c r="U525" s="114">
        <f t="shared" si="77"/>
        <v>623149.19999999995</v>
      </c>
      <c r="V525" s="114">
        <f t="shared" si="77"/>
        <v>0</v>
      </c>
      <c r="W525" s="117">
        <v>576831.82999999996</v>
      </c>
      <c r="X525" s="117">
        <v>0</v>
      </c>
      <c r="Y525" s="117">
        <v>453422.88</v>
      </c>
      <c r="Z525" s="119">
        <v>0</v>
      </c>
      <c r="AA525" s="120"/>
      <c r="AB525" s="130">
        <v>742948.4</v>
      </c>
      <c r="AC525" s="130">
        <v>0</v>
      </c>
      <c r="AD525" s="130">
        <v>533330.67000000004</v>
      </c>
      <c r="AE525" s="130"/>
      <c r="AK525" s="123">
        <v>627052.73</v>
      </c>
      <c r="AL525" s="123">
        <v>0</v>
      </c>
      <c r="AM525" s="123">
        <v>0</v>
      </c>
      <c r="AN525" s="123">
        <v>0</v>
      </c>
      <c r="AO525" s="124">
        <v>828298.34</v>
      </c>
      <c r="AP525" s="124">
        <v>0</v>
      </c>
      <c r="AQ525" s="124">
        <v>0</v>
      </c>
      <c r="AR525" s="124">
        <v>0</v>
      </c>
      <c r="AS525" s="123">
        <v>623149.19999999995</v>
      </c>
      <c r="AT525" s="123">
        <v>0</v>
      </c>
      <c r="AU525" s="123">
        <v>0</v>
      </c>
      <c r="AV525" s="123">
        <v>0</v>
      </c>
      <c r="AY525" s="131">
        <v>454323.06</v>
      </c>
      <c r="AZ525" s="131"/>
      <c r="BK525" s="128">
        <f t="shared" si="76"/>
        <v>623149.19999999995</v>
      </c>
      <c r="BL525" s="128">
        <f t="shared" si="76"/>
        <v>0</v>
      </c>
      <c r="BM525" s="129">
        <f t="shared" si="74"/>
        <v>0</v>
      </c>
      <c r="BN525" s="129">
        <f t="shared" si="74"/>
        <v>0</v>
      </c>
    </row>
    <row r="526" spans="3:66" ht="20.100000000000001" customHeight="1" x14ac:dyDescent="0.25">
      <c r="C526" s="1" t="s">
        <v>669</v>
      </c>
      <c r="D526" s="139" t="s">
        <v>50</v>
      </c>
      <c r="E526" s="102" t="s">
        <v>62</v>
      </c>
      <c r="F526" s="140" t="s">
        <v>753</v>
      </c>
      <c r="G526" s="114">
        <f t="shared" si="78"/>
        <v>0</v>
      </c>
      <c r="H526" s="114">
        <f t="shared" si="78"/>
        <v>0</v>
      </c>
      <c r="I526" s="114">
        <f t="shared" si="73"/>
        <v>0</v>
      </c>
      <c r="J526" s="114">
        <f t="shared" si="73"/>
        <v>0</v>
      </c>
      <c r="M526" s="141" t="s">
        <v>753</v>
      </c>
      <c r="N526" s="142">
        <v>0</v>
      </c>
      <c r="O526" s="142">
        <v>0</v>
      </c>
      <c r="P526" s="142">
        <v>0</v>
      </c>
      <c r="Q526" s="142">
        <v>0</v>
      </c>
      <c r="S526" s="117">
        <f t="shared" si="75"/>
        <v>0</v>
      </c>
      <c r="T526" s="117">
        <f t="shared" si="75"/>
        <v>0</v>
      </c>
      <c r="U526" s="114">
        <f t="shared" si="77"/>
        <v>1451917.8</v>
      </c>
      <c r="V526" s="114">
        <f t="shared" si="77"/>
        <v>0</v>
      </c>
      <c r="W526" s="117"/>
      <c r="X526" s="117"/>
      <c r="Y526" s="117"/>
      <c r="Z526" s="119"/>
      <c r="AA526" s="120"/>
      <c r="AB526" s="130"/>
      <c r="AC526" s="130"/>
      <c r="AD526" s="130"/>
      <c r="AE526" s="130"/>
      <c r="AK526" s="123">
        <v>0</v>
      </c>
      <c r="AL526" s="123">
        <v>0</v>
      </c>
      <c r="AM526" s="123">
        <v>0</v>
      </c>
      <c r="AN526" s="123">
        <v>0</v>
      </c>
      <c r="AO526" s="124">
        <v>0</v>
      </c>
      <c r="AP526" s="124">
        <v>0</v>
      </c>
      <c r="AQ526" s="124">
        <v>0</v>
      </c>
      <c r="AR526" s="124">
        <v>0</v>
      </c>
      <c r="AS526" s="123">
        <v>1451917.8</v>
      </c>
      <c r="AT526" s="123">
        <v>0</v>
      </c>
      <c r="AU526" s="123">
        <v>0</v>
      </c>
      <c r="AV526" s="123">
        <v>0</v>
      </c>
      <c r="AY526" s="131"/>
      <c r="AZ526" s="131"/>
      <c r="BK526" s="128">
        <f t="shared" si="76"/>
        <v>1451917.8</v>
      </c>
      <c r="BL526" s="128">
        <f t="shared" si="76"/>
        <v>0</v>
      </c>
      <c r="BM526" s="129">
        <f t="shared" si="74"/>
        <v>0</v>
      </c>
      <c r="BN526" s="129">
        <f t="shared" si="74"/>
        <v>0</v>
      </c>
    </row>
    <row r="527" spans="3:66" ht="20.100000000000001" customHeight="1" x14ac:dyDescent="0.25">
      <c r="C527" s="1" t="s">
        <v>669</v>
      </c>
      <c r="D527" s="139" t="s">
        <v>50</v>
      </c>
      <c r="E527" s="102" t="s">
        <v>62</v>
      </c>
      <c r="F527" s="140" t="s">
        <v>754</v>
      </c>
      <c r="G527" s="114">
        <f t="shared" si="78"/>
        <v>6693829.1399999997</v>
      </c>
      <c r="H527" s="114">
        <f t="shared" si="78"/>
        <v>0</v>
      </c>
      <c r="I527" s="114">
        <f t="shared" si="73"/>
        <v>18240709</v>
      </c>
      <c r="J527" s="114">
        <f t="shared" si="73"/>
        <v>0</v>
      </c>
      <c r="M527" s="141" t="s">
        <v>754</v>
      </c>
      <c r="N527" s="142">
        <v>6693829.1399999997</v>
      </c>
      <c r="O527" s="142">
        <v>0</v>
      </c>
      <c r="P527" s="142">
        <v>0</v>
      </c>
      <c r="Q527" s="142">
        <v>0</v>
      </c>
      <c r="S527" s="117">
        <f t="shared" si="75"/>
        <v>8953328</v>
      </c>
      <c r="T527" s="117">
        <f t="shared" si="75"/>
        <v>0</v>
      </c>
      <c r="U527" s="114">
        <f t="shared" si="77"/>
        <v>9899534.0099999998</v>
      </c>
      <c r="V527" s="114">
        <f t="shared" si="77"/>
        <v>0</v>
      </c>
      <c r="W527" s="117">
        <v>13880547</v>
      </c>
      <c r="X527" s="117">
        <v>0</v>
      </c>
      <c r="Y527" s="117">
        <v>12622834</v>
      </c>
      <c r="Z527" s="119">
        <v>0</v>
      </c>
      <c r="AA527" s="120"/>
      <c r="AB527" s="130">
        <v>5899499.9699999997</v>
      </c>
      <c r="AC527" s="130">
        <v>0</v>
      </c>
      <c r="AD527" s="130">
        <v>5943399.4199999999</v>
      </c>
      <c r="AE527" s="130"/>
      <c r="AK527" s="123">
        <v>18240709</v>
      </c>
      <c r="AL527" s="123">
        <v>0</v>
      </c>
      <c r="AM527" s="123">
        <v>0</v>
      </c>
      <c r="AN527" s="123">
        <v>0</v>
      </c>
      <c r="AO527" s="124">
        <v>8953328</v>
      </c>
      <c r="AP527" s="124">
        <v>0</v>
      </c>
      <c r="AQ527" s="124">
        <v>0</v>
      </c>
      <c r="AR527" s="124">
        <v>0</v>
      </c>
      <c r="AS527" s="123">
        <v>9899534.0099999998</v>
      </c>
      <c r="AT527" s="123">
        <v>0</v>
      </c>
      <c r="AU527" s="123">
        <v>0</v>
      </c>
      <c r="AV527" s="123">
        <v>0</v>
      </c>
      <c r="AY527" s="131">
        <v>5046563.24</v>
      </c>
      <c r="AZ527" s="131"/>
      <c r="BK527" s="128">
        <f t="shared" si="76"/>
        <v>9899534.0099999998</v>
      </c>
      <c r="BL527" s="128">
        <f t="shared" si="76"/>
        <v>0</v>
      </c>
      <c r="BM527" s="129">
        <f t="shared" si="74"/>
        <v>0</v>
      </c>
      <c r="BN527" s="129">
        <f t="shared" si="74"/>
        <v>0</v>
      </c>
    </row>
    <row r="528" spans="3:66" ht="20.100000000000001" customHeight="1" x14ac:dyDescent="0.25">
      <c r="C528" s="1" t="s">
        <v>669</v>
      </c>
      <c r="D528" s="139" t="s">
        <v>50</v>
      </c>
      <c r="E528" s="102" t="s">
        <v>62</v>
      </c>
      <c r="F528" s="140" t="s">
        <v>755</v>
      </c>
      <c r="G528" s="114">
        <f t="shared" si="78"/>
        <v>0</v>
      </c>
      <c r="H528" s="114">
        <f t="shared" si="78"/>
        <v>0</v>
      </c>
      <c r="I528" s="114">
        <f t="shared" si="73"/>
        <v>0</v>
      </c>
      <c r="J528" s="114">
        <f t="shared" si="73"/>
        <v>0</v>
      </c>
      <c r="M528" s="141" t="s">
        <v>755</v>
      </c>
      <c r="N528" s="142">
        <v>0</v>
      </c>
      <c r="O528" s="142">
        <v>0</v>
      </c>
      <c r="P528" s="142">
        <v>0</v>
      </c>
      <c r="Q528" s="142">
        <v>0</v>
      </c>
      <c r="S528" s="117">
        <f t="shared" si="75"/>
        <v>0</v>
      </c>
      <c r="T528" s="117">
        <f t="shared" si="75"/>
        <v>0</v>
      </c>
      <c r="U528" s="114">
        <f t="shared" si="77"/>
        <v>0</v>
      </c>
      <c r="V528" s="114">
        <f t="shared" si="77"/>
        <v>0</v>
      </c>
      <c r="W528" s="117">
        <v>0</v>
      </c>
      <c r="X528" s="117">
        <v>0</v>
      </c>
      <c r="Y528" s="119"/>
      <c r="Z528" s="119">
        <v>0</v>
      </c>
      <c r="AA528" s="120"/>
      <c r="AB528" s="130">
        <v>0</v>
      </c>
      <c r="AC528" s="130">
        <v>0</v>
      </c>
      <c r="AD528" s="130">
        <v>52723.57</v>
      </c>
      <c r="AE528" s="130"/>
      <c r="AK528" s="123">
        <v>0</v>
      </c>
      <c r="AL528" s="123">
        <v>0</v>
      </c>
      <c r="AM528" s="123">
        <v>0</v>
      </c>
      <c r="AN528" s="123">
        <v>0</v>
      </c>
      <c r="AO528" s="124">
        <v>0</v>
      </c>
      <c r="AP528" s="124">
        <v>0</v>
      </c>
      <c r="AQ528" s="124">
        <v>0</v>
      </c>
      <c r="AR528" s="124">
        <v>0</v>
      </c>
      <c r="AS528" s="123">
        <v>0</v>
      </c>
      <c r="AT528" s="123">
        <v>0</v>
      </c>
      <c r="AU528" s="123">
        <v>0</v>
      </c>
      <c r="AV528" s="123">
        <v>0</v>
      </c>
      <c r="AY528" s="131">
        <v>1485118.14</v>
      </c>
      <c r="AZ528" s="131"/>
      <c r="BK528" s="128">
        <f t="shared" si="76"/>
        <v>0</v>
      </c>
      <c r="BL528" s="128">
        <f t="shared" si="76"/>
        <v>0</v>
      </c>
      <c r="BM528" s="129">
        <f t="shared" si="74"/>
        <v>0</v>
      </c>
      <c r="BN528" s="129">
        <f t="shared" si="74"/>
        <v>0</v>
      </c>
    </row>
    <row r="529" spans="3:66" ht="20.100000000000001" customHeight="1" x14ac:dyDescent="0.25">
      <c r="C529" s="1" t="s">
        <v>669</v>
      </c>
      <c r="D529" s="139" t="s">
        <v>50</v>
      </c>
      <c r="E529" s="102" t="s">
        <v>62</v>
      </c>
      <c r="F529" s="140" t="s">
        <v>756</v>
      </c>
      <c r="G529" s="114">
        <f t="shared" si="78"/>
        <v>9957835.0999999996</v>
      </c>
      <c r="H529" s="114">
        <f t="shared" si="78"/>
        <v>0</v>
      </c>
      <c r="I529" s="114">
        <f t="shared" si="73"/>
        <v>6855108.5499999998</v>
      </c>
      <c r="J529" s="114">
        <f t="shared" si="73"/>
        <v>0</v>
      </c>
      <c r="M529" s="141" t="s">
        <v>756</v>
      </c>
      <c r="N529" s="142">
        <v>9957835.0999999996</v>
      </c>
      <c r="O529" s="142">
        <v>0</v>
      </c>
      <c r="P529" s="142">
        <v>0</v>
      </c>
      <c r="Q529" s="142">
        <v>0</v>
      </c>
      <c r="S529" s="117">
        <f t="shared" si="75"/>
        <v>1274734.7</v>
      </c>
      <c r="T529" s="117">
        <f t="shared" si="75"/>
        <v>0</v>
      </c>
      <c r="U529" s="114">
        <f t="shared" si="77"/>
        <v>1568755.94</v>
      </c>
      <c r="V529" s="114">
        <f t="shared" si="77"/>
        <v>0</v>
      </c>
      <c r="W529" s="117">
        <v>4695825.99</v>
      </c>
      <c r="X529" s="117">
        <v>0</v>
      </c>
      <c r="Y529" s="117">
        <v>5176260.3</v>
      </c>
      <c r="Z529" s="119">
        <v>0</v>
      </c>
      <c r="AA529" s="120"/>
      <c r="AB529" s="130">
        <v>3566703.55</v>
      </c>
      <c r="AC529" s="130">
        <v>0</v>
      </c>
      <c r="AD529" s="130"/>
      <c r="AE529" s="130"/>
      <c r="AK529" s="123">
        <v>6855108.5499999998</v>
      </c>
      <c r="AL529" s="123">
        <v>0</v>
      </c>
      <c r="AM529" s="123">
        <v>0</v>
      </c>
      <c r="AN529" s="123">
        <v>0</v>
      </c>
      <c r="AO529" s="124">
        <v>1274734.7</v>
      </c>
      <c r="AP529" s="124">
        <v>0</v>
      </c>
      <c r="AQ529" s="124">
        <v>0</v>
      </c>
      <c r="AR529" s="124">
        <v>0</v>
      </c>
      <c r="AS529" s="123">
        <v>1568755.94</v>
      </c>
      <c r="AT529" s="123">
        <v>0</v>
      </c>
      <c r="AU529" s="123">
        <v>0</v>
      </c>
      <c r="AV529" s="123">
        <v>0</v>
      </c>
      <c r="AY529" s="131"/>
      <c r="AZ529" s="131"/>
      <c r="BK529" s="128">
        <f t="shared" si="76"/>
        <v>1568755.94</v>
      </c>
      <c r="BL529" s="128">
        <f t="shared" si="76"/>
        <v>0</v>
      </c>
      <c r="BM529" s="129">
        <f t="shared" si="74"/>
        <v>0</v>
      </c>
      <c r="BN529" s="129">
        <f t="shared" si="74"/>
        <v>0</v>
      </c>
    </row>
    <row r="530" spans="3:66" ht="20.100000000000001" customHeight="1" x14ac:dyDescent="0.25">
      <c r="C530" s="1" t="s">
        <v>669</v>
      </c>
      <c r="D530" s="139" t="s">
        <v>50</v>
      </c>
      <c r="E530" s="102" t="s">
        <v>62</v>
      </c>
      <c r="F530" s="140" t="s">
        <v>757</v>
      </c>
      <c r="G530" s="114">
        <f t="shared" si="78"/>
        <v>874138</v>
      </c>
      <c r="H530" s="114">
        <f t="shared" si="78"/>
        <v>0</v>
      </c>
      <c r="I530" s="114">
        <f t="shared" si="73"/>
        <v>671972</v>
      </c>
      <c r="J530" s="114">
        <f t="shared" si="73"/>
        <v>0</v>
      </c>
      <c r="M530" s="141" t="s">
        <v>757</v>
      </c>
      <c r="N530" s="142">
        <v>873644</v>
      </c>
      <c r="O530" s="142">
        <v>0</v>
      </c>
      <c r="P530" s="142">
        <v>494</v>
      </c>
      <c r="Q530" s="142">
        <v>0</v>
      </c>
      <c r="S530" s="117">
        <f t="shared" si="75"/>
        <v>1725833</v>
      </c>
      <c r="T530" s="117">
        <f t="shared" si="75"/>
        <v>0</v>
      </c>
      <c r="U530" s="114">
        <f t="shared" si="77"/>
        <v>306938</v>
      </c>
      <c r="V530" s="114">
        <f t="shared" si="77"/>
        <v>0</v>
      </c>
      <c r="W530" s="117">
        <v>6784445</v>
      </c>
      <c r="X530" s="117">
        <v>0</v>
      </c>
      <c r="Y530" s="117">
        <v>377819</v>
      </c>
      <c r="Z530" s="119">
        <v>0</v>
      </c>
      <c r="AA530" s="120"/>
      <c r="AB530" s="130"/>
      <c r="AC530" s="130"/>
      <c r="AD530" s="130"/>
      <c r="AE530" s="130"/>
      <c r="AK530" s="123">
        <v>374758</v>
      </c>
      <c r="AL530" s="123">
        <v>0</v>
      </c>
      <c r="AM530" s="123">
        <v>297214</v>
      </c>
      <c r="AN530" s="123">
        <v>0</v>
      </c>
      <c r="AO530" s="124">
        <f>1650028+36845</f>
        <v>1686873</v>
      </c>
      <c r="AP530" s="124">
        <v>0</v>
      </c>
      <c r="AQ530" s="124">
        <v>38960</v>
      </c>
      <c r="AR530" s="124">
        <v>0</v>
      </c>
      <c r="AS530" s="123">
        <v>300674</v>
      </c>
      <c r="AT530" s="123">
        <v>0</v>
      </c>
      <c r="AU530" s="123">
        <v>6264</v>
      </c>
      <c r="AV530" s="123">
        <v>0</v>
      </c>
      <c r="AY530" s="131"/>
      <c r="AZ530" s="131"/>
      <c r="BK530" s="128">
        <f t="shared" si="76"/>
        <v>306938</v>
      </c>
      <c r="BL530" s="128">
        <f t="shared" si="76"/>
        <v>0</v>
      </c>
      <c r="BM530" s="129">
        <f t="shared" si="74"/>
        <v>0</v>
      </c>
      <c r="BN530" s="129">
        <f t="shared" si="74"/>
        <v>0</v>
      </c>
    </row>
    <row r="531" spans="3:66" ht="20.100000000000001" customHeight="1" x14ac:dyDescent="0.25">
      <c r="D531" s="139" t="s">
        <v>50</v>
      </c>
      <c r="E531" s="102" t="s">
        <v>62</v>
      </c>
      <c r="F531" s="156" t="s">
        <v>758</v>
      </c>
      <c r="G531" s="114">
        <f t="shared" si="78"/>
        <v>5083828.2</v>
      </c>
      <c r="H531" s="114">
        <f t="shared" si="78"/>
        <v>0</v>
      </c>
      <c r="I531" s="114"/>
      <c r="J531" s="114"/>
      <c r="M531" s="141" t="s">
        <v>758</v>
      </c>
      <c r="N531" s="142">
        <v>5083828.2</v>
      </c>
      <c r="O531" s="142">
        <v>0</v>
      </c>
      <c r="P531" s="142">
        <v>0</v>
      </c>
      <c r="Q531" s="142">
        <v>0</v>
      </c>
      <c r="S531" s="117"/>
      <c r="T531" s="117"/>
      <c r="U531" s="114"/>
      <c r="V531" s="114"/>
      <c r="W531" s="117"/>
      <c r="X531" s="117"/>
      <c r="Y531" s="117"/>
      <c r="Z531" s="119"/>
      <c r="AA531" s="120"/>
      <c r="AB531" s="130"/>
      <c r="AC531" s="130"/>
      <c r="AD531" s="130"/>
      <c r="AE531" s="130"/>
      <c r="AK531" s="123"/>
      <c r="AL531" s="123"/>
      <c r="AM531" s="123"/>
      <c r="AN531" s="123"/>
      <c r="AO531" s="124"/>
      <c r="AP531" s="124"/>
      <c r="AQ531" s="124"/>
      <c r="AR531" s="124"/>
      <c r="AS531" s="123"/>
      <c r="AT531" s="123"/>
      <c r="AU531" s="123"/>
      <c r="AV531" s="123"/>
      <c r="AY531" s="131"/>
      <c r="AZ531" s="131"/>
      <c r="BK531" s="128"/>
      <c r="BL531" s="128"/>
      <c r="BM531" s="129"/>
      <c r="BN531" s="129"/>
    </row>
    <row r="532" spans="3:66" ht="20.100000000000001" customHeight="1" x14ac:dyDescent="0.25">
      <c r="C532" s="1" t="s">
        <v>669</v>
      </c>
      <c r="D532" s="139" t="s">
        <v>50</v>
      </c>
      <c r="E532" s="102" t="s">
        <v>62</v>
      </c>
      <c r="F532" s="140" t="s">
        <v>759</v>
      </c>
      <c r="G532" s="114">
        <f t="shared" si="78"/>
        <v>0</v>
      </c>
      <c r="H532" s="114">
        <f t="shared" si="78"/>
        <v>0</v>
      </c>
      <c r="I532" s="114">
        <f t="shared" si="73"/>
        <v>0</v>
      </c>
      <c r="J532" s="114">
        <f t="shared" si="73"/>
        <v>0</v>
      </c>
      <c r="M532" s="141" t="s">
        <v>759</v>
      </c>
      <c r="N532" s="142">
        <v>0</v>
      </c>
      <c r="O532" s="142">
        <v>0</v>
      </c>
      <c r="P532" s="142">
        <v>0</v>
      </c>
      <c r="Q532" s="142">
        <v>0</v>
      </c>
      <c r="S532" s="117">
        <f t="shared" ref="S532:T547" si="79">AO532+AQ532</f>
        <v>0</v>
      </c>
      <c r="T532" s="117">
        <f t="shared" si="79"/>
        <v>0</v>
      </c>
      <c r="U532" s="114">
        <f t="shared" si="77"/>
        <v>0</v>
      </c>
      <c r="V532" s="114">
        <f t="shared" si="77"/>
        <v>0</v>
      </c>
      <c r="W532" s="117">
        <v>0</v>
      </c>
      <c r="X532" s="117">
        <v>0</v>
      </c>
      <c r="Y532" s="119">
        <v>0</v>
      </c>
      <c r="Z532" s="119">
        <v>0</v>
      </c>
      <c r="AA532" s="120"/>
      <c r="AB532" s="163">
        <v>0</v>
      </c>
      <c r="AC532" s="163">
        <v>0</v>
      </c>
      <c r="AD532" s="130"/>
      <c r="AE532" s="130"/>
      <c r="AK532" s="123">
        <v>0</v>
      </c>
      <c r="AL532" s="123">
        <v>0</v>
      </c>
      <c r="AM532" s="123">
        <v>0</v>
      </c>
      <c r="AN532" s="123">
        <v>0</v>
      </c>
      <c r="AO532" s="124">
        <v>0</v>
      </c>
      <c r="AP532" s="124">
        <v>0</v>
      </c>
      <c r="AQ532" s="124">
        <v>0</v>
      </c>
      <c r="AR532" s="124">
        <v>0</v>
      </c>
      <c r="AS532" s="123">
        <v>0</v>
      </c>
      <c r="AT532" s="123">
        <v>0</v>
      </c>
      <c r="AU532" s="123">
        <v>0</v>
      </c>
      <c r="AV532" s="123">
        <v>0</v>
      </c>
      <c r="AY532" s="131">
        <v>6232</v>
      </c>
      <c r="AZ532" s="131"/>
      <c r="BK532" s="128">
        <f t="shared" si="76"/>
        <v>0</v>
      </c>
      <c r="BL532" s="128">
        <f t="shared" si="76"/>
        <v>0</v>
      </c>
      <c r="BM532" s="129">
        <f t="shared" si="74"/>
        <v>0</v>
      </c>
      <c r="BN532" s="129">
        <f t="shared" si="74"/>
        <v>0</v>
      </c>
    </row>
    <row r="533" spans="3:66" ht="20.100000000000001" customHeight="1" x14ac:dyDescent="0.25">
      <c r="C533" s="1" t="s">
        <v>669</v>
      </c>
      <c r="D533" s="139" t="s">
        <v>50</v>
      </c>
      <c r="E533" s="102" t="s">
        <v>62</v>
      </c>
      <c r="F533" s="140" t="s">
        <v>760</v>
      </c>
      <c r="G533" s="114">
        <f t="shared" si="78"/>
        <v>0</v>
      </c>
      <c r="H533" s="114">
        <f t="shared" si="78"/>
        <v>0</v>
      </c>
      <c r="I533" s="114">
        <f t="shared" si="73"/>
        <v>0</v>
      </c>
      <c r="J533" s="114">
        <f t="shared" si="73"/>
        <v>0</v>
      </c>
      <c r="M533" s="141" t="s">
        <v>760</v>
      </c>
      <c r="N533" s="142">
        <v>0</v>
      </c>
      <c r="O533" s="142">
        <v>0</v>
      </c>
      <c r="P533" s="142">
        <v>0</v>
      </c>
      <c r="Q533" s="142">
        <v>0</v>
      </c>
      <c r="S533" s="117">
        <f t="shared" si="79"/>
        <v>0</v>
      </c>
      <c r="T533" s="117">
        <f t="shared" si="79"/>
        <v>0</v>
      </c>
      <c r="U533" s="114">
        <f t="shared" si="77"/>
        <v>0</v>
      </c>
      <c r="V533" s="114">
        <f t="shared" si="77"/>
        <v>0</v>
      </c>
      <c r="W533" s="117">
        <v>0</v>
      </c>
      <c r="X533" s="117">
        <v>0</v>
      </c>
      <c r="Y533" s="119">
        <v>0</v>
      </c>
      <c r="Z533" s="119">
        <v>0</v>
      </c>
      <c r="AA533" s="120"/>
      <c r="AB533" s="163">
        <v>0</v>
      </c>
      <c r="AC533" s="163">
        <v>0</v>
      </c>
      <c r="AD533" s="130"/>
      <c r="AE533" s="130"/>
      <c r="AK533" s="123">
        <v>0</v>
      </c>
      <c r="AL533" s="123">
        <v>0</v>
      </c>
      <c r="AM533" s="123">
        <v>0</v>
      </c>
      <c r="AN533" s="123">
        <v>0</v>
      </c>
      <c r="AO533" s="124">
        <v>0</v>
      </c>
      <c r="AP533" s="124">
        <v>0</v>
      </c>
      <c r="AQ533" s="124">
        <v>0</v>
      </c>
      <c r="AR533" s="124">
        <v>0</v>
      </c>
      <c r="AS533" s="123">
        <v>0</v>
      </c>
      <c r="AT533" s="123">
        <v>0</v>
      </c>
      <c r="AU533" s="123">
        <v>0</v>
      </c>
      <c r="AV533" s="123">
        <v>0</v>
      </c>
      <c r="AY533" s="131">
        <v>812351</v>
      </c>
      <c r="AZ533" s="131"/>
      <c r="BK533" s="128">
        <f t="shared" si="76"/>
        <v>0</v>
      </c>
      <c r="BL533" s="128">
        <f t="shared" si="76"/>
        <v>0</v>
      </c>
      <c r="BM533" s="129">
        <f t="shared" si="74"/>
        <v>0</v>
      </c>
      <c r="BN533" s="129">
        <f t="shared" si="74"/>
        <v>0</v>
      </c>
    </row>
    <row r="534" spans="3:66" ht="20.100000000000001" customHeight="1" x14ac:dyDescent="0.25">
      <c r="C534" s="1" t="s">
        <v>669</v>
      </c>
      <c r="D534" s="139" t="s">
        <v>50</v>
      </c>
      <c r="E534" s="102" t="s">
        <v>62</v>
      </c>
      <c r="F534" s="140" t="s">
        <v>761</v>
      </c>
      <c r="G534" s="114">
        <f t="shared" si="78"/>
        <v>0</v>
      </c>
      <c r="H534" s="114">
        <f t="shared" si="78"/>
        <v>0</v>
      </c>
      <c r="I534" s="114">
        <f t="shared" si="73"/>
        <v>0</v>
      </c>
      <c r="J534" s="114">
        <f t="shared" si="73"/>
        <v>0</v>
      </c>
      <c r="M534" s="141" t="s">
        <v>761</v>
      </c>
      <c r="N534" s="142">
        <v>0</v>
      </c>
      <c r="O534" s="142">
        <v>0</v>
      </c>
      <c r="P534" s="142">
        <v>0</v>
      </c>
      <c r="Q534" s="142">
        <v>0</v>
      </c>
      <c r="S534" s="117">
        <f t="shared" si="79"/>
        <v>0</v>
      </c>
      <c r="T534" s="117">
        <f t="shared" si="79"/>
        <v>0</v>
      </c>
      <c r="U534" s="114">
        <f t="shared" si="77"/>
        <v>0</v>
      </c>
      <c r="V534" s="114">
        <f t="shared" si="77"/>
        <v>0</v>
      </c>
      <c r="W534" s="117">
        <v>1250182</v>
      </c>
      <c r="X534" s="117">
        <v>0</v>
      </c>
      <c r="Y534" s="117">
        <v>77950</v>
      </c>
      <c r="Z534" s="119">
        <v>0</v>
      </c>
      <c r="AA534" s="120"/>
      <c r="AB534" s="130">
        <v>7233</v>
      </c>
      <c r="AC534" s="130">
        <v>0</v>
      </c>
      <c r="AD534" s="130">
        <v>13229</v>
      </c>
      <c r="AE534" s="130"/>
      <c r="AK534" s="123">
        <v>0</v>
      </c>
      <c r="AL534" s="123">
        <v>0</v>
      </c>
      <c r="AM534" s="123">
        <v>0</v>
      </c>
      <c r="AN534" s="123">
        <v>0</v>
      </c>
      <c r="AO534" s="124">
        <v>0</v>
      </c>
      <c r="AP534" s="124">
        <v>0</v>
      </c>
      <c r="AQ534" s="124">
        <v>0</v>
      </c>
      <c r="AR534" s="124">
        <v>0</v>
      </c>
      <c r="AS534" s="123">
        <v>0</v>
      </c>
      <c r="AT534" s="123">
        <v>0</v>
      </c>
      <c r="AU534" s="123">
        <v>0</v>
      </c>
      <c r="AV534" s="123">
        <v>0</v>
      </c>
      <c r="AY534" s="131">
        <v>47061</v>
      </c>
      <c r="AZ534" s="131"/>
      <c r="BK534" s="128">
        <f t="shared" si="76"/>
        <v>0</v>
      </c>
      <c r="BL534" s="128">
        <f t="shared" si="76"/>
        <v>0</v>
      </c>
      <c r="BM534" s="129">
        <f t="shared" si="74"/>
        <v>0</v>
      </c>
      <c r="BN534" s="129">
        <f t="shared" si="74"/>
        <v>0</v>
      </c>
    </row>
    <row r="535" spans="3:66" ht="20.100000000000001" customHeight="1" x14ac:dyDescent="0.25">
      <c r="C535" s="1" t="s">
        <v>669</v>
      </c>
      <c r="D535" s="139" t="s">
        <v>50</v>
      </c>
      <c r="E535" s="102" t="s">
        <v>62</v>
      </c>
      <c r="F535" s="140" t="s">
        <v>762</v>
      </c>
      <c r="G535" s="114">
        <f t="shared" si="78"/>
        <v>0</v>
      </c>
      <c r="H535" s="114">
        <f t="shared" si="78"/>
        <v>0</v>
      </c>
      <c r="I535" s="114">
        <f t="shared" si="73"/>
        <v>0</v>
      </c>
      <c r="J535" s="114">
        <f t="shared" si="73"/>
        <v>0</v>
      </c>
      <c r="M535" s="141" t="s">
        <v>762</v>
      </c>
      <c r="N535" s="142">
        <v>0</v>
      </c>
      <c r="O535" s="142">
        <v>0</v>
      </c>
      <c r="P535" s="142">
        <v>0</v>
      </c>
      <c r="Q535" s="142">
        <v>0</v>
      </c>
      <c r="S535" s="119">
        <f t="shared" si="79"/>
        <v>756991</v>
      </c>
      <c r="T535" s="117">
        <f t="shared" si="79"/>
        <v>0</v>
      </c>
      <c r="U535" s="114"/>
      <c r="V535" s="114"/>
      <c r="W535" s="117"/>
      <c r="X535" s="117"/>
      <c r="Y535" s="117"/>
      <c r="Z535" s="119"/>
      <c r="AA535" s="120"/>
      <c r="AB535" s="130"/>
      <c r="AC535" s="130"/>
      <c r="AD535" s="130"/>
      <c r="AE535" s="130"/>
      <c r="AK535" s="123">
        <v>0</v>
      </c>
      <c r="AL535" s="123">
        <v>0</v>
      </c>
      <c r="AM535" s="123">
        <v>0</v>
      </c>
      <c r="AN535" s="123">
        <v>0</v>
      </c>
      <c r="AO535" s="124">
        <v>756991</v>
      </c>
      <c r="AP535" s="124">
        <v>0</v>
      </c>
      <c r="AQ535" s="124">
        <v>0</v>
      </c>
      <c r="AR535" s="124">
        <v>0</v>
      </c>
      <c r="AS535" s="123"/>
      <c r="AT535" s="123"/>
      <c r="AU535" s="123"/>
      <c r="AV535" s="123"/>
      <c r="AY535" s="131"/>
      <c r="AZ535" s="131"/>
      <c r="BK535" s="128"/>
      <c r="BL535" s="128"/>
      <c r="BM535" s="129"/>
      <c r="BN535" s="129"/>
    </row>
    <row r="536" spans="3:66" ht="20.100000000000001" customHeight="1" x14ac:dyDescent="0.25">
      <c r="C536" s="1" t="s">
        <v>669</v>
      </c>
      <c r="D536" s="139" t="s">
        <v>50</v>
      </c>
      <c r="E536" s="102" t="s">
        <v>62</v>
      </c>
      <c r="F536" s="140" t="s">
        <v>763</v>
      </c>
      <c r="G536" s="114">
        <f t="shared" si="78"/>
        <v>0</v>
      </c>
      <c r="H536" s="114">
        <f t="shared" si="78"/>
        <v>0</v>
      </c>
      <c r="I536" s="114">
        <f t="shared" si="73"/>
        <v>20720</v>
      </c>
      <c r="J536" s="114">
        <f t="shared" si="73"/>
        <v>0</v>
      </c>
      <c r="M536" s="167" t="str">
        <f>+F536</f>
        <v>Interest to MSME Crs</v>
      </c>
      <c r="N536" s="142">
        <v>0</v>
      </c>
      <c r="O536" s="142">
        <v>0</v>
      </c>
      <c r="P536" s="142">
        <v>0</v>
      </c>
      <c r="Q536" s="142">
        <v>0</v>
      </c>
      <c r="S536" s="119">
        <v>2980</v>
      </c>
      <c r="T536" s="117">
        <f t="shared" si="79"/>
        <v>0</v>
      </c>
      <c r="U536" s="118">
        <f t="shared" si="77"/>
        <v>436002.12014004565</v>
      </c>
      <c r="V536" s="114">
        <f t="shared" si="77"/>
        <v>0</v>
      </c>
      <c r="W536" s="117">
        <v>0</v>
      </c>
      <c r="X536" s="117">
        <v>0</v>
      </c>
      <c r="Y536" s="117">
        <v>0</v>
      </c>
      <c r="Z536" s="119">
        <v>0</v>
      </c>
      <c r="AA536" s="120"/>
      <c r="AB536" s="130"/>
      <c r="AC536" s="130"/>
      <c r="AD536" s="130"/>
      <c r="AE536" s="130"/>
      <c r="AK536" s="123">
        <v>20720</v>
      </c>
      <c r="AL536" s="123">
        <v>0</v>
      </c>
      <c r="AM536" s="123">
        <v>0</v>
      </c>
      <c r="AN536" s="123">
        <v>0</v>
      </c>
      <c r="AO536" s="124">
        <v>0</v>
      </c>
      <c r="AP536" s="124">
        <v>0</v>
      </c>
      <c r="AQ536" s="124">
        <v>0</v>
      </c>
      <c r="AR536" s="124">
        <v>0</v>
      </c>
      <c r="AS536" s="123">
        <v>436002.12014004565</v>
      </c>
      <c r="AT536" s="123">
        <v>0</v>
      </c>
      <c r="AU536" s="123">
        <v>0</v>
      </c>
      <c r="AV536" s="123"/>
      <c r="AY536" s="131"/>
      <c r="AZ536" s="131"/>
      <c r="BK536" s="128">
        <f t="shared" si="76"/>
        <v>436002.12014004565</v>
      </c>
      <c r="BL536" s="128">
        <f t="shared" si="76"/>
        <v>0</v>
      </c>
      <c r="BM536" s="129">
        <f t="shared" ref="BM536:BN565" si="80">+U536-BK536</f>
        <v>0</v>
      </c>
      <c r="BN536" s="129">
        <f t="shared" si="80"/>
        <v>0</v>
      </c>
    </row>
    <row r="537" spans="3:66" ht="20.100000000000001" customHeight="1" x14ac:dyDescent="0.25">
      <c r="D537" s="139" t="s">
        <v>50</v>
      </c>
      <c r="E537" s="102" t="s">
        <v>62</v>
      </c>
      <c r="F537" s="140" t="s">
        <v>764</v>
      </c>
      <c r="G537" s="114">
        <f t="shared" si="78"/>
        <v>29417</v>
      </c>
      <c r="H537" s="114">
        <f t="shared" si="78"/>
        <v>0</v>
      </c>
      <c r="I537" s="114">
        <f>+AK537+AM537</f>
        <v>0</v>
      </c>
      <c r="J537" s="114">
        <f>+AL537+AN537</f>
        <v>0</v>
      </c>
      <c r="M537" s="167" t="s">
        <v>764</v>
      </c>
      <c r="N537" s="142">
        <v>29417</v>
      </c>
      <c r="O537" s="142">
        <v>0</v>
      </c>
      <c r="P537" s="142">
        <v>0</v>
      </c>
      <c r="Q537" s="142">
        <v>0</v>
      </c>
      <c r="S537" s="119"/>
      <c r="T537" s="117"/>
      <c r="U537" s="118"/>
      <c r="V537" s="114"/>
      <c r="W537" s="117"/>
      <c r="X537" s="117"/>
      <c r="Y537" s="117"/>
      <c r="Z537" s="119"/>
      <c r="AA537" s="120"/>
      <c r="AB537" s="130"/>
      <c r="AC537" s="130"/>
      <c r="AD537" s="130"/>
      <c r="AE537" s="130"/>
      <c r="AK537" s="123"/>
      <c r="AL537" s="123"/>
      <c r="AM537" s="123"/>
      <c r="AN537" s="123"/>
      <c r="AO537" s="124"/>
      <c r="AP537" s="124"/>
      <c r="AQ537" s="124"/>
      <c r="AR537" s="124"/>
      <c r="AS537" s="123"/>
      <c r="AT537" s="123"/>
      <c r="AU537" s="123"/>
      <c r="AV537" s="123"/>
      <c r="AY537" s="131"/>
      <c r="AZ537" s="131"/>
      <c r="BK537" s="128"/>
      <c r="BL537" s="128"/>
      <c r="BM537" s="129"/>
      <c r="BN537" s="129"/>
    </row>
    <row r="538" spans="3:66" ht="20.100000000000001" customHeight="1" x14ac:dyDescent="0.25">
      <c r="C538" s="1" t="s">
        <v>669</v>
      </c>
      <c r="D538" s="139" t="s">
        <v>50</v>
      </c>
      <c r="E538" s="102" t="s">
        <v>62</v>
      </c>
      <c r="F538" s="140" t="s">
        <v>765</v>
      </c>
      <c r="G538" s="114">
        <f t="shared" si="78"/>
        <v>0</v>
      </c>
      <c r="H538" s="114">
        <f t="shared" si="78"/>
        <v>0</v>
      </c>
      <c r="I538" s="114">
        <f t="shared" si="73"/>
        <v>36845</v>
      </c>
      <c r="J538" s="114">
        <f t="shared" si="73"/>
        <v>0</v>
      </c>
      <c r="M538" s="141" t="s">
        <v>765</v>
      </c>
      <c r="N538" s="142">
        <v>0</v>
      </c>
      <c r="O538" s="142">
        <v>0</v>
      </c>
      <c r="P538" s="142">
        <v>0</v>
      </c>
      <c r="Q538" s="142">
        <v>0</v>
      </c>
      <c r="S538" s="117">
        <f t="shared" ref="S538:T566" si="81">AO538+AQ538</f>
        <v>0</v>
      </c>
      <c r="T538" s="117">
        <f t="shared" si="79"/>
        <v>0</v>
      </c>
      <c r="U538" s="118">
        <f t="shared" si="77"/>
        <v>737</v>
      </c>
      <c r="V538" s="114">
        <f t="shared" si="77"/>
        <v>0</v>
      </c>
      <c r="W538" s="117">
        <v>0</v>
      </c>
      <c r="X538" s="117">
        <v>0</v>
      </c>
      <c r="Y538" s="119">
        <v>0</v>
      </c>
      <c r="Z538" s="119">
        <v>0</v>
      </c>
      <c r="AA538" s="120"/>
      <c r="AB538" s="130">
        <v>19973</v>
      </c>
      <c r="AC538" s="130">
        <v>0</v>
      </c>
      <c r="AD538" s="130">
        <v>2160</v>
      </c>
      <c r="AE538" s="130"/>
      <c r="AK538" s="123">
        <v>36845</v>
      </c>
      <c r="AL538" s="123">
        <v>0</v>
      </c>
      <c r="AM538" s="123">
        <v>0</v>
      </c>
      <c r="AN538" s="123">
        <v>0</v>
      </c>
      <c r="AO538" s="124">
        <v>0</v>
      </c>
      <c r="AP538" s="124">
        <v>0</v>
      </c>
      <c r="AQ538" s="124">
        <v>0</v>
      </c>
      <c r="AR538" s="124">
        <v>0</v>
      </c>
      <c r="AS538" s="123">
        <v>737</v>
      </c>
      <c r="AT538" s="123">
        <v>0</v>
      </c>
      <c r="AU538" s="123">
        <v>0</v>
      </c>
      <c r="AV538" s="123">
        <v>0</v>
      </c>
      <c r="AY538" s="131">
        <v>9867</v>
      </c>
      <c r="AZ538" s="131"/>
      <c r="BK538" s="128">
        <f t="shared" si="76"/>
        <v>737</v>
      </c>
      <c r="BL538" s="128">
        <f t="shared" si="76"/>
        <v>0</v>
      </c>
      <c r="BM538" s="129">
        <f t="shared" si="80"/>
        <v>0</v>
      </c>
      <c r="BN538" s="129">
        <f t="shared" si="80"/>
        <v>0</v>
      </c>
    </row>
    <row r="539" spans="3:66" ht="20.100000000000001" customHeight="1" x14ac:dyDescent="0.25">
      <c r="C539" s="1" t="s">
        <v>669</v>
      </c>
      <c r="D539" s="102" t="s">
        <v>50</v>
      </c>
      <c r="E539" s="102" t="s">
        <v>62</v>
      </c>
      <c r="F539" s="113" t="s">
        <v>766</v>
      </c>
      <c r="G539" s="114">
        <f t="shared" si="78"/>
        <v>0</v>
      </c>
      <c r="H539" s="114">
        <f t="shared" si="78"/>
        <v>0</v>
      </c>
      <c r="I539" s="114">
        <f t="shared" ref="I539:J604" si="82">+AK539+AM539</f>
        <v>0</v>
      </c>
      <c r="J539" s="114">
        <f t="shared" si="82"/>
        <v>0</v>
      </c>
      <c r="M539" s="115" t="s">
        <v>766</v>
      </c>
      <c r="N539" s="142">
        <v>0</v>
      </c>
      <c r="O539" s="142">
        <v>0</v>
      </c>
      <c r="P539" s="142">
        <v>0</v>
      </c>
      <c r="Q539" s="142">
        <v>0</v>
      </c>
      <c r="S539" s="117">
        <f t="shared" si="81"/>
        <v>0</v>
      </c>
      <c r="T539" s="117">
        <f t="shared" si="79"/>
        <v>0</v>
      </c>
      <c r="U539" s="118">
        <f t="shared" si="77"/>
        <v>0</v>
      </c>
      <c r="V539" s="118">
        <f t="shared" si="77"/>
        <v>0</v>
      </c>
      <c r="W539" s="117">
        <v>0</v>
      </c>
      <c r="X539" s="117">
        <v>0</v>
      </c>
      <c r="Y539" s="119"/>
      <c r="Z539" s="119"/>
      <c r="AA539" s="120"/>
      <c r="AB539" s="130">
        <v>0</v>
      </c>
      <c r="AC539" s="130">
        <v>0</v>
      </c>
      <c r="AD539" s="130"/>
      <c r="AE539" s="130"/>
      <c r="AK539" s="123">
        <v>0</v>
      </c>
      <c r="AL539" s="123">
        <v>0</v>
      </c>
      <c r="AM539" s="123">
        <v>0</v>
      </c>
      <c r="AN539" s="123">
        <v>0</v>
      </c>
      <c r="AO539" s="124">
        <v>0</v>
      </c>
      <c r="AP539" s="124">
        <v>0</v>
      </c>
      <c r="AQ539" s="124">
        <v>0</v>
      </c>
      <c r="AR539" s="124">
        <v>0</v>
      </c>
      <c r="AS539" s="123">
        <v>0</v>
      </c>
      <c r="AT539" s="123">
        <v>0</v>
      </c>
      <c r="AU539" s="123">
        <v>0</v>
      </c>
      <c r="AV539" s="123">
        <v>0</v>
      </c>
      <c r="AY539" s="131"/>
      <c r="AZ539" s="131"/>
      <c r="BK539" s="128">
        <f t="shared" si="76"/>
        <v>0</v>
      </c>
      <c r="BL539" s="128">
        <f t="shared" si="76"/>
        <v>0</v>
      </c>
      <c r="BM539" s="129">
        <f t="shared" si="80"/>
        <v>0</v>
      </c>
      <c r="BN539" s="129">
        <f t="shared" si="80"/>
        <v>0</v>
      </c>
    </row>
    <row r="540" spans="3:66" ht="20.100000000000001" customHeight="1" x14ac:dyDescent="0.25">
      <c r="C540" s="1" t="s">
        <v>669</v>
      </c>
      <c r="D540" s="139" t="s">
        <v>50</v>
      </c>
      <c r="E540" s="102" t="s">
        <v>62</v>
      </c>
      <c r="F540" s="140" t="s">
        <v>767</v>
      </c>
      <c r="G540" s="114">
        <f t="shared" si="78"/>
        <v>0</v>
      </c>
      <c r="H540" s="114">
        <f t="shared" si="78"/>
        <v>0</v>
      </c>
      <c r="I540" s="114">
        <f t="shared" si="82"/>
        <v>0</v>
      </c>
      <c r="J540" s="114">
        <f t="shared" si="82"/>
        <v>0</v>
      </c>
      <c r="M540" s="141" t="s">
        <v>767</v>
      </c>
      <c r="N540" s="142">
        <v>0</v>
      </c>
      <c r="O540" s="142">
        <v>0</v>
      </c>
      <c r="P540" s="142">
        <v>0</v>
      </c>
      <c r="Q540" s="142">
        <v>0</v>
      </c>
      <c r="S540" s="117">
        <f t="shared" si="81"/>
        <v>0</v>
      </c>
      <c r="T540" s="117">
        <f t="shared" si="79"/>
        <v>0</v>
      </c>
      <c r="U540" s="114">
        <f t="shared" si="77"/>
        <v>0</v>
      </c>
      <c r="V540" s="114">
        <f t="shared" si="77"/>
        <v>0</v>
      </c>
      <c r="W540" s="117">
        <v>0</v>
      </c>
      <c r="X540" s="117">
        <v>0</v>
      </c>
      <c r="Y540" s="119">
        <v>0</v>
      </c>
      <c r="Z540" s="119">
        <v>0</v>
      </c>
      <c r="AA540" s="120"/>
      <c r="AB540" s="130">
        <v>0</v>
      </c>
      <c r="AC540" s="130">
        <v>0</v>
      </c>
      <c r="AD540" s="130">
        <f>1545842.56-104794.01</f>
        <v>1441048.55</v>
      </c>
      <c r="AE540" s="130"/>
      <c r="AK540" s="123">
        <v>0</v>
      </c>
      <c r="AL540" s="123">
        <v>0</v>
      </c>
      <c r="AM540" s="123">
        <v>0</v>
      </c>
      <c r="AN540" s="123">
        <v>0</v>
      </c>
      <c r="AO540" s="124">
        <v>0</v>
      </c>
      <c r="AP540" s="124">
        <v>0</v>
      </c>
      <c r="AQ540" s="124">
        <v>0</v>
      </c>
      <c r="AR540" s="124">
        <v>0</v>
      </c>
      <c r="AS540" s="123">
        <v>0</v>
      </c>
      <c r="AT540" s="123">
        <v>0</v>
      </c>
      <c r="AU540" s="123">
        <v>0</v>
      </c>
      <c r="AV540" s="123">
        <v>0</v>
      </c>
      <c r="AY540" s="131"/>
      <c r="AZ540" s="131"/>
      <c r="BK540" s="128">
        <f t="shared" si="76"/>
        <v>0</v>
      </c>
      <c r="BL540" s="128">
        <f t="shared" si="76"/>
        <v>0</v>
      </c>
      <c r="BM540" s="129">
        <f t="shared" si="80"/>
        <v>0</v>
      </c>
      <c r="BN540" s="129">
        <f t="shared" si="80"/>
        <v>0</v>
      </c>
    </row>
    <row r="541" spans="3:66" ht="20.100000000000001" customHeight="1" x14ac:dyDescent="0.25">
      <c r="C541" s="1" t="s">
        <v>669</v>
      </c>
      <c r="D541" s="139" t="s">
        <v>50</v>
      </c>
      <c r="E541" s="102" t="s">
        <v>62</v>
      </c>
      <c r="F541" s="140" t="s">
        <v>768</v>
      </c>
      <c r="G541" s="114">
        <f t="shared" si="78"/>
        <v>0</v>
      </c>
      <c r="H541" s="114">
        <f t="shared" si="78"/>
        <v>0</v>
      </c>
      <c r="I541" s="114">
        <f t="shared" si="82"/>
        <v>0</v>
      </c>
      <c r="J541" s="114">
        <f t="shared" si="82"/>
        <v>0</v>
      </c>
      <c r="M541" s="141" t="s">
        <v>768</v>
      </c>
      <c r="N541" s="142">
        <v>0</v>
      </c>
      <c r="O541" s="142">
        <v>0</v>
      </c>
      <c r="P541" s="142">
        <v>0</v>
      </c>
      <c r="Q541" s="142">
        <v>0</v>
      </c>
      <c r="S541" s="117">
        <f t="shared" si="81"/>
        <v>0</v>
      </c>
      <c r="T541" s="117">
        <f t="shared" si="79"/>
        <v>0</v>
      </c>
      <c r="U541" s="114">
        <f t="shared" si="77"/>
        <v>0</v>
      </c>
      <c r="V541" s="114">
        <f t="shared" si="77"/>
        <v>0</v>
      </c>
      <c r="W541" s="117">
        <v>0</v>
      </c>
      <c r="X541" s="117">
        <v>0</v>
      </c>
      <c r="Y541" s="117">
        <v>0</v>
      </c>
      <c r="Z541" s="119">
        <v>0</v>
      </c>
      <c r="AA541" s="120"/>
      <c r="AB541" s="130">
        <v>0</v>
      </c>
      <c r="AC541" s="130">
        <v>0</v>
      </c>
      <c r="AD541" s="130"/>
      <c r="AE541" s="130"/>
      <c r="AK541" s="123">
        <v>0</v>
      </c>
      <c r="AL541" s="123">
        <v>0</v>
      </c>
      <c r="AM541" s="123">
        <v>0</v>
      </c>
      <c r="AN541" s="123">
        <v>0</v>
      </c>
      <c r="AO541" s="124">
        <v>0</v>
      </c>
      <c r="AP541" s="124">
        <v>0</v>
      </c>
      <c r="AQ541" s="124">
        <v>0</v>
      </c>
      <c r="AR541" s="124">
        <v>0</v>
      </c>
      <c r="AS541" s="123">
        <v>0</v>
      </c>
      <c r="AT541" s="123">
        <v>0</v>
      </c>
      <c r="AU541" s="123">
        <v>0</v>
      </c>
      <c r="AV541" s="123">
        <v>0</v>
      </c>
      <c r="AY541" s="131">
        <v>1870311.4</v>
      </c>
      <c r="AZ541" s="131"/>
      <c r="BK541" s="128">
        <f t="shared" si="76"/>
        <v>0</v>
      </c>
      <c r="BL541" s="128">
        <f t="shared" si="76"/>
        <v>0</v>
      </c>
      <c r="BM541" s="129">
        <f t="shared" si="80"/>
        <v>0</v>
      </c>
      <c r="BN541" s="129">
        <f t="shared" si="80"/>
        <v>0</v>
      </c>
    </row>
    <row r="542" spans="3:66" ht="20.100000000000001" customHeight="1" x14ac:dyDescent="0.25">
      <c r="C542" s="1" t="s">
        <v>669</v>
      </c>
      <c r="D542" s="139" t="s">
        <v>50</v>
      </c>
      <c r="E542" s="102" t="s">
        <v>62</v>
      </c>
      <c r="F542" s="140" t="s">
        <v>769</v>
      </c>
      <c r="G542" s="114">
        <f t="shared" si="78"/>
        <v>430000</v>
      </c>
      <c r="H542" s="114">
        <f t="shared" si="78"/>
        <v>0</v>
      </c>
      <c r="I542" s="114">
        <f t="shared" si="82"/>
        <v>950000</v>
      </c>
      <c r="J542" s="114">
        <f t="shared" si="82"/>
        <v>0</v>
      </c>
      <c r="M542" s="141" t="s">
        <v>769</v>
      </c>
      <c r="N542" s="142">
        <v>430000</v>
      </c>
      <c r="O542" s="142">
        <v>0</v>
      </c>
      <c r="P542" s="142">
        <v>0</v>
      </c>
      <c r="Q542" s="142">
        <v>0</v>
      </c>
      <c r="S542" s="117">
        <f t="shared" si="81"/>
        <v>375000</v>
      </c>
      <c r="T542" s="117">
        <f t="shared" si="79"/>
        <v>0</v>
      </c>
      <c r="U542" s="114">
        <f t="shared" si="77"/>
        <v>350000</v>
      </c>
      <c r="V542" s="114">
        <f t="shared" si="77"/>
        <v>0</v>
      </c>
      <c r="W542" s="117">
        <v>350000</v>
      </c>
      <c r="X542" s="117">
        <v>0</v>
      </c>
      <c r="Y542" s="117">
        <v>300000</v>
      </c>
      <c r="Z542" s="119">
        <v>0</v>
      </c>
      <c r="AA542" s="120"/>
      <c r="AB542" s="130">
        <v>600000</v>
      </c>
      <c r="AC542" s="130">
        <v>0</v>
      </c>
      <c r="AD542" s="130">
        <v>506000</v>
      </c>
      <c r="AE542" s="130"/>
      <c r="AK542" s="123">
        <v>950000</v>
      </c>
      <c r="AL542" s="123">
        <v>0</v>
      </c>
      <c r="AM542" s="123">
        <v>0</v>
      </c>
      <c r="AN542" s="123">
        <v>0</v>
      </c>
      <c r="AO542" s="124">
        <v>375000</v>
      </c>
      <c r="AP542" s="124">
        <v>0</v>
      </c>
      <c r="AQ542" s="124">
        <v>0</v>
      </c>
      <c r="AR542" s="124">
        <v>0</v>
      </c>
      <c r="AS542" s="123">
        <v>350000</v>
      </c>
      <c r="AT542" s="123">
        <v>0</v>
      </c>
      <c r="AU542" s="123">
        <v>0</v>
      </c>
      <c r="AV542" s="123">
        <v>0</v>
      </c>
      <c r="AY542" s="131">
        <v>503800</v>
      </c>
      <c r="AZ542" s="131"/>
      <c r="BK542" s="128">
        <f t="shared" si="76"/>
        <v>350000</v>
      </c>
      <c r="BL542" s="128">
        <f t="shared" si="76"/>
        <v>0</v>
      </c>
      <c r="BM542" s="129">
        <f t="shared" si="80"/>
        <v>0</v>
      </c>
      <c r="BN542" s="129">
        <f t="shared" si="80"/>
        <v>0</v>
      </c>
    </row>
    <row r="543" spans="3:66" ht="20.100000000000001" customHeight="1" x14ac:dyDescent="0.25">
      <c r="C543" s="1" t="s">
        <v>669</v>
      </c>
      <c r="D543" s="139" t="s">
        <v>50</v>
      </c>
      <c r="E543" s="102" t="s">
        <v>62</v>
      </c>
      <c r="F543" s="140" t="s">
        <v>770</v>
      </c>
      <c r="G543" s="114">
        <f t="shared" si="78"/>
        <v>475</v>
      </c>
      <c r="H543" s="114">
        <f t="shared" si="78"/>
        <v>0</v>
      </c>
      <c r="I543" s="114">
        <f t="shared" si="82"/>
        <v>1850</v>
      </c>
      <c r="J543" s="114">
        <f t="shared" si="82"/>
        <v>0</v>
      </c>
      <c r="M543" s="141" t="s">
        <v>770</v>
      </c>
      <c r="N543" s="142">
        <v>475</v>
      </c>
      <c r="O543" s="142">
        <v>0</v>
      </c>
      <c r="P543" s="142">
        <v>0</v>
      </c>
      <c r="Q543" s="142">
        <v>0</v>
      </c>
      <c r="S543" s="117">
        <f t="shared" si="81"/>
        <v>4488</v>
      </c>
      <c r="T543" s="117">
        <f t="shared" si="79"/>
        <v>0</v>
      </c>
      <c r="U543" s="114">
        <f t="shared" si="77"/>
        <v>12903</v>
      </c>
      <c r="V543" s="114">
        <f t="shared" si="77"/>
        <v>0</v>
      </c>
      <c r="W543" s="117">
        <v>18000</v>
      </c>
      <c r="X543" s="117">
        <v>0</v>
      </c>
      <c r="Y543" s="117">
        <v>46046</v>
      </c>
      <c r="Z543" s="119">
        <v>0</v>
      </c>
      <c r="AA543" s="120"/>
      <c r="AB543" s="130">
        <v>77990</v>
      </c>
      <c r="AC543" s="130">
        <v>0</v>
      </c>
      <c r="AD543" s="130">
        <v>30325</v>
      </c>
      <c r="AE543" s="130"/>
      <c r="AK543" s="123">
        <v>1850</v>
      </c>
      <c r="AL543" s="123">
        <v>0</v>
      </c>
      <c r="AM543" s="123">
        <v>0</v>
      </c>
      <c r="AN543" s="123">
        <v>0</v>
      </c>
      <c r="AO543" s="124">
        <v>4488</v>
      </c>
      <c r="AP543" s="124">
        <v>0</v>
      </c>
      <c r="AQ543" s="124">
        <v>0</v>
      </c>
      <c r="AR543" s="124">
        <v>0</v>
      </c>
      <c r="AS543" s="123">
        <v>12903</v>
      </c>
      <c r="AT543" s="123">
        <v>0</v>
      </c>
      <c r="AU543" s="123">
        <v>0</v>
      </c>
      <c r="AV543" s="123">
        <v>0</v>
      </c>
      <c r="AY543" s="131">
        <v>17400</v>
      </c>
      <c r="AZ543" s="131"/>
      <c r="BK543" s="128">
        <f t="shared" si="76"/>
        <v>12903</v>
      </c>
      <c r="BL543" s="128">
        <f t="shared" si="76"/>
        <v>0</v>
      </c>
      <c r="BM543" s="129">
        <f t="shared" si="80"/>
        <v>0</v>
      </c>
      <c r="BN543" s="129">
        <f t="shared" si="80"/>
        <v>0</v>
      </c>
    </row>
    <row r="544" spans="3:66" ht="20.100000000000001" customHeight="1" x14ac:dyDescent="0.25">
      <c r="C544" s="1" t="s">
        <v>669</v>
      </c>
      <c r="D544" s="139" t="s">
        <v>50</v>
      </c>
      <c r="E544" s="102" t="s">
        <v>62</v>
      </c>
      <c r="F544" s="140" t="s">
        <v>771</v>
      </c>
      <c r="G544" s="114">
        <f t="shared" si="78"/>
        <v>0</v>
      </c>
      <c r="H544" s="114">
        <f t="shared" si="78"/>
        <v>0</v>
      </c>
      <c r="I544" s="114">
        <f t="shared" si="82"/>
        <v>0</v>
      </c>
      <c r="J544" s="114">
        <f t="shared" si="82"/>
        <v>0</v>
      </c>
      <c r="M544" s="141" t="s">
        <v>771</v>
      </c>
      <c r="N544" s="142">
        <v>0</v>
      </c>
      <c r="O544" s="142">
        <v>0</v>
      </c>
      <c r="P544" s="142">
        <v>0</v>
      </c>
      <c r="Q544" s="142">
        <v>0</v>
      </c>
      <c r="S544" s="117">
        <f t="shared" si="81"/>
        <v>0</v>
      </c>
      <c r="T544" s="117">
        <f t="shared" si="79"/>
        <v>0</v>
      </c>
      <c r="U544" s="114">
        <f t="shared" si="77"/>
        <v>0</v>
      </c>
      <c r="V544" s="114">
        <f t="shared" si="77"/>
        <v>0</v>
      </c>
      <c r="W544" s="117">
        <v>0</v>
      </c>
      <c r="X544" s="117">
        <v>0</v>
      </c>
      <c r="Y544" s="117">
        <v>0</v>
      </c>
      <c r="Z544" s="119">
        <v>0</v>
      </c>
      <c r="AA544" s="120"/>
      <c r="AB544" s="130">
        <v>5000</v>
      </c>
      <c r="AC544" s="130">
        <v>0</v>
      </c>
      <c r="AD544" s="163">
        <v>40000</v>
      </c>
      <c r="AE544" s="163"/>
      <c r="AK544" s="123">
        <v>0</v>
      </c>
      <c r="AL544" s="123">
        <v>0</v>
      </c>
      <c r="AM544" s="123">
        <v>0</v>
      </c>
      <c r="AN544" s="123">
        <v>0</v>
      </c>
      <c r="AO544" s="124">
        <v>0</v>
      </c>
      <c r="AP544" s="124">
        <v>0</v>
      </c>
      <c r="AQ544" s="124">
        <v>0</v>
      </c>
      <c r="AR544" s="124">
        <v>0</v>
      </c>
      <c r="AS544" s="123">
        <v>0</v>
      </c>
      <c r="AT544" s="123">
        <v>0</v>
      </c>
      <c r="AU544" s="123">
        <v>0</v>
      </c>
      <c r="AV544" s="123">
        <v>0</v>
      </c>
      <c r="AY544" s="206"/>
      <c r="AZ544" s="206"/>
      <c r="BK544" s="128">
        <f t="shared" si="76"/>
        <v>0</v>
      </c>
      <c r="BL544" s="128">
        <f t="shared" si="76"/>
        <v>0</v>
      </c>
      <c r="BM544" s="129">
        <f t="shared" si="80"/>
        <v>0</v>
      </c>
      <c r="BN544" s="129">
        <f t="shared" si="80"/>
        <v>0</v>
      </c>
    </row>
    <row r="545" spans="3:66" ht="20.100000000000001" customHeight="1" x14ac:dyDescent="0.25">
      <c r="C545" s="1" t="s">
        <v>669</v>
      </c>
      <c r="D545" s="139" t="s">
        <v>50</v>
      </c>
      <c r="E545" s="102" t="s">
        <v>62</v>
      </c>
      <c r="F545" s="140" t="s">
        <v>772</v>
      </c>
      <c r="G545" s="114">
        <f t="shared" si="78"/>
        <v>0</v>
      </c>
      <c r="H545" s="114">
        <f t="shared" si="78"/>
        <v>0</v>
      </c>
      <c r="I545" s="114">
        <f t="shared" si="82"/>
        <v>0</v>
      </c>
      <c r="J545" s="114">
        <f t="shared" si="82"/>
        <v>0</v>
      </c>
      <c r="M545" s="141" t="s">
        <v>772</v>
      </c>
      <c r="N545" s="142">
        <v>0</v>
      </c>
      <c r="O545" s="142">
        <v>0</v>
      </c>
      <c r="P545" s="142">
        <v>0</v>
      </c>
      <c r="Q545" s="142">
        <v>0</v>
      </c>
      <c r="S545" s="117">
        <f t="shared" si="81"/>
        <v>0</v>
      </c>
      <c r="T545" s="117">
        <f t="shared" si="79"/>
        <v>0</v>
      </c>
      <c r="U545" s="114">
        <f t="shared" si="77"/>
        <v>0</v>
      </c>
      <c r="V545" s="114">
        <f t="shared" si="77"/>
        <v>0</v>
      </c>
      <c r="W545" s="117">
        <v>0</v>
      </c>
      <c r="X545" s="117">
        <v>0</v>
      </c>
      <c r="Y545" s="117">
        <v>0</v>
      </c>
      <c r="Z545" s="119">
        <v>0</v>
      </c>
      <c r="AA545" s="120"/>
      <c r="AB545" s="130">
        <v>0</v>
      </c>
      <c r="AC545" s="130">
        <v>0</v>
      </c>
      <c r="AD545" s="130">
        <v>12309.59</v>
      </c>
      <c r="AE545" s="130"/>
      <c r="AK545" s="123">
        <v>0</v>
      </c>
      <c r="AL545" s="123">
        <v>0</v>
      </c>
      <c r="AM545" s="123">
        <v>0</v>
      </c>
      <c r="AN545" s="123">
        <v>0</v>
      </c>
      <c r="AO545" s="124">
        <v>0</v>
      </c>
      <c r="AP545" s="124">
        <v>0</v>
      </c>
      <c r="AQ545" s="124">
        <v>0</v>
      </c>
      <c r="AR545" s="124">
        <v>0</v>
      </c>
      <c r="AS545" s="123">
        <v>0</v>
      </c>
      <c r="AT545" s="123">
        <v>0</v>
      </c>
      <c r="AU545" s="123">
        <v>0</v>
      </c>
      <c r="AV545" s="123">
        <v>0</v>
      </c>
      <c r="AY545" s="131">
        <v>570969.42000000004</v>
      </c>
      <c r="AZ545" s="131"/>
      <c r="BK545" s="128">
        <f t="shared" si="76"/>
        <v>0</v>
      </c>
      <c r="BL545" s="128">
        <f t="shared" si="76"/>
        <v>0</v>
      </c>
      <c r="BM545" s="129">
        <f t="shared" si="80"/>
        <v>0</v>
      </c>
      <c r="BN545" s="129">
        <f t="shared" si="80"/>
        <v>0</v>
      </c>
    </row>
    <row r="546" spans="3:66" ht="20.100000000000001" customHeight="1" x14ac:dyDescent="0.25">
      <c r="C546" s="1" t="s">
        <v>669</v>
      </c>
      <c r="D546" s="139" t="s">
        <v>50</v>
      </c>
      <c r="E546" s="102" t="s">
        <v>62</v>
      </c>
      <c r="F546" s="140" t="s">
        <v>773</v>
      </c>
      <c r="G546" s="114">
        <f t="shared" si="78"/>
        <v>0</v>
      </c>
      <c r="H546" s="114">
        <f t="shared" si="78"/>
        <v>0</v>
      </c>
      <c r="I546" s="114">
        <f t="shared" si="82"/>
        <v>200000</v>
      </c>
      <c r="J546" s="114">
        <f t="shared" si="82"/>
        <v>0</v>
      </c>
      <c r="M546" s="141" t="s">
        <v>773</v>
      </c>
      <c r="N546" s="142">
        <v>0</v>
      </c>
      <c r="O546" s="142">
        <v>0</v>
      </c>
      <c r="P546" s="142">
        <v>0</v>
      </c>
      <c r="Q546" s="142">
        <v>0</v>
      </c>
      <c r="S546" s="117">
        <f t="shared" si="81"/>
        <v>0</v>
      </c>
      <c r="T546" s="117">
        <f t="shared" si="79"/>
        <v>0</v>
      </c>
      <c r="U546" s="118">
        <f t="shared" si="77"/>
        <v>250000</v>
      </c>
      <c r="V546" s="114">
        <f t="shared" si="77"/>
        <v>0</v>
      </c>
      <c r="W546" s="117">
        <v>5000</v>
      </c>
      <c r="X546" s="117">
        <v>0</v>
      </c>
      <c r="Y546" s="117">
        <v>338180</v>
      </c>
      <c r="Z546" s="119">
        <v>0</v>
      </c>
      <c r="AA546" s="120"/>
      <c r="AB546" s="130">
        <v>243500</v>
      </c>
      <c r="AC546" s="130">
        <v>0</v>
      </c>
      <c r="AD546" s="130"/>
      <c r="AE546" s="130"/>
      <c r="AK546" s="123">
        <v>200000</v>
      </c>
      <c r="AL546" s="123">
        <v>0</v>
      </c>
      <c r="AM546" s="123">
        <v>0</v>
      </c>
      <c r="AN546" s="123">
        <v>0</v>
      </c>
      <c r="AO546" s="124">
        <v>0</v>
      </c>
      <c r="AP546" s="124">
        <v>0</v>
      </c>
      <c r="AQ546" s="124">
        <v>0</v>
      </c>
      <c r="AR546" s="124">
        <v>0</v>
      </c>
      <c r="AS546" s="123">
        <v>250000</v>
      </c>
      <c r="AT546" s="123">
        <v>0</v>
      </c>
      <c r="AU546" s="123">
        <v>0</v>
      </c>
      <c r="AV546" s="123">
        <v>0</v>
      </c>
      <c r="AY546" s="131"/>
      <c r="AZ546" s="131"/>
      <c r="BK546" s="128">
        <f t="shared" si="76"/>
        <v>250000</v>
      </c>
      <c r="BL546" s="128">
        <f t="shared" si="76"/>
        <v>0</v>
      </c>
      <c r="BM546" s="129">
        <f t="shared" si="80"/>
        <v>0</v>
      </c>
      <c r="BN546" s="129">
        <f t="shared" si="80"/>
        <v>0</v>
      </c>
    </row>
    <row r="547" spans="3:66" ht="20.100000000000001" customHeight="1" x14ac:dyDescent="0.25">
      <c r="C547" s="1" t="s">
        <v>669</v>
      </c>
      <c r="D547" s="139" t="s">
        <v>50</v>
      </c>
      <c r="E547" s="102" t="s">
        <v>62</v>
      </c>
      <c r="F547" s="140" t="s">
        <v>774</v>
      </c>
      <c r="G547" s="114">
        <f t="shared" si="78"/>
        <v>0</v>
      </c>
      <c r="H547" s="114">
        <f t="shared" si="78"/>
        <v>0</v>
      </c>
      <c r="I547" s="114">
        <f t="shared" si="82"/>
        <v>6213946</v>
      </c>
      <c r="J547" s="114">
        <f t="shared" si="82"/>
        <v>0</v>
      </c>
      <c r="M547" s="141" t="s">
        <v>774</v>
      </c>
      <c r="N547" s="142">
        <v>0</v>
      </c>
      <c r="O547" s="142">
        <v>0</v>
      </c>
      <c r="P547" s="142">
        <v>0</v>
      </c>
      <c r="Q547" s="142">
        <v>0</v>
      </c>
      <c r="S547" s="117">
        <f t="shared" si="81"/>
        <v>0</v>
      </c>
      <c r="T547" s="117">
        <f t="shared" si="79"/>
        <v>0</v>
      </c>
      <c r="U547" s="114">
        <f t="shared" si="77"/>
        <v>1025656</v>
      </c>
      <c r="V547" s="114">
        <f t="shared" si="77"/>
        <v>0</v>
      </c>
      <c r="W547" s="117">
        <v>1025656</v>
      </c>
      <c r="X547" s="117">
        <v>0</v>
      </c>
      <c r="Y547" s="117"/>
      <c r="Z547" s="119"/>
      <c r="AA547" s="120"/>
      <c r="AB547" s="130"/>
      <c r="AC547" s="130"/>
      <c r="AD547" s="130"/>
      <c r="AE547" s="130"/>
      <c r="AK547" s="123">
        <v>6213946</v>
      </c>
      <c r="AL547" s="123">
        <v>0</v>
      </c>
      <c r="AM547" s="123">
        <v>0</v>
      </c>
      <c r="AN547" s="123">
        <v>0</v>
      </c>
      <c r="AO547" s="124">
        <v>0</v>
      </c>
      <c r="AP547" s="124">
        <v>0</v>
      </c>
      <c r="AQ547" s="124">
        <v>0</v>
      </c>
      <c r="AR547" s="124">
        <v>0</v>
      </c>
      <c r="AS547" s="123">
        <v>1025656</v>
      </c>
      <c r="AT547" s="123">
        <v>0</v>
      </c>
      <c r="AU547" s="123">
        <v>0</v>
      </c>
      <c r="AV547" s="123">
        <v>0</v>
      </c>
      <c r="AY547" s="131"/>
      <c r="AZ547" s="131"/>
      <c r="BK547" s="128">
        <f t="shared" si="76"/>
        <v>1025656</v>
      </c>
      <c r="BL547" s="128">
        <f t="shared" si="76"/>
        <v>0</v>
      </c>
      <c r="BM547" s="129">
        <f t="shared" si="80"/>
        <v>0</v>
      </c>
      <c r="BN547" s="129">
        <f t="shared" si="80"/>
        <v>0</v>
      </c>
    </row>
    <row r="548" spans="3:66" ht="20.100000000000001" customHeight="1" x14ac:dyDescent="0.25">
      <c r="C548" s="1" t="s">
        <v>669</v>
      </c>
      <c r="D548" s="139" t="s">
        <v>50</v>
      </c>
      <c r="E548" s="102" t="s">
        <v>62</v>
      </c>
      <c r="F548" s="140" t="s">
        <v>775</v>
      </c>
      <c r="G548" s="114">
        <f t="shared" si="78"/>
        <v>0</v>
      </c>
      <c r="H548" s="114">
        <f t="shared" si="78"/>
        <v>0</v>
      </c>
      <c r="I548" s="114">
        <f t="shared" si="82"/>
        <v>130000</v>
      </c>
      <c r="J548" s="114">
        <f t="shared" si="82"/>
        <v>0</v>
      </c>
      <c r="M548" s="141" t="s">
        <v>775</v>
      </c>
      <c r="N548" s="142">
        <v>0</v>
      </c>
      <c r="O548" s="142">
        <v>0</v>
      </c>
      <c r="P548" s="142">
        <v>0</v>
      </c>
      <c r="Q548" s="142">
        <v>0</v>
      </c>
      <c r="S548" s="117">
        <f t="shared" si="81"/>
        <v>0</v>
      </c>
      <c r="T548" s="117">
        <f t="shared" si="81"/>
        <v>0</v>
      </c>
      <c r="U548" s="114">
        <f t="shared" si="77"/>
        <v>0</v>
      </c>
      <c r="V548" s="114">
        <f t="shared" si="77"/>
        <v>0</v>
      </c>
      <c r="W548" s="117">
        <v>70000</v>
      </c>
      <c r="X548" s="117">
        <v>0</v>
      </c>
      <c r="Y548" s="117">
        <v>0</v>
      </c>
      <c r="Z548" s="119">
        <v>0</v>
      </c>
      <c r="AA548" s="120"/>
      <c r="AB548" s="130">
        <v>54166</v>
      </c>
      <c r="AC548" s="130">
        <v>0</v>
      </c>
      <c r="AD548" s="130"/>
      <c r="AE548" s="130"/>
      <c r="AK548" s="123">
        <v>130000</v>
      </c>
      <c r="AL548" s="123">
        <v>0</v>
      </c>
      <c r="AM548" s="123">
        <v>0</v>
      </c>
      <c r="AN548" s="123">
        <v>0</v>
      </c>
      <c r="AO548" s="124">
        <v>0</v>
      </c>
      <c r="AP548" s="124">
        <v>0</v>
      </c>
      <c r="AQ548" s="124">
        <v>0</v>
      </c>
      <c r="AR548" s="124">
        <v>0</v>
      </c>
      <c r="AS548" s="123">
        <v>0</v>
      </c>
      <c r="AT548" s="123">
        <v>0</v>
      </c>
      <c r="AU548" s="123">
        <v>0</v>
      </c>
      <c r="AV548" s="123">
        <v>0</v>
      </c>
      <c r="AY548" s="131">
        <v>56105</v>
      </c>
      <c r="AZ548" s="131"/>
      <c r="BK548" s="128">
        <f t="shared" si="76"/>
        <v>0</v>
      </c>
      <c r="BL548" s="128">
        <f t="shared" si="76"/>
        <v>0</v>
      </c>
      <c r="BM548" s="129">
        <f t="shared" si="80"/>
        <v>0</v>
      </c>
      <c r="BN548" s="129">
        <f t="shared" si="80"/>
        <v>0</v>
      </c>
    </row>
    <row r="549" spans="3:66" ht="20.100000000000001" customHeight="1" x14ac:dyDescent="0.25">
      <c r="C549" s="1" t="s">
        <v>669</v>
      </c>
      <c r="D549" s="139" t="s">
        <v>50</v>
      </c>
      <c r="E549" s="102" t="s">
        <v>62</v>
      </c>
      <c r="F549" s="140" t="s">
        <v>776</v>
      </c>
      <c r="G549" s="114">
        <f t="shared" si="78"/>
        <v>0</v>
      </c>
      <c r="H549" s="114">
        <f t="shared" si="78"/>
        <v>0</v>
      </c>
      <c r="I549" s="114">
        <f t="shared" si="82"/>
        <v>0</v>
      </c>
      <c r="J549" s="114">
        <f t="shared" si="82"/>
        <v>0</v>
      </c>
      <c r="M549" s="141" t="s">
        <v>776</v>
      </c>
      <c r="N549" s="142">
        <v>0</v>
      </c>
      <c r="O549" s="142">
        <v>0</v>
      </c>
      <c r="P549" s="142">
        <v>0</v>
      </c>
      <c r="Q549" s="142">
        <v>0</v>
      </c>
      <c r="S549" s="117">
        <f t="shared" si="81"/>
        <v>0</v>
      </c>
      <c r="T549" s="117">
        <f t="shared" si="81"/>
        <v>0</v>
      </c>
      <c r="U549" s="114">
        <f t="shared" si="77"/>
        <v>0</v>
      </c>
      <c r="V549" s="114">
        <f t="shared" si="77"/>
        <v>0</v>
      </c>
      <c r="W549" s="117">
        <v>0</v>
      </c>
      <c r="X549" s="117">
        <v>0</v>
      </c>
      <c r="Y549" s="117">
        <v>0</v>
      </c>
      <c r="Z549" s="119">
        <v>0</v>
      </c>
      <c r="AA549" s="120"/>
      <c r="AB549" s="130">
        <v>0</v>
      </c>
      <c r="AC549" s="130">
        <v>2832670</v>
      </c>
      <c r="AD549" s="130"/>
      <c r="AE549" s="130">
        <v>88703</v>
      </c>
      <c r="AK549" s="123">
        <v>0</v>
      </c>
      <c r="AL549" s="123">
        <v>0</v>
      </c>
      <c r="AM549" s="123">
        <v>0</v>
      </c>
      <c r="AN549" s="123">
        <v>0</v>
      </c>
      <c r="AO549" s="124">
        <v>0</v>
      </c>
      <c r="AP549" s="124">
        <v>0</v>
      </c>
      <c r="AQ549" s="124">
        <v>0</v>
      </c>
      <c r="AR549" s="124">
        <v>0</v>
      </c>
      <c r="AS549" s="123">
        <v>0</v>
      </c>
      <c r="AT549" s="123">
        <v>0</v>
      </c>
      <c r="AU549" s="123">
        <v>0</v>
      </c>
      <c r="AV549" s="123">
        <v>0</v>
      </c>
      <c r="AY549" s="131">
        <v>1294568</v>
      </c>
      <c r="AZ549" s="131"/>
      <c r="BK549" s="128">
        <f t="shared" si="76"/>
        <v>0</v>
      </c>
      <c r="BL549" s="128">
        <f t="shared" si="76"/>
        <v>0</v>
      </c>
      <c r="BM549" s="129">
        <f t="shared" si="80"/>
        <v>0</v>
      </c>
      <c r="BN549" s="129">
        <f t="shared" si="80"/>
        <v>0</v>
      </c>
    </row>
    <row r="550" spans="3:66" ht="20.100000000000001" customHeight="1" x14ac:dyDescent="0.25">
      <c r="C550" s="1" t="s">
        <v>669</v>
      </c>
      <c r="D550" s="139" t="s">
        <v>50</v>
      </c>
      <c r="E550" s="102" t="s">
        <v>62</v>
      </c>
      <c r="F550" s="140" t="s">
        <v>777</v>
      </c>
      <c r="G550" s="114">
        <f t="shared" si="78"/>
        <v>17259819</v>
      </c>
      <c r="H550" s="114">
        <f t="shared" si="78"/>
        <v>0</v>
      </c>
      <c r="I550" s="114">
        <f t="shared" si="82"/>
        <v>16600205</v>
      </c>
      <c r="J550" s="114">
        <f t="shared" si="82"/>
        <v>0</v>
      </c>
      <c r="M550" s="141" t="s">
        <v>777</v>
      </c>
      <c r="N550" s="142">
        <v>17259819</v>
      </c>
      <c r="O550" s="142">
        <v>0</v>
      </c>
      <c r="P550" s="142">
        <v>0</v>
      </c>
      <c r="Q550" s="142">
        <v>0</v>
      </c>
      <c r="S550" s="117">
        <f t="shared" si="81"/>
        <v>9892758</v>
      </c>
      <c r="T550" s="117">
        <f t="shared" si="81"/>
        <v>0</v>
      </c>
      <c r="U550" s="114">
        <v>13303852</v>
      </c>
      <c r="V550" s="114">
        <f t="shared" si="77"/>
        <v>0</v>
      </c>
      <c r="W550" s="117"/>
      <c r="X550" s="117"/>
      <c r="Y550" s="117"/>
      <c r="Z550" s="119"/>
      <c r="AA550" s="120"/>
      <c r="AB550" s="130"/>
      <c r="AC550" s="130"/>
      <c r="AD550" s="130"/>
      <c r="AE550" s="130"/>
      <c r="AK550" s="123">
        <v>16600205</v>
      </c>
      <c r="AL550" s="123">
        <v>0</v>
      </c>
      <c r="AM550" s="123">
        <v>0</v>
      </c>
      <c r="AN550" s="123">
        <v>0</v>
      </c>
      <c r="AO550" s="124">
        <v>9892758</v>
      </c>
      <c r="AP550" s="124">
        <v>0</v>
      </c>
      <c r="AQ550" s="124">
        <v>0</v>
      </c>
      <c r="AR550" s="124">
        <v>0</v>
      </c>
      <c r="AS550" s="123">
        <v>13303852</v>
      </c>
      <c r="AT550" s="123">
        <v>0</v>
      </c>
      <c r="AU550" s="123">
        <v>0</v>
      </c>
      <c r="AV550" s="123">
        <v>0</v>
      </c>
      <c r="AY550" s="131"/>
      <c r="AZ550" s="131"/>
      <c r="BK550" s="128">
        <f t="shared" si="76"/>
        <v>13303852</v>
      </c>
      <c r="BL550" s="128">
        <f t="shared" si="76"/>
        <v>0</v>
      </c>
      <c r="BM550" s="129">
        <f t="shared" si="80"/>
        <v>0</v>
      </c>
      <c r="BN550" s="129">
        <f t="shared" si="80"/>
        <v>0</v>
      </c>
    </row>
    <row r="551" spans="3:66" ht="20.100000000000001" customHeight="1" x14ac:dyDescent="0.25">
      <c r="C551" s="1" t="s">
        <v>669</v>
      </c>
      <c r="D551" s="139" t="s">
        <v>50</v>
      </c>
      <c r="E551" s="102" t="s">
        <v>62</v>
      </c>
      <c r="F551" s="140" t="s">
        <v>778</v>
      </c>
      <c r="G551" s="114">
        <f t="shared" si="78"/>
        <v>3405271</v>
      </c>
      <c r="H551" s="114">
        <f t="shared" si="78"/>
        <v>0</v>
      </c>
      <c r="I551" s="114">
        <f t="shared" si="82"/>
        <v>3551837</v>
      </c>
      <c r="J551" s="114">
        <f t="shared" si="82"/>
        <v>0</v>
      </c>
      <c r="M551" s="141" t="s">
        <v>778</v>
      </c>
      <c r="N551" s="142">
        <v>3405271</v>
      </c>
      <c r="O551" s="142">
        <v>0</v>
      </c>
      <c r="P551" s="142">
        <v>0</v>
      </c>
      <c r="Q551" s="142">
        <v>0</v>
      </c>
      <c r="S551" s="117">
        <f t="shared" si="81"/>
        <v>4077300</v>
      </c>
      <c r="T551" s="117">
        <f t="shared" si="81"/>
        <v>0</v>
      </c>
      <c r="U551" s="114">
        <f t="shared" si="77"/>
        <v>345913</v>
      </c>
      <c r="V551" s="114">
        <f t="shared" si="77"/>
        <v>0</v>
      </c>
      <c r="W551" s="117"/>
      <c r="X551" s="117"/>
      <c r="Y551" s="117"/>
      <c r="Z551" s="119"/>
      <c r="AA551" s="120"/>
      <c r="AB551" s="130"/>
      <c r="AC551" s="130"/>
      <c r="AD551" s="130"/>
      <c r="AE551" s="130"/>
      <c r="AK551" s="123">
        <v>3551837</v>
      </c>
      <c r="AL551" s="123">
        <v>0</v>
      </c>
      <c r="AM551" s="123">
        <v>0</v>
      </c>
      <c r="AN551" s="123">
        <v>0</v>
      </c>
      <c r="AO551" s="124">
        <v>4077300</v>
      </c>
      <c r="AP551" s="124">
        <v>0</v>
      </c>
      <c r="AQ551" s="124">
        <v>0</v>
      </c>
      <c r="AR551" s="124">
        <v>0</v>
      </c>
      <c r="AS551" s="123">
        <v>345913</v>
      </c>
      <c r="AT551" s="123">
        <v>0</v>
      </c>
      <c r="AU551" s="123">
        <v>0</v>
      </c>
      <c r="AV551" s="123">
        <v>0</v>
      </c>
      <c r="AY551" s="131"/>
      <c r="AZ551" s="131"/>
      <c r="BK551" s="128">
        <f t="shared" si="76"/>
        <v>345913</v>
      </c>
      <c r="BL551" s="128">
        <f t="shared" si="76"/>
        <v>0</v>
      </c>
      <c r="BM551" s="129">
        <f t="shared" si="80"/>
        <v>0</v>
      </c>
      <c r="BN551" s="129">
        <f t="shared" si="80"/>
        <v>0</v>
      </c>
    </row>
    <row r="552" spans="3:66" ht="20.100000000000001" customHeight="1" x14ac:dyDescent="0.25">
      <c r="C552" s="1" t="s">
        <v>669</v>
      </c>
      <c r="D552" s="139" t="s">
        <v>50</v>
      </c>
      <c r="E552" s="102" t="s">
        <v>62</v>
      </c>
      <c r="F552" s="140" t="s">
        <v>779</v>
      </c>
      <c r="G552" s="114">
        <f t="shared" si="78"/>
        <v>355929</v>
      </c>
      <c r="H552" s="114">
        <f t="shared" si="78"/>
        <v>0</v>
      </c>
      <c r="I552" s="114">
        <f t="shared" si="82"/>
        <v>239141</v>
      </c>
      <c r="J552" s="114">
        <f t="shared" si="82"/>
        <v>0</v>
      </c>
      <c r="M552" s="141" t="s">
        <v>779</v>
      </c>
      <c r="N552" s="142">
        <v>355929</v>
      </c>
      <c r="O552" s="142">
        <v>0</v>
      </c>
      <c r="P552" s="142">
        <v>0</v>
      </c>
      <c r="Q552" s="142">
        <v>0</v>
      </c>
      <c r="S552" s="117">
        <f t="shared" si="81"/>
        <v>190320</v>
      </c>
      <c r="T552" s="117">
        <f t="shared" si="81"/>
        <v>0</v>
      </c>
      <c r="U552" s="114">
        <f t="shared" si="77"/>
        <v>244453</v>
      </c>
      <c r="V552" s="114">
        <f t="shared" si="77"/>
        <v>0</v>
      </c>
      <c r="W552" s="117">
        <v>310734</v>
      </c>
      <c r="X552" s="117">
        <v>0</v>
      </c>
      <c r="Y552" s="117">
        <v>231979</v>
      </c>
      <c r="Z552" s="119">
        <v>0</v>
      </c>
      <c r="AA552" s="120"/>
      <c r="AB552" s="130">
        <v>227213</v>
      </c>
      <c r="AC552" s="130">
        <v>0</v>
      </c>
      <c r="AD552" s="130">
        <v>217194</v>
      </c>
      <c r="AE552" s="130"/>
      <c r="AK552" s="123">
        <v>239141</v>
      </c>
      <c r="AL552" s="123">
        <v>0</v>
      </c>
      <c r="AM552" s="123">
        <v>0</v>
      </c>
      <c r="AN552" s="123">
        <v>0</v>
      </c>
      <c r="AO552" s="124">
        <v>190320</v>
      </c>
      <c r="AP552" s="124">
        <v>0</v>
      </c>
      <c r="AQ552" s="124">
        <v>0</v>
      </c>
      <c r="AR552" s="124">
        <v>0</v>
      </c>
      <c r="AS552" s="123">
        <v>244453</v>
      </c>
      <c r="AT552" s="123">
        <v>0</v>
      </c>
      <c r="AU552" s="123">
        <v>0</v>
      </c>
      <c r="AV552" s="123">
        <v>0</v>
      </c>
      <c r="AY552" s="131">
        <v>171259</v>
      </c>
      <c r="AZ552" s="131"/>
      <c r="BK552" s="128">
        <f t="shared" si="76"/>
        <v>244453</v>
      </c>
      <c r="BL552" s="128">
        <f t="shared" si="76"/>
        <v>0</v>
      </c>
      <c r="BM552" s="129">
        <f t="shared" si="80"/>
        <v>0</v>
      </c>
      <c r="BN552" s="129">
        <f t="shared" si="80"/>
        <v>0</v>
      </c>
    </row>
    <row r="553" spans="3:66" ht="20.100000000000001" customHeight="1" x14ac:dyDescent="0.25">
      <c r="C553" s="1" t="s">
        <v>669</v>
      </c>
      <c r="D553" s="139" t="s">
        <v>50</v>
      </c>
      <c r="E553" s="102" t="s">
        <v>62</v>
      </c>
      <c r="F553" s="140" t="s">
        <v>780</v>
      </c>
      <c r="G553" s="114">
        <f t="shared" si="78"/>
        <v>57250</v>
      </c>
      <c r="H553" s="114">
        <f t="shared" si="78"/>
        <v>0</v>
      </c>
      <c r="I553" s="114">
        <f t="shared" si="82"/>
        <v>59250</v>
      </c>
      <c r="J553" s="114">
        <f t="shared" si="82"/>
        <v>0</v>
      </c>
      <c r="M553" s="141" t="s">
        <v>780</v>
      </c>
      <c r="N553" s="142">
        <v>57250</v>
      </c>
      <c r="O553" s="142">
        <v>0</v>
      </c>
      <c r="P553" s="142">
        <v>0</v>
      </c>
      <c r="Q553" s="142">
        <v>0</v>
      </c>
      <c r="S553" s="117">
        <f t="shared" si="81"/>
        <v>99987</v>
      </c>
      <c r="T553" s="117">
        <f t="shared" si="81"/>
        <v>0</v>
      </c>
      <c r="U553" s="114">
        <f t="shared" si="77"/>
        <v>140625</v>
      </c>
      <c r="V553" s="114">
        <f t="shared" si="77"/>
        <v>0</v>
      </c>
      <c r="W553" s="117">
        <v>584636</v>
      </c>
      <c r="X553" s="117">
        <v>0</v>
      </c>
      <c r="Y553" s="117">
        <v>33000</v>
      </c>
      <c r="Z553" s="119">
        <v>0</v>
      </c>
      <c r="AA553" s="120"/>
      <c r="AB553" s="130">
        <v>160800</v>
      </c>
      <c r="AC553" s="130">
        <v>0</v>
      </c>
      <c r="AD553" s="130">
        <v>138400</v>
      </c>
      <c r="AE553" s="130"/>
      <c r="AK553" s="123">
        <v>59250</v>
      </c>
      <c r="AL553" s="123">
        <v>0</v>
      </c>
      <c r="AM553" s="123">
        <v>0</v>
      </c>
      <c r="AN553" s="123">
        <v>0</v>
      </c>
      <c r="AO553" s="124">
        <v>99987</v>
      </c>
      <c r="AP553" s="124">
        <v>0</v>
      </c>
      <c r="AQ553" s="124">
        <v>0</v>
      </c>
      <c r="AR553" s="124">
        <v>0</v>
      </c>
      <c r="AS553" s="123">
        <v>140625</v>
      </c>
      <c r="AT553" s="123">
        <v>0</v>
      </c>
      <c r="AU553" s="123">
        <v>0</v>
      </c>
      <c r="AV553" s="123">
        <v>0</v>
      </c>
      <c r="AY553" s="131">
        <v>104540</v>
      </c>
      <c r="AZ553" s="131"/>
      <c r="BK553" s="128">
        <f t="shared" si="76"/>
        <v>140625</v>
      </c>
      <c r="BL553" s="128">
        <f t="shared" si="76"/>
        <v>0</v>
      </c>
      <c r="BM553" s="129">
        <f t="shared" si="80"/>
        <v>0</v>
      </c>
      <c r="BN553" s="129">
        <f t="shared" si="80"/>
        <v>0</v>
      </c>
    </row>
    <row r="554" spans="3:66" ht="20.100000000000001" customHeight="1" x14ac:dyDescent="0.25">
      <c r="C554" s="1" t="s">
        <v>669</v>
      </c>
      <c r="D554" s="139" t="s">
        <v>50</v>
      </c>
      <c r="E554" s="102" t="s">
        <v>62</v>
      </c>
      <c r="F554" s="140" t="s">
        <v>781</v>
      </c>
      <c r="G554" s="114">
        <f t="shared" si="78"/>
        <v>7447356</v>
      </c>
      <c r="H554" s="114">
        <f t="shared" si="78"/>
        <v>0</v>
      </c>
      <c r="I554" s="114">
        <f t="shared" si="82"/>
        <v>6402721</v>
      </c>
      <c r="J554" s="114">
        <f t="shared" si="82"/>
        <v>0</v>
      </c>
      <c r="M554" s="141" t="s">
        <v>781</v>
      </c>
      <c r="N554" s="142">
        <v>7447356</v>
      </c>
      <c r="O554" s="142">
        <v>0</v>
      </c>
      <c r="P554" s="142">
        <v>0</v>
      </c>
      <c r="Q554" s="142">
        <v>0</v>
      </c>
      <c r="S554" s="117">
        <f t="shared" si="81"/>
        <v>3911754</v>
      </c>
      <c r="T554" s="117">
        <f t="shared" si="81"/>
        <v>0</v>
      </c>
      <c r="U554" s="114">
        <f t="shared" si="77"/>
        <v>2574304</v>
      </c>
      <c r="V554" s="114">
        <f t="shared" si="77"/>
        <v>0</v>
      </c>
      <c r="W554" s="117">
        <v>1738278</v>
      </c>
      <c r="X554" s="117">
        <v>0</v>
      </c>
      <c r="Y554" s="117">
        <v>1328658.6200000001</v>
      </c>
      <c r="Z554" s="119">
        <v>0</v>
      </c>
      <c r="AA554" s="120"/>
      <c r="AB554" s="130">
        <v>1104825</v>
      </c>
      <c r="AC554" s="130">
        <v>0</v>
      </c>
      <c r="AD554" s="130">
        <v>1048656</v>
      </c>
      <c r="AE554" s="130"/>
      <c r="AK554" s="123">
        <v>6402721</v>
      </c>
      <c r="AL554" s="123">
        <v>0</v>
      </c>
      <c r="AM554" s="123">
        <v>0</v>
      </c>
      <c r="AN554" s="123">
        <v>0</v>
      </c>
      <c r="AO554" s="124">
        <v>3911754</v>
      </c>
      <c r="AP554" s="124">
        <v>0</v>
      </c>
      <c r="AQ554" s="124">
        <v>0</v>
      </c>
      <c r="AR554" s="124">
        <v>0</v>
      </c>
      <c r="AS554" s="123">
        <v>2574304</v>
      </c>
      <c r="AT554" s="123">
        <v>0</v>
      </c>
      <c r="AU554" s="123">
        <v>0</v>
      </c>
      <c r="AV554" s="123">
        <v>0</v>
      </c>
      <c r="AY554" s="131">
        <v>1085038</v>
      </c>
      <c r="AZ554" s="131"/>
      <c r="BK554" s="128">
        <f t="shared" si="76"/>
        <v>2574304</v>
      </c>
      <c r="BL554" s="128">
        <f t="shared" si="76"/>
        <v>0</v>
      </c>
      <c r="BM554" s="129">
        <f t="shared" si="80"/>
        <v>0</v>
      </c>
      <c r="BN554" s="129">
        <f t="shared" si="80"/>
        <v>0</v>
      </c>
    </row>
    <row r="555" spans="3:66" ht="20.100000000000001" customHeight="1" x14ac:dyDescent="0.25">
      <c r="C555" s="1" t="s">
        <v>669</v>
      </c>
      <c r="D555" s="139" t="s">
        <v>50</v>
      </c>
      <c r="E555" s="102" t="s">
        <v>62</v>
      </c>
      <c r="F555" s="140" t="s">
        <v>782</v>
      </c>
      <c r="G555" s="114">
        <f t="shared" si="78"/>
        <v>0</v>
      </c>
      <c r="H555" s="114">
        <f t="shared" si="78"/>
        <v>0</v>
      </c>
      <c r="I555" s="114">
        <f t="shared" si="82"/>
        <v>0</v>
      </c>
      <c r="J555" s="114">
        <f t="shared" si="82"/>
        <v>0</v>
      </c>
      <c r="M555" s="141" t="s">
        <v>782</v>
      </c>
      <c r="N555" s="142">
        <v>0</v>
      </c>
      <c r="O555" s="142">
        <v>0</v>
      </c>
      <c r="P555" s="142">
        <v>0</v>
      </c>
      <c r="Q555" s="142">
        <v>0</v>
      </c>
      <c r="S555" s="117">
        <f t="shared" si="81"/>
        <v>0</v>
      </c>
      <c r="T555" s="117">
        <f t="shared" si="81"/>
        <v>0</v>
      </c>
      <c r="U555" s="114">
        <f t="shared" si="77"/>
        <v>0</v>
      </c>
      <c r="V555" s="114">
        <f t="shared" si="77"/>
        <v>0</v>
      </c>
      <c r="W555" s="117">
        <v>0</v>
      </c>
      <c r="X555" s="117">
        <v>0</v>
      </c>
      <c r="Y555" s="117">
        <v>0</v>
      </c>
      <c r="Z555" s="119">
        <v>0</v>
      </c>
      <c r="AA555" s="120"/>
      <c r="AB555" s="130">
        <v>39640.74</v>
      </c>
      <c r="AC555" s="130">
        <v>0</v>
      </c>
      <c r="AD555" s="205">
        <v>169060.83</v>
      </c>
      <c r="AE555" s="205"/>
      <c r="AK555" s="123">
        <v>0</v>
      </c>
      <c r="AL555" s="123">
        <v>0</v>
      </c>
      <c r="AM555" s="123">
        <v>0</v>
      </c>
      <c r="AN555" s="123">
        <v>0</v>
      </c>
      <c r="AO555" s="124">
        <v>0</v>
      </c>
      <c r="AP555" s="124">
        <v>0</v>
      </c>
      <c r="AQ555" s="124">
        <v>0</v>
      </c>
      <c r="AR555" s="124">
        <v>0</v>
      </c>
      <c r="AS555" s="123">
        <v>0</v>
      </c>
      <c r="AT555" s="123">
        <v>0</v>
      </c>
      <c r="AU555" s="123">
        <v>0</v>
      </c>
      <c r="AV555" s="123">
        <v>0</v>
      </c>
      <c r="AY555" s="161"/>
      <c r="AZ555" s="161"/>
      <c r="BK555" s="128">
        <f t="shared" si="76"/>
        <v>0</v>
      </c>
      <c r="BL555" s="128">
        <f t="shared" si="76"/>
        <v>0</v>
      </c>
      <c r="BM555" s="129">
        <f t="shared" si="80"/>
        <v>0</v>
      </c>
      <c r="BN555" s="129">
        <f t="shared" si="80"/>
        <v>0</v>
      </c>
    </row>
    <row r="556" spans="3:66" ht="20.100000000000001" customHeight="1" x14ac:dyDescent="0.25">
      <c r="C556" s="1" t="s">
        <v>669</v>
      </c>
      <c r="D556" s="139" t="s">
        <v>50</v>
      </c>
      <c r="E556" s="102" t="s">
        <v>62</v>
      </c>
      <c r="F556" s="140" t="s">
        <v>783</v>
      </c>
      <c r="G556" s="114">
        <f t="shared" si="78"/>
        <v>8440</v>
      </c>
      <c r="H556" s="114">
        <f t="shared" si="78"/>
        <v>0</v>
      </c>
      <c r="I556" s="114">
        <f t="shared" si="82"/>
        <v>8040</v>
      </c>
      <c r="J556" s="114">
        <f t="shared" si="82"/>
        <v>0</v>
      </c>
      <c r="M556" s="141" t="s">
        <v>783</v>
      </c>
      <c r="N556" s="142">
        <v>8440</v>
      </c>
      <c r="O556" s="142">
        <v>0</v>
      </c>
      <c r="P556" s="142">
        <v>0</v>
      </c>
      <c r="Q556" s="142">
        <v>0</v>
      </c>
      <c r="S556" s="117">
        <f t="shared" si="81"/>
        <v>6390</v>
      </c>
      <c r="T556" s="117">
        <f t="shared" si="81"/>
        <v>0</v>
      </c>
      <c r="U556" s="114">
        <f t="shared" si="77"/>
        <v>3660</v>
      </c>
      <c r="V556" s="114">
        <f t="shared" si="77"/>
        <v>0</v>
      </c>
      <c r="W556" s="117">
        <v>3690</v>
      </c>
      <c r="X556" s="117">
        <v>0</v>
      </c>
      <c r="Y556" s="117">
        <v>3680</v>
      </c>
      <c r="Z556" s="119">
        <v>0</v>
      </c>
      <c r="AA556" s="120"/>
      <c r="AB556" s="130">
        <v>2700</v>
      </c>
      <c r="AC556" s="130">
        <v>0</v>
      </c>
      <c r="AD556" s="130">
        <v>2760</v>
      </c>
      <c r="AE556" s="130"/>
      <c r="AK556" s="123">
        <v>8040</v>
      </c>
      <c r="AL556" s="123">
        <v>0</v>
      </c>
      <c r="AM556" s="123">
        <v>0</v>
      </c>
      <c r="AN556" s="123">
        <v>0</v>
      </c>
      <c r="AO556" s="124">
        <v>6390</v>
      </c>
      <c r="AP556" s="124">
        <v>0</v>
      </c>
      <c r="AQ556" s="124">
        <v>0</v>
      </c>
      <c r="AR556" s="124">
        <v>0</v>
      </c>
      <c r="AS556" s="123">
        <v>3660</v>
      </c>
      <c r="AT556" s="123">
        <v>0</v>
      </c>
      <c r="AU556" s="123">
        <v>0</v>
      </c>
      <c r="AV556" s="123">
        <v>0</v>
      </c>
      <c r="AY556" s="131">
        <v>2880</v>
      </c>
      <c r="AZ556" s="131"/>
      <c r="BK556" s="128">
        <f t="shared" si="76"/>
        <v>3660</v>
      </c>
      <c r="BL556" s="128">
        <f t="shared" si="76"/>
        <v>0</v>
      </c>
      <c r="BM556" s="129">
        <f t="shared" si="80"/>
        <v>0</v>
      </c>
      <c r="BN556" s="129">
        <f t="shared" si="80"/>
        <v>0</v>
      </c>
    </row>
    <row r="557" spans="3:66" ht="20.100000000000001" customHeight="1" x14ac:dyDescent="0.25">
      <c r="C557" s="1" t="s">
        <v>669</v>
      </c>
      <c r="D557" s="139" t="s">
        <v>50</v>
      </c>
      <c r="E557" s="102" t="s">
        <v>62</v>
      </c>
      <c r="F557" s="140" t="s">
        <v>784</v>
      </c>
      <c r="G557" s="114">
        <f t="shared" si="78"/>
        <v>515607.24</v>
      </c>
      <c r="H557" s="114">
        <f t="shared" si="78"/>
        <v>0</v>
      </c>
      <c r="I557" s="114">
        <f t="shared" si="82"/>
        <v>387453</v>
      </c>
      <c r="J557" s="114">
        <f t="shared" si="82"/>
        <v>0</v>
      </c>
      <c r="M557" s="141" t="s">
        <v>784</v>
      </c>
      <c r="N557" s="142">
        <v>515607.24</v>
      </c>
      <c r="O557" s="142">
        <v>0</v>
      </c>
      <c r="P557" s="142">
        <v>0</v>
      </c>
      <c r="Q557" s="142">
        <v>0</v>
      </c>
      <c r="S557" s="117">
        <f t="shared" si="81"/>
        <v>381994</v>
      </c>
      <c r="T557" s="117">
        <f t="shared" si="81"/>
        <v>0</v>
      </c>
      <c r="U557" s="114">
        <f t="shared" si="77"/>
        <v>560008</v>
      </c>
      <c r="V557" s="114">
        <f t="shared" si="77"/>
        <v>0</v>
      </c>
      <c r="W557" s="117">
        <v>553300</v>
      </c>
      <c r="X557" s="117">
        <v>0</v>
      </c>
      <c r="Y557" s="117">
        <v>320160.24</v>
      </c>
      <c r="Z557" s="119">
        <v>0</v>
      </c>
      <c r="AA557" s="120"/>
      <c r="AB557" s="130">
        <v>367340</v>
      </c>
      <c r="AC557" s="130">
        <v>0</v>
      </c>
      <c r="AD557" s="130">
        <v>391405</v>
      </c>
      <c r="AE557" s="130"/>
      <c r="AK557" s="123">
        <v>387453</v>
      </c>
      <c r="AL557" s="123">
        <v>0</v>
      </c>
      <c r="AM557" s="123">
        <v>0</v>
      </c>
      <c r="AN557" s="123">
        <v>0</v>
      </c>
      <c r="AO557" s="124">
        <v>381994</v>
      </c>
      <c r="AP557" s="124">
        <v>0</v>
      </c>
      <c r="AQ557" s="124">
        <v>0</v>
      </c>
      <c r="AR557" s="124">
        <v>0</v>
      </c>
      <c r="AS557" s="123">
        <v>560008</v>
      </c>
      <c r="AT557" s="123">
        <v>0</v>
      </c>
      <c r="AU557" s="123">
        <v>0</v>
      </c>
      <c r="AV557" s="123">
        <v>0</v>
      </c>
      <c r="AY557" s="131">
        <v>311187</v>
      </c>
      <c r="AZ557" s="131"/>
      <c r="BK557" s="128">
        <f t="shared" si="76"/>
        <v>560008</v>
      </c>
      <c r="BL557" s="128">
        <f t="shared" si="76"/>
        <v>0</v>
      </c>
      <c r="BM557" s="129">
        <f t="shared" si="80"/>
        <v>0</v>
      </c>
      <c r="BN557" s="129">
        <f t="shared" si="80"/>
        <v>0</v>
      </c>
    </row>
    <row r="558" spans="3:66" ht="20.100000000000001" customHeight="1" x14ac:dyDescent="0.25">
      <c r="C558" s="1" t="s">
        <v>669</v>
      </c>
      <c r="D558" s="139" t="s">
        <v>50</v>
      </c>
      <c r="E558" s="102" t="s">
        <v>62</v>
      </c>
      <c r="F558" s="140" t="s">
        <v>785</v>
      </c>
      <c r="G558" s="114">
        <f t="shared" si="78"/>
        <v>0</v>
      </c>
      <c r="H558" s="114">
        <f t="shared" si="78"/>
        <v>0</v>
      </c>
      <c r="I558" s="114">
        <f t="shared" si="82"/>
        <v>58440</v>
      </c>
      <c r="J558" s="114">
        <f t="shared" si="82"/>
        <v>0</v>
      </c>
      <c r="M558" s="141" t="s">
        <v>785</v>
      </c>
      <c r="N558" s="142">
        <v>0</v>
      </c>
      <c r="O558" s="142">
        <v>0</v>
      </c>
      <c r="P558" s="142">
        <v>0</v>
      </c>
      <c r="Q558" s="142">
        <v>0</v>
      </c>
      <c r="S558" s="117">
        <f t="shared" si="81"/>
        <v>6740</v>
      </c>
      <c r="T558" s="117">
        <f t="shared" si="81"/>
        <v>0</v>
      </c>
      <c r="U558" s="114">
        <f t="shared" si="77"/>
        <v>1132493</v>
      </c>
      <c r="V558" s="114">
        <f t="shared" si="77"/>
        <v>0</v>
      </c>
      <c r="W558" s="117">
        <v>0</v>
      </c>
      <c r="X558" s="117">
        <v>0</v>
      </c>
      <c r="Y558" s="117">
        <v>0</v>
      </c>
      <c r="Z558" s="119">
        <v>0</v>
      </c>
      <c r="AA558" s="120"/>
      <c r="AB558" s="130">
        <v>0</v>
      </c>
      <c r="AC558" s="130">
        <v>0</v>
      </c>
      <c r="AD558" s="130">
        <v>352970</v>
      </c>
      <c r="AE558" s="130"/>
      <c r="AK558" s="123">
        <v>58440</v>
      </c>
      <c r="AL558" s="123">
        <v>0</v>
      </c>
      <c r="AM558" s="123">
        <v>0</v>
      </c>
      <c r="AN558" s="123">
        <v>0</v>
      </c>
      <c r="AO558" s="124">
        <v>6740</v>
      </c>
      <c r="AP558" s="124">
        <v>0</v>
      </c>
      <c r="AQ558" s="124">
        <v>0</v>
      </c>
      <c r="AR558" s="124">
        <v>0</v>
      </c>
      <c r="AS558" s="123">
        <v>1132493</v>
      </c>
      <c r="AT558" s="123">
        <v>0</v>
      </c>
      <c r="AU558" s="123">
        <v>0</v>
      </c>
      <c r="AV558" s="123">
        <v>0</v>
      </c>
      <c r="AY558" s="131"/>
      <c r="AZ558" s="131"/>
      <c r="BK558" s="128">
        <f t="shared" si="76"/>
        <v>1132493</v>
      </c>
      <c r="BL558" s="128">
        <f t="shared" si="76"/>
        <v>0</v>
      </c>
      <c r="BM558" s="129">
        <f t="shared" si="80"/>
        <v>0</v>
      </c>
      <c r="BN558" s="129">
        <f t="shared" si="80"/>
        <v>0</v>
      </c>
    </row>
    <row r="559" spans="3:66" ht="20.100000000000001" customHeight="1" x14ac:dyDescent="0.25">
      <c r="C559" s="1" t="s">
        <v>669</v>
      </c>
      <c r="D559" s="139" t="s">
        <v>50</v>
      </c>
      <c r="E559" s="102" t="s">
        <v>62</v>
      </c>
      <c r="F559" s="140" t="s">
        <v>786</v>
      </c>
      <c r="G559" s="114">
        <f t="shared" si="78"/>
        <v>2000896</v>
      </c>
      <c r="H559" s="114">
        <f t="shared" si="78"/>
        <v>0</v>
      </c>
      <c r="I559" s="114">
        <f t="shared" si="82"/>
        <v>1910612</v>
      </c>
      <c r="J559" s="114">
        <f t="shared" si="82"/>
        <v>0</v>
      </c>
      <c r="M559" s="141" t="s">
        <v>786</v>
      </c>
      <c r="N559" s="142">
        <v>2000896</v>
      </c>
      <c r="O559" s="142">
        <v>0</v>
      </c>
      <c r="P559" s="142">
        <v>0</v>
      </c>
      <c r="Q559" s="142">
        <v>0</v>
      </c>
      <c r="S559" s="117">
        <f t="shared" si="81"/>
        <v>1692595</v>
      </c>
      <c r="T559" s="117">
        <f t="shared" si="81"/>
        <v>0</v>
      </c>
      <c r="U559" s="114">
        <f t="shared" si="77"/>
        <v>1387878</v>
      </c>
      <c r="V559" s="114">
        <f t="shared" si="77"/>
        <v>0</v>
      </c>
      <c r="W559" s="117">
        <v>1344789</v>
      </c>
      <c r="X559" s="117">
        <v>0</v>
      </c>
      <c r="Y559" s="117">
        <v>1242928</v>
      </c>
      <c r="Z559" s="119">
        <v>0</v>
      </c>
      <c r="AA559" s="120"/>
      <c r="AB559" s="130">
        <v>1254730</v>
      </c>
      <c r="AC559" s="130">
        <v>0</v>
      </c>
      <c r="AD559" s="130">
        <v>986900</v>
      </c>
      <c r="AE559" s="130"/>
      <c r="AK559" s="123">
        <v>1910612</v>
      </c>
      <c r="AL559" s="123">
        <v>0</v>
      </c>
      <c r="AM559" s="123">
        <v>0</v>
      </c>
      <c r="AN559" s="123">
        <v>0</v>
      </c>
      <c r="AO559" s="124">
        <v>1692595</v>
      </c>
      <c r="AP559" s="124">
        <v>0</v>
      </c>
      <c r="AQ559" s="124">
        <v>0</v>
      </c>
      <c r="AR559" s="124">
        <v>0</v>
      </c>
      <c r="AS559" s="123">
        <v>1387878</v>
      </c>
      <c r="AT559" s="123">
        <v>0</v>
      </c>
      <c r="AU559" s="123">
        <v>0</v>
      </c>
      <c r="AV559" s="123">
        <v>0</v>
      </c>
      <c r="AY559" s="131">
        <v>920180</v>
      </c>
      <c r="AZ559" s="131"/>
      <c r="BK559" s="128">
        <f t="shared" si="76"/>
        <v>1387878</v>
      </c>
      <c r="BL559" s="128">
        <f t="shared" si="76"/>
        <v>0</v>
      </c>
      <c r="BM559" s="129">
        <f t="shared" si="80"/>
        <v>0</v>
      </c>
      <c r="BN559" s="129">
        <f t="shared" si="80"/>
        <v>0</v>
      </c>
    </row>
    <row r="560" spans="3:66" ht="20.100000000000001" customHeight="1" x14ac:dyDescent="0.25">
      <c r="D560" s="139" t="s">
        <v>50</v>
      </c>
      <c r="E560" s="102" t="s">
        <v>62</v>
      </c>
      <c r="F560" s="140" t="s">
        <v>787</v>
      </c>
      <c r="G560" s="114">
        <f t="shared" si="78"/>
        <v>0</v>
      </c>
      <c r="H560" s="114">
        <f t="shared" si="78"/>
        <v>0</v>
      </c>
      <c r="I560" s="114">
        <f t="shared" si="82"/>
        <v>0</v>
      </c>
      <c r="J560" s="114">
        <f t="shared" si="82"/>
        <v>0</v>
      </c>
      <c r="M560" s="141" t="s">
        <v>787</v>
      </c>
      <c r="N560" s="142">
        <v>0</v>
      </c>
      <c r="O560" s="142">
        <v>0</v>
      </c>
      <c r="P560" s="142">
        <v>0</v>
      </c>
      <c r="Q560" s="142">
        <v>0</v>
      </c>
      <c r="S560" s="117">
        <f t="shared" si="81"/>
        <v>5000</v>
      </c>
      <c r="T560" s="117">
        <f t="shared" si="81"/>
        <v>0</v>
      </c>
      <c r="U560" s="114"/>
      <c r="V560" s="114"/>
      <c r="W560" s="117"/>
      <c r="X560" s="117"/>
      <c r="Y560" s="117"/>
      <c r="Z560" s="119"/>
      <c r="AA560" s="120"/>
      <c r="AB560" s="130"/>
      <c r="AC560" s="130"/>
      <c r="AD560" s="130"/>
      <c r="AE560" s="130"/>
      <c r="AK560" s="123">
        <v>0</v>
      </c>
      <c r="AL560" s="123">
        <v>0</v>
      </c>
      <c r="AM560" s="123">
        <v>0</v>
      </c>
      <c r="AN560" s="123">
        <v>0</v>
      </c>
      <c r="AO560" s="124">
        <v>5000</v>
      </c>
      <c r="AP560" s="124">
        <v>0</v>
      </c>
      <c r="AQ560" s="124"/>
      <c r="AR560" s="124"/>
      <c r="AS560" s="123"/>
      <c r="AT560" s="123"/>
      <c r="AU560" s="123"/>
      <c r="AV560" s="123"/>
      <c r="AY560" s="131"/>
      <c r="AZ560" s="131"/>
      <c r="BK560" s="128"/>
      <c r="BL560" s="128"/>
      <c r="BM560" s="129"/>
      <c r="BN560" s="129"/>
    </row>
    <row r="561" spans="3:66" ht="20.100000000000001" customHeight="1" x14ac:dyDescent="0.25">
      <c r="C561" s="1" t="s">
        <v>669</v>
      </c>
      <c r="D561" s="139" t="s">
        <v>50</v>
      </c>
      <c r="E561" s="102" t="s">
        <v>62</v>
      </c>
      <c r="F561" s="140" t="s">
        <v>788</v>
      </c>
      <c r="G561" s="114">
        <f t="shared" si="78"/>
        <v>4890033.45</v>
      </c>
      <c r="H561" s="114">
        <f t="shared" si="78"/>
        <v>0</v>
      </c>
      <c r="I561" s="114">
        <f t="shared" si="82"/>
        <v>4565644.1500000004</v>
      </c>
      <c r="J561" s="114">
        <f t="shared" si="82"/>
        <v>0</v>
      </c>
      <c r="M561" s="141" t="s">
        <v>788</v>
      </c>
      <c r="N561" s="142">
        <v>4890033.45</v>
      </c>
      <c r="O561" s="142">
        <v>0</v>
      </c>
      <c r="P561" s="142">
        <v>0</v>
      </c>
      <c r="Q561" s="142">
        <v>0</v>
      </c>
      <c r="S561" s="117">
        <f t="shared" si="81"/>
        <v>3112055.2</v>
      </c>
      <c r="T561" s="117">
        <f t="shared" si="81"/>
        <v>0</v>
      </c>
      <c r="U561" s="114">
        <f t="shared" si="77"/>
        <v>2556584.42</v>
      </c>
      <c r="V561" s="114">
        <f t="shared" si="77"/>
        <v>0</v>
      </c>
      <c r="W561" s="117">
        <v>3240823.78</v>
      </c>
      <c r="X561" s="117">
        <v>0</v>
      </c>
      <c r="Y561" s="117">
        <v>2997050.28</v>
      </c>
      <c r="Z561" s="119">
        <v>0</v>
      </c>
      <c r="AA561" s="120"/>
      <c r="AB561" s="130">
        <v>3338075.2</v>
      </c>
      <c r="AC561" s="130">
        <v>0</v>
      </c>
      <c r="AD561" s="130">
        <v>3615111</v>
      </c>
      <c r="AE561" s="130"/>
      <c r="AK561" s="123">
        <v>4565644.1500000004</v>
      </c>
      <c r="AL561" s="123">
        <v>0</v>
      </c>
      <c r="AM561" s="123">
        <v>0</v>
      </c>
      <c r="AN561" s="123">
        <v>0</v>
      </c>
      <c r="AO561" s="124">
        <v>3112055.2</v>
      </c>
      <c r="AP561" s="124">
        <v>0</v>
      </c>
      <c r="AQ561" s="124">
        <v>0</v>
      </c>
      <c r="AR561" s="124">
        <v>0</v>
      </c>
      <c r="AS561" s="123">
        <v>2556584.42</v>
      </c>
      <c r="AT561" s="123">
        <v>0</v>
      </c>
      <c r="AU561" s="123">
        <v>0</v>
      </c>
      <c r="AV561" s="123">
        <v>0</v>
      </c>
      <c r="AY561" s="131">
        <v>3210098</v>
      </c>
      <c r="AZ561" s="131"/>
      <c r="BK561" s="128">
        <f t="shared" si="76"/>
        <v>2556584.42</v>
      </c>
      <c r="BL561" s="128">
        <f t="shared" si="76"/>
        <v>0</v>
      </c>
      <c r="BM561" s="129">
        <f t="shared" si="80"/>
        <v>0</v>
      </c>
      <c r="BN561" s="129">
        <f t="shared" si="80"/>
        <v>0</v>
      </c>
    </row>
    <row r="562" spans="3:66" ht="20.100000000000001" customHeight="1" x14ac:dyDescent="0.25">
      <c r="C562" s="1" t="s">
        <v>669</v>
      </c>
      <c r="D562" s="139" t="s">
        <v>50</v>
      </c>
      <c r="E562" s="102" t="s">
        <v>62</v>
      </c>
      <c r="F562" s="140" t="s">
        <v>789</v>
      </c>
      <c r="G562" s="114">
        <f t="shared" si="78"/>
        <v>3244998.16</v>
      </c>
      <c r="H562" s="114">
        <f t="shared" si="78"/>
        <v>0</v>
      </c>
      <c r="I562" s="114">
        <f t="shared" si="82"/>
        <v>2593710</v>
      </c>
      <c r="J562" s="114">
        <f t="shared" si="82"/>
        <v>0</v>
      </c>
      <c r="M562" s="141" t="s">
        <v>789</v>
      </c>
      <c r="N562" s="142">
        <v>3244998.16</v>
      </c>
      <c r="O562" s="142">
        <v>0</v>
      </c>
      <c r="P562" s="142">
        <v>0</v>
      </c>
      <c r="Q562" s="142">
        <v>0</v>
      </c>
      <c r="S562" s="117">
        <f t="shared" si="81"/>
        <v>2894477</v>
      </c>
      <c r="T562" s="117">
        <f t="shared" si="81"/>
        <v>0</v>
      </c>
      <c r="U562" s="114">
        <f t="shared" si="77"/>
        <v>5236795</v>
      </c>
      <c r="V562" s="114">
        <f t="shared" si="77"/>
        <v>0</v>
      </c>
      <c r="W562" s="117">
        <v>5393101</v>
      </c>
      <c r="X562" s="117">
        <v>0</v>
      </c>
      <c r="Y562" s="117">
        <f>5804407+30000</f>
        <v>5834407</v>
      </c>
      <c r="Z562" s="119">
        <v>0</v>
      </c>
      <c r="AA562" s="120"/>
      <c r="AB562" s="130">
        <v>2919156.7</v>
      </c>
      <c r="AC562" s="130">
        <v>0</v>
      </c>
      <c r="AD562" s="130">
        <v>3007912</v>
      </c>
      <c r="AE562" s="130"/>
      <c r="AK562" s="123">
        <v>2593710</v>
      </c>
      <c r="AL562" s="123">
        <v>0</v>
      </c>
      <c r="AM562" s="123">
        <v>0</v>
      </c>
      <c r="AN562" s="123">
        <v>0</v>
      </c>
      <c r="AO562" s="124">
        <v>2894477</v>
      </c>
      <c r="AP562" s="124">
        <v>0</v>
      </c>
      <c r="AQ562" s="124">
        <v>0</v>
      </c>
      <c r="AR562" s="124">
        <v>0</v>
      </c>
      <c r="AS562" s="123">
        <v>5236795</v>
      </c>
      <c r="AT562" s="123">
        <v>0</v>
      </c>
      <c r="AU562" s="123">
        <v>0</v>
      </c>
      <c r="AV562" s="123">
        <v>0</v>
      </c>
      <c r="AY562" s="131">
        <v>3377914.55</v>
      </c>
      <c r="AZ562" s="131"/>
      <c r="BK562" s="128">
        <f t="shared" si="76"/>
        <v>5236795</v>
      </c>
      <c r="BL562" s="128">
        <f t="shared" si="76"/>
        <v>0</v>
      </c>
      <c r="BM562" s="129">
        <f t="shared" si="80"/>
        <v>0</v>
      </c>
      <c r="BN562" s="129">
        <f t="shared" si="80"/>
        <v>0</v>
      </c>
    </row>
    <row r="563" spans="3:66" ht="20.100000000000001" customHeight="1" x14ac:dyDescent="0.25">
      <c r="C563" s="1" t="s">
        <v>669</v>
      </c>
      <c r="D563" s="139" t="s">
        <v>50</v>
      </c>
      <c r="E563" s="102" t="s">
        <v>62</v>
      </c>
      <c r="F563" s="140" t="s">
        <v>790</v>
      </c>
      <c r="G563" s="114">
        <f t="shared" si="78"/>
        <v>272412</v>
      </c>
      <c r="H563" s="114">
        <f t="shared" si="78"/>
        <v>0</v>
      </c>
      <c r="I563" s="114">
        <f t="shared" si="82"/>
        <v>516480</v>
      </c>
      <c r="J563" s="114">
        <f t="shared" si="82"/>
        <v>0</v>
      </c>
      <c r="M563" s="141" t="s">
        <v>790</v>
      </c>
      <c r="N563" s="142">
        <v>264512</v>
      </c>
      <c r="O563" s="142">
        <v>0</v>
      </c>
      <c r="P563" s="142">
        <v>7900</v>
      </c>
      <c r="Q563" s="142">
        <v>0</v>
      </c>
      <c r="S563" s="117">
        <f t="shared" si="81"/>
        <v>493943</v>
      </c>
      <c r="T563" s="117">
        <f t="shared" si="81"/>
        <v>0</v>
      </c>
      <c r="U563" s="114">
        <f t="shared" si="77"/>
        <v>479250</v>
      </c>
      <c r="V563" s="114">
        <f t="shared" si="77"/>
        <v>0</v>
      </c>
      <c r="W563" s="117">
        <v>439290</v>
      </c>
      <c r="X563" s="117">
        <v>0</v>
      </c>
      <c r="Y563" s="117">
        <v>330493</v>
      </c>
      <c r="Z563" s="119">
        <v>0</v>
      </c>
      <c r="AA563" s="120"/>
      <c r="AB563" s="130">
        <v>334598</v>
      </c>
      <c r="AC563" s="130">
        <v>0</v>
      </c>
      <c r="AD563" s="130">
        <v>334012</v>
      </c>
      <c r="AE563" s="130"/>
      <c r="AK563" s="123">
        <v>507356</v>
      </c>
      <c r="AL563" s="123">
        <v>0</v>
      </c>
      <c r="AM563" s="123">
        <v>9124</v>
      </c>
      <c r="AN563" s="123">
        <v>0</v>
      </c>
      <c r="AO563" s="124">
        <v>486743</v>
      </c>
      <c r="AP563" s="124">
        <v>0</v>
      </c>
      <c r="AQ563" s="124">
        <v>7200</v>
      </c>
      <c r="AR563" s="124">
        <v>0</v>
      </c>
      <c r="AS563" s="123">
        <v>471250</v>
      </c>
      <c r="AT563" s="123">
        <v>0</v>
      </c>
      <c r="AU563" s="123">
        <v>8000</v>
      </c>
      <c r="AV563" s="123">
        <v>0</v>
      </c>
      <c r="AY563" s="131">
        <v>322112</v>
      </c>
      <c r="AZ563" s="131"/>
      <c r="BK563" s="128">
        <f t="shared" si="76"/>
        <v>479250</v>
      </c>
      <c r="BL563" s="128">
        <f t="shared" si="76"/>
        <v>0</v>
      </c>
      <c r="BM563" s="129">
        <f t="shared" si="80"/>
        <v>0</v>
      </c>
      <c r="BN563" s="129">
        <f t="shared" si="80"/>
        <v>0</v>
      </c>
    </row>
    <row r="564" spans="3:66" ht="20.100000000000001" customHeight="1" x14ac:dyDescent="0.25">
      <c r="C564" s="1" t="s">
        <v>669</v>
      </c>
      <c r="D564" s="139" t="s">
        <v>50</v>
      </c>
      <c r="E564" s="102" t="s">
        <v>62</v>
      </c>
      <c r="F564" s="140" t="s">
        <v>791</v>
      </c>
      <c r="G564" s="114">
        <f t="shared" si="78"/>
        <v>2357355.67</v>
      </c>
      <c r="H564" s="114">
        <f t="shared" si="78"/>
        <v>0</v>
      </c>
      <c r="I564" s="114">
        <f t="shared" si="82"/>
        <v>1564970.55</v>
      </c>
      <c r="J564" s="114">
        <f t="shared" si="82"/>
        <v>0</v>
      </c>
      <c r="M564" s="141" t="s">
        <v>791</v>
      </c>
      <c r="N564" s="142">
        <v>2357355.67</v>
      </c>
      <c r="O564" s="142">
        <v>0</v>
      </c>
      <c r="P564" s="142">
        <v>0</v>
      </c>
      <c r="Q564" s="142">
        <v>0</v>
      </c>
      <c r="S564" s="117">
        <f t="shared" si="81"/>
        <v>1447712.5</v>
      </c>
      <c r="T564" s="117">
        <f t="shared" si="81"/>
        <v>0</v>
      </c>
      <c r="U564" s="114">
        <f t="shared" si="77"/>
        <v>1102955.31</v>
      </c>
      <c r="V564" s="114">
        <f t="shared" si="77"/>
        <v>0</v>
      </c>
      <c r="W564" s="117">
        <v>722252.7</v>
      </c>
      <c r="X564" s="117">
        <v>0</v>
      </c>
      <c r="Y564" s="117">
        <f>3535493-2577523</f>
        <v>957970</v>
      </c>
      <c r="Z564" s="119">
        <v>0</v>
      </c>
      <c r="AA564" s="120"/>
      <c r="AB564" s="130">
        <v>911896.12</v>
      </c>
      <c r="AC564" s="130">
        <v>0</v>
      </c>
      <c r="AD564" s="130">
        <v>1006692</v>
      </c>
      <c r="AE564" s="130"/>
      <c r="AK564" s="123">
        <v>1564970.55</v>
      </c>
      <c r="AL564" s="123">
        <v>0</v>
      </c>
      <c r="AM564" s="123">
        <v>0</v>
      </c>
      <c r="AN564" s="123">
        <v>0</v>
      </c>
      <c r="AO564" s="124">
        <v>1447712.5</v>
      </c>
      <c r="AP564" s="124">
        <v>0</v>
      </c>
      <c r="AQ564" s="124">
        <v>0</v>
      </c>
      <c r="AR564" s="124">
        <v>0</v>
      </c>
      <c r="AS564" s="123">
        <v>1102955.31</v>
      </c>
      <c r="AT564" s="123">
        <v>0</v>
      </c>
      <c r="AU564" s="123">
        <v>0</v>
      </c>
      <c r="AV564" s="123">
        <v>0</v>
      </c>
      <c r="AY564" s="131">
        <v>3502240.48</v>
      </c>
      <c r="AZ564" s="131"/>
      <c r="BK564" s="128">
        <f t="shared" si="76"/>
        <v>1102955.31</v>
      </c>
      <c r="BL564" s="128">
        <f t="shared" si="76"/>
        <v>0</v>
      </c>
      <c r="BM564" s="129">
        <f t="shared" si="80"/>
        <v>0</v>
      </c>
      <c r="BN564" s="129">
        <f t="shared" si="80"/>
        <v>0</v>
      </c>
    </row>
    <row r="565" spans="3:66" ht="20.100000000000001" customHeight="1" x14ac:dyDescent="0.25">
      <c r="C565" s="1" t="s">
        <v>669</v>
      </c>
      <c r="D565" s="139" t="s">
        <v>50</v>
      </c>
      <c r="E565" s="102" t="s">
        <v>62</v>
      </c>
      <c r="F565" s="140" t="s">
        <v>792</v>
      </c>
      <c r="G565" s="114">
        <f t="shared" si="78"/>
        <v>0</v>
      </c>
      <c r="H565" s="114">
        <f t="shared" si="78"/>
        <v>0</v>
      </c>
      <c r="I565" s="114">
        <f t="shared" si="82"/>
        <v>0</v>
      </c>
      <c r="J565" s="114">
        <f t="shared" si="82"/>
        <v>0</v>
      </c>
      <c r="M565" s="141" t="s">
        <v>792</v>
      </c>
      <c r="N565" s="142">
        <v>0</v>
      </c>
      <c r="O565" s="142">
        <v>0</v>
      </c>
      <c r="P565" s="142">
        <v>0</v>
      </c>
      <c r="Q565" s="142">
        <v>0</v>
      </c>
      <c r="S565" s="117">
        <f t="shared" si="81"/>
        <v>0</v>
      </c>
      <c r="T565" s="117">
        <f t="shared" si="81"/>
        <v>0</v>
      </c>
      <c r="U565" s="114">
        <f t="shared" si="77"/>
        <v>0</v>
      </c>
      <c r="V565" s="114">
        <f t="shared" si="77"/>
        <v>0</v>
      </c>
      <c r="W565" s="117">
        <v>0</v>
      </c>
      <c r="X565" s="117">
        <v>0</v>
      </c>
      <c r="Y565" s="117">
        <v>0</v>
      </c>
      <c r="Z565" s="119">
        <v>0</v>
      </c>
      <c r="AA565" s="120"/>
      <c r="AB565" s="130">
        <v>0</v>
      </c>
      <c r="AC565" s="130">
        <v>0</v>
      </c>
      <c r="AD565" s="130"/>
      <c r="AE565" s="130"/>
      <c r="AK565" s="123">
        <v>0</v>
      </c>
      <c r="AL565" s="123">
        <v>0</v>
      </c>
      <c r="AM565" s="123">
        <v>0</v>
      </c>
      <c r="AN565" s="123">
        <v>0</v>
      </c>
      <c r="AO565" s="124">
        <v>0</v>
      </c>
      <c r="AP565" s="124">
        <v>0</v>
      </c>
      <c r="AQ565" s="124">
        <v>0</v>
      </c>
      <c r="AR565" s="124">
        <v>0</v>
      </c>
      <c r="AS565" s="123">
        <v>0</v>
      </c>
      <c r="AT565" s="123">
        <v>0</v>
      </c>
      <c r="AU565" s="123">
        <v>0</v>
      </c>
      <c r="AV565" s="123">
        <v>0</v>
      </c>
      <c r="AY565" s="131">
        <f>1119926*0</f>
        <v>0</v>
      </c>
      <c r="AZ565" s="131"/>
      <c r="BK565" s="128">
        <f t="shared" si="76"/>
        <v>0</v>
      </c>
      <c r="BL565" s="128">
        <f t="shared" si="76"/>
        <v>0</v>
      </c>
      <c r="BM565" s="129">
        <f t="shared" si="80"/>
        <v>0</v>
      </c>
      <c r="BN565" s="129">
        <f t="shared" si="80"/>
        <v>0</v>
      </c>
    </row>
    <row r="566" spans="3:66" ht="20.100000000000001" customHeight="1" x14ac:dyDescent="0.25">
      <c r="C566" s="1" t="s">
        <v>669</v>
      </c>
      <c r="D566" s="139" t="s">
        <v>50</v>
      </c>
      <c r="E566" s="102" t="s">
        <v>62</v>
      </c>
      <c r="F566" s="140" t="s">
        <v>793</v>
      </c>
      <c r="G566" s="114">
        <f t="shared" si="78"/>
        <v>191.23</v>
      </c>
      <c r="H566" s="114">
        <f t="shared" si="78"/>
        <v>0</v>
      </c>
      <c r="I566" s="114">
        <f t="shared" si="82"/>
        <v>412.29</v>
      </c>
      <c r="J566" s="114">
        <f t="shared" si="82"/>
        <v>7.32</v>
      </c>
      <c r="M566" s="141" t="s">
        <v>793</v>
      </c>
      <c r="N566" s="142">
        <v>191.23</v>
      </c>
      <c r="O566" s="142">
        <v>0</v>
      </c>
      <c r="P566" s="142"/>
      <c r="Q566" s="142">
        <v>0</v>
      </c>
      <c r="S566" s="117">
        <f t="shared" si="81"/>
        <v>220.95</v>
      </c>
      <c r="T566" s="117">
        <f t="shared" si="81"/>
        <v>0</v>
      </c>
      <c r="U566" s="114"/>
      <c r="V566" s="114"/>
      <c r="W566" s="117"/>
      <c r="X566" s="117"/>
      <c r="Y566" s="117"/>
      <c r="Z566" s="119"/>
      <c r="AA566" s="120"/>
      <c r="AB566" s="130"/>
      <c r="AC566" s="130"/>
      <c r="AD566" s="130"/>
      <c r="AE566" s="130"/>
      <c r="AK566" s="123">
        <v>412.29</v>
      </c>
      <c r="AL566" s="123">
        <v>0</v>
      </c>
      <c r="AM566" s="123">
        <v>0</v>
      </c>
      <c r="AN566" s="123">
        <v>7.32</v>
      </c>
      <c r="AO566" s="124">
        <v>220.95</v>
      </c>
      <c r="AP566" s="124">
        <v>0</v>
      </c>
      <c r="AQ566" s="124">
        <v>0</v>
      </c>
      <c r="AR566" s="124">
        <v>0</v>
      </c>
      <c r="AS566" s="123"/>
      <c r="AT566" s="123"/>
      <c r="AU566" s="123"/>
      <c r="AV566" s="123"/>
      <c r="AY566" s="131"/>
      <c r="AZ566" s="131"/>
      <c r="BK566" s="128"/>
      <c r="BL566" s="128"/>
      <c r="BM566" s="129"/>
      <c r="BN566" s="129"/>
    </row>
    <row r="567" spans="3:66" ht="20.100000000000001" customHeight="1" x14ac:dyDescent="0.25">
      <c r="D567" s="139" t="s">
        <v>50</v>
      </c>
      <c r="E567" s="102" t="s">
        <v>62</v>
      </c>
      <c r="F567" s="140" t="s">
        <v>794</v>
      </c>
      <c r="G567" s="114">
        <f t="shared" si="78"/>
        <v>0</v>
      </c>
      <c r="H567" s="114">
        <f t="shared" si="78"/>
        <v>0</v>
      </c>
      <c r="I567" s="114">
        <f>+AK567+AM567</f>
        <v>812499.96</v>
      </c>
      <c r="J567" s="114">
        <f t="shared" si="82"/>
        <v>0</v>
      </c>
      <c r="M567" s="141"/>
      <c r="N567" s="142">
        <v>0</v>
      </c>
      <c r="O567" s="142">
        <v>0</v>
      </c>
      <c r="P567" s="142">
        <v>0</v>
      </c>
      <c r="Q567" s="142">
        <v>0</v>
      </c>
      <c r="S567" s="117"/>
      <c r="T567" s="117"/>
      <c r="U567" s="114"/>
      <c r="V567" s="114"/>
      <c r="W567" s="117"/>
      <c r="X567" s="117"/>
      <c r="Y567" s="117"/>
      <c r="Z567" s="119"/>
      <c r="AA567" s="120"/>
      <c r="AB567" s="130"/>
      <c r="AC567" s="130"/>
      <c r="AD567" s="130"/>
      <c r="AE567" s="130"/>
      <c r="AK567" s="123">
        <v>812499.96</v>
      </c>
      <c r="AL567" s="123">
        <v>0</v>
      </c>
      <c r="AM567" s="123"/>
      <c r="AN567" s="123"/>
      <c r="AO567" s="124"/>
      <c r="AP567" s="124"/>
      <c r="AQ567" s="124"/>
      <c r="AR567" s="124"/>
      <c r="AS567" s="123"/>
      <c r="AT567" s="123"/>
      <c r="AU567" s="123"/>
      <c r="AV567" s="123"/>
      <c r="AY567" s="131"/>
      <c r="AZ567" s="131"/>
      <c r="BK567" s="128"/>
      <c r="BL567" s="128"/>
      <c r="BM567" s="129"/>
      <c r="BN567" s="129"/>
    </row>
    <row r="568" spans="3:66" ht="20.100000000000001" customHeight="1" x14ac:dyDescent="0.25">
      <c r="C568" s="1" t="s">
        <v>669</v>
      </c>
      <c r="D568" s="139" t="s">
        <v>50</v>
      </c>
      <c r="E568" s="102" t="s">
        <v>62</v>
      </c>
      <c r="F568" s="140" t="s">
        <v>795</v>
      </c>
      <c r="G568" s="114">
        <f t="shared" si="78"/>
        <v>14.25</v>
      </c>
      <c r="H568" s="114">
        <f t="shared" si="78"/>
        <v>0</v>
      </c>
      <c r="I568" s="114">
        <f t="shared" si="82"/>
        <v>0</v>
      </c>
      <c r="J568" s="114">
        <f t="shared" si="82"/>
        <v>0</v>
      </c>
      <c r="M568" s="141" t="s">
        <v>793</v>
      </c>
      <c r="N568" s="142">
        <v>0</v>
      </c>
      <c r="O568" s="142">
        <v>0</v>
      </c>
      <c r="P568" s="142">
        <v>14.25</v>
      </c>
      <c r="Q568" s="142">
        <v>0</v>
      </c>
      <c r="S568" s="117">
        <f t="shared" ref="S568:T593" si="83">AO568+AQ568</f>
        <v>0</v>
      </c>
      <c r="T568" s="117">
        <f t="shared" si="83"/>
        <v>0</v>
      </c>
      <c r="U568" s="114">
        <f t="shared" si="77"/>
        <v>0</v>
      </c>
      <c r="V568" s="114">
        <f t="shared" si="77"/>
        <v>20.309999999999999</v>
      </c>
      <c r="W568" s="117">
        <v>1521.76</v>
      </c>
      <c r="X568" s="117">
        <v>0.02</v>
      </c>
      <c r="Y568" s="117">
        <v>2168.9499999999998</v>
      </c>
      <c r="Z568" s="119">
        <v>0</v>
      </c>
      <c r="AA568" s="120"/>
      <c r="AB568" s="130">
        <v>0</v>
      </c>
      <c r="AC568" s="130">
        <v>1443.12</v>
      </c>
      <c r="AD568" s="130">
        <v>1099.1500000000001</v>
      </c>
      <c r="AE568" s="130"/>
      <c r="AK568" s="123">
        <v>0</v>
      </c>
      <c r="AL568" s="123">
        <v>0</v>
      </c>
      <c r="AM568" s="123">
        <v>0</v>
      </c>
      <c r="AN568" s="123">
        <v>0</v>
      </c>
      <c r="AO568" s="124">
        <v>0</v>
      </c>
      <c r="AP568" s="124">
        <v>0</v>
      </c>
      <c r="AQ568" s="124">
        <v>0</v>
      </c>
      <c r="AR568" s="124">
        <v>0</v>
      </c>
      <c r="AS568" s="123">
        <v>0</v>
      </c>
      <c r="AT568" s="123">
        <v>20.309999999999999</v>
      </c>
      <c r="AU568" s="123">
        <v>0</v>
      </c>
      <c r="AV568" s="123">
        <v>0</v>
      </c>
      <c r="AY568" s="131">
        <v>1131.28</v>
      </c>
      <c r="AZ568" s="131"/>
      <c r="BK568" s="128">
        <f t="shared" si="76"/>
        <v>0</v>
      </c>
      <c r="BL568" s="128">
        <f t="shared" si="76"/>
        <v>20.309999999999999</v>
      </c>
      <c r="BM568" s="129">
        <f t="shared" ref="BM568:BN600" si="84">+U568-BK568</f>
        <v>0</v>
      </c>
      <c r="BN568" s="129">
        <f t="shared" si="84"/>
        <v>0</v>
      </c>
    </row>
    <row r="569" spans="3:66" ht="20.100000000000001" customHeight="1" x14ac:dyDescent="0.25">
      <c r="C569" s="1" t="s">
        <v>669</v>
      </c>
      <c r="D569" s="139" t="s">
        <v>50</v>
      </c>
      <c r="E569" s="102" t="s">
        <v>62</v>
      </c>
      <c r="F569" s="140" t="s">
        <v>796</v>
      </c>
      <c r="G569" s="114">
        <f t="shared" si="78"/>
        <v>1872630</v>
      </c>
      <c r="H569" s="114">
        <f t="shared" si="78"/>
        <v>0</v>
      </c>
      <c r="I569" s="114">
        <f t="shared" si="82"/>
        <v>2050705.85</v>
      </c>
      <c r="J569" s="114">
        <f t="shared" si="82"/>
        <v>0</v>
      </c>
      <c r="M569" s="141" t="s">
        <v>796</v>
      </c>
      <c r="N569" s="142">
        <v>1872630</v>
      </c>
      <c r="O569" s="142">
        <v>0</v>
      </c>
      <c r="P569" s="142">
        <v>0</v>
      </c>
      <c r="Q569" s="142">
        <v>0</v>
      </c>
      <c r="S569" s="117">
        <f t="shared" si="83"/>
        <v>1570441</v>
      </c>
      <c r="T569" s="117">
        <f t="shared" si="83"/>
        <v>0</v>
      </c>
      <c r="U569" s="114">
        <f t="shared" si="77"/>
        <v>1311631</v>
      </c>
      <c r="V569" s="114">
        <f t="shared" si="77"/>
        <v>0</v>
      </c>
      <c r="W569" s="117">
        <v>1482866</v>
      </c>
      <c r="X569" s="117">
        <v>0</v>
      </c>
      <c r="Y569" s="117">
        <v>1548103</v>
      </c>
      <c r="Z569" s="119">
        <v>0</v>
      </c>
      <c r="AA569" s="120"/>
      <c r="AB569" s="130">
        <v>1365500</v>
      </c>
      <c r="AC569" s="130">
        <v>0</v>
      </c>
      <c r="AD569" s="130">
        <v>1302071</v>
      </c>
      <c r="AE569" s="130"/>
      <c r="AK569" s="123">
        <v>2050705.85</v>
      </c>
      <c r="AL569" s="123">
        <v>0</v>
      </c>
      <c r="AM569" s="123">
        <v>0</v>
      </c>
      <c r="AN569" s="123">
        <v>0</v>
      </c>
      <c r="AO569" s="124">
        <v>1570441</v>
      </c>
      <c r="AP569" s="124">
        <v>0</v>
      </c>
      <c r="AQ569" s="124">
        <v>0</v>
      </c>
      <c r="AR569" s="124">
        <v>0</v>
      </c>
      <c r="AS569" s="123">
        <v>1311631</v>
      </c>
      <c r="AT569" s="123">
        <v>0</v>
      </c>
      <c r="AU569" s="123">
        <v>0</v>
      </c>
      <c r="AV569" s="123">
        <v>0</v>
      </c>
      <c r="AY569" s="131">
        <v>1036417</v>
      </c>
      <c r="AZ569" s="131"/>
      <c r="BK569" s="128">
        <f t="shared" si="76"/>
        <v>1311631</v>
      </c>
      <c r="BL569" s="128">
        <f t="shared" si="76"/>
        <v>0</v>
      </c>
      <c r="BM569" s="129">
        <f t="shared" si="84"/>
        <v>0</v>
      </c>
      <c r="BN569" s="129">
        <f t="shared" si="84"/>
        <v>0</v>
      </c>
    </row>
    <row r="570" spans="3:66" ht="20.100000000000001" customHeight="1" x14ac:dyDescent="0.25">
      <c r="C570" s="1" t="s">
        <v>669</v>
      </c>
      <c r="D570" s="139" t="s">
        <v>50</v>
      </c>
      <c r="E570" s="102" t="s">
        <v>62</v>
      </c>
      <c r="F570" s="140" t="s">
        <v>797</v>
      </c>
      <c r="G570" s="114">
        <f t="shared" si="78"/>
        <v>0</v>
      </c>
      <c r="H570" s="114">
        <f t="shared" si="78"/>
        <v>0</v>
      </c>
      <c r="I570" s="114">
        <f t="shared" si="82"/>
        <v>0</v>
      </c>
      <c r="J570" s="114">
        <f t="shared" si="82"/>
        <v>0</v>
      </c>
      <c r="M570" s="141" t="s">
        <v>797</v>
      </c>
      <c r="N570" s="142">
        <v>0</v>
      </c>
      <c r="O570" s="142">
        <v>0</v>
      </c>
      <c r="P570" s="142">
        <v>0</v>
      </c>
      <c r="Q570" s="142">
        <v>0</v>
      </c>
      <c r="S570" s="117">
        <f t="shared" si="83"/>
        <v>0</v>
      </c>
      <c r="T570" s="117">
        <f t="shared" si="83"/>
        <v>0</v>
      </c>
      <c r="U570" s="114">
        <f t="shared" si="77"/>
        <v>0</v>
      </c>
      <c r="V570" s="114">
        <f t="shared" si="77"/>
        <v>0</v>
      </c>
      <c r="W570" s="117">
        <v>0</v>
      </c>
      <c r="X570" s="117">
        <v>0</v>
      </c>
      <c r="Y570" s="117">
        <v>0</v>
      </c>
      <c r="Z570" s="119">
        <v>0</v>
      </c>
      <c r="AA570" s="120"/>
      <c r="AB570" s="130">
        <v>39640.74</v>
      </c>
      <c r="AC570" s="130">
        <v>0</v>
      </c>
      <c r="AD570" s="130">
        <v>169060.83</v>
      </c>
      <c r="AE570" s="130"/>
      <c r="AK570" s="123">
        <v>0</v>
      </c>
      <c r="AL570" s="123">
        <v>0</v>
      </c>
      <c r="AM570" s="123">
        <v>0</v>
      </c>
      <c r="AN570" s="123">
        <v>0</v>
      </c>
      <c r="AO570" s="124">
        <v>0</v>
      </c>
      <c r="AP570" s="124">
        <v>0</v>
      </c>
      <c r="AQ570" s="124">
        <v>0</v>
      </c>
      <c r="AR570" s="124">
        <v>0</v>
      </c>
      <c r="AS570" s="123">
        <v>0</v>
      </c>
      <c r="AT570" s="123">
        <v>0</v>
      </c>
      <c r="AU570" s="123">
        <v>0</v>
      </c>
      <c r="AV570" s="123">
        <v>0</v>
      </c>
      <c r="AY570" s="131">
        <f>100207.86-2262-36088</f>
        <v>61857.86</v>
      </c>
      <c r="AZ570" s="131"/>
      <c r="BK570" s="128">
        <f t="shared" si="76"/>
        <v>0</v>
      </c>
      <c r="BL570" s="128">
        <f t="shared" si="76"/>
        <v>0</v>
      </c>
      <c r="BM570" s="129">
        <f t="shared" si="84"/>
        <v>0</v>
      </c>
      <c r="BN570" s="129">
        <f t="shared" si="84"/>
        <v>0</v>
      </c>
    </row>
    <row r="571" spans="3:66" ht="20.100000000000001" customHeight="1" x14ac:dyDescent="0.25">
      <c r="C571" s="1" t="s">
        <v>669</v>
      </c>
      <c r="D571" s="139" t="s">
        <v>50</v>
      </c>
      <c r="E571" s="102" t="s">
        <v>62</v>
      </c>
      <c r="F571" s="140" t="s">
        <v>798</v>
      </c>
      <c r="G571" s="114">
        <f t="shared" si="78"/>
        <v>15122</v>
      </c>
      <c r="H571" s="114">
        <f t="shared" si="78"/>
        <v>0</v>
      </c>
      <c r="I571" s="114">
        <f t="shared" si="82"/>
        <v>14420</v>
      </c>
      <c r="J571" s="114">
        <f t="shared" si="82"/>
        <v>0</v>
      </c>
      <c r="M571" s="141" t="s">
        <v>798</v>
      </c>
      <c r="N571" s="142">
        <v>15122</v>
      </c>
      <c r="O571" s="142">
        <v>0</v>
      </c>
      <c r="P571" s="142">
        <v>0</v>
      </c>
      <c r="Q571" s="142">
        <v>0</v>
      </c>
      <c r="S571" s="117">
        <f t="shared" si="83"/>
        <v>8210</v>
      </c>
      <c r="T571" s="117">
        <f t="shared" si="83"/>
        <v>0</v>
      </c>
      <c r="U571" s="114">
        <f t="shared" si="77"/>
        <v>47201</v>
      </c>
      <c r="V571" s="114">
        <f t="shared" si="77"/>
        <v>0</v>
      </c>
      <c r="W571" s="117">
        <v>89940</v>
      </c>
      <c r="X571" s="117">
        <v>0</v>
      </c>
      <c r="Y571" s="117">
        <v>130456.19</v>
      </c>
      <c r="Z571" s="119">
        <v>0</v>
      </c>
      <c r="AA571" s="120"/>
      <c r="AB571" s="130">
        <v>48232</v>
      </c>
      <c r="AC571" s="130">
        <v>0</v>
      </c>
      <c r="AD571" s="130">
        <v>118969</v>
      </c>
      <c r="AE571" s="130"/>
      <c r="AK571" s="123">
        <v>14420</v>
      </c>
      <c r="AL571" s="123">
        <v>0</v>
      </c>
      <c r="AM571" s="123">
        <v>0</v>
      </c>
      <c r="AN571" s="123">
        <v>0</v>
      </c>
      <c r="AO571" s="124">
        <v>8210</v>
      </c>
      <c r="AP571" s="124">
        <v>0</v>
      </c>
      <c r="AQ571" s="124">
        <v>0</v>
      </c>
      <c r="AR571" s="124">
        <v>0</v>
      </c>
      <c r="AS571" s="123">
        <v>47201</v>
      </c>
      <c r="AT571" s="123">
        <v>0</v>
      </c>
      <c r="AU571" s="123">
        <v>0</v>
      </c>
      <c r="AV571" s="123">
        <v>0</v>
      </c>
      <c r="AY571" s="131">
        <v>30741</v>
      </c>
      <c r="AZ571" s="131"/>
      <c r="BK571" s="128">
        <f t="shared" si="76"/>
        <v>47201</v>
      </c>
      <c r="BL571" s="128">
        <f t="shared" si="76"/>
        <v>0</v>
      </c>
      <c r="BM571" s="129">
        <f t="shared" si="84"/>
        <v>0</v>
      </c>
      <c r="BN571" s="129">
        <f t="shared" si="84"/>
        <v>0</v>
      </c>
    </row>
    <row r="572" spans="3:66" ht="20.100000000000001" customHeight="1" x14ac:dyDescent="0.25">
      <c r="C572" s="1" t="s">
        <v>669</v>
      </c>
      <c r="D572" s="102" t="s">
        <v>50</v>
      </c>
      <c r="E572" s="102" t="s">
        <v>62</v>
      </c>
      <c r="F572" s="113" t="s">
        <v>799</v>
      </c>
      <c r="G572" s="114">
        <f t="shared" si="78"/>
        <v>0</v>
      </c>
      <c r="H572" s="114">
        <f t="shared" si="78"/>
        <v>0</v>
      </c>
      <c r="I572" s="114">
        <f t="shared" si="82"/>
        <v>0</v>
      </c>
      <c r="J572" s="114">
        <f t="shared" si="82"/>
        <v>0</v>
      </c>
      <c r="M572" s="115" t="s">
        <v>799</v>
      </c>
      <c r="N572" s="142">
        <v>0</v>
      </c>
      <c r="O572" s="142">
        <v>0</v>
      </c>
      <c r="P572" s="142">
        <v>0</v>
      </c>
      <c r="Q572" s="142">
        <v>0</v>
      </c>
      <c r="S572" s="117">
        <f t="shared" si="83"/>
        <v>0</v>
      </c>
      <c r="T572" s="117">
        <f t="shared" si="83"/>
        <v>0</v>
      </c>
      <c r="U572" s="118">
        <f t="shared" si="77"/>
        <v>0</v>
      </c>
      <c r="V572" s="118">
        <f t="shared" si="77"/>
        <v>0</v>
      </c>
      <c r="W572" s="117">
        <v>0</v>
      </c>
      <c r="X572" s="117">
        <v>0</v>
      </c>
      <c r="Y572" s="119"/>
      <c r="Z572" s="119"/>
      <c r="AA572" s="120"/>
      <c r="AB572" s="130">
        <v>0</v>
      </c>
      <c r="AC572" s="130">
        <v>0</v>
      </c>
      <c r="AD572" s="130"/>
      <c r="AE572" s="130"/>
      <c r="AK572" s="123">
        <v>0</v>
      </c>
      <c r="AL572" s="123">
        <v>0</v>
      </c>
      <c r="AM572" s="123">
        <v>0</v>
      </c>
      <c r="AN572" s="123">
        <v>0</v>
      </c>
      <c r="AO572" s="124">
        <v>0</v>
      </c>
      <c r="AP572" s="124">
        <v>0</v>
      </c>
      <c r="AQ572" s="124">
        <v>0</v>
      </c>
      <c r="AR572" s="124">
        <v>0</v>
      </c>
      <c r="AS572" s="123">
        <v>0</v>
      </c>
      <c r="AT572" s="123">
        <v>0</v>
      </c>
      <c r="AU572" s="123">
        <v>0</v>
      </c>
      <c r="AV572" s="123">
        <v>0</v>
      </c>
      <c r="AY572" s="131"/>
      <c r="AZ572" s="131"/>
      <c r="BK572" s="128">
        <f t="shared" si="76"/>
        <v>0</v>
      </c>
      <c r="BL572" s="128">
        <f t="shared" si="76"/>
        <v>0</v>
      </c>
      <c r="BM572" s="129">
        <f t="shared" si="84"/>
        <v>0</v>
      </c>
      <c r="BN572" s="129">
        <f t="shared" si="84"/>
        <v>0</v>
      </c>
    </row>
    <row r="573" spans="3:66" ht="20.100000000000001" customHeight="1" x14ac:dyDescent="0.25">
      <c r="C573" s="1" t="s">
        <v>669</v>
      </c>
      <c r="D573" s="139" t="s">
        <v>50</v>
      </c>
      <c r="E573" s="102" t="s">
        <v>62</v>
      </c>
      <c r="F573" s="140" t="s">
        <v>800</v>
      </c>
      <c r="G573" s="114">
        <f t="shared" si="78"/>
        <v>3331353</v>
      </c>
      <c r="H573" s="114">
        <f t="shared" si="78"/>
        <v>0</v>
      </c>
      <c r="I573" s="114">
        <f t="shared" si="82"/>
        <v>3305417</v>
      </c>
      <c r="J573" s="114">
        <f t="shared" si="82"/>
        <v>0</v>
      </c>
      <c r="M573" s="141" t="s">
        <v>800</v>
      </c>
      <c r="N573" s="142">
        <v>3136653</v>
      </c>
      <c r="O573" s="142">
        <v>0</v>
      </c>
      <c r="P573" s="142">
        <v>194700</v>
      </c>
      <c r="Q573" s="142">
        <v>0</v>
      </c>
      <c r="S573" s="117">
        <f t="shared" si="83"/>
        <v>2310000</v>
      </c>
      <c r="T573" s="117">
        <f t="shared" si="83"/>
        <v>0</v>
      </c>
      <c r="U573" s="114">
        <f t="shared" si="77"/>
        <v>3030136</v>
      </c>
      <c r="V573" s="114">
        <f t="shared" si="77"/>
        <v>0</v>
      </c>
      <c r="W573" s="117">
        <v>2744755</v>
      </c>
      <c r="X573" s="117">
        <v>0</v>
      </c>
      <c r="Y573" s="117">
        <v>3175550</v>
      </c>
      <c r="Z573" s="117">
        <v>0</v>
      </c>
      <c r="AA573" s="143"/>
      <c r="AB573" s="130">
        <v>2587255</v>
      </c>
      <c r="AC573" s="130">
        <v>0</v>
      </c>
      <c r="AD573" s="130">
        <v>2594875</v>
      </c>
      <c r="AE573" s="130"/>
      <c r="AK573" s="123">
        <v>3135717</v>
      </c>
      <c r="AL573" s="123">
        <v>0</v>
      </c>
      <c r="AM573" s="123">
        <v>169700</v>
      </c>
      <c r="AN573" s="123">
        <v>0</v>
      </c>
      <c r="AO573" s="124">
        <v>2310000</v>
      </c>
      <c r="AP573" s="124">
        <v>0</v>
      </c>
      <c r="AQ573" s="124">
        <v>0</v>
      </c>
      <c r="AR573" s="124">
        <v>0</v>
      </c>
      <c r="AS573" s="123">
        <v>3030136</v>
      </c>
      <c r="AT573" s="123">
        <v>0</v>
      </c>
      <c r="AU573" s="123">
        <v>0</v>
      </c>
      <c r="AV573" s="123">
        <v>0</v>
      </c>
      <c r="AY573" s="131">
        <v>2662520</v>
      </c>
      <c r="AZ573" s="131"/>
      <c r="BK573" s="128">
        <f t="shared" si="76"/>
        <v>3030136</v>
      </c>
      <c r="BL573" s="128">
        <f t="shared" si="76"/>
        <v>0</v>
      </c>
      <c r="BM573" s="129">
        <f t="shared" si="84"/>
        <v>0</v>
      </c>
      <c r="BN573" s="129">
        <f t="shared" si="84"/>
        <v>0</v>
      </c>
    </row>
    <row r="574" spans="3:66" ht="20.100000000000001" customHeight="1" x14ac:dyDescent="0.25">
      <c r="C574" s="1" t="s">
        <v>669</v>
      </c>
      <c r="D574" s="139" t="s">
        <v>50</v>
      </c>
      <c r="E574" s="102" t="s">
        <v>62</v>
      </c>
      <c r="F574" s="140" t="s">
        <v>801</v>
      </c>
      <c r="G574" s="114">
        <f t="shared" si="78"/>
        <v>0</v>
      </c>
      <c r="H574" s="114">
        <f t="shared" si="78"/>
        <v>0</v>
      </c>
      <c r="I574" s="114">
        <f t="shared" si="82"/>
        <v>0</v>
      </c>
      <c r="J574" s="114">
        <f t="shared" si="82"/>
        <v>0</v>
      </c>
      <c r="M574" s="141" t="s">
        <v>801</v>
      </c>
      <c r="N574" s="142">
        <v>0</v>
      </c>
      <c r="O574" s="142">
        <v>0</v>
      </c>
      <c r="P574" s="142">
        <v>0</v>
      </c>
      <c r="Q574" s="142">
        <v>0</v>
      </c>
      <c r="S574" s="117">
        <f t="shared" si="83"/>
        <v>0</v>
      </c>
      <c r="T574" s="117">
        <f t="shared" si="83"/>
        <v>0</v>
      </c>
      <c r="U574" s="114">
        <f t="shared" si="77"/>
        <v>0</v>
      </c>
      <c r="V574" s="114">
        <f t="shared" si="77"/>
        <v>0</v>
      </c>
      <c r="W574" s="117">
        <v>8000</v>
      </c>
      <c r="X574" s="117">
        <v>0</v>
      </c>
      <c r="Y574" s="117">
        <v>0</v>
      </c>
      <c r="Z574" s="117">
        <v>0</v>
      </c>
      <c r="AA574" s="143"/>
      <c r="AB574" s="130">
        <v>0</v>
      </c>
      <c r="AC574" s="130">
        <v>0</v>
      </c>
      <c r="AD574" s="130">
        <v>320000</v>
      </c>
      <c r="AE574" s="130"/>
      <c r="AK574" s="123">
        <v>0</v>
      </c>
      <c r="AL574" s="123">
        <v>0</v>
      </c>
      <c r="AM574" s="123">
        <v>0</v>
      </c>
      <c r="AN574" s="123">
        <v>0</v>
      </c>
      <c r="AO574" s="124">
        <v>0</v>
      </c>
      <c r="AP574" s="124">
        <v>0</v>
      </c>
      <c r="AQ574" s="124">
        <v>0</v>
      </c>
      <c r="AR574" s="124">
        <v>0</v>
      </c>
      <c r="AS574" s="123">
        <v>0</v>
      </c>
      <c r="AT574" s="123">
        <v>0</v>
      </c>
      <c r="AU574" s="123">
        <v>0</v>
      </c>
      <c r="AV574" s="123">
        <v>0</v>
      </c>
      <c r="AY574" s="131">
        <v>246000</v>
      </c>
      <c r="AZ574" s="131"/>
      <c r="BK574" s="128">
        <f t="shared" si="76"/>
        <v>0</v>
      </c>
      <c r="BL574" s="128">
        <f t="shared" si="76"/>
        <v>0</v>
      </c>
      <c r="BM574" s="129">
        <f t="shared" si="84"/>
        <v>0</v>
      </c>
      <c r="BN574" s="129">
        <f t="shared" si="84"/>
        <v>0</v>
      </c>
    </row>
    <row r="575" spans="3:66" ht="20.100000000000001" customHeight="1" x14ac:dyDescent="0.25">
      <c r="C575" s="1" t="s">
        <v>669</v>
      </c>
      <c r="D575" s="102" t="s">
        <v>50</v>
      </c>
      <c r="E575" s="102" t="s">
        <v>62</v>
      </c>
      <c r="F575" s="113" t="s">
        <v>802</v>
      </c>
      <c r="G575" s="114">
        <f t="shared" si="78"/>
        <v>0</v>
      </c>
      <c r="H575" s="114">
        <f t="shared" si="78"/>
        <v>0</v>
      </c>
      <c r="I575" s="114">
        <f t="shared" si="82"/>
        <v>0</v>
      </c>
      <c r="J575" s="114">
        <f t="shared" si="82"/>
        <v>0</v>
      </c>
      <c r="M575" s="115" t="s">
        <v>802</v>
      </c>
      <c r="N575" s="142">
        <v>0</v>
      </c>
      <c r="O575" s="142">
        <v>0</v>
      </c>
      <c r="P575" s="142">
        <v>0</v>
      </c>
      <c r="Q575" s="142">
        <v>0</v>
      </c>
      <c r="S575" s="117">
        <f t="shared" si="83"/>
        <v>15575</v>
      </c>
      <c r="T575" s="117">
        <f t="shared" si="83"/>
        <v>0</v>
      </c>
      <c r="U575" s="118">
        <f t="shared" si="77"/>
        <v>0</v>
      </c>
      <c r="V575" s="118">
        <f t="shared" si="77"/>
        <v>0</v>
      </c>
      <c r="W575" s="117">
        <v>0</v>
      </c>
      <c r="X575" s="117">
        <v>0</v>
      </c>
      <c r="Y575" s="117"/>
      <c r="Z575" s="117"/>
      <c r="AA575" s="143"/>
      <c r="AB575" s="130">
        <v>0</v>
      </c>
      <c r="AC575" s="130">
        <v>0</v>
      </c>
      <c r="AD575" s="130"/>
      <c r="AE575" s="130"/>
      <c r="AK575" s="123">
        <v>0</v>
      </c>
      <c r="AL575" s="123">
        <v>0</v>
      </c>
      <c r="AM575" s="123">
        <v>0</v>
      </c>
      <c r="AN575" s="123">
        <v>0</v>
      </c>
      <c r="AO575" s="124">
        <v>0</v>
      </c>
      <c r="AP575" s="124">
        <v>0</v>
      </c>
      <c r="AQ575" s="124">
        <v>15575</v>
      </c>
      <c r="AR575" s="124">
        <v>0</v>
      </c>
      <c r="AS575" s="123">
        <v>0</v>
      </c>
      <c r="AT575" s="123">
        <v>0</v>
      </c>
      <c r="AU575" s="123">
        <v>0</v>
      </c>
      <c r="AV575" s="123">
        <v>0</v>
      </c>
      <c r="AY575" s="131"/>
      <c r="AZ575" s="131"/>
      <c r="BK575" s="128">
        <f t="shared" si="76"/>
        <v>0</v>
      </c>
      <c r="BL575" s="128">
        <f t="shared" si="76"/>
        <v>0</v>
      </c>
      <c r="BM575" s="129">
        <f t="shared" si="84"/>
        <v>0</v>
      </c>
      <c r="BN575" s="129">
        <f t="shared" si="84"/>
        <v>0</v>
      </c>
    </row>
    <row r="576" spans="3:66" ht="20.100000000000001" customHeight="1" x14ac:dyDescent="0.25">
      <c r="C576" s="1" t="s">
        <v>669</v>
      </c>
      <c r="D576" s="139" t="s">
        <v>50</v>
      </c>
      <c r="E576" s="102" t="s">
        <v>62</v>
      </c>
      <c r="F576" s="140" t="s">
        <v>803</v>
      </c>
      <c r="G576" s="114">
        <f t="shared" si="78"/>
        <v>1251618.57</v>
      </c>
      <c r="H576" s="114">
        <f t="shared" si="78"/>
        <v>0</v>
      </c>
      <c r="I576" s="114">
        <f t="shared" si="82"/>
        <v>1197570.6000000001</v>
      </c>
      <c r="J576" s="114">
        <f t="shared" si="82"/>
        <v>0</v>
      </c>
      <c r="M576" s="141" t="s">
        <v>803</v>
      </c>
      <c r="N576" s="142">
        <v>1251618.57</v>
      </c>
      <c r="O576" s="142">
        <v>0</v>
      </c>
      <c r="P576" s="142">
        <v>0</v>
      </c>
      <c r="Q576" s="142">
        <v>0</v>
      </c>
      <c r="S576" s="117">
        <f t="shared" si="83"/>
        <v>1287515.26</v>
      </c>
      <c r="T576" s="117">
        <f t="shared" si="83"/>
        <v>0</v>
      </c>
      <c r="U576" s="114">
        <f t="shared" si="77"/>
        <v>568194.12</v>
      </c>
      <c r="V576" s="114">
        <f t="shared" si="77"/>
        <v>0</v>
      </c>
      <c r="W576" s="117">
        <v>56552</v>
      </c>
      <c r="X576" s="117">
        <v>0</v>
      </c>
      <c r="Y576" s="117">
        <v>152870.87</v>
      </c>
      <c r="Z576" s="117">
        <v>0</v>
      </c>
      <c r="AA576" s="143"/>
      <c r="AB576" s="130">
        <v>142478</v>
      </c>
      <c r="AC576" s="130">
        <v>0</v>
      </c>
      <c r="AD576" s="130">
        <v>68767</v>
      </c>
      <c r="AE576" s="130"/>
      <c r="AK576" s="123">
        <v>1197570.6000000001</v>
      </c>
      <c r="AL576" s="123">
        <v>0</v>
      </c>
      <c r="AM576" s="123">
        <v>0</v>
      </c>
      <c r="AN576" s="123">
        <v>0</v>
      </c>
      <c r="AO576" s="124">
        <v>1287515.26</v>
      </c>
      <c r="AP576" s="124">
        <v>0</v>
      </c>
      <c r="AQ576" s="124">
        <v>0</v>
      </c>
      <c r="AR576" s="124">
        <v>0</v>
      </c>
      <c r="AS576" s="123">
        <v>568194.12</v>
      </c>
      <c r="AT576" s="123">
        <v>0</v>
      </c>
      <c r="AU576" s="123">
        <v>0</v>
      </c>
      <c r="AV576" s="123">
        <v>0</v>
      </c>
      <c r="AY576" s="131">
        <v>105474</v>
      </c>
      <c r="AZ576" s="131"/>
      <c r="BK576" s="128">
        <f t="shared" si="76"/>
        <v>568194.12</v>
      </c>
      <c r="BL576" s="128">
        <f t="shared" si="76"/>
        <v>0</v>
      </c>
      <c r="BM576" s="129">
        <f t="shared" si="84"/>
        <v>0</v>
      </c>
      <c r="BN576" s="129">
        <f t="shared" si="84"/>
        <v>0</v>
      </c>
    </row>
    <row r="577" spans="3:66" ht="20.100000000000001" customHeight="1" x14ac:dyDescent="0.25">
      <c r="C577" s="1" t="s">
        <v>669</v>
      </c>
      <c r="D577" s="139" t="s">
        <v>50</v>
      </c>
      <c r="E577" s="102" t="s">
        <v>62</v>
      </c>
      <c r="F577" s="140" t="s">
        <v>804</v>
      </c>
      <c r="G577" s="114">
        <f t="shared" si="78"/>
        <v>220560</v>
      </c>
      <c r="H577" s="114">
        <f t="shared" si="78"/>
        <v>0</v>
      </c>
      <c r="I577" s="114">
        <f t="shared" si="82"/>
        <v>72719</v>
      </c>
      <c r="J577" s="114">
        <f t="shared" si="82"/>
        <v>0</v>
      </c>
      <c r="M577" s="141" t="s">
        <v>804</v>
      </c>
      <c r="N577" s="142">
        <v>220560</v>
      </c>
      <c r="O577" s="142">
        <v>0</v>
      </c>
      <c r="P577" s="142">
        <v>0</v>
      </c>
      <c r="Q577" s="142">
        <v>0</v>
      </c>
      <c r="S577" s="117">
        <f t="shared" si="83"/>
        <v>27586</v>
      </c>
      <c r="T577" s="117">
        <f t="shared" si="83"/>
        <v>0</v>
      </c>
      <c r="U577" s="114">
        <f t="shared" si="77"/>
        <v>43000</v>
      </c>
      <c r="V577" s="114">
        <f t="shared" si="77"/>
        <v>0</v>
      </c>
      <c r="W577" s="117">
        <v>78000</v>
      </c>
      <c r="X577" s="117">
        <v>0</v>
      </c>
      <c r="Y577" s="117">
        <v>217814</v>
      </c>
      <c r="Z577" s="117">
        <v>0</v>
      </c>
      <c r="AA577" s="143"/>
      <c r="AB577" s="130">
        <v>142840</v>
      </c>
      <c r="AC577" s="130">
        <v>0</v>
      </c>
      <c r="AD577" s="130">
        <v>133500</v>
      </c>
      <c r="AE577" s="130"/>
      <c r="AK577" s="123">
        <v>72719</v>
      </c>
      <c r="AL577" s="123">
        <v>0</v>
      </c>
      <c r="AM577" s="123">
        <v>0</v>
      </c>
      <c r="AN577" s="123">
        <v>0</v>
      </c>
      <c r="AO577" s="124">
        <v>27586</v>
      </c>
      <c r="AP577" s="124">
        <v>0</v>
      </c>
      <c r="AQ577" s="124">
        <v>0</v>
      </c>
      <c r="AR577" s="124">
        <v>0</v>
      </c>
      <c r="AS577" s="123">
        <v>43000</v>
      </c>
      <c r="AT577" s="123">
        <v>0</v>
      </c>
      <c r="AU577" s="123">
        <v>0</v>
      </c>
      <c r="AV577" s="123">
        <v>0</v>
      </c>
      <c r="AY577" s="131">
        <v>61375</v>
      </c>
      <c r="AZ577" s="131"/>
      <c r="BK577" s="128">
        <f t="shared" si="76"/>
        <v>43000</v>
      </c>
      <c r="BL577" s="128">
        <f t="shared" si="76"/>
        <v>0</v>
      </c>
      <c r="BM577" s="129">
        <f t="shared" si="84"/>
        <v>0</v>
      </c>
      <c r="BN577" s="129">
        <f t="shared" si="84"/>
        <v>0</v>
      </c>
    </row>
    <row r="578" spans="3:66" ht="20.100000000000001" customHeight="1" x14ac:dyDescent="0.25">
      <c r="C578" s="1" t="s">
        <v>669</v>
      </c>
      <c r="D578" s="139" t="s">
        <v>50</v>
      </c>
      <c r="E578" s="102" t="s">
        <v>62</v>
      </c>
      <c r="F578" s="140" t="s">
        <v>805</v>
      </c>
      <c r="G578" s="114">
        <f t="shared" si="78"/>
        <v>421947</v>
      </c>
      <c r="H578" s="114">
        <f t="shared" si="78"/>
        <v>0</v>
      </c>
      <c r="I578" s="114">
        <f t="shared" si="82"/>
        <v>973046</v>
      </c>
      <c r="J578" s="114">
        <f t="shared" si="82"/>
        <v>0</v>
      </c>
      <c r="M578" s="141" t="s">
        <v>805</v>
      </c>
      <c r="N578" s="142">
        <v>421947</v>
      </c>
      <c r="O578" s="142">
        <v>0</v>
      </c>
      <c r="P578" s="142">
        <v>0</v>
      </c>
      <c r="Q578" s="142">
        <v>0</v>
      </c>
      <c r="S578" s="117">
        <f t="shared" si="83"/>
        <v>891332</v>
      </c>
      <c r="T578" s="117">
        <f t="shared" si="83"/>
        <v>0</v>
      </c>
      <c r="U578" s="114">
        <f t="shared" si="77"/>
        <v>827033.88</v>
      </c>
      <c r="V578" s="114">
        <f t="shared" si="77"/>
        <v>0</v>
      </c>
      <c r="W578" s="117">
        <v>1093883.32</v>
      </c>
      <c r="X578" s="117">
        <v>0</v>
      </c>
      <c r="Y578" s="117">
        <v>2473458.98</v>
      </c>
      <c r="Z578" s="117">
        <v>0</v>
      </c>
      <c r="AA578" s="143"/>
      <c r="AB578" s="130">
        <v>713851.3</v>
      </c>
      <c r="AC578" s="130">
        <v>0</v>
      </c>
      <c r="AD578" s="130">
        <v>337371</v>
      </c>
      <c r="AE578" s="130"/>
      <c r="AK578" s="123">
        <v>973046</v>
      </c>
      <c r="AL578" s="123">
        <v>0</v>
      </c>
      <c r="AM578" s="123">
        <v>0</v>
      </c>
      <c r="AN578" s="123">
        <v>0</v>
      </c>
      <c r="AO578" s="124">
        <v>891332</v>
      </c>
      <c r="AP578" s="124">
        <v>0</v>
      </c>
      <c r="AQ578" s="124">
        <v>0</v>
      </c>
      <c r="AR578" s="124">
        <v>0</v>
      </c>
      <c r="AS578" s="123">
        <v>827033.88</v>
      </c>
      <c r="AT578" s="123">
        <v>0</v>
      </c>
      <c r="AU578" s="123">
        <v>0</v>
      </c>
      <c r="AV578" s="123">
        <v>0</v>
      </c>
      <c r="AY578" s="131">
        <v>390631</v>
      </c>
      <c r="AZ578" s="131"/>
      <c r="BK578" s="128">
        <f t="shared" si="76"/>
        <v>827033.88</v>
      </c>
      <c r="BL578" s="128">
        <f t="shared" si="76"/>
        <v>0</v>
      </c>
      <c r="BM578" s="129">
        <f t="shared" si="84"/>
        <v>0</v>
      </c>
      <c r="BN578" s="129">
        <f t="shared" si="84"/>
        <v>0</v>
      </c>
    </row>
    <row r="579" spans="3:66" ht="20.100000000000001" customHeight="1" x14ac:dyDescent="0.25">
      <c r="C579" s="1" t="s">
        <v>669</v>
      </c>
      <c r="D579" s="102" t="s">
        <v>50</v>
      </c>
      <c r="E579" s="102" t="s">
        <v>62</v>
      </c>
      <c r="F579" s="113" t="s">
        <v>806</v>
      </c>
      <c r="G579" s="114">
        <f t="shared" si="78"/>
        <v>0</v>
      </c>
      <c r="H579" s="114">
        <f t="shared" si="78"/>
        <v>0</v>
      </c>
      <c r="I579" s="114">
        <f t="shared" si="82"/>
        <v>0</v>
      </c>
      <c r="J579" s="114">
        <f t="shared" si="82"/>
        <v>0</v>
      </c>
      <c r="M579" s="115" t="s">
        <v>806</v>
      </c>
      <c r="N579" s="142">
        <v>0</v>
      </c>
      <c r="O579" s="142">
        <v>0</v>
      </c>
      <c r="P579" s="142">
        <v>0</v>
      </c>
      <c r="Q579" s="142">
        <v>0</v>
      </c>
      <c r="S579" s="117">
        <f t="shared" si="83"/>
        <v>0</v>
      </c>
      <c r="T579" s="117">
        <f t="shared" si="83"/>
        <v>0</v>
      </c>
      <c r="U579" s="118">
        <f t="shared" si="77"/>
        <v>0</v>
      </c>
      <c r="V579" s="118">
        <f t="shared" si="77"/>
        <v>0</v>
      </c>
      <c r="W579" s="117">
        <v>0</v>
      </c>
      <c r="X579" s="117">
        <v>0</v>
      </c>
      <c r="Y579" s="117"/>
      <c r="Z579" s="117"/>
      <c r="AA579" s="143"/>
      <c r="AB579" s="130">
        <v>0</v>
      </c>
      <c r="AC579" s="130">
        <v>0</v>
      </c>
      <c r="AD579" s="130"/>
      <c r="AE579" s="130"/>
      <c r="AK579" s="123">
        <v>0</v>
      </c>
      <c r="AL579" s="123">
        <v>0</v>
      </c>
      <c r="AM579" s="123">
        <v>0</v>
      </c>
      <c r="AN579" s="123">
        <v>0</v>
      </c>
      <c r="AO579" s="124">
        <v>0</v>
      </c>
      <c r="AP579" s="124">
        <v>0</v>
      </c>
      <c r="AQ579" s="124">
        <v>0</v>
      </c>
      <c r="AR579" s="124">
        <v>0</v>
      </c>
      <c r="AS579" s="123">
        <v>0</v>
      </c>
      <c r="AT579" s="123">
        <v>0</v>
      </c>
      <c r="AU579" s="123">
        <v>0</v>
      </c>
      <c r="AV579" s="123">
        <v>0</v>
      </c>
      <c r="AY579" s="131"/>
      <c r="AZ579" s="131"/>
      <c r="BK579" s="128">
        <f t="shared" si="76"/>
        <v>0</v>
      </c>
      <c r="BL579" s="128">
        <f t="shared" si="76"/>
        <v>0</v>
      </c>
      <c r="BM579" s="129">
        <f t="shared" si="84"/>
        <v>0</v>
      </c>
      <c r="BN579" s="129">
        <f t="shared" si="84"/>
        <v>0</v>
      </c>
    </row>
    <row r="580" spans="3:66" ht="20.100000000000001" customHeight="1" x14ac:dyDescent="0.25">
      <c r="C580" s="1" t="s">
        <v>669</v>
      </c>
      <c r="D580" s="139" t="s">
        <v>50</v>
      </c>
      <c r="E580" s="102" t="s">
        <v>62</v>
      </c>
      <c r="F580" s="140" t="s">
        <v>807</v>
      </c>
      <c r="G580" s="114">
        <f t="shared" si="78"/>
        <v>6821091</v>
      </c>
      <c r="H580" s="114">
        <f t="shared" si="78"/>
        <v>0</v>
      </c>
      <c r="I580" s="114">
        <f t="shared" si="82"/>
        <v>6401009</v>
      </c>
      <c r="J580" s="114">
        <f t="shared" si="82"/>
        <v>0</v>
      </c>
      <c r="M580" s="141" t="s">
        <v>807</v>
      </c>
      <c r="N580" s="142">
        <v>6821091</v>
      </c>
      <c r="O580" s="142">
        <v>0</v>
      </c>
      <c r="P580" s="142">
        <v>0</v>
      </c>
      <c r="Q580" s="142">
        <v>0</v>
      </c>
      <c r="S580" s="117">
        <f t="shared" si="83"/>
        <v>6474722</v>
      </c>
      <c r="T580" s="117">
        <f t="shared" si="83"/>
        <v>0</v>
      </c>
      <c r="U580" s="114">
        <f t="shared" si="77"/>
        <v>4783163</v>
      </c>
      <c r="V580" s="114">
        <f t="shared" si="77"/>
        <v>0</v>
      </c>
      <c r="W580" s="117">
        <v>4446984</v>
      </c>
      <c r="X580" s="117">
        <v>0</v>
      </c>
      <c r="Y580" s="117">
        <f>3841780+217557+3361922</f>
        <v>7421259</v>
      </c>
      <c r="Z580" s="117">
        <v>0</v>
      </c>
      <c r="AA580" s="143"/>
      <c r="AB580" s="130">
        <v>2937407</v>
      </c>
      <c r="AC580" s="130">
        <v>0</v>
      </c>
      <c r="AD580" s="130">
        <v>2266763</v>
      </c>
      <c r="AE580" s="130"/>
      <c r="AK580" s="123">
        <v>6401009</v>
      </c>
      <c r="AL580" s="123">
        <v>0</v>
      </c>
      <c r="AM580" s="123">
        <v>0</v>
      </c>
      <c r="AN580" s="123">
        <v>0</v>
      </c>
      <c r="AO580" s="124">
        <v>6474722</v>
      </c>
      <c r="AP580" s="124">
        <v>0</v>
      </c>
      <c r="AQ580" s="124">
        <v>0</v>
      </c>
      <c r="AR580" s="124">
        <v>0</v>
      </c>
      <c r="AS580" s="123">
        <v>4783163</v>
      </c>
      <c r="AT580" s="123">
        <v>0</v>
      </c>
      <c r="AU580" s="123">
        <v>0</v>
      </c>
      <c r="AV580" s="123">
        <v>0</v>
      </c>
      <c r="AY580" s="131">
        <v>1906387</v>
      </c>
      <c r="AZ580" s="131"/>
      <c r="BK580" s="128">
        <f t="shared" si="76"/>
        <v>4783163</v>
      </c>
      <c r="BL580" s="128">
        <f t="shared" si="76"/>
        <v>0</v>
      </c>
      <c r="BM580" s="129">
        <f t="shared" si="84"/>
        <v>0</v>
      </c>
      <c r="BN580" s="129">
        <f t="shared" si="84"/>
        <v>0</v>
      </c>
    </row>
    <row r="581" spans="3:66" ht="20.100000000000001" customHeight="1" x14ac:dyDescent="0.25">
      <c r="C581" s="1" t="s">
        <v>669</v>
      </c>
      <c r="D581" s="139" t="s">
        <v>50</v>
      </c>
      <c r="E581" s="102" t="s">
        <v>62</v>
      </c>
      <c r="F581" s="140" t="s">
        <v>808</v>
      </c>
      <c r="G581" s="114">
        <f t="shared" si="78"/>
        <v>0</v>
      </c>
      <c r="H581" s="114">
        <f t="shared" si="78"/>
        <v>0</v>
      </c>
      <c r="I581" s="114">
        <f t="shared" si="82"/>
        <v>314604</v>
      </c>
      <c r="J581" s="114">
        <f t="shared" si="82"/>
        <v>0</v>
      </c>
      <c r="M581" s="141" t="s">
        <v>808</v>
      </c>
      <c r="N581" s="142">
        <v>0</v>
      </c>
      <c r="O581" s="142">
        <v>0</v>
      </c>
      <c r="P581" s="142">
        <v>0</v>
      </c>
      <c r="Q581" s="142">
        <v>0</v>
      </c>
      <c r="S581" s="117">
        <f t="shared" si="83"/>
        <v>0</v>
      </c>
      <c r="T581" s="117">
        <f t="shared" si="83"/>
        <v>0</v>
      </c>
      <c r="U581" s="114">
        <f t="shared" si="77"/>
        <v>247660</v>
      </c>
      <c r="V581" s="114">
        <f t="shared" si="77"/>
        <v>0</v>
      </c>
      <c r="W581" s="117">
        <v>47224</v>
      </c>
      <c r="X581" s="117">
        <v>0</v>
      </c>
      <c r="Y581" s="117">
        <v>128466</v>
      </c>
      <c r="Z581" s="117">
        <v>0</v>
      </c>
      <c r="AA581" s="143"/>
      <c r="AB581" s="130"/>
      <c r="AC581" s="130"/>
      <c r="AD581" s="130"/>
      <c r="AE581" s="130"/>
      <c r="AK581" s="123">
        <v>314604</v>
      </c>
      <c r="AL581" s="123">
        <v>0</v>
      </c>
      <c r="AM581" s="123">
        <v>0</v>
      </c>
      <c r="AN581" s="123">
        <v>0</v>
      </c>
      <c r="AO581" s="124">
        <v>0</v>
      </c>
      <c r="AP581" s="124">
        <v>0</v>
      </c>
      <c r="AQ581" s="124">
        <v>0</v>
      </c>
      <c r="AR581" s="124">
        <v>0</v>
      </c>
      <c r="AS581" s="123">
        <v>247660</v>
      </c>
      <c r="AT581" s="123">
        <v>0</v>
      </c>
      <c r="AU581" s="123">
        <v>0</v>
      </c>
      <c r="AV581" s="123">
        <v>0</v>
      </c>
      <c r="AY581" s="131"/>
      <c r="AZ581" s="131"/>
      <c r="BK581" s="128">
        <f t="shared" si="76"/>
        <v>247660</v>
      </c>
      <c r="BL581" s="128">
        <f t="shared" si="76"/>
        <v>0</v>
      </c>
      <c r="BM581" s="129">
        <f t="shared" si="84"/>
        <v>0</v>
      </c>
      <c r="BN581" s="129">
        <f t="shared" si="84"/>
        <v>0</v>
      </c>
    </row>
    <row r="582" spans="3:66" ht="20.100000000000001" customHeight="1" x14ac:dyDescent="0.25">
      <c r="C582" s="1" t="s">
        <v>669</v>
      </c>
      <c r="D582" s="139" t="s">
        <v>50</v>
      </c>
      <c r="E582" s="102" t="s">
        <v>62</v>
      </c>
      <c r="F582" s="140" t="s">
        <v>809</v>
      </c>
      <c r="G582" s="114">
        <f t="shared" si="78"/>
        <v>38980372</v>
      </c>
      <c r="H582" s="114">
        <f t="shared" si="78"/>
        <v>0</v>
      </c>
      <c r="I582" s="114">
        <f t="shared" si="82"/>
        <v>39643453</v>
      </c>
      <c r="J582" s="114">
        <f t="shared" si="82"/>
        <v>0</v>
      </c>
      <c r="M582" s="141" t="s">
        <v>809</v>
      </c>
      <c r="N582" s="142">
        <v>38980372</v>
      </c>
      <c r="O582" s="142">
        <v>0</v>
      </c>
      <c r="P582" s="142">
        <v>0</v>
      </c>
      <c r="Q582" s="142">
        <v>0</v>
      </c>
      <c r="S582" s="117">
        <f t="shared" si="83"/>
        <v>32742031</v>
      </c>
      <c r="T582" s="117">
        <f t="shared" si="83"/>
        <v>0</v>
      </c>
      <c r="U582" s="114">
        <f>+AS582+AU582</f>
        <v>38531577</v>
      </c>
      <c r="V582" s="114">
        <f t="shared" si="77"/>
        <v>0</v>
      </c>
      <c r="W582" s="117">
        <v>39857157</v>
      </c>
      <c r="X582" s="117">
        <v>0</v>
      </c>
      <c r="Y582" s="117">
        <f>46207819-224663</f>
        <v>45983156</v>
      </c>
      <c r="Z582" s="117">
        <v>0</v>
      </c>
      <c r="AA582" s="143"/>
      <c r="AB582" s="130">
        <v>46122329</v>
      </c>
      <c r="AC582" s="130">
        <v>0</v>
      </c>
      <c r="AD582" s="130">
        <v>20436091</v>
      </c>
      <c r="AE582" s="130"/>
      <c r="AK582" s="123">
        <v>39643453</v>
      </c>
      <c r="AL582" s="123">
        <v>0</v>
      </c>
      <c r="AM582" s="123">
        <v>0</v>
      </c>
      <c r="AN582" s="123">
        <v>0</v>
      </c>
      <c r="AO582" s="124">
        <v>32742031</v>
      </c>
      <c r="AP582" s="124">
        <v>0</v>
      </c>
      <c r="AQ582" s="124">
        <v>0</v>
      </c>
      <c r="AR582" s="124">
        <v>0</v>
      </c>
      <c r="AS582" s="123">
        <v>38531577</v>
      </c>
      <c r="AT582" s="123">
        <v>0</v>
      </c>
      <c r="AU582" s="123">
        <v>0</v>
      </c>
      <c r="AV582" s="123">
        <v>0</v>
      </c>
      <c r="AY582" s="131">
        <v>32461888</v>
      </c>
      <c r="AZ582" s="131"/>
      <c r="BK582" s="128">
        <f t="shared" ref="BK582:BL649" si="85">+AS582+AU582</f>
        <v>38531577</v>
      </c>
      <c r="BL582" s="128">
        <f t="shared" si="85"/>
        <v>0</v>
      </c>
      <c r="BM582" s="129">
        <f t="shared" si="84"/>
        <v>0</v>
      </c>
      <c r="BN582" s="129">
        <f t="shared" si="84"/>
        <v>0</v>
      </c>
    </row>
    <row r="583" spans="3:66" ht="20.100000000000001" customHeight="1" x14ac:dyDescent="0.25">
      <c r="C583" s="1" t="s">
        <v>669</v>
      </c>
      <c r="D583" s="139" t="s">
        <v>50</v>
      </c>
      <c r="E583" s="102" t="s">
        <v>62</v>
      </c>
      <c r="F583" s="140" t="s">
        <v>810</v>
      </c>
      <c r="G583" s="114">
        <f t="shared" si="78"/>
        <v>0</v>
      </c>
      <c r="H583" s="114">
        <f t="shared" si="78"/>
        <v>0</v>
      </c>
      <c r="I583" s="114">
        <f t="shared" si="82"/>
        <v>0</v>
      </c>
      <c r="J583" s="114">
        <f t="shared" si="82"/>
        <v>0</v>
      </c>
      <c r="M583" s="141" t="s">
        <v>810</v>
      </c>
      <c r="N583" s="142">
        <v>0</v>
      </c>
      <c r="O583" s="142">
        <v>0</v>
      </c>
      <c r="P583" s="142">
        <v>0</v>
      </c>
      <c r="Q583" s="142">
        <v>0</v>
      </c>
      <c r="S583" s="117">
        <f t="shared" si="83"/>
        <v>0</v>
      </c>
      <c r="T583" s="117">
        <f t="shared" si="83"/>
        <v>0</v>
      </c>
      <c r="U583" s="114">
        <f t="shared" si="77"/>
        <v>0</v>
      </c>
      <c r="V583" s="114">
        <f t="shared" si="77"/>
        <v>0</v>
      </c>
      <c r="W583" s="117">
        <v>0</v>
      </c>
      <c r="X583" s="117">
        <v>0</v>
      </c>
      <c r="Y583" s="117">
        <v>0</v>
      </c>
      <c r="Z583" s="117">
        <v>0</v>
      </c>
      <c r="AA583" s="143"/>
      <c r="AB583" s="130">
        <v>0</v>
      </c>
      <c r="AC583" s="130">
        <v>0</v>
      </c>
      <c r="AD583" s="130">
        <v>469050</v>
      </c>
      <c r="AE583" s="130"/>
      <c r="AK583" s="123">
        <v>0</v>
      </c>
      <c r="AL583" s="123">
        <v>0</v>
      </c>
      <c r="AM583" s="123">
        <v>0</v>
      </c>
      <c r="AN583" s="123">
        <v>0</v>
      </c>
      <c r="AO583" s="124">
        <v>0</v>
      </c>
      <c r="AP583" s="124">
        <v>0</v>
      </c>
      <c r="AQ583" s="124">
        <v>0</v>
      </c>
      <c r="AR583" s="124">
        <v>0</v>
      </c>
      <c r="AS583" s="123">
        <v>0</v>
      </c>
      <c r="AT583" s="123">
        <v>0</v>
      </c>
      <c r="AU583" s="123">
        <v>0</v>
      </c>
      <c r="AV583" s="123">
        <v>0</v>
      </c>
      <c r="AY583" s="131">
        <v>0</v>
      </c>
      <c r="AZ583" s="131"/>
      <c r="BK583" s="128">
        <f t="shared" si="85"/>
        <v>0</v>
      </c>
      <c r="BL583" s="128">
        <f t="shared" si="85"/>
        <v>0</v>
      </c>
      <c r="BM583" s="129">
        <f t="shared" si="84"/>
        <v>0</v>
      </c>
      <c r="BN583" s="129">
        <f t="shared" si="84"/>
        <v>0</v>
      </c>
    </row>
    <row r="584" spans="3:66" ht="20.100000000000001" customHeight="1" x14ac:dyDescent="0.25">
      <c r="C584" s="1" t="s">
        <v>669</v>
      </c>
      <c r="D584" s="139" t="s">
        <v>50</v>
      </c>
      <c r="E584" s="102" t="s">
        <v>62</v>
      </c>
      <c r="F584" s="140" t="s">
        <v>811</v>
      </c>
      <c r="G584" s="114">
        <f t="shared" si="78"/>
        <v>1067476</v>
      </c>
      <c r="H584" s="114">
        <f t="shared" si="78"/>
        <v>0</v>
      </c>
      <c r="I584" s="114">
        <f t="shared" si="82"/>
        <v>558995</v>
      </c>
      <c r="J584" s="114">
        <f t="shared" si="82"/>
        <v>0</v>
      </c>
      <c r="M584" s="141" t="s">
        <v>811</v>
      </c>
      <c r="N584" s="142">
        <v>1067476</v>
      </c>
      <c r="O584" s="142">
        <v>0</v>
      </c>
      <c r="P584" s="142">
        <v>0</v>
      </c>
      <c r="Q584" s="142">
        <v>0</v>
      </c>
      <c r="S584" s="117">
        <f t="shared" si="83"/>
        <v>240462</v>
      </c>
      <c r="T584" s="117">
        <f t="shared" si="83"/>
        <v>0</v>
      </c>
      <c r="U584" s="114">
        <f t="shared" si="77"/>
        <v>501784</v>
      </c>
      <c r="V584" s="114">
        <f t="shared" si="77"/>
        <v>0</v>
      </c>
      <c r="W584" s="117">
        <v>878710</v>
      </c>
      <c r="X584" s="117">
        <v>0</v>
      </c>
      <c r="Y584" s="117">
        <v>1409098</v>
      </c>
      <c r="Z584" s="117">
        <v>0</v>
      </c>
      <c r="AA584" s="143"/>
      <c r="AB584" s="130">
        <v>1208740</v>
      </c>
      <c r="AC584" s="130">
        <v>0</v>
      </c>
      <c r="AD584" s="130">
        <v>0</v>
      </c>
      <c r="AE584" s="130"/>
      <c r="AK584" s="123">
        <v>558995</v>
      </c>
      <c r="AL584" s="123">
        <v>0</v>
      </c>
      <c r="AM584" s="123">
        <v>0</v>
      </c>
      <c r="AN584" s="123">
        <v>0</v>
      </c>
      <c r="AO584" s="124">
        <v>240462</v>
      </c>
      <c r="AP584" s="124">
        <v>0</v>
      </c>
      <c r="AQ584" s="124">
        <v>0</v>
      </c>
      <c r="AR584" s="124">
        <v>0</v>
      </c>
      <c r="AS584" s="123">
        <v>501784</v>
      </c>
      <c r="AT584" s="123">
        <v>0</v>
      </c>
      <c r="AU584" s="123">
        <v>0</v>
      </c>
      <c r="AV584" s="123">
        <v>0</v>
      </c>
      <c r="AY584" s="131">
        <v>4971974</v>
      </c>
      <c r="AZ584" s="131"/>
      <c r="BK584" s="128">
        <f t="shared" si="85"/>
        <v>501784</v>
      </c>
      <c r="BL584" s="128">
        <f t="shared" si="85"/>
        <v>0</v>
      </c>
      <c r="BM584" s="129">
        <f t="shared" si="84"/>
        <v>0</v>
      </c>
      <c r="BN584" s="129">
        <f t="shared" si="84"/>
        <v>0</v>
      </c>
    </row>
    <row r="585" spans="3:66" ht="20.100000000000001" customHeight="1" x14ac:dyDescent="0.25">
      <c r="C585" s="1" t="s">
        <v>669</v>
      </c>
      <c r="D585" s="139" t="s">
        <v>50</v>
      </c>
      <c r="E585" s="102" t="s">
        <v>62</v>
      </c>
      <c r="F585" s="140" t="s">
        <v>812</v>
      </c>
      <c r="G585" s="114">
        <f t="shared" si="78"/>
        <v>519016</v>
      </c>
      <c r="H585" s="114">
        <f t="shared" si="78"/>
        <v>0</v>
      </c>
      <c r="I585" s="114">
        <f t="shared" si="82"/>
        <v>525189</v>
      </c>
      <c r="J585" s="114">
        <f t="shared" si="82"/>
        <v>0</v>
      </c>
      <c r="M585" s="141" t="s">
        <v>812</v>
      </c>
      <c r="N585" s="142">
        <v>519016</v>
      </c>
      <c r="O585" s="142">
        <v>0</v>
      </c>
      <c r="P585" s="142">
        <v>0</v>
      </c>
      <c r="Q585" s="142">
        <v>0</v>
      </c>
      <c r="S585" s="117">
        <f t="shared" si="83"/>
        <v>603018</v>
      </c>
      <c r="T585" s="117">
        <f t="shared" si="83"/>
        <v>0</v>
      </c>
      <c r="U585" s="114">
        <f t="shared" ref="U585:V652" si="86">+AS585+AU585</f>
        <v>521991</v>
      </c>
      <c r="V585" s="114">
        <f t="shared" si="86"/>
        <v>0</v>
      </c>
      <c r="W585" s="117">
        <v>550371</v>
      </c>
      <c r="X585" s="117">
        <v>0</v>
      </c>
      <c r="Y585" s="117">
        <v>536860</v>
      </c>
      <c r="Z585" s="117">
        <v>0</v>
      </c>
      <c r="AA585" s="143"/>
      <c r="AB585" s="130">
        <v>449254</v>
      </c>
      <c r="AC585" s="130">
        <v>0</v>
      </c>
      <c r="AD585" s="130">
        <v>440528</v>
      </c>
      <c r="AE585" s="130"/>
      <c r="AK585" s="123">
        <v>525189</v>
      </c>
      <c r="AL585" s="123">
        <v>0</v>
      </c>
      <c r="AM585" s="123">
        <v>0</v>
      </c>
      <c r="AN585" s="123">
        <v>0</v>
      </c>
      <c r="AO585" s="124">
        <v>603018</v>
      </c>
      <c r="AP585" s="124">
        <v>0</v>
      </c>
      <c r="AQ585" s="124">
        <v>0</v>
      </c>
      <c r="AR585" s="124">
        <v>0</v>
      </c>
      <c r="AS585" s="123">
        <v>521991</v>
      </c>
      <c r="AT585" s="123">
        <v>0</v>
      </c>
      <c r="AU585" s="123">
        <v>0</v>
      </c>
      <c r="AV585" s="123">
        <v>0</v>
      </c>
      <c r="AY585" s="131">
        <v>324750</v>
      </c>
      <c r="AZ585" s="131"/>
      <c r="BK585" s="128">
        <f t="shared" si="85"/>
        <v>521991</v>
      </c>
      <c r="BL585" s="128">
        <f t="shared" si="85"/>
        <v>0</v>
      </c>
      <c r="BM585" s="129">
        <f t="shared" si="84"/>
        <v>0</v>
      </c>
      <c r="BN585" s="129">
        <f t="shared" si="84"/>
        <v>0</v>
      </c>
    </row>
    <row r="586" spans="3:66" ht="20.100000000000001" customHeight="1" x14ac:dyDescent="0.25">
      <c r="C586" s="1" t="s">
        <v>669</v>
      </c>
      <c r="D586" s="139" t="s">
        <v>50</v>
      </c>
      <c r="E586" s="102" t="s">
        <v>62</v>
      </c>
      <c r="F586" s="140" t="s">
        <v>813</v>
      </c>
      <c r="G586" s="114">
        <f t="shared" si="78"/>
        <v>8230626</v>
      </c>
      <c r="H586" s="114">
        <f t="shared" si="78"/>
        <v>0</v>
      </c>
      <c r="I586" s="114">
        <f t="shared" si="82"/>
        <v>8169379</v>
      </c>
      <c r="J586" s="114">
        <f t="shared" si="82"/>
        <v>0</v>
      </c>
      <c r="M586" s="141" t="s">
        <v>813</v>
      </c>
      <c r="N586" s="142">
        <v>8230626</v>
      </c>
      <c r="O586" s="142">
        <v>0</v>
      </c>
      <c r="P586" s="142">
        <v>0</v>
      </c>
      <c r="Q586" s="142">
        <v>0</v>
      </c>
      <c r="S586" s="117">
        <f t="shared" si="83"/>
        <v>7975761</v>
      </c>
      <c r="T586" s="117">
        <f t="shared" si="83"/>
        <v>0</v>
      </c>
      <c r="U586" s="114">
        <f t="shared" si="86"/>
        <v>6720081</v>
      </c>
      <c r="V586" s="114">
        <f t="shared" si="86"/>
        <v>0</v>
      </c>
      <c r="W586" s="117">
        <v>6805315</v>
      </c>
      <c r="X586" s="117">
        <v>0</v>
      </c>
      <c r="Y586" s="117">
        <v>6374945</v>
      </c>
      <c r="Z586" s="117">
        <v>0</v>
      </c>
      <c r="AA586" s="143"/>
      <c r="AB586" s="130">
        <v>5414951</v>
      </c>
      <c r="AC586" s="130">
        <v>0</v>
      </c>
      <c r="AD586" s="130">
        <v>4567752</v>
      </c>
      <c r="AE586" s="130"/>
      <c r="AK586" s="123">
        <v>8169379</v>
      </c>
      <c r="AL586" s="123">
        <v>0</v>
      </c>
      <c r="AM586" s="123">
        <v>0</v>
      </c>
      <c r="AN586" s="123">
        <v>0</v>
      </c>
      <c r="AO586" s="124">
        <v>7975761</v>
      </c>
      <c r="AP586" s="124">
        <v>0</v>
      </c>
      <c r="AQ586" s="124">
        <v>0</v>
      </c>
      <c r="AR586" s="124">
        <v>0</v>
      </c>
      <c r="AS586" s="123">
        <v>6720081</v>
      </c>
      <c r="AT586" s="123">
        <v>0</v>
      </c>
      <c r="AU586" s="123">
        <v>0</v>
      </c>
      <c r="AV586" s="123">
        <v>0</v>
      </c>
      <c r="AY586" s="131">
        <v>3450653</v>
      </c>
      <c r="AZ586" s="131"/>
      <c r="BK586" s="128">
        <f t="shared" si="85"/>
        <v>6720081</v>
      </c>
      <c r="BL586" s="128">
        <f t="shared" si="85"/>
        <v>0</v>
      </c>
      <c r="BM586" s="129">
        <f t="shared" si="84"/>
        <v>0</v>
      </c>
      <c r="BN586" s="129">
        <f t="shared" si="84"/>
        <v>0</v>
      </c>
    </row>
    <row r="587" spans="3:66" ht="20.100000000000001" customHeight="1" x14ac:dyDescent="0.25">
      <c r="C587" s="1" t="s">
        <v>669</v>
      </c>
      <c r="D587" s="139" t="s">
        <v>50</v>
      </c>
      <c r="E587" s="102" t="s">
        <v>62</v>
      </c>
      <c r="F587" s="140" t="s">
        <v>814</v>
      </c>
      <c r="G587" s="114">
        <f t="shared" si="78"/>
        <v>274965</v>
      </c>
      <c r="H587" s="114">
        <f t="shared" si="78"/>
        <v>0</v>
      </c>
      <c r="I587" s="114">
        <f t="shared" si="82"/>
        <v>353343</v>
      </c>
      <c r="J587" s="114">
        <f t="shared" si="82"/>
        <v>0</v>
      </c>
      <c r="M587" s="141" t="s">
        <v>814</v>
      </c>
      <c r="N587" s="142">
        <v>274965</v>
      </c>
      <c r="O587" s="142">
        <v>0</v>
      </c>
      <c r="P587" s="142">
        <v>0</v>
      </c>
      <c r="Q587" s="142">
        <v>0</v>
      </c>
      <c r="S587" s="117">
        <f t="shared" si="83"/>
        <v>577259</v>
      </c>
      <c r="T587" s="117">
        <f t="shared" si="83"/>
        <v>0</v>
      </c>
      <c r="U587" s="114">
        <f t="shared" si="86"/>
        <v>1180471</v>
      </c>
      <c r="V587" s="114">
        <f t="shared" si="86"/>
        <v>0</v>
      </c>
      <c r="W587" s="117">
        <v>1720597</v>
      </c>
      <c r="X587" s="117">
        <v>0</v>
      </c>
      <c r="Y587" s="117">
        <v>2039774</v>
      </c>
      <c r="Z587" s="117">
        <v>0</v>
      </c>
      <c r="AA587" s="143"/>
      <c r="AB587" s="130">
        <v>1839495</v>
      </c>
      <c r="AC587" s="130">
        <v>0</v>
      </c>
      <c r="AD587" s="130">
        <v>1442084</v>
      </c>
      <c r="AE587" s="130"/>
      <c r="AK587" s="123">
        <v>353343</v>
      </c>
      <c r="AL587" s="123">
        <v>0</v>
      </c>
      <c r="AM587" s="123">
        <v>0</v>
      </c>
      <c r="AN587" s="123">
        <v>0</v>
      </c>
      <c r="AO587" s="124">
        <v>577259</v>
      </c>
      <c r="AP587" s="124">
        <v>0</v>
      </c>
      <c r="AQ587" s="124">
        <v>0</v>
      </c>
      <c r="AR587" s="124">
        <v>0</v>
      </c>
      <c r="AS587" s="123">
        <v>1180471</v>
      </c>
      <c r="AT587" s="123">
        <v>0</v>
      </c>
      <c r="AU587" s="123">
        <v>0</v>
      </c>
      <c r="AV587" s="123">
        <v>0</v>
      </c>
      <c r="AY587" s="131">
        <v>1258929</v>
      </c>
      <c r="AZ587" s="131"/>
      <c r="BK587" s="128">
        <f t="shared" si="85"/>
        <v>1180471</v>
      </c>
      <c r="BL587" s="128">
        <f t="shared" si="85"/>
        <v>0</v>
      </c>
      <c r="BM587" s="129">
        <f t="shared" si="84"/>
        <v>0</v>
      </c>
      <c r="BN587" s="129">
        <f t="shared" si="84"/>
        <v>0</v>
      </c>
    </row>
    <row r="588" spans="3:66" ht="20.100000000000001" customHeight="1" x14ac:dyDescent="0.25">
      <c r="C588" s="1" t="s">
        <v>669</v>
      </c>
      <c r="D588" s="139" t="s">
        <v>50</v>
      </c>
      <c r="E588" s="102" t="s">
        <v>62</v>
      </c>
      <c r="F588" s="140" t="s">
        <v>815</v>
      </c>
      <c r="G588" s="114">
        <f t="shared" ref="G588:H651" si="87">+N588+P588</f>
        <v>0</v>
      </c>
      <c r="H588" s="114">
        <f t="shared" si="87"/>
        <v>0</v>
      </c>
      <c r="I588" s="114">
        <f t="shared" si="82"/>
        <v>0</v>
      </c>
      <c r="J588" s="114">
        <f t="shared" si="82"/>
        <v>0</v>
      </c>
      <c r="M588" s="141" t="s">
        <v>815</v>
      </c>
      <c r="N588" s="142">
        <v>0</v>
      </c>
      <c r="O588" s="142">
        <v>0</v>
      </c>
      <c r="P588" s="142">
        <v>0</v>
      </c>
      <c r="Q588" s="142">
        <v>0</v>
      </c>
      <c r="S588" s="117">
        <f t="shared" si="83"/>
        <v>285000</v>
      </c>
      <c r="T588" s="117">
        <f t="shared" si="83"/>
        <v>0</v>
      </c>
      <c r="U588" s="114">
        <f t="shared" si="86"/>
        <v>21529</v>
      </c>
      <c r="V588" s="114">
        <f t="shared" si="86"/>
        <v>0</v>
      </c>
      <c r="W588" s="117">
        <v>0</v>
      </c>
      <c r="X588" s="117">
        <v>0</v>
      </c>
      <c r="Y588" s="117">
        <v>0</v>
      </c>
      <c r="Z588" s="117">
        <v>0</v>
      </c>
      <c r="AA588" s="143"/>
      <c r="AB588" s="130">
        <v>0</v>
      </c>
      <c r="AC588" s="130">
        <v>0</v>
      </c>
      <c r="AD588" s="130"/>
      <c r="AE588" s="130"/>
      <c r="AK588" s="123">
        <v>0</v>
      </c>
      <c r="AL588" s="123">
        <v>0</v>
      </c>
      <c r="AM588" s="123">
        <v>0</v>
      </c>
      <c r="AN588" s="123">
        <v>0</v>
      </c>
      <c r="AO588" s="124">
        <v>285000</v>
      </c>
      <c r="AP588" s="124">
        <v>0</v>
      </c>
      <c r="AQ588" s="124">
        <v>0</v>
      </c>
      <c r="AR588" s="124">
        <v>0</v>
      </c>
      <c r="AS588" s="123">
        <v>21529</v>
      </c>
      <c r="AT588" s="123">
        <v>0</v>
      </c>
      <c r="AU588" s="123">
        <v>0</v>
      </c>
      <c r="AV588" s="123">
        <v>0</v>
      </c>
      <c r="AY588" s="131">
        <v>343200</v>
      </c>
      <c r="AZ588" s="131"/>
      <c r="BK588" s="128">
        <f t="shared" si="85"/>
        <v>21529</v>
      </c>
      <c r="BL588" s="128">
        <f t="shared" si="85"/>
        <v>0</v>
      </c>
      <c r="BM588" s="129">
        <f t="shared" si="84"/>
        <v>0</v>
      </c>
      <c r="BN588" s="129">
        <f t="shared" si="84"/>
        <v>0</v>
      </c>
    </row>
    <row r="589" spans="3:66" ht="20.100000000000001" customHeight="1" x14ac:dyDescent="0.25">
      <c r="C589" s="1" t="s">
        <v>669</v>
      </c>
      <c r="D589" s="139" t="s">
        <v>50</v>
      </c>
      <c r="E589" s="102" t="s">
        <v>62</v>
      </c>
      <c r="F589" s="140" t="s">
        <v>816</v>
      </c>
      <c r="G589" s="114">
        <f t="shared" si="87"/>
        <v>0</v>
      </c>
      <c r="H589" s="114">
        <f t="shared" si="87"/>
        <v>0</v>
      </c>
      <c r="I589" s="114">
        <f t="shared" si="82"/>
        <v>0</v>
      </c>
      <c r="J589" s="114">
        <f t="shared" si="82"/>
        <v>0</v>
      </c>
      <c r="M589" s="141" t="s">
        <v>816</v>
      </c>
      <c r="N589" s="142">
        <v>0</v>
      </c>
      <c r="O589" s="142">
        <v>0</v>
      </c>
      <c r="P589" s="142">
        <v>0</v>
      </c>
      <c r="Q589" s="142">
        <v>0</v>
      </c>
      <c r="S589" s="117">
        <f t="shared" si="83"/>
        <v>2088243</v>
      </c>
      <c r="T589" s="117">
        <f t="shared" si="83"/>
        <v>0</v>
      </c>
      <c r="U589" s="114">
        <f t="shared" si="86"/>
        <v>6048700</v>
      </c>
      <c r="V589" s="114">
        <f t="shared" si="86"/>
        <v>0</v>
      </c>
      <c r="W589" s="117">
        <v>0</v>
      </c>
      <c r="X589" s="117">
        <v>0</v>
      </c>
      <c r="Y589" s="117">
        <f>5519355-3361922</f>
        <v>2157433</v>
      </c>
      <c r="Z589" s="117">
        <v>0</v>
      </c>
      <c r="AA589" s="143"/>
      <c r="AB589" s="130">
        <v>0</v>
      </c>
      <c r="AC589" s="130">
        <v>0</v>
      </c>
      <c r="AD589" s="130"/>
      <c r="AE589" s="130"/>
      <c r="AK589" s="123">
        <v>0</v>
      </c>
      <c r="AL589" s="123">
        <v>0</v>
      </c>
      <c r="AM589" s="123">
        <v>0</v>
      </c>
      <c r="AN589" s="123">
        <v>0</v>
      </c>
      <c r="AO589" s="124">
        <v>2088243</v>
      </c>
      <c r="AP589" s="124">
        <v>0</v>
      </c>
      <c r="AQ589" s="124">
        <v>0</v>
      </c>
      <c r="AR589" s="124">
        <v>0</v>
      </c>
      <c r="AS589" s="123">
        <v>6048700</v>
      </c>
      <c r="AT589" s="123">
        <v>0</v>
      </c>
      <c r="AU589" s="123">
        <v>0</v>
      </c>
      <c r="AV589" s="123">
        <v>0</v>
      </c>
      <c r="AY589" s="131">
        <v>1436865</v>
      </c>
      <c r="AZ589" s="131"/>
      <c r="BK589" s="128">
        <f t="shared" si="85"/>
        <v>6048700</v>
      </c>
      <c r="BL589" s="128">
        <f t="shared" si="85"/>
        <v>0</v>
      </c>
      <c r="BM589" s="129">
        <f t="shared" si="84"/>
        <v>0</v>
      </c>
      <c r="BN589" s="129">
        <f t="shared" si="84"/>
        <v>0</v>
      </c>
    </row>
    <row r="590" spans="3:66" ht="20.100000000000001" customHeight="1" x14ac:dyDescent="0.25">
      <c r="C590" s="1" t="s">
        <v>669</v>
      </c>
      <c r="D590" s="139" t="s">
        <v>50</v>
      </c>
      <c r="E590" s="102" t="s">
        <v>62</v>
      </c>
      <c r="F590" s="140" t="s">
        <v>817</v>
      </c>
      <c r="G590" s="114">
        <f t="shared" si="87"/>
        <v>0</v>
      </c>
      <c r="H590" s="114">
        <f t="shared" si="87"/>
        <v>0</v>
      </c>
      <c r="I590" s="114">
        <f t="shared" si="82"/>
        <v>1186124.01</v>
      </c>
      <c r="J590" s="114">
        <f t="shared" si="82"/>
        <v>0</v>
      </c>
      <c r="M590" s="141" t="s">
        <v>817</v>
      </c>
      <c r="N590" s="142">
        <v>0</v>
      </c>
      <c r="O590" s="142">
        <v>0</v>
      </c>
      <c r="P590" s="142">
        <v>0</v>
      </c>
      <c r="Q590" s="142">
        <v>0</v>
      </c>
      <c r="S590" s="117">
        <f t="shared" si="83"/>
        <v>5883569</v>
      </c>
      <c r="T590" s="117">
        <f t="shared" si="83"/>
        <v>0</v>
      </c>
      <c r="U590" s="114">
        <f t="shared" si="86"/>
        <v>7790608</v>
      </c>
      <c r="V590" s="114">
        <f t="shared" si="86"/>
        <v>0</v>
      </c>
      <c r="W590" s="117">
        <v>2069230</v>
      </c>
      <c r="X590" s="117">
        <v>0</v>
      </c>
      <c r="Y590" s="117">
        <v>0</v>
      </c>
      <c r="Z590" s="117">
        <v>0</v>
      </c>
      <c r="AA590" s="143"/>
      <c r="AB590" s="130">
        <v>5402570</v>
      </c>
      <c r="AC590" s="130">
        <v>0</v>
      </c>
      <c r="AD590" s="130">
        <v>3662382</v>
      </c>
      <c r="AE590" s="130"/>
      <c r="AK590" s="123">
        <v>1186124.01</v>
      </c>
      <c r="AL590" s="123">
        <v>0</v>
      </c>
      <c r="AM590" s="123">
        <v>0</v>
      </c>
      <c r="AN590" s="123">
        <v>0</v>
      </c>
      <c r="AO590" s="124">
        <v>5883569</v>
      </c>
      <c r="AP590" s="124">
        <v>0</v>
      </c>
      <c r="AQ590" s="124">
        <v>0</v>
      </c>
      <c r="AR590" s="124">
        <v>0</v>
      </c>
      <c r="AS590" s="123">
        <v>7790608</v>
      </c>
      <c r="AT590" s="123">
        <v>0</v>
      </c>
      <c r="AU590" s="123">
        <v>0</v>
      </c>
      <c r="AV590" s="123">
        <v>0</v>
      </c>
      <c r="AY590" s="131">
        <v>568720</v>
      </c>
      <c r="AZ590" s="131"/>
      <c r="BK590" s="128">
        <f t="shared" si="85"/>
        <v>7790608</v>
      </c>
      <c r="BL590" s="128">
        <f t="shared" si="85"/>
        <v>0</v>
      </c>
      <c r="BM590" s="129">
        <f t="shared" si="84"/>
        <v>0</v>
      </c>
      <c r="BN590" s="129">
        <f t="shared" si="84"/>
        <v>0</v>
      </c>
    </row>
    <row r="591" spans="3:66" ht="20.100000000000001" customHeight="1" x14ac:dyDescent="0.25">
      <c r="C591" s="1" t="s">
        <v>669</v>
      </c>
      <c r="D591" s="139" t="s">
        <v>50</v>
      </c>
      <c r="E591" s="102" t="s">
        <v>62</v>
      </c>
      <c r="F591" s="140" t="s">
        <v>818</v>
      </c>
      <c r="G591" s="114">
        <f t="shared" si="87"/>
        <v>0</v>
      </c>
      <c r="H591" s="114">
        <f t="shared" si="87"/>
        <v>0</v>
      </c>
      <c r="I591" s="114">
        <f t="shared" si="82"/>
        <v>0</v>
      </c>
      <c r="J591" s="114">
        <f t="shared" si="82"/>
        <v>0</v>
      </c>
      <c r="M591" s="141" t="s">
        <v>818</v>
      </c>
      <c r="N591" s="142">
        <v>0</v>
      </c>
      <c r="O591" s="142">
        <v>0</v>
      </c>
      <c r="P591" s="142">
        <v>0</v>
      </c>
      <c r="Q591" s="142">
        <v>0</v>
      </c>
      <c r="S591" s="117">
        <f t="shared" si="83"/>
        <v>0</v>
      </c>
      <c r="T591" s="117">
        <f t="shared" si="83"/>
        <v>0</v>
      </c>
      <c r="U591" s="114">
        <f t="shared" si="86"/>
        <v>0</v>
      </c>
      <c r="V591" s="114">
        <f t="shared" si="86"/>
        <v>0</v>
      </c>
      <c r="W591" s="117">
        <v>0</v>
      </c>
      <c r="X591" s="117">
        <v>0</v>
      </c>
      <c r="Y591" s="117">
        <v>0</v>
      </c>
      <c r="Z591" s="117">
        <v>0</v>
      </c>
      <c r="AA591" s="143"/>
      <c r="AB591" s="130">
        <v>0</v>
      </c>
      <c r="AC591" s="130">
        <v>0</v>
      </c>
      <c r="AD591" s="130">
        <v>906900</v>
      </c>
      <c r="AE591" s="130"/>
      <c r="AK591" s="123">
        <v>0</v>
      </c>
      <c r="AL591" s="123">
        <v>0</v>
      </c>
      <c r="AM591" s="123">
        <v>0</v>
      </c>
      <c r="AN591" s="123">
        <v>0</v>
      </c>
      <c r="AO591" s="124">
        <v>0</v>
      </c>
      <c r="AP591" s="124">
        <v>0</v>
      </c>
      <c r="AQ591" s="124">
        <v>0</v>
      </c>
      <c r="AR591" s="124">
        <v>0</v>
      </c>
      <c r="AS591" s="123">
        <v>0</v>
      </c>
      <c r="AT591" s="123">
        <v>0</v>
      </c>
      <c r="AU591" s="123">
        <v>0</v>
      </c>
      <c r="AV591" s="123">
        <v>0</v>
      </c>
      <c r="AY591" s="131"/>
      <c r="AZ591" s="131"/>
      <c r="BK591" s="128">
        <f t="shared" si="85"/>
        <v>0</v>
      </c>
      <c r="BL591" s="128">
        <f t="shared" si="85"/>
        <v>0</v>
      </c>
      <c r="BM591" s="129">
        <f t="shared" si="84"/>
        <v>0</v>
      </c>
      <c r="BN591" s="129">
        <f t="shared" si="84"/>
        <v>0</v>
      </c>
    </row>
    <row r="592" spans="3:66" ht="20.100000000000001" customHeight="1" thickBot="1" x14ac:dyDescent="0.3">
      <c r="C592" s="1" t="s">
        <v>669</v>
      </c>
      <c r="D592" s="139" t="s">
        <v>50</v>
      </c>
      <c r="E592" s="102" t="s">
        <v>62</v>
      </c>
      <c r="F592" s="140" t="s">
        <v>819</v>
      </c>
      <c r="G592" s="114">
        <f t="shared" si="87"/>
        <v>2083494</v>
      </c>
      <c r="H592" s="114">
        <f t="shared" si="87"/>
        <v>0</v>
      </c>
      <c r="I592" s="114">
        <f t="shared" si="82"/>
        <v>2362970</v>
      </c>
      <c r="J592" s="114">
        <f t="shared" si="82"/>
        <v>0</v>
      </c>
      <c r="M592" s="141" t="s">
        <v>819</v>
      </c>
      <c r="N592" s="142">
        <v>2083494</v>
      </c>
      <c r="O592" s="142">
        <v>0</v>
      </c>
      <c r="P592" s="142">
        <v>0</v>
      </c>
      <c r="Q592" s="142">
        <v>0</v>
      </c>
      <c r="S592" s="117">
        <f t="shared" si="83"/>
        <v>1845372</v>
      </c>
      <c r="T592" s="117">
        <f t="shared" si="83"/>
        <v>0</v>
      </c>
      <c r="U592" s="114">
        <f t="shared" si="86"/>
        <v>1485362</v>
      </c>
      <c r="V592" s="114">
        <f t="shared" si="86"/>
        <v>0</v>
      </c>
      <c r="W592" s="117">
        <v>1144491</v>
      </c>
      <c r="X592" s="117">
        <v>0</v>
      </c>
      <c r="Y592" s="117">
        <v>933915</v>
      </c>
      <c r="Z592" s="117">
        <v>0</v>
      </c>
      <c r="AA592" s="143"/>
      <c r="AB592" s="130">
        <v>719645</v>
      </c>
      <c r="AC592" s="130">
        <v>0</v>
      </c>
      <c r="AD592" s="130">
        <f>664212</f>
        <v>664212</v>
      </c>
      <c r="AE592" s="130"/>
      <c r="AK592" s="123">
        <v>2362970</v>
      </c>
      <c r="AL592" s="123">
        <v>0</v>
      </c>
      <c r="AM592" s="123">
        <v>0</v>
      </c>
      <c r="AN592" s="123">
        <v>0</v>
      </c>
      <c r="AO592" s="124">
        <v>1845372</v>
      </c>
      <c r="AP592" s="124">
        <v>0</v>
      </c>
      <c r="AQ592" s="124">
        <v>0</v>
      </c>
      <c r="AR592" s="124">
        <v>0</v>
      </c>
      <c r="AS592" s="123">
        <v>1485362</v>
      </c>
      <c r="AT592" s="123">
        <v>0</v>
      </c>
      <c r="AU592" s="123">
        <v>0</v>
      </c>
      <c r="AV592" s="123">
        <v>0</v>
      </c>
      <c r="AY592" s="131">
        <v>466553</v>
      </c>
      <c r="AZ592" s="131"/>
      <c r="BK592" s="128">
        <f t="shared" si="85"/>
        <v>1485362</v>
      </c>
      <c r="BL592" s="128">
        <f t="shared" si="85"/>
        <v>0</v>
      </c>
      <c r="BM592" s="129">
        <f t="shared" si="84"/>
        <v>0</v>
      </c>
      <c r="BN592" s="129">
        <f t="shared" si="84"/>
        <v>0</v>
      </c>
    </row>
    <row r="593" spans="2:66" ht="20.100000000000001" customHeight="1" thickBot="1" x14ac:dyDescent="0.3">
      <c r="B593" s="220"/>
      <c r="C593" s="1" t="s">
        <v>669</v>
      </c>
      <c r="D593" s="139" t="s">
        <v>50</v>
      </c>
      <c r="E593" s="102" t="s">
        <v>62</v>
      </c>
      <c r="F593" s="221" t="s">
        <v>820</v>
      </c>
      <c r="G593" s="114">
        <f t="shared" si="87"/>
        <v>2885103</v>
      </c>
      <c r="H593" s="114">
        <f t="shared" si="87"/>
        <v>0</v>
      </c>
      <c r="I593" s="114">
        <f t="shared" si="82"/>
        <v>2661664</v>
      </c>
      <c r="J593" s="114">
        <f t="shared" si="82"/>
        <v>0</v>
      </c>
      <c r="M593" s="222" t="s">
        <v>820</v>
      </c>
      <c r="N593" s="142">
        <v>2885103</v>
      </c>
      <c r="O593" s="142">
        <v>0</v>
      </c>
      <c r="P593" s="142">
        <v>0</v>
      </c>
      <c r="Q593" s="142">
        <v>0</v>
      </c>
      <c r="S593" s="117">
        <f t="shared" si="83"/>
        <v>2327750</v>
      </c>
      <c r="T593" s="117">
        <f t="shared" si="83"/>
        <v>0</v>
      </c>
      <c r="U593" s="223">
        <f t="shared" si="86"/>
        <v>1444898</v>
      </c>
      <c r="V593" s="223">
        <f t="shared" si="86"/>
        <v>0</v>
      </c>
      <c r="W593" s="117">
        <v>1365315</v>
      </c>
      <c r="X593" s="117">
        <v>0</v>
      </c>
      <c r="Y593" s="117">
        <v>1256662</v>
      </c>
      <c r="Z593" s="117">
        <v>0</v>
      </c>
      <c r="AA593" s="143"/>
      <c r="AB593" s="130">
        <v>1106756</v>
      </c>
      <c r="AC593" s="130">
        <v>0</v>
      </c>
      <c r="AD593" s="130">
        <v>1058372</v>
      </c>
      <c r="AE593" s="130"/>
      <c r="AK593" s="123">
        <v>2661664</v>
      </c>
      <c r="AL593" s="123">
        <v>0</v>
      </c>
      <c r="AM593" s="123">
        <v>0</v>
      </c>
      <c r="AN593" s="123">
        <v>0</v>
      </c>
      <c r="AO593" s="124">
        <v>2327750</v>
      </c>
      <c r="AP593" s="124">
        <v>0</v>
      </c>
      <c r="AQ593" s="124">
        <v>0</v>
      </c>
      <c r="AR593" s="124">
        <v>0</v>
      </c>
      <c r="AS593" s="123">
        <v>1444898</v>
      </c>
      <c r="AT593" s="123">
        <v>0</v>
      </c>
      <c r="AU593" s="123">
        <v>0</v>
      </c>
      <c r="AV593" s="123">
        <v>0</v>
      </c>
      <c r="AY593" s="131">
        <v>671149</v>
      </c>
      <c r="AZ593" s="131"/>
      <c r="BK593" s="128">
        <f t="shared" si="85"/>
        <v>1444898</v>
      </c>
      <c r="BL593" s="128">
        <f t="shared" si="85"/>
        <v>0</v>
      </c>
      <c r="BM593" s="129">
        <f t="shared" si="84"/>
        <v>0</v>
      </c>
      <c r="BN593" s="129">
        <f t="shared" si="84"/>
        <v>0</v>
      </c>
    </row>
    <row r="594" spans="2:66" ht="20.100000000000001" customHeight="1" x14ac:dyDescent="0.25">
      <c r="B594" s="224"/>
      <c r="D594" s="168" t="s">
        <v>50</v>
      </c>
      <c r="E594" s="215" t="s">
        <v>62</v>
      </c>
      <c r="F594" s="225" t="s">
        <v>821</v>
      </c>
      <c r="G594" s="114">
        <f t="shared" si="87"/>
        <v>10500</v>
      </c>
      <c r="H594" s="114">
        <f t="shared" si="87"/>
        <v>0</v>
      </c>
      <c r="I594" s="114"/>
      <c r="J594" s="114"/>
      <c r="M594" s="226" t="s">
        <v>821</v>
      </c>
      <c r="N594" s="142">
        <v>10500</v>
      </c>
      <c r="O594" s="142">
        <v>0</v>
      </c>
      <c r="P594" s="142">
        <v>0</v>
      </c>
      <c r="Q594" s="142">
        <v>0</v>
      </c>
      <c r="S594" s="117"/>
      <c r="T594" s="117"/>
      <c r="U594" s="223"/>
      <c r="V594" s="223"/>
      <c r="W594" s="117"/>
      <c r="X594" s="117"/>
      <c r="Y594" s="117"/>
      <c r="Z594" s="117"/>
      <c r="AA594" s="143"/>
      <c r="AB594" s="130"/>
      <c r="AC594" s="130"/>
      <c r="AD594" s="130"/>
      <c r="AE594" s="130"/>
      <c r="AK594" s="123"/>
      <c r="AL594" s="123"/>
      <c r="AM594" s="123"/>
      <c r="AN594" s="123"/>
      <c r="AO594" s="124"/>
      <c r="AP594" s="124"/>
      <c r="AQ594" s="124"/>
      <c r="AR594" s="124"/>
      <c r="AS594" s="123"/>
      <c r="AT594" s="123"/>
      <c r="AU594" s="123"/>
      <c r="AV594" s="123"/>
      <c r="AY594" s="131"/>
      <c r="AZ594" s="131"/>
      <c r="BK594" s="128"/>
      <c r="BL594" s="128"/>
      <c r="BM594" s="129"/>
      <c r="BN594" s="129"/>
    </row>
    <row r="595" spans="2:66" ht="20.100000000000001" customHeight="1" x14ac:dyDescent="0.25">
      <c r="C595" s="1" t="s">
        <v>669</v>
      </c>
      <c r="D595" s="139" t="s">
        <v>50</v>
      </c>
      <c r="E595" s="102" t="s">
        <v>62</v>
      </c>
      <c r="F595" s="140" t="s">
        <v>822</v>
      </c>
      <c r="G595" s="114">
        <f t="shared" si="87"/>
        <v>0</v>
      </c>
      <c r="H595" s="114">
        <f t="shared" si="87"/>
        <v>0</v>
      </c>
      <c r="I595" s="114">
        <f t="shared" si="82"/>
        <v>0</v>
      </c>
      <c r="J595" s="114">
        <f t="shared" si="82"/>
        <v>0</v>
      </c>
      <c r="M595" s="141" t="s">
        <v>822</v>
      </c>
      <c r="N595" s="142">
        <v>0</v>
      </c>
      <c r="O595" s="142">
        <v>0</v>
      </c>
      <c r="P595" s="142">
        <v>0</v>
      </c>
      <c r="Q595" s="142">
        <v>0</v>
      </c>
      <c r="S595" s="117">
        <f t="shared" ref="S595:T617" si="88">AO595+AQ595</f>
        <v>0</v>
      </c>
      <c r="T595" s="117">
        <f t="shared" si="88"/>
        <v>0</v>
      </c>
      <c r="U595" s="114">
        <f t="shared" si="86"/>
        <v>0</v>
      </c>
      <c r="V595" s="114">
        <f t="shared" si="86"/>
        <v>0</v>
      </c>
      <c r="W595" s="117">
        <v>0</v>
      </c>
      <c r="X595" s="117">
        <v>0</v>
      </c>
      <c r="Y595" s="117">
        <v>35000</v>
      </c>
      <c r="Z595" s="117">
        <v>0</v>
      </c>
      <c r="AA595" s="143"/>
      <c r="AB595" s="130">
        <v>0</v>
      </c>
      <c r="AC595" s="130">
        <v>0</v>
      </c>
      <c r="AD595" s="130">
        <v>20500</v>
      </c>
      <c r="AE595" s="130"/>
      <c r="AK595" s="123">
        <v>0</v>
      </c>
      <c r="AL595" s="123">
        <v>0</v>
      </c>
      <c r="AM595" s="123">
        <v>0</v>
      </c>
      <c r="AN595" s="123">
        <v>0</v>
      </c>
      <c r="AO595" s="124">
        <v>0</v>
      </c>
      <c r="AP595" s="124">
        <v>0</v>
      </c>
      <c r="AQ595" s="124">
        <v>0</v>
      </c>
      <c r="AR595" s="124">
        <v>0</v>
      </c>
      <c r="AS595" s="123">
        <v>0</v>
      </c>
      <c r="AT595" s="123">
        <v>0</v>
      </c>
      <c r="AU595" s="123">
        <v>0</v>
      </c>
      <c r="AV595" s="123">
        <v>0</v>
      </c>
      <c r="AY595" s="131"/>
      <c r="AZ595" s="131"/>
      <c r="BK595" s="128">
        <f t="shared" si="85"/>
        <v>0</v>
      </c>
      <c r="BL595" s="128">
        <f t="shared" si="85"/>
        <v>0</v>
      </c>
      <c r="BM595" s="129">
        <f t="shared" si="84"/>
        <v>0</v>
      </c>
      <c r="BN595" s="129">
        <f t="shared" si="84"/>
        <v>0</v>
      </c>
    </row>
    <row r="596" spans="2:66" ht="20.100000000000001" customHeight="1" x14ac:dyDescent="0.25">
      <c r="C596" s="1" t="s">
        <v>669</v>
      </c>
      <c r="D596" s="139" t="s">
        <v>50</v>
      </c>
      <c r="E596" s="102" t="s">
        <v>62</v>
      </c>
      <c r="F596" s="140" t="s">
        <v>823</v>
      </c>
      <c r="G596" s="114">
        <f t="shared" si="87"/>
        <v>52917877</v>
      </c>
      <c r="H596" s="114">
        <f t="shared" si="87"/>
        <v>0</v>
      </c>
      <c r="I596" s="114">
        <f t="shared" si="82"/>
        <v>62896206</v>
      </c>
      <c r="J596" s="114">
        <f t="shared" si="82"/>
        <v>0</v>
      </c>
      <c r="M596" s="141" t="s">
        <v>823</v>
      </c>
      <c r="N596" s="142">
        <v>52917877</v>
      </c>
      <c r="O596" s="142">
        <v>0</v>
      </c>
      <c r="P596" s="142">
        <v>0</v>
      </c>
      <c r="Q596" s="142">
        <v>0</v>
      </c>
      <c r="S596" s="117">
        <f t="shared" si="88"/>
        <v>66822253</v>
      </c>
      <c r="T596" s="117">
        <f t="shared" si="88"/>
        <v>0</v>
      </c>
      <c r="U596" s="114">
        <f t="shared" si="86"/>
        <v>48441681</v>
      </c>
      <c r="V596" s="114">
        <f t="shared" si="86"/>
        <v>0</v>
      </c>
      <c r="W596" s="117">
        <v>46950102</v>
      </c>
      <c r="X596" s="117">
        <v>0</v>
      </c>
      <c r="Y596" s="117">
        <v>40409403</v>
      </c>
      <c r="Z596" s="117">
        <v>0</v>
      </c>
      <c r="AA596" s="143"/>
      <c r="AB596" s="130">
        <v>32215379</v>
      </c>
      <c r="AC596" s="130">
        <v>0</v>
      </c>
      <c r="AD596" s="130">
        <v>29927712</v>
      </c>
      <c r="AE596" s="130"/>
      <c r="AK596" s="123">
        <v>62896206</v>
      </c>
      <c r="AL596" s="123">
        <v>0</v>
      </c>
      <c r="AM596" s="123">
        <v>0</v>
      </c>
      <c r="AN596" s="123">
        <v>0</v>
      </c>
      <c r="AO596" s="124">
        <v>66822253</v>
      </c>
      <c r="AP596" s="124">
        <v>0</v>
      </c>
      <c r="AQ596" s="124">
        <v>0</v>
      </c>
      <c r="AR596" s="124">
        <v>0</v>
      </c>
      <c r="AS596" s="123">
        <v>48441681</v>
      </c>
      <c r="AT596" s="123">
        <v>0</v>
      </c>
      <c r="AU596" s="123">
        <v>0</v>
      </c>
      <c r="AV596" s="123">
        <v>0</v>
      </c>
      <c r="AY596" s="131">
        <v>25451333</v>
      </c>
      <c r="AZ596" s="131"/>
      <c r="BK596" s="128">
        <f t="shared" si="85"/>
        <v>48441681</v>
      </c>
      <c r="BL596" s="128">
        <f t="shared" si="85"/>
        <v>0</v>
      </c>
      <c r="BM596" s="129">
        <f t="shared" si="84"/>
        <v>0</v>
      </c>
      <c r="BN596" s="129">
        <f t="shared" si="84"/>
        <v>0</v>
      </c>
    </row>
    <row r="597" spans="2:66" ht="20.100000000000001" customHeight="1" x14ac:dyDescent="0.25">
      <c r="C597" s="1" t="s">
        <v>669</v>
      </c>
      <c r="D597" s="139" t="s">
        <v>50</v>
      </c>
      <c r="E597" s="102" t="s">
        <v>62</v>
      </c>
      <c r="F597" s="140" t="s">
        <v>824</v>
      </c>
      <c r="G597" s="114">
        <f t="shared" si="87"/>
        <v>0</v>
      </c>
      <c r="H597" s="114">
        <f t="shared" si="87"/>
        <v>0</v>
      </c>
      <c r="I597" s="114">
        <f t="shared" si="82"/>
        <v>0</v>
      </c>
      <c r="J597" s="114">
        <f t="shared" si="82"/>
        <v>0</v>
      </c>
      <c r="M597" s="141" t="s">
        <v>824</v>
      </c>
      <c r="N597" s="142">
        <v>0</v>
      </c>
      <c r="O597" s="142">
        <v>0</v>
      </c>
      <c r="P597" s="142">
        <v>0</v>
      </c>
      <c r="Q597" s="142">
        <v>0</v>
      </c>
      <c r="S597" s="117">
        <f t="shared" si="88"/>
        <v>0</v>
      </c>
      <c r="T597" s="117">
        <f t="shared" si="88"/>
        <v>0</v>
      </c>
      <c r="U597" s="114">
        <f t="shared" si="86"/>
        <v>0</v>
      </c>
      <c r="V597" s="114">
        <f t="shared" si="86"/>
        <v>0</v>
      </c>
      <c r="W597" s="117">
        <v>0</v>
      </c>
      <c r="X597" s="117">
        <v>0</v>
      </c>
      <c r="Y597" s="119">
        <v>0</v>
      </c>
      <c r="Z597" s="119">
        <v>0</v>
      </c>
      <c r="AA597" s="120"/>
      <c r="AB597" s="130">
        <v>0</v>
      </c>
      <c r="AC597" s="130">
        <v>0</v>
      </c>
      <c r="AD597" s="130">
        <v>22814402</v>
      </c>
      <c r="AE597" s="130"/>
      <c r="AK597" s="123">
        <v>0</v>
      </c>
      <c r="AL597" s="123">
        <v>0</v>
      </c>
      <c r="AM597" s="123">
        <v>0</v>
      </c>
      <c r="AN597" s="123">
        <v>0</v>
      </c>
      <c r="AO597" s="124">
        <v>0</v>
      </c>
      <c r="AP597" s="124">
        <v>0</v>
      </c>
      <c r="AQ597" s="124">
        <v>0</v>
      </c>
      <c r="AR597" s="124">
        <v>0</v>
      </c>
      <c r="AS597" s="123">
        <v>0</v>
      </c>
      <c r="AT597" s="123">
        <v>0</v>
      </c>
      <c r="AU597" s="123">
        <v>0</v>
      </c>
      <c r="AV597" s="123">
        <v>0</v>
      </c>
      <c r="AY597" s="131"/>
      <c r="AZ597" s="131"/>
      <c r="BK597" s="128">
        <f t="shared" si="85"/>
        <v>0</v>
      </c>
      <c r="BL597" s="128">
        <f t="shared" si="85"/>
        <v>0</v>
      </c>
      <c r="BM597" s="129">
        <f t="shared" si="84"/>
        <v>0</v>
      </c>
      <c r="BN597" s="129">
        <f t="shared" si="84"/>
        <v>0</v>
      </c>
    </row>
    <row r="598" spans="2:66" ht="20.100000000000001" customHeight="1" x14ac:dyDescent="0.25">
      <c r="C598" s="1" t="s">
        <v>669</v>
      </c>
      <c r="D598" s="102" t="s">
        <v>50</v>
      </c>
      <c r="E598" s="102" t="s">
        <v>62</v>
      </c>
      <c r="F598" s="113" t="s">
        <v>825</v>
      </c>
      <c r="G598" s="114">
        <f t="shared" si="87"/>
        <v>0</v>
      </c>
      <c r="H598" s="114">
        <f t="shared" si="87"/>
        <v>0</v>
      </c>
      <c r="I598" s="114">
        <f t="shared" si="82"/>
        <v>0</v>
      </c>
      <c r="J598" s="114">
        <f t="shared" si="82"/>
        <v>0</v>
      </c>
      <c r="M598" s="115" t="s">
        <v>826</v>
      </c>
      <c r="N598" s="142">
        <v>0</v>
      </c>
      <c r="O598" s="142">
        <v>0</v>
      </c>
      <c r="P598" s="142">
        <v>0</v>
      </c>
      <c r="Q598" s="142">
        <v>0</v>
      </c>
      <c r="S598" s="117">
        <f t="shared" si="88"/>
        <v>0</v>
      </c>
      <c r="T598" s="117">
        <f t="shared" si="88"/>
        <v>0</v>
      </c>
      <c r="U598" s="118">
        <f t="shared" si="86"/>
        <v>0</v>
      </c>
      <c r="V598" s="118">
        <f t="shared" si="86"/>
        <v>0</v>
      </c>
      <c r="W598" s="117">
        <v>0</v>
      </c>
      <c r="X598" s="117">
        <v>0</v>
      </c>
      <c r="Y598" s="119"/>
      <c r="Z598" s="119"/>
      <c r="AA598" s="120"/>
      <c r="AB598" s="130">
        <v>0</v>
      </c>
      <c r="AC598" s="130">
        <v>0</v>
      </c>
      <c r="AD598" s="130"/>
      <c r="AE598" s="130"/>
      <c r="AK598" s="123">
        <v>0</v>
      </c>
      <c r="AL598" s="123">
        <v>0</v>
      </c>
      <c r="AM598" s="123">
        <v>0</v>
      </c>
      <c r="AN598" s="123">
        <v>0</v>
      </c>
      <c r="AO598" s="124">
        <v>0</v>
      </c>
      <c r="AP598" s="124">
        <v>0</v>
      </c>
      <c r="AQ598" s="124">
        <v>0</v>
      </c>
      <c r="AR598" s="124">
        <v>0</v>
      </c>
      <c r="AS598" s="123">
        <v>0</v>
      </c>
      <c r="AT598" s="123">
        <v>0</v>
      </c>
      <c r="AU598" s="123">
        <v>0</v>
      </c>
      <c r="AV598" s="123">
        <v>0</v>
      </c>
      <c r="AY598" s="131"/>
      <c r="AZ598" s="131"/>
      <c r="BK598" s="128">
        <f t="shared" si="85"/>
        <v>0</v>
      </c>
      <c r="BL598" s="128">
        <f t="shared" si="85"/>
        <v>0</v>
      </c>
      <c r="BM598" s="129">
        <f t="shared" si="84"/>
        <v>0</v>
      </c>
      <c r="BN598" s="129">
        <f t="shared" si="84"/>
        <v>0</v>
      </c>
    </row>
    <row r="599" spans="2:66" ht="20.100000000000001" customHeight="1" x14ac:dyDescent="0.25">
      <c r="C599" s="1" t="s">
        <v>669</v>
      </c>
      <c r="D599" s="139" t="s">
        <v>50</v>
      </c>
      <c r="E599" s="102" t="s">
        <v>62</v>
      </c>
      <c r="F599" s="140" t="s">
        <v>827</v>
      </c>
      <c r="G599" s="114">
        <f t="shared" si="87"/>
        <v>20304033</v>
      </c>
      <c r="H599" s="114">
        <f t="shared" si="87"/>
        <v>0</v>
      </c>
      <c r="I599" s="114">
        <f t="shared" si="82"/>
        <v>20691923</v>
      </c>
      <c r="J599" s="114">
        <f t="shared" si="82"/>
        <v>0</v>
      </c>
      <c r="M599" s="141" t="s">
        <v>827</v>
      </c>
      <c r="N599" s="142">
        <v>20304033</v>
      </c>
      <c r="O599" s="142">
        <v>0</v>
      </c>
      <c r="P599" s="142">
        <v>0</v>
      </c>
      <c r="Q599" s="142">
        <v>0</v>
      </c>
      <c r="S599" s="117">
        <f t="shared" si="88"/>
        <v>17951871</v>
      </c>
      <c r="T599" s="117">
        <f t="shared" si="88"/>
        <v>0</v>
      </c>
      <c r="U599" s="114">
        <f t="shared" si="86"/>
        <v>12056546</v>
      </c>
      <c r="V599" s="114">
        <f t="shared" si="86"/>
        <v>0</v>
      </c>
      <c r="W599" s="117">
        <v>12412861</v>
      </c>
      <c r="X599" s="117">
        <v>0</v>
      </c>
      <c r="Y599" s="117">
        <v>12905934.6</v>
      </c>
      <c r="Z599" s="119">
        <v>0</v>
      </c>
      <c r="AA599" s="120"/>
      <c r="AB599" s="130">
        <v>12414299</v>
      </c>
      <c r="AC599" s="130">
        <v>0</v>
      </c>
      <c r="AD599" s="130">
        <v>12472507</v>
      </c>
      <c r="AE599" s="130"/>
      <c r="AK599" s="123">
        <v>20691923</v>
      </c>
      <c r="AL599" s="123">
        <v>0</v>
      </c>
      <c r="AM599" s="123">
        <v>0</v>
      </c>
      <c r="AN599" s="123">
        <v>0</v>
      </c>
      <c r="AO599" s="124">
        <v>17951871</v>
      </c>
      <c r="AP599" s="124">
        <v>0</v>
      </c>
      <c r="AQ599" s="124">
        <v>0</v>
      </c>
      <c r="AR599" s="124">
        <v>0</v>
      </c>
      <c r="AS599" s="123">
        <v>12056546</v>
      </c>
      <c r="AT599" s="123">
        <v>0</v>
      </c>
      <c r="AU599" s="123">
        <v>0</v>
      </c>
      <c r="AV599" s="123">
        <v>0</v>
      </c>
      <c r="AY599" s="131">
        <v>12008117</v>
      </c>
      <c r="AZ599" s="131"/>
      <c r="BK599" s="128">
        <f t="shared" si="85"/>
        <v>12056546</v>
      </c>
      <c r="BL599" s="128">
        <f t="shared" si="85"/>
        <v>0</v>
      </c>
      <c r="BM599" s="129">
        <f t="shared" si="84"/>
        <v>0</v>
      </c>
      <c r="BN599" s="129">
        <f t="shared" si="84"/>
        <v>0</v>
      </c>
    </row>
    <row r="600" spans="2:66" ht="20.100000000000001" customHeight="1" x14ac:dyDescent="0.25">
      <c r="C600" s="1" t="s">
        <v>669</v>
      </c>
      <c r="D600" s="139" t="s">
        <v>50</v>
      </c>
      <c r="E600" s="102" t="s">
        <v>62</v>
      </c>
      <c r="F600" s="140" t="s">
        <v>828</v>
      </c>
      <c r="G600" s="114">
        <f t="shared" si="87"/>
        <v>1432500</v>
      </c>
      <c r="H600" s="114">
        <f t="shared" si="87"/>
        <v>0</v>
      </c>
      <c r="I600" s="114">
        <f t="shared" si="82"/>
        <v>1239500</v>
      </c>
      <c r="J600" s="114">
        <f t="shared" si="82"/>
        <v>0</v>
      </c>
      <c r="M600" s="141" t="s">
        <v>828</v>
      </c>
      <c r="N600" s="142">
        <v>1432500</v>
      </c>
      <c r="O600" s="142">
        <v>0</v>
      </c>
      <c r="P600" s="142">
        <v>0</v>
      </c>
      <c r="Q600" s="142">
        <v>0</v>
      </c>
      <c r="S600" s="117">
        <f t="shared" si="88"/>
        <v>1184000</v>
      </c>
      <c r="T600" s="117">
        <f t="shared" si="88"/>
        <v>0</v>
      </c>
      <c r="U600" s="114">
        <f t="shared" si="86"/>
        <v>1060500</v>
      </c>
      <c r="V600" s="114">
        <f t="shared" si="86"/>
        <v>0</v>
      </c>
      <c r="W600" s="117">
        <v>911500</v>
      </c>
      <c r="X600" s="117">
        <v>0</v>
      </c>
      <c r="Y600" s="117">
        <v>866500</v>
      </c>
      <c r="Z600" s="119">
        <v>0</v>
      </c>
      <c r="AA600" s="120"/>
      <c r="AB600" s="130">
        <v>814000</v>
      </c>
      <c r="AC600" s="130">
        <v>0</v>
      </c>
      <c r="AD600" s="130">
        <v>564600</v>
      </c>
      <c r="AE600" s="130"/>
      <c r="AK600" s="123">
        <v>1239500</v>
      </c>
      <c r="AL600" s="123">
        <v>0</v>
      </c>
      <c r="AM600" s="123">
        <v>0</v>
      </c>
      <c r="AN600" s="123">
        <v>0</v>
      </c>
      <c r="AO600" s="124">
        <v>1184000</v>
      </c>
      <c r="AP600" s="124">
        <v>0</v>
      </c>
      <c r="AQ600" s="124">
        <v>0</v>
      </c>
      <c r="AR600" s="124">
        <v>0</v>
      </c>
      <c r="AS600" s="123">
        <v>1060500</v>
      </c>
      <c r="AT600" s="123">
        <v>0</v>
      </c>
      <c r="AU600" s="123">
        <v>0</v>
      </c>
      <c r="AV600" s="123">
        <v>0</v>
      </c>
      <c r="AY600" s="131">
        <v>500000</v>
      </c>
      <c r="AZ600" s="131"/>
      <c r="BK600" s="128">
        <f t="shared" si="85"/>
        <v>1060500</v>
      </c>
      <c r="BL600" s="128">
        <f t="shared" si="85"/>
        <v>0</v>
      </c>
      <c r="BM600" s="129">
        <f t="shared" si="84"/>
        <v>0</v>
      </c>
      <c r="BN600" s="129">
        <f t="shared" si="84"/>
        <v>0</v>
      </c>
    </row>
    <row r="601" spans="2:66" ht="20.100000000000001" customHeight="1" x14ac:dyDescent="0.25">
      <c r="C601" s="1" t="s">
        <v>669</v>
      </c>
      <c r="D601" s="139" t="s">
        <v>50</v>
      </c>
      <c r="E601" s="102" t="s">
        <v>62</v>
      </c>
      <c r="F601" s="140" t="s">
        <v>829</v>
      </c>
      <c r="G601" s="114">
        <f t="shared" si="87"/>
        <v>1391000</v>
      </c>
      <c r="H601" s="114">
        <f t="shared" si="87"/>
        <v>0</v>
      </c>
      <c r="I601" s="114">
        <f t="shared" si="82"/>
        <v>1032000</v>
      </c>
      <c r="J601" s="114">
        <f t="shared" si="82"/>
        <v>0</v>
      </c>
      <c r="M601" s="141" t="s">
        <v>829</v>
      </c>
      <c r="N601" s="142">
        <v>1391000</v>
      </c>
      <c r="O601" s="142">
        <v>0</v>
      </c>
      <c r="P601" s="142">
        <v>0</v>
      </c>
      <c r="Q601" s="142">
        <v>0</v>
      </c>
      <c r="S601" s="117">
        <f t="shared" si="88"/>
        <v>1008000</v>
      </c>
      <c r="T601" s="117">
        <f t="shared" si="88"/>
        <v>0</v>
      </c>
      <c r="U601" s="114">
        <f t="shared" si="86"/>
        <v>790500</v>
      </c>
      <c r="V601" s="114">
        <f t="shared" si="86"/>
        <v>0</v>
      </c>
      <c r="W601" s="117">
        <v>616740</v>
      </c>
      <c r="X601" s="117">
        <v>0</v>
      </c>
      <c r="Y601" s="117">
        <v>623374</v>
      </c>
      <c r="Z601" s="119">
        <v>0</v>
      </c>
      <c r="AA601" s="120"/>
      <c r="AB601" s="130">
        <v>180731</v>
      </c>
      <c r="AC601" s="130">
        <v>0</v>
      </c>
      <c r="AD601" s="130">
        <v>463485</v>
      </c>
      <c r="AE601" s="130"/>
      <c r="AK601" s="123">
        <v>1032000</v>
      </c>
      <c r="AL601" s="123">
        <v>0</v>
      </c>
      <c r="AM601" s="123">
        <v>0</v>
      </c>
      <c r="AN601" s="123">
        <v>0</v>
      </c>
      <c r="AO601" s="124">
        <v>1008000</v>
      </c>
      <c r="AP601" s="124">
        <v>0</v>
      </c>
      <c r="AQ601" s="124">
        <v>0</v>
      </c>
      <c r="AR601" s="124">
        <v>0</v>
      </c>
      <c r="AS601" s="123">
        <v>790500</v>
      </c>
      <c r="AT601" s="123">
        <v>0</v>
      </c>
      <c r="AU601" s="123">
        <v>0</v>
      </c>
      <c r="AV601" s="123">
        <v>0</v>
      </c>
      <c r="AY601" s="131">
        <v>352800</v>
      </c>
      <c r="AZ601" s="131"/>
      <c r="BK601" s="128">
        <f t="shared" si="85"/>
        <v>790500</v>
      </c>
      <c r="BL601" s="128">
        <f t="shared" si="85"/>
        <v>0</v>
      </c>
      <c r="BM601" s="129">
        <f t="shared" ref="BM601:BN627" si="89">+U601-BK601</f>
        <v>0</v>
      </c>
      <c r="BN601" s="129">
        <f t="shared" si="89"/>
        <v>0</v>
      </c>
    </row>
    <row r="602" spans="2:66" ht="20.100000000000001" customHeight="1" x14ac:dyDescent="0.25">
      <c r="C602" s="1" t="s">
        <v>669</v>
      </c>
      <c r="D602" s="139" t="s">
        <v>50</v>
      </c>
      <c r="E602" s="102" t="s">
        <v>62</v>
      </c>
      <c r="F602" s="140" t="s">
        <v>830</v>
      </c>
      <c r="G602" s="114">
        <f t="shared" si="87"/>
        <v>1186914</v>
      </c>
      <c r="H602" s="114">
        <f t="shared" si="87"/>
        <v>0</v>
      </c>
      <c r="I602" s="114">
        <f t="shared" si="82"/>
        <v>1226071</v>
      </c>
      <c r="J602" s="114">
        <f t="shared" si="82"/>
        <v>0</v>
      </c>
      <c r="M602" s="141" t="s">
        <v>830</v>
      </c>
      <c r="N602" s="142">
        <v>1186914</v>
      </c>
      <c r="O602" s="142">
        <v>0</v>
      </c>
      <c r="P602" s="142">
        <v>0</v>
      </c>
      <c r="Q602" s="142">
        <v>0</v>
      </c>
      <c r="S602" s="117">
        <f t="shared" si="88"/>
        <v>1002255.79</v>
      </c>
      <c r="T602" s="117">
        <f t="shared" si="88"/>
        <v>0</v>
      </c>
      <c r="U602" s="114">
        <f t="shared" si="86"/>
        <v>383740</v>
      </c>
      <c r="V602" s="114">
        <f t="shared" si="86"/>
        <v>0</v>
      </c>
      <c r="W602" s="117">
        <v>607799</v>
      </c>
      <c r="X602" s="117">
        <v>0</v>
      </c>
      <c r="Y602" s="117">
        <v>689990</v>
      </c>
      <c r="Z602" s="119">
        <v>0</v>
      </c>
      <c r="AA602" s="120"/>
      <c r="AB602" s="130">
        <v>379894</v>
      </c>
      <c r="AC602" s="130">
        <v>0</v>
      </c>
      <c r="AD602" s="130">
        <v>276262</v>
      </c>
      <c r="AE602" s="130"/>
      <c r="AK602" s="123">
        <v>1226071</v>
      </c>
      <c r="AL602" s="123">
        <v>0</v>
      </c>
      <c r="AM602" s="123">
        <v>0</v>
      </c>
      <c r="AN602" s="123">
        <v>0</v>
      </c>
      <c r="AO602" s="124">
        <v>1002255.79</v>
      </c>
      <c r="AP602" s="124">
        <v>0</v>
      </c>
      <c r="AQ602" s="124">
        <v>0</v>
      </c>
      <c r="AR602" s="124">
        <v>0</v>
      </c>
      <c r="AS602" s="123">
        <v>383740</v>
      </c>
      <c r="AT602" s="123">
        <v>0</v>
      </c>
      <c r="AU602" s="123">
        <v>0</v>
      </c>
      <c r="AV602" s="123">
        <v>0</v>
      </c>
      <c r="AY602" s="131">
        <v>246345</v>
      </c>
      <c r="AZ602" s="131"/>
      <c r="BK602" s="128">
        <f t="shared" si="85"/>
        <v>383740</v>
      </c>
      <c r="BL602" s="128">
        <f t="shared" si="85"/>
        <v>0</v>
      </c>
      <c r="BM602" s="129">
        <f t="shared" si="89"/>
        <v>0</v>
      </c>
      <c r="BN602" s="129">
        <f t="shared" si="89"/>
        <v>0</v>
      </c>
    </row>
    <row r="603" spans="2:66" ht="20.100000000000001" customHeight="1" x14ac:dyDescent="0.25">
      <c r="C603" s="1" t="s">
        <v>669</v>
      </c>
      <c r="D603" s="219" t="s">
        <v>50</v>
      </c>
      <c r="E603" s="102" t="s">
        <v>62</v>
      </c>
      <c r="F603" s="203" t="s">
        <v>831</v>
      </c>
      <c r="G603" s="114">
        <f t="shared" si="87"/>
        <v>5556822</v>
      </c>
      <c r="H603" s="114">
        <f t="shared" si="87"/>
        <v>0</v>
      </c>
      <c r="I603" s="114">
        <f t="shared" si="82"/>
        <v>5228250.5</v>
      </c>
      <c r="J603" s="114">
        <f t="shared" si="82"/>
        <v>0</v>
      </c>
      <c r="M603" s="141" t="s">
        <v>831</v>
      </c>
      <c r="N603" s="142">
        <v>5556822</v>
      </c>
      <c r="O603" s="142">
        <v>0</v>
      </c>
      <c r="P603" s="142">
        <v>0</v>
      </c>
      <c r="Q603" s="142">
        <v>0</v>
      </c>
      <c r="S603" s="117">
        <f t="shared" si="88"/>
        <v>5059757</v>
      </c>
      <c r="T603" s="117">
        <f t="shared" si="88"/>
        <v>0</v>
      </c>
      <c r="U603" s="204">
        <f t="shared" si="86"/>
        <v>4703980.8</v>
      </c>
      <c r="V603" s="204">
        <f t="shared" si="86"/>
        <v>0</v>
      </c>
      <c r="W603" s="117">
        <v>5189725</v>
      </c>
      <c r="X603" s="117">
        <v>0</v>
      </c>
      <c r="Y603" s="227">
        <v>4762201</v>
      </c>
      <c r="Z603" s="119">
        <v>0</v>
      </c>
      <c r="AA603" s="120"/>
      <c r="AB603" s="130">
        <v>5750952.2400000002</v>
      </c>
      <c r="AC603" s="130">
        <v>0</v>
      </c>
      <c r="AD603" s="130">
        <v>3935106</v>
      </c>
      <c r="AE603" s="130"/>
      <c r="AK603" s="123">
        <v>5228250.5</v>
      </c>
      <c r="AL603" s="123">
        <v>0</v>
      </c>
      <c r="AM603" s="123">
        <v>0</v>
      </c>
      <c r="AN603" s="123">
        <v>0</v>
      </c>
      <c r="AO603" s="124">
        <v>5059757</v>
      </c>
      <c r="AP603" s="124">
        <v>0</v>
      </c>
      <c r="AQ603" s="124">
        <v>0</v>
      </c>
      <c r="AR603" s="124">
        <v>0</v>
      </c>
      <c r="AS603" s="123">
        <v>4703980.8</v>
      </c>
      <c r="AT603" s="123">
        <v>0</v>
      </c>
      <c r="AU603" s="123">
        <v>0</v>
      </c>
      <c r="AV603" s="123">
        <v>0</v>
      </c>
      <c r="AY603" s="131">
        <v>3691021</v>
      </c>
      <c r="AZ603" s="131"/>
      <c r="BK603" s="128">
        <f t="shared" si="85"/>
        <v>4703980.8</v>
      </c>
      <c r="BL603" s="128">
        <f t="shared" si="85"/>
        <v>0</v>
      </c>
      <c r="BM603" s="129">
        <f t="shared" si="89"/>
        <v>0</v>
      </c>
      <c r="BN603" s="129">
        <f t="shared" si="89"/>
        <v>0</v>
      </c>
    </row>
    <row r="604" spans="2:66" ht="20.100000000000001" customHeight="1" x14ac:dyDescent="0.25">
      <c r="C604" s="1" t="s">
        <v>669</v>
      </c>
      <c r="D604" s="219" t="s">
        <v>50</v>
      </c>
      <c r="E604" s="102" t="s">
        <v>62</v>
      </c>
      <c r="F604" s="203" t="s">
        <v>832</v>
      </c>
      <c r="G604" s="114">
        <f t="shared" si="87"/>
        <v>0</v>
      </c>
      <c r="H604" s="114">
        <f t="shared" si="87"/>
        <v>0</v>
      </c>
      <c r="I604" s="114">
        <f t="shared" si="82"/>
        <v>143328</v>
      </c>
      <c r="J604" s="114">
        <f t="shared" si="82"/>
        <v>0</v>
      </c>
      <c r="M604" s="141" t="s">
        <v>832</v>
      </c>
      <c r="N604" s="142">
        <v>0</v>
      </c>
      <c r="O604" s="142">
        <v>0</v>
      </c>
      <c r="P604" s="142">
        <v>0</v>
      </c>
      <c r="Q604" s="142">
        <v>0</v>
      </c>
      <c r="S604" s="117">
        <f t="shared" si="88"/>
        <v>388613</v>
      </c>
      <c r="T604" s="117">
        <f t="shared" si="88"/>
        <v>0</v>
      </c>
      <c r="U604" s="204">
        <f t="shared" si="86"/>
        <v>453392</v>
      </c>
      <c r="V604" s="204">
        <f t="shared" si="86"/>
        <v>0</v>
      </c>
      <c r="W604" s="117">
        <v>15340</v>
      </c>
      <c r="X604" s="117">
        <v>0</v>
      </c>
      <c r="Y604" s="227"/>
      <c r="Z604" s="119"/>
      <c r="AA604" s="120"/>
      <c r="AB604" s="130"/>
      <c r="AC604" s="130"/>
      <c r="AD604" s="130"/>
      <c r="AE604" s="130"/>
      <c r="AK604" s="123">
        <v>143328</v>
      </c>
      <c r="AL604" s="123">
        <v>0</v>
      </c>
      <c r="AM604" s="123">
        <v>0</v>
      </c>
      <c r="AN604" s="123">
        <v>0</v>
      </c>
      <c r="AO604" s="124">
        <v>388613</v>
      </c>
      <c r="AP604" s="124">
        <v>0</v>
      </c>
      <c r="AQ604" s="124">
        <v>0</v>
      </c>
      <c r="AR604" s="124">
        <v>0</v>
      </c>
      <c r="AS604" s="123">
        <v>453392</v>
      </c>
      <c r="AT604" s="123">
        <v>0</v>
      </c>
      <c r="AU604" s="123">
        <v>0</v>
      </c>
      <c r="AV604" s="123">
        <v>0</v>
      </c>
      <c r="AY604" s="131"/>
      <c r="AZ604" s="131"/>
      <c r="BK604" s="128">
        <f t="shared" si="85"/>
        <v>453392</v>
      </c>
      <c r="BL604" s="128">
        <f t="shared" si="85"/>
        <v>0</v>
      </c>
      <c r="BM604" s="129">
        <f t="shared" si="89"/>
        <v>0</v>
      </c>
      <c r="BN604" s="129">
        <f t="shared" si="89"/>
        <v>0</v>
      </c>
    </row>
    <row r="605" spans="2:66" ht="20.100000000000001" customHeight="1" x14ac:dyDescent="0.25">
      <c r="C605" s="1" t="s">
        <v>669</v>
      </c>
      <c r="D605" s="102" t="s">
        <v>50</v>
      </c>
      <c r="E605" s="102" t="s">
        <v>62</v>
      </c>
      <c r="F605" s="113" t="s">
        <v>833</v>
      </c>
      <c r="G605" s="114">
        <f t="shared" si="87"/>
        <v>0</v>
      </c>
      <c r="H605" s="114">
        <f t="shared" si="87"/>
        <v>0</v>
      </c>
      <c r="I605" s="114">
        <f t="shared" ref="I605:J668" si="90">+AK605+AM605</f>
        <v>0</v>
      </c>
      <c r="J605" s="114">
        <f t="shared" si="90"/>
        <v>0</v>
      </c>
      <c r="M605" s="115" t="s">
        <v>833</v>
      </c>
      <c r="N605" s="142">
        <v>0</v>
      </c>
      <c r="O605" s="142">
        <v>0</v>
      </c>
      <c r="P605" s="142">
        <v>0</v>
      </c>
      <c r="Q605" s="142">
        <v>0</v>
      </c>
      <c r="S605" s="117">
        <f t="shared" si="88"/>
        <v>0</v>
      </c>
      <c r="T605" s="117">
        <f t="shared" si="88"/>
        <v>0</v>
      </c>
      <c r="U605" s="118">
        <f t="shared" si="86"/>
        <v>0</v>
      </c>
      <c r="V605" s="118">
        <f t="shared" si="86"/>
        <v>0</v>
      </c>
      <c r="W605" s="117">
        <v>0</v>
      </c>
      <c r="X605" s="117">
        <v>0</v>
      </c>
      <c r="Y605" s="119"/>
      <c r="Z605" s="119"/>
      <c r="AA605" s="120"/>
      <c r="AB605" s="130">
        <v>0</v>
      </c>
      <c r="AC605" s="130">
        <v>0</v>
      </c>
      <c r="AD605" s="130"/>
      <c r="AE605" s="130"/>
      <c r="AK605" s="123">
        <v>0</v>
      </c>
      <c r="AL605" s="123">
        <v>0</v>
      </c>
      <c r="AM605" s="123">
        <v>0</v>
      </c>
      <c r="AN605" s="123">
        <v>0</v>
      </c>
      <c r="AO605" s="124">
        <v>0</v>
      </c>
      <c r="AP605" s="124">
        <v>0</v>
      </c>
      <c r="AQ605" s="124">
        <v>0</v>
      </c>
      <c r="AR605" s="124">
        <v>0</v>
      </c>
      <c r="AS605" s="123">
        <v>0</v>
      </c>
      <c r="AT605" s="123">
        <v>0</v>
      </c>
      <c r="AU605" s="123">
        <v>0</v>
      </c>
      <c r="AV605" s="123">
        <v>0</v>
      </c>
      <c r="AY605" s="131"/>
      <c r="AZ605" s="131"/>
      <c r="BK605" s="128">
        <f t="shared" si="85"/>
        <v>0</v>
      </c>
      <c r="BL605" s="128">
        <f t="shared" si="85"/>
        <v>0</v>
      </c>
      <c r="BM605" s="129">
        <f t="shared" si="89"/>
        <v>0</v>
      </c>
      <c r="BN605" s="129">
        <f t="shared" si="89"/>
        <v>0</v>
      </c>
    </row>
    <row r="606" spans="2:66" ht="20.100000000000001" customHeight="1" x14ac:dyDescent="0.25">
      <c r="C606" s="1" t="s">
        <v>669</v>
      </c>
      <c r="D606" s="139" t="s">
        <v>50</v>
      </c>
      <c r="E606" s="102" t="s">
        <v>62</v>
      </c>
      <c r="F606" s="140" t="s">
        <v>834</v>
      </c>
      <c r="G606" s="114">
        <f t="shared" si="87"/>
        <v>2090815</v>
      </c>
      <c r="H606" s="114">
        <f t="shared" si="87"/>
        <v>0</v>
      </c>
      <c r="I606" s="114">
        <f t="shared" si="90"/>
        <v>1846848</v>
      </c>
      <c r="J606" s="114">
        <f t="shared" si="90"/>
        <v>0</v>
      </c>
      <c r="M606" s="141" t="s">
        <v>834</v>
      </c>
      <c r="N606" s="142">
        <v>2090815</v>
      </c>
      <c r="O606" s="142">
        <v>0</v>
      </c>
      <c r="P606" s="142">
        <v>0</v>
      </c>
      <c r="Q606" s="142">
        <v>0</v>
      </c>
      <c r="S606" s="117">
        <f t="shared" si="88"/>
        <v>1179497</v>
      </c>
      <c r="T606" s="117">
        <f t="shared" si="88"/>
        <v>0</v>
      </c>
      <c r="U606" s="114">
        <f t="shared" si="86"/>
        <v>1174907</v>
      </c>
      <c r="V606" s="114">
        <f t="shared" si="86"/>
        <v>0</v>
      </c>
      <c r="W606" s="117">
        <v>1582639</v>
      </c>
      <c r="X606" s="117">
        <v>0</v>
      </c>
      <c r="Y606" s="117">
        <v>1537845</v>
      </c>
      <c r="Z606" s="117">
        <v>0</v>
      </c>
      <c r="AA606" s="143"/>
      <c r="AB606" s="130">
        <v>1314790</v>
      </c>
      <c r="AC606" s="130">
        <v>0</v>
      </c>
      <c r="AD606" s="130">
        <v>1353959</v>
      </c>
      <c r="AE606" s="130"/>
      <c r="AK606" s="123">
        <v>1846848</v>
      </c>
      <c r="AL606" s="123">
        <v>0</v>
      </c>
      <c r="AM606" s="123">
        <v>0</v>
      </c>
      <c r="AN606" s="123">
        <v>0</v>
      </c>
      <c r="AO606" s="124">
        <v>1179497</v>
      </c>
      <c r="AP606" s="124">
        <v>0</v>
      </c>
      <c r="AQ606" s="124">
        <v>0</v>
      </c>
      <c r="AR606" s="124">
        <v>0</v>
      </c>
      <c r="AS606" s="123">
        <v>1174907</v>
      </c>
      <c r="AT606" s="123">
        <v>0</v>
      </c>
      <c r="AU606" s="123">
        <v>0</v>
      </c>
      <c r="AV606" s="123">
        <v>0</v>
      </c>
      <c r="AY606" s="131">
        <v>1225523</v>
      </c>
      <c r="AZ606" s="131"/>
      <c r="BK606" s="128">
        <f t="shared" si="85"/>
        <v>1174907</v>
      </c>
      <c r="BL606" s="128">
        <f t="shared" si="85"/>
        <v>0</v>
      </c>
      <c r="BM606" s="129">
        <f t="shared" si="89"/>
        <v>0</v>
      </c>
      <c r="BN606" s="129">
        <f t="shared" si="89"/>
        <v>0</v>
      </c>
    </row>
    <row r="607" spans="2:66" ht="20.100000000000001" customHeight="1" x14ac:dyDescent="0.25">
      <c r="C607" s="1" t="s">
        <v>669</v>
      </c>
      <c r="D607" s="139" t="s">
        <v>50</v>
      </c>
      <c r="E607" s="102" t="s">
        <v>62</v>
      </c>
      <c r="F607" s="140" t="s">
        <v>835</v>
      </c>
      <c r="G607" s="114">
        <f t="shared" si="87"/>
        <v>9053291</v>
      </c>
      <c r="H607" s="114">
        <f t="shared" si="87"/>
        <v>0</v>
      </c>
      <c r="I607" s="114">
        <f t="shared" si="90"/>
        <v>10960377</v>
      </c>
      <c r="J607" s="114">
        <f t="shared" si="90"/>
        <v>0</v>
      </c>
      <c r="M607" s="141" t="s">
        <v>835</v>
      </c>
      <c r="N607" s="142">
        <v>9053291</v>
      </c>
      <c r="O607" s="142">
        <v>0</v>
      </c>
      <c r="P607" s="142">
        <v>0</v>
      </c>
      <c r="Q607" s="142">
        <v>0</v>
      </c>
      <c r="S607" s="117">
        <f t="shared" si="88"/>
        <v>9791963</v>
      </c>
      <c r="T607" s="117">
        <f t="shared" si="88"/>
        <v>0</v>
      </c>
      <c r="U607" s="114">
        <f t="shared" si="86"/>
        <v>8247553</v>
      </c>
      <c r="V607" s="114">
        <f t="shared" si="86"/>
        <v>0</v>
      </c>
      <c r="W607" s="117">
        <v>7002949</v>
      </c>
      <c r="X607" s="117">
        <v>0</v>
      </c>
      <c r="Y607" s="117">
        <v>4957030.5</v>
      </c>
      <c r="Z607" s="117">
        <v>0</v>
      </c>
      <c r="AA607" s="143"/>
      <c r="AB607" s="130">
        <v>5274656</v>
      </c>
      <c r="AC607" s="130">
        <v>0</v>
      </c>
      <c r="AD607" s="130">
        <v>6189338.46</v>
      </c>
      <c r="AE607" s="130"/>
      <c r="AK607" s="123">
        <v>10960377</v>
      </c>
      <c r="AL607" s="123">
        <v>0</v>
      </c>
      <c r="AM607" s="123">
        <v>0</v>
      </c>
      <c r="AN607" s="123">
        <v>0</v>
      </c>
      <c r="AO607" s="124">
        <v>9791963</v>
      </c>
      <c r="AP607" s="124">
        <v>0</v>
      </c>
      <c r="AQ607" s="124">
        <v>0</v>
      </c>
      <c r="AR607" s="124">
        <v>0</v>
      </c>
      <c r="AS607" s="123">
        <v>8247553</v>
      </c>
      <c r="AT607" s="123">
        <v>0</v>
      </c>
      <c r="AU607" s="123">
        <v>0</v>
      </c>
      <c r="AV607" s="123">
        <v>0</v>
      </c>
      <c r="AY607" s="131">
        <v>6049206</v>
      </c>
      <c r="AZ607" s="131"/>
      <c r="BK607" s="128">
        <f t="shared" si="85"/>
        <v>8247553</v>
      </c>
      <c r="BL607" s="128">
        <f t="shared" si="85"/>
        <v>0</v>
      </c>
      <c r="BM607" s="129">
        <f t="shared" si="89"/>
        <v>0</v>
      </c>
      <c r="BN607" s="129">
        <f t="shared" si="89"/>
        <v>0</v>
      </c>
    </row>
    <row r="608" spans="2:66" ht="20.100000000000001" customHeight="1" x14ac:dyDescent="0.25">
      <c r="C608" s="1" t="s">
        <v>669</v>
      </c>
      <c r="D608" s="139" t="s">
        <v>50</v>
      </c>
      <c r="E608" s="102" t="s">
        <v>62</v>
      </c>
      <c r="F608" s="140" t="s">
        <v>836</v>
      </c>
      <c r="G608" s="114">
        <f t="shared" si="87"/>
        <v>1947456</v>
      </c>
      <c r="H608" s="114">
        <f t="shared" si="87"/>
        <v>0</v>
      </c>
      <c r="I608" s="114">
        <f t="shared" si="90"/>
        <v>1552325.44</v>
      </c>
      <c r="J608" s="114">
        <f t="shared" si="90"/>
        <v>0</v>
      </c>
      <c r="M608" s="141" t="s">
        <v>836</v>
      </c>
      <c r="N608" s="142">
        <v>1947456</v>
      </c>
      <c r="O608" s="142">
        <v>0</v>
      </c>
      <c r="P608" s="142">
        <v>0</v>
      </c>
      <c r="Q608" s="142">
        <v>0</v>
      </c>
      <c r="S608" s="117">
        <f t="shared" si="88"/>
        <v>1090684.1299999999</v>
      </c>
      <c r="T608" s="117">
        <f t="shared" si="88"/>
        <v>0</v>
      </c>
      <c r="U608" s="114">
        <f t="shared" si="86"/>
        <v>919508</v>
      </c>
      <c r="V608" s="114">
        <f t="shared" si="86"/>
        <v>0</v>
      </c>
      <c r="W608" s="117">
        <v>2901633.64</v>
      </c>
      <c r="X608" s="117">
        <v>0</v>
      </c>
      <c r="Y608" s="117">
        <v>2456196.65</v>
      </c>
      <c r="Z608" s="117">
        <v>0</v>
      </c>
      <c r="AA608" s="143"/>
      <c r="AB608" s="130">
        <v>2308444</v>
      </c>
      <c r="AC608" s="130">
        <v>0</v>
      </c>
      <c r="AD608" s="130">
        <v>1569250.21</v>
      </c>
      <c r="AE608" s="130"/>
      <c r="AK608" s="123">
        <v>1552325.44</v>
      </c>
      <c r="AL608" s="123">
        <v>0</v>
      </c>
      <c r="AM608" s="123">
        <v>0</v>
      </c>
      <c r="AN608" s="123">
        <v>0</v>
      </c>
      <c r="AO608" s="124">
        <v>1090684.1299999999</v>
      </c>
      <c r="AP608" s="124">
        <v>0</v>
      </c>
      <c r="AQ608" s="124">
        <v>0</v>
      </c>
      <c r="AR608" s="124">
        <v>0</v>
      </c>
      <c r="AS608" s="123">
        <v>919508</v>
      </c>
      <c r="AT608" s="123">
        <v>0</v>
      </c>
      <c r="AU608" s="123">
        <v>0</v>
      </c>
      <c r="AV608" s="123">
        <v>0</v>
      </c>
      <c r="AY608" s="131">
        <v>4612393</v>
      </c>
      <c r="AZ608" s="131"/>
      <c r="BK608" s="128">
        <f t="shared" si="85"/>
        <v>919508</v>
      </c>
      <c r="BL608" s="128">
        <f t="shared" si="85"/>
        <v>0</v>
      </c>
      <c r="BM608" s="129">
        <f t="shared" si="89"/>
        <v>0</v>
      </c>
      <c r="BN608" s="129">
        <f t="shared" si="89"/>
        <v>0</v>
      </c>
    </row>
    <row r="609" spans="3:66" ht="20.100000000000001" customHeight="1" x14ac:dyDescent="0.25">
      <c r="C609" s="1" t="s">
        <v>669</v>
      </c>
      <c r="D609" s="139" t="s">
        <v>50</v>
      </c>
      <c r="E609" s="102" t="s">
        <v>62</v>
      </c>
      <c r="F609" s="140" t="s">
        <v>837</v>
      </c>
      <c r="G609" s="114">
        <f t="shared" si="87"/>
        <v>1124950</v>
      </c>
      <c r="H609" s="114">
        <f t="shared" si="87"/>
        <v>0</v>
      </c>
      <c r="I609" s="114">
        <f t="shared" si="90"/>
        <v>1733797.37</v>
      </c>
      <c r="J609" s="114">
        <f t="shared" si="90"/>
        <v>0</v>
      </c>
      <c r="M609" s="141" t="s">
        <v>837</v>
      </c>
      <c r="N609" s="142">
        <v>1124950</v>
      </c>
      <c r="O609" s="142">
        <v>0</v>
      </c>
      <c r="P609" s="142">
        <v>0</v>
      </c>
      <c r="Q609" s="142">
        <v>0</v>
      </c>
      <c r="S609" s="117">
        <f t="shared" si="88"/>
        <v>536403.94999999995</v>
      </c>
      <c r="T609" s="117">
        <f t="shared" si="88"/>
        <v>0</v>
      </c>
      <c r="U609" s="114">
        <f t="shared" si="86"/>
        <v>854439.44</v>
      </c>
      <c r="V609" s="114">
        <f t="shared" si="86"/>
        <v>0</v>
      </c>
      <c r="W609" s="117">
        <v>2065413.08</v>
      </c>
      <c r="X609" s="117">
        <v>0</v>
      </c>
      <c r="Y609" s="117">
        <v>756530.26</v>
      </c>
      <c r="Z609" s="117">
        <v>0</v>
      </c>
      <c r="AA609" s="143"/>
      <c r="AB609" s="130">
        <v>4027625</v>
      </c>
      <c r="AC609" s="130">
        <v>0</v>
      </c>
      <c r="AD609" s="130">
        <v>3417936</v>
      </c>
      <c r="AE609" s="130"/>
      <c r="AK609" s="123">
        <v>1733797.37</v>
      </c>
      <c r="AL609" s="123">
        <v>0</v>
      </c>
      <c r="AM609" s="123">
        <v>0</v>
      </c>
      <c r="AN609" s="123">
        <v>0</v>
      </c>
      <c r="AO609" s="124">
        <v>536403.94999999995</v>
      </c>
      <c r="AP609" s="124">
        <v>0</v>
      </c>
      <c r="AQ609" s="124">
        <v>0</v>
      </c>
      <c r="AR609" s="124">
        <v>0</v>
      </c>
      <c r="AS609" s="123">
        <v>854439.44</v>
      </c>
      <c r="AT609" s="123">
        <v>0</v>
      </c>
      <c r="AU609" s="123">
        <v>0</v>
      </c>
      <c r="AV609" s="123">
        <v>0</v>
      </c>
      <c r="AY609" s="131">
        <v>1644919</v>
      </c>
      <c r="AZ609" s="131"/>
      <c r="BK609" s="128">
        <f t="shared" si="85"/>
        <v>854439.44</v>
      </c>
      <c r="BL609" s="128">
        <f t="shared" si="85"/>
        <v>0</v>
      </c>
      <c r="BM609" s="129">
        <f t="shared" si="89"/>
        <v>0</v>
      </c>
      <c r="BN609" s="129">
        <f t="shared" si="89"/>
        <v>0</v>
      </c>
    </row>
    <row r="610" spans="3:66" ht="20.100000000000001" customHeight="1" x14ac:dyDescent="0.25">
      <c r="C610" s="1" t="s">
        <v>669</v>
      </c>
      <c r="D610" s="102" t="s">
        <v>50</v>
      </c>
      <c r="E610" s="102" t="s">
        <v>62</v>
      </c>
      <c r="F610" s="113" t="s">
        <v>838</v>
      </c>
      <c r="G610" s="114">
        <f t="shared" si="87"/>
        <v>0</v>
      </c>
      <c r="H610" s="114">
        <f t="shared" si="87"/>
        <v>0</v>
      </c>
      <c r="I610" s="114">
        <f t="shared" si="90"/>
        <v>0</v>
      </c>
      <c r="J610" s="114">
        <f t="shared" si="90"/>
        <v>0</v>
      </c>
      <c r="M610" s="115" t="s">
        <v>838</v>
      </c>
      <c r="N610" s="142">
        <v>0</v>
      </c>
      <c r="O610" s="142">
        <v>0</v>
      </c>
      <c r="P610" s="142">
        <v>0</v>
      </c>
      <c r="Q610" s="142">
        <v>0</v>
      </c>
      <c r="S610" s="117">
        <f t="shared" si="88"/>
        <v>0</v>
      </c>
      <c r="T610" s="117">
        <f t="shared" si="88"/>
        <v>0</v>
      </c>
      <c r="U610" s="118">
        <f t="shared" si="86"/>
        <v>0</v>
      </c>
      <c r="V610" s="118">
        <f t="shared" si="86"/>
        <v>0</v>
      </c>
      <c r="W610" s="117">
        <v>0</v>
      </c>
      <c r="X610" s="117">
        <v>0</v>
      </c>
      <c r="Y610" s="119"/>
      <c r="Z610" s="119"/>
      <c r="AA610" s="120"/>
      <c r="AB610" s="130">
        <v>0</v>
      </c>
      <c r="AC610" s="130">
        <v>0</v>
      </c>
      <c r="AD610" s="130"/>
      <c r="AE610" s="130"/>
      <c r="AK610" s="123">
        <v>0</v>
      </c>
      <c r="AL610" s="123">
        <v>0</v>
      </c>
      <c r="AM610" s="123">
        <v>0</v>
      </c>
      <c r="AN610" s="123">
        <v>0</v>
      </c>
      <c r="AO610" s="124">
        <v>0</v>
      </c>
      <c r="AP610" s="124">
        <v>0</v>
      </c>
      <c r="AQ610" s="124">
        <v>0</v>
      </c>
      <c r="AR610" s="124">
        <v>0</v>
      </c>
      <c r="AS610" s="123">
        <v>0</v>
      </c>
      <c r="AT610" s="123">
        <v>0</v>
      </c>
      <c r="AU610" s="123">
        <v>0</v>
      </c>
      <c r="AV610" s="123">
        <v>0</v>
      </c>
      <c r="AY610" s="131"/>
      <c r="AZ610" s="131"/>
      <c r="BK610" s="128">
        <f t="shared" si="85"/>
        <v>0</v>
      </c>
      <c r="BL610" s="128">
        <f t="shared" si="85"/>
        <v>0</v>
      </c>
      <c r="BM610" s="129">
        <f t="shared" si="89"/>
        <v>0</v>
      </c>
      <c r="BN610" s="129">
        <f t="shared" si="89"/>
        <v>0</v>
      </c>
    </row>
    <row r="611" spans="3:66" ht="20.100000000000001" customHeight="1" x14ac:dyDescent="0.25">
      <c r="C611" s="1" t="s">
        <v>669</v>
      </c>
      <c r="D611" s="139" t="s">
        <v>50</v>
      </c>
      <c r="E611" s="102" t="s">
        <v>62</v>
      </c>
      <c r="F611" s="140" t="s">
        <v>839</v>
      </c>
      <c r="G611" s="114">
        <f t="shared" si="87"/>
        <v>3071085</v>
      </c>
      <c r="H611" s="114">
        <f t="shared" si="87"/>
        <v>0</v>
      </c>
      <c r="I611" s="114">
        <f t="shared" si="90"/>
        <v>2601181</v>
      </c>
      <c r="J611" s="114">
        <f t="shared" si="90"/>
        <v>0</v>
      </c>
      <c r="M611" s="141" t="s">
        <v>839</v>
      </c>
      <c r="N611" s="142">
        <v>2359997</v>
      </c>
      <c r="O611" s="142">
        <v>0</v>
      </c>
      <c r="P611" s="142">
        <v>711088</v>
      </c>
      <c r="Q611" s="142">
        <v>0</v>
      </c>
      <c r="S611" s="117">
        <f t="shared" si="88"/>
        <v>2959592</v>
      </c>
      <c r="T611" s="117">
        <f t="shared" si="88"/>
        <v>0</v>
      </c>
      <c r="U611" s="114">
        <f t="shared" si="86"/>
        <v>3603562</v>
      </c>
      <c r="V611" s="114">
        <f t="shared" si="86"/>
        <v>0</v>
      </c>
      <c r="W611" s="117">
        <v>3711865</v>
      </c>
      <c r="X611" s="117">
        <v>0</v>
      </c>
      <c r="Y611" s="117">
        <v>3699254</v>
      </c>
      <c r="Z611" s="117">
        <v>0</v>
      </c>
      <c r="AA611" s="143"/>
      <c r="AB611" s="130">
        <v>2949864</v>
      </c>
      <c r="AC611" s="130">
        <v>0</v>
      </c>
      <c r="AD611" s="130">
        <v>3173679.12</v>
      </c>
      <c r="AE611" s="130"/>
      <c r="AK611" s="123">
        <v>1672434</v>
      </c>
      <c r="AL611" s="123">
        <v>0</v>
      </c>
      <c r="AM611" s="123">
        <v>928747</v>
      </c>
      <c r="AN611" s="123">
        <v>0</v>
      </c>
      <c r="AO611" s="124">
        <v>1890017</v>
      </c>
      <c r="AP611" s="124">
        <v>0</v>
      </c>
      <c r="AQ611" s="124">
        <v>1069575</v>
      </c>
      <c r="AR611" s="124">
        <v>0</v>
      </c>
      <c r="AS611" s="123">
        <v>2552741</v>
      </c>
      <c r="AT611" s="123">
        <v>0</v>
      </c>
      <c r="AU611" s="123">
        <v>1050821</v>
      </c>
      <c r="AV611" s="123">
        <v>0</v>
      </c>
      <c r="AY611" s="131">
        <v>2441285</v>
      </c>
      <c r="AZ611" s="131"/>
      <c r="BK611" s="128">
        <f t="shared" si="85"/>
        <v>3603562</v>
      </c>
      <c r="BL611" s="128">
        <f t="shared" si="85"/>
        <v>0</v>
      </c>
      <c r="BM611" s="129">
        <f t="shared" si="89"/>
        <v>0</v>
      </c>
      <c r="BN611" s="129">
        <f t="shared" si="89"/>
        <v>0</v>
      </c>
    </row>
    <row r="612" spans="3:66" ht="20.100000000000001" customHeight="1" x14ac:dyDescent="0.25">
      <c r="C612" s="1" t="s">
        <v>669</v>
      </c>
      <c r="D612" s="139" t="s">
        <v>50</v>
      </c>
      <c r="E612" s="102" t="s">
        <v>62</v>
      </c>
      <c r="F612" s="140" t="s">
        <v>840</v>
      </c>
      <c r="G612" s="114">
        <f t="shared" si="87"/>
        <v>1554348</v>
      </c>
      <c r="H612" s="114">
        <f t="shared" si="87"/>
        <v>0</v>
      </c>
      <c r="I612" s="114">
        <f t="shared" si="90"/>
        <v>2488277</v>
      </c>
      <c r="J612" s="114">
        <f t="shared" si="90"/>
        <v>0</v>
      </c>
      <c r="M612" s="141" t="s">
        <v>840</v>
      </c>
      <c r="N612" s="142">
        <v>1554348</v>
      </c>
      <c r="O612" s="142">
        <v>0</v>
      </c>
      <c r="P612" s="142">
        <v>0</v>
      </c>
      <c r="Q612" s="142">
        <v>0</v>
      </c>
      <c r="S612" s="117">
        <f t="shared" si="88"/>
        <v>1799446</v>
      </c>
      <c r="T612" s="117">
        <f t="shared" si="88"/>
        <v>0</v>
      </c>
      <c r="U612" s="114">
        <f t="shared" si="86"/>
        <v>1643558</v>
      </c>
      <c r="V612" s="114">
        <f t="shared" si="86"/>
        <v>0</v>
      </c>
      <c r="W612" s="117">
        <v>1831378</v>
      </c>
      <c r="X612" s="117">
        <v>0</v>
      </c>
      <c r="Y612" s="117">
        <v>2039375</v>
      </c>
      <c r="Z612" s="117">
        <v>0</v>
      </c>
      <c r="AA612" s="143"/>
      <c r="AB612" s="130">
        <v>2014820</v>
      </c>
      <c r="AC612" s="130">
        <v>0</v>
      </c>
      <c r="AD612" s="130">
        <v>2213485</v>
      </c>
      <c r="AE612" s="130"/>
      <c r="AK612" s="123">
        <v>2488277</v>
      </c>
      <c r="AL612" s="123">
        <v>0</v>
      </c>
      <c r="AM612" s="123">
        <v>0</v>
      </c>
      <c r="AN612" s="123">
        <v>0</v>
      </c>
      <c r="AO612" s="124">
        <v>1799446</v>
      </c>
      <c r="AP612" s="124">
        <v>0</v>
      </c>
      <c r="AQ612" s="124">
        <v>0</v>
      </c>
      <c r="AR612" s="124">
        <v>0</v>
      </c>
      <c r="AS612" s="123">
        <v>1643558</v>
      </c>
      <c r="AT612" s="123">
        <v>0</v>
      </c>
      <c r="AU612" s="123">
        <v>0</v>
      </c>
      <c r="AV612" s="123">
        <v>0</v>
      </c>
      <c r="AY612" s="131">
        <v>2011253.5</v>
      </c>
      <c r="AZ612" s="131"/>
      <c r="BK612" s="128">
        <f t="shared" si="85"/>
        <v>1643558</v>
      </c>
      <c r="BL612" s="128">
        <f t="shared" si="85"/>
        <v>0</v>
      </c>
      <c r="BM612" s="129">
        <f t="shared" si="89"/>
        <v>0</v>
      </c>
      <c r="BN612" s="129">
        <f t="shared" si="89"/>
        <v>0</v>
      </c>
    </row>
    <row r="613" spans="3:66" ht="20.100000000000001" customHeight="1" x14ac:dyDescent="0.25">
      <c r="C613" s="1" t="s">
        <v>669</v>
      </c>
      <c r="D613" s="139" t="s">
        <v>50</v>
      </c>
      <c r="E613" s="102" t="s">
        <v>62</v>
      </c>
      <c r="F613" s="140" t="s">
        <v>841</v>
      </c>
      <c r="G613" s="114">
        <f t="shared" si="87"/>
        <v>0</v>
      </c>
      <c r="H613" s="114">
        <f t="shared" si="87"/>
        <v>0</v>
      </c>
      <c r="I613" s="114">
        <f t="shared" si="90"/>
        <v>0</v>
      </c>
      <c r="J613" s="114">
        <f t="shared" si="90"/>
        <v>0</v>
      </c>
      <c r="M613" s="141" t="s">
        <v>841</v>
      </c>
      <c r="N613" s="142">
        <v>0</v>
      </c>
      <c r="O613" s="142">
        <v>0</v>
      </c>
      <c r="P613" s="142">
        <v>0</v>
      </c>
      <c r="Q613" s="142">
        <v>0</v>
      </c>
      <c r="S613" s="117">
        <f t="shared" si="88"/>
        <v>0</v>
      </c>
      <c r="T613" s="117">
        <f t="shared" si="88"/>
        <v>0</v>
      </c>
      <c r="U613" s="114">
        <f t="shared" si="86"/>
        <v>0</v>
      </c>
      <c r="V613" s="114">
        <f t="shared" si="86"/>
        <v>0</v>
      </c>
      <c r="W613" s="117">
        <v>0</v>
      </c>
      <c r="X613" s="117">
        <v>0</v>
      </c>
      <c r="Y613" s="117">
        <v>0</v>
      </c>
      <c r="Z613" s="117">
        <v>0</v>
      </c>
      <c r="AA613" s="143"/>
      <c r="AB613" s="130">
        <v>202543</v>
      </c>
      <c r="AC613" s="130">
        <v>0</v>
      </c>
      <c r="AD613" s="130"/>
      <c r="AE613" s="130"/>
      <c r="AK613" s="123">
        <v>0</v>
      </c>
      <c r="AL613" s="123">
        <v>0</v>
      </c>
      <c r="AM613" s="123">
        <v>0</v>
      </c>
      <c r="AN613" s="123">
        <v>0</v>
      </c>
      <c r="AO613" s="124">
        <v>0</v>
      </c>
      <c r="AP613" s="124">
        <v>0</v>
      </c>
      <c r="AQ613" s="124">
        <v>0</v>
      </c>
      <c r="AR613" s="124">
        <v>0</v>
      </c>
      <c r="AS613" s="123">
        <v>0</v>
      </c>
      <c r="AT613" s="123">
        <v>0</v>
      </c>
      <c r="AU613" s="123">
        <v>0</v>
      </c>
      <c r="AV613" s="123">
        <v>0</v>
      </c>
      <c r="AY613" s="131"/>
      <c r="AZ613" s="131"/>
      <c r="BK613" s="128">
        <f t="shared" si="85"/>
        <v>0</v>
      </c>
      <c r="BL613" s="128">
        <f t="shared" si="85"/>
        <v>0</v>
      </c>
      <c r="BM613" s="129">
        <f t="shared" si="89"/>
        <v>0</v>
      </c>
      <c r="BN613" s="129">
        <f t="shared" si="89"/>
        <v>0</v>
      </c>
    </row>
    <row r="614" spans="3:66" ht="20.100000000000001" customHeight="1" x14ac:dyDescent="0.25">
      <c r="C614" s="1" t="s">
        <v>669</v>
      </c>
      <c r="D614" s="102" t="s">
        <v>50</v>
      </c>
      <c r="E614" s="102" t="s">
        <v>62</v>
      </c>
      <c r="F614" s="113" t="s">
        <v>842</v>
      </c>
      <c r="G614" s="114">
        <f t="shared" si="87"/>
        <v>0</v>
      </c>
      <c r="H614" s="114">
        <f t="shared" si="87"/>
        <v>0</v>
      </c>
      <c r="I614" s="114">
        <f t="shared" si="90"/>
        <v>0</v>
      </c>
      <c r="J614" s="114">
        <f t="shared" si="90"/>
        <v>0</v>
      </c>
      <c r="M614" s="115" t="s">
        <v>842</v>
      </c>
      <c r="N614" s="142">
        <v>0</v>
      </c>
      <c r="O614" s="142">
        <v>0</v>
      </c>
      <c r="P614" s="142">
        <v>0</v>
      </c>
      <c r="Q614" s="142">
        <v>0</v>
      </c>
      <c r="S614" s="117">
        <f t="shared" si="88"/>
        <v>0</v>
      </c>
      <c r="T614" s="117">
        <f t="shared" si="88"/>
        <v>0</v>
      </c>
      <c r="U614" s="118">
        <f t="shared" si="86"/>
        <v>0</v>
      </c>
      <c r="V614" s="118">
        <f t="shared" si="86"/>
        <v>0</v>
      </c>
      <c r="W614" s="117">
        <v>0</v>
      </c>
      <c r="X614" s="117">
        <v>0</v>
      </c>
      <c r="Y614" s="119"/>
      <c r="Z614" s="119"/>
      <c r="AA614" s="120"/>
      <c r="AB614" s="130">
        <v>0</v>
      </c>
      <c r="AC614" s="130">
        <v>0</v>
      </c>
      <c r="AD614" s="130"/>
      <c r="AE614" s="130"/>
      <c r="AK614" s="123">
        <v>0</v>
      </c>
      <c r="AL614" s="123">
        <v>0</v>
      </c>
      <c r="AM614" s="123">
        <v>0</v>
      </c>
      <c r="AN614" s="123">
        <v>0</v>
      </c>
      <c r="AO614" s="124">
        <v>0</v>
      </c>
      <c r="AP614" s="124">
        <v>0</v>
      </c>
      <c r="AQ614" s="124">
        <v>0</v>
      </c>
      <c r="AR614" s="124">
        <v>0</v>
      </c>
      <c r="AS614" s="123">
        <v>0</v>
      </c>
      <c r="AT614" s="123">
        <v>0</v>
      </c>
      <c r="AU614" s="123">
        <v>0</v>
      </c>
      <c r="AV614" s="123">
        <v>0</v>
      </c>
      <c r="AY614" s="131"/>
      <c r="AZ614" s="131"/>
      <c r="BK614" s="128">
        <f t="shared" si="85"/>
        <v>0</v>
      </c>
      <c r="BL614" s="128">
        <f t="shared" si="85"/>
        <v>0</v>
      </c>
      <c r="BM614" s="129">
        <f t="shared" si="89"/>
        <v>0</v>
      </c>
      <c r="BN614" s="129">
        <f t="shared" si="89"/>
        <v>0</v>
      </c>
    </row>
    <row r="615" spans="3:66" ht="20.100000000000001" customHeight="1" x14ac:dyDescent="0.25">
      <c r="C615" s="1" t="s">
        <v>669</v>
      </c>
      <c r="D615" s="139" t="s">
        <v>50</v>
      </c>
      <c r="E615" s="102" t="s">
        <v>62</v>
      </c>
      <c r="F615" s="140" t="s">
        <v>843</v>
      </c>
      <c r="G615" s="114">
        <f t="shared" si="87"/>
        <v>460</v>
      </c>
      <c r="H615" s="114">
        <f t="shared" si="87"/>
        <v>0</v>
      </c>
      <c r="I615" s="114">
        <f t="shared" si="90"/>
        <v>0</v>
      </c>
      <c r="J615" s="114">
        <f t="shared" si="90"/>
        <v>0</v>
      </c>
      <c r="M615" s="141" t="s">
        <v>843</v>
      </c>
      <c r="N615" s="142">
        <v>460</v>
      </c>
      <c r="O615" s="142">
        <v>0</v>
      </c>
      <c r="P615" s="142">
        <v>0</v>
      </c>
      <c r="Q615" s="142">
        <v>0</v>
      </c>
      <c r="S615" s="117">
        <f t="shared" si="88"/>
        <v>895</v>
      </c>
      <c r="T615" s="117">
        <f t="shared" si="88"/>
        <v>0</v>
      </c>
      <c r="U615" s="114">
        <f t="shared" si="86"/>
        <v>0</v>
      </c>
      <c r="V615" s="114">
        <f t="shared" si="86"/>
        <v>0</v>
      </c>
      <c r="W615" s="117">
        <v>10507</v>
      </c>
      <c r="X615" s="117">
        <v>0</v>
      </c>
      <c r="Y615" s="117">
        <v>0</v>
      </c>
      <c r="Z615" s="117">
        <v>0</v>
      </c>
      <c r="AA615" s="143"/>
      <c r="AB615" s="130">
        <v>4057</v>
      </c>
      <c r="AC615" s="130">
        <v>0</v>
      </c>
      <c r="AD615" s="130">
        <v>20393</v>
      </c>
      <c r="AE615" s="130"/>
      <c r="AK615" s="123">
        <v>0</v>
      </c>
      <c r="AL615" s="123">
        <v>0</v>
      </c>
      <c r="AM615" s="123">
        <v>0</v>
      </c>
      <c r="AN615" s="123">
        <v>0</v>
      </c>
      <c r="AO615" s="124">
        <v>895</v>
      </c>
      <c r="AP615" s="124">
        <v>0</v>
      </c>
      <c r="AQ615" s="124">
        <v>0</v>
      </c>
      <c r="AR615" s="124">
        <v>0</v>
      </c>
      <c r="AS615" s="123">
        <v>0</v>
      </c>
      <c r="AT615" s="123">
        <v>0</v>
      </c>
      <c r="AU615" s="123">
        <v>0</v>
      </c>
      <c r="AV615" s="123">
        <v>0</v>
      </c>
      <c r="AY615" s="131">
        <v>41508</v>
      </c>
      <c r="AZ615" s="131"/>
      <c r="BK615" s="128">
        <f t="shared" si="85"/>
        <v>0</v>
      </c>
      <c r="BL615" s="128">
        <f t="shared" si="85"/>
        <v>0</v>
      </c>
      <c r="BM615" s="129">
        <f t="shared" si="89"/>
        <v>0</v>
      </c>
      <c r="BN615" s="129">
        <f t="shared" si="89"/>
        <v>0</v>
      </c>
    </row>
    <row r="616" spans="3:66" ht="20.100000000000001" customHeight="1" x14ac:dyDescent="0.25">
      <c r="C616" s="1" t="s">
        <v>669</v>
      </c>
      <c r="D616" s="102" t="s">
        <v>50</v>
      </c>
      <c r="E616" s="102" t="s">
        <v>62</v>
      </c>
      <c r="F616" s="113" t="s">
        <v>844</v>
      </c>
      <c r="G616" s="114">
        <f t="shared" si="87"/>
        <v>0</v>
      </c>
      <c r="H616" s="114">
        <f t="shared" si="87"/>
        <v>0</v>
      </c>
      <c r="I616" s="114">
        <f t="shared" si="90"/>
        <v>0</v>
      </c>
      <c r="J616" s="114">
        <f t="shared" si="90"/>
        <v>0</v>
      </c>
      <c r="M616" s="115" t="s">
        <v>844</v>
      </c>
      <c r="N616" s="142">
        <v>0</v>
      </c>
      <c r="O616" s="142">
        <v>0</v>
      </c>
      <c r="P616" s="142">
        <v>0</v>
      </c>
      <c r="Q616" s="142">
        <v>0</v>
      </c>
      <c r="S616" s="117">
        <f t="shared" si="88"/>
        <v>0</v>
      </c>
      <c r="T616" s="117">
        <f t="shared" si="88"/>
        <v>0</v>
      </c>
      <c r="U616" s="118">
        <f t="shared" si="86"/>
        <v>0</v>
      </c>
      <c r="V616" s="118">
        <f t="shared" si="86"/>
        <v>0</v>
      </c>
      <c r="W616" s="117">
        <v>0</v>
      </c>
      <c r="X616" s="117">
        <v>0</v>
      </c>
      <c r="Y616" s="119"/>
      <c r="Z616" s="119"/>
      <c r="AA616" s="120"/>
      <c r="AB616" s="130">
        <v>0</v>
      </c>
      <c r="AC616" s="130">
        <v>0</v>
      </c>
      <c r="AD616" s="130"/>
      <c r="AE616" s="130"/>
      <c r="AK616" s="123">
        <v>0</v>
      </c>
      <c r="AL616" s="123">
        <v>0</v>
      </c>
      <c r="AM616" s="123">
        <v>0</v>
      </c>
      <c r="AN616" s="123">
        <v>0</v>
      </c>
      <c r="AO616" s="124">
        <v>0</v>
      </c>
      <c r="AP616" s="124">
        <v>0</v>
      </c>
      <c r="AQ616" s="124">
        <v>0</v>
      </c>
      <c r="AR616" s="124">
        <v>0</v>
      </c>
      <c r="AS616" s="123">
        <v>0</v>
      </c>
      <c r="AT616" s="123">
        <v>0</v>
      </c>
      <c r="AU616" s="123">
        <v>0</v>
      </c>
      <c r="AV616" s="123">
        <v>0</v>
      </c>
      <c r="AY616" s="131"/>
      <c r="AZ616" s="131"/>
      <c r="BK616" s="128">
        <f t="shared" si="85"/>
        <v>0</v>
      </c>
      <c r="BL616" s="128">
        <f t="shared" si="85"/>
        <v>0</v>
      </c>
      <c r="BM616" s="129">
        <f t="shared" si="89"/>
        <v>0</v>
      </c>
      <c r="BN616" s="129">
        <f t="shared" si="89"/>
        <v>0</v>
      </c>
    </row>
    <row r="617" spans="3:66" ht="20.100000000000001" customHeight="1" x14ac:dyDescent="0.25">
      <c r="C617" s="1" t="s">
        <v>669</v>
      </c>
      <c r="D617" s="139" t="s">
        <v>50</v>
      </c>
      <c r="E617" s="102" t="s">
        <v>62</v>
      </c>
      <c r="F617" s="140" t="s">
        <v>845</v>
      </c>
      <c r="G617" s="114">
        <f t="shared" si="87"/>
        <v>540907.4</v>
      </c>
      <c r="H617" s="114">
        <f t="shared" si="87"/>
        <v>0</v>
      </c>
      <c r="I617" s="114">
        <f t="shared" si="90"/>
        <v>639501</v>
      </c>
      <c r="J617" s="114">
        <f t="shared" si="90"/>
        <v>0</v>
      </c>
      <c r="M617" s="141" t="s">
        <v>845</v>
      </c>
      <c r="N617" s="142">
        <v>540907.4</v>
      </c>
      <c r="O617" s="142">
        <v>0</v>
      </c>
      <c r="P617" s="142">
        <v>0</v>
      </c>
      <c r="Q617" s="142">
        <v>0</v>
      </c>
      <c r="S617" s="117">
        <f t="shared" si="88"/>
        <v>370777.67</v>
      </c>
      <c r="T617" s="117">
        <f t="shared" si="88"/>
        <v>0</v>
      </c>
      <c r="U617" s="114">
        <f t="shared" si="86"/>
        <v>28230</v>
      </c>
      <c r="V617" s="114">
        <f t="shared" si="86"/>
        <v>0</v>
      </c>
      <c r="W617" s="117">
        <v>95579</v>
      </c>
      <c r="X617" s="117">
        <v>0</v>
      </c>
      <c r="Y617" s="117">
        <v>221888</v>
      </c>
      <c r="Z617" s="117">
        <v>0</v>
      </c>
      <c r="AA617" s="143"/>
      <c r="AB617" s="130">
        <v>1227427</v>
      </c>
      <c r="AC617" s="130">
        <v>0</v>
      </c>
      <c r="AD617" s="130">
        <v>6351284</v>
      </c>
      <c r="AE617" s="130"/>
      <c r="AK617" s="123">
        <v>639501</v>
      </c>
      <c r="AL617" s="123">
        <v>0</v>
      </c>
      <c r="AM617" s="123">
        <v>0</v>
      </c>
      <c r="AN617" s="123">
        <v>0</v>
      </c>
      <c r="AO617" s="124">
        <v>370777.67</v>
      </c>
      <c r="AP617" s="124">
        <v>0</v>
      </c>
      <c r="AQ617" s="124">
        <v>0</v>
      </c>
      <c r="AR617" s="124">
        <v>0</v>
      </c>
      <c r="AS617" s="123">
        <v>28230</v>
      </c>
      <c r="AT617" s="123">
        <v>0</v>
      </c>
      <c r="AU617" s="123">
        <v>0</v>
      </c>
      <c r="AV617" s="123">
        <v>0</v>
      </c>
      <c r="AY617" s="131"/>
      <c r="AZ617" s="131"/>
      <c r="BK617" s="128">
        <f t="shared" si="85"/>
        <v>28230</v>
      </c>
      <c r="BL617" s="128">
        <f t="shared" si="85"/>
        <v>0</v>
      </c>
      <c r="BM617" s="129">
        <f t="shared" si="89"/>
        <v>0</v>
      </c>
      <c r="BN617" s="129">
        <f t="shared" si="89"/>
        <v>0</v>
      </c>
    </row>
    <row r="618" spans="3:66" s="174" customFormat="1" ht="20.100000000000001" customHeight="1" x14ac:dyDescent="0.2">
      <c r="D618" s="172" t="s">
        <v>50</v>
      </c>
      <c r="E618" s="202" t="s">
        <v>62</v>
      </c>
      <c r="F618" s="173" t="s">
        <v>846</v>
      </c>
      <c r="G618" s="114">
        <f t="shared" si="87"/>
        <v>84960</v>
      </c>
      <c r="H618" s="114">
        <f t="shared" si="87"/>
        <v>0</v>
      </c>
      <c r="I618" s="114">
        <f t="shared" si="90"/>
        <v>94400</v>
      </c>
      <c r="J618" s="114">
        <f t="shared" si="90"/>
        <v>0</v>
      </c>
      <c r="M618" s="175" t="s">
        <v>846</v>
      </c>
      <c r="N618" s="142">
        <v>84960</v>
      </c>
      <c r="O618" s="142">
        <v>0</v>
      </c>
      <c r="P618" s="142">
        <v>0</v>
      </c>
      <c r="Q618" s="142">
        <v>0</v>
      </c>
      <c r="S618" s="176"/>
      <c r="T618" s="176"/>
      <c r="U618" s="177"/>
      <c r="V618" s="177"/>
      <c r="W618" s="176"/>
      <c r="X618" s="176"/>
      <c r="Y618" s="176"/>
      <c r="Z618" s="176"/>
      <c r="AA618" s="200"/>
      <c r="AB618" s="181"/>
      <c r="AC618" s="181"/>
      <c r="AD618" s="181"/>
      <c r="AE618" s="181"/>
      <c r="AK618" s="123">
        <v>94400</v>
      </c>
      <c r="AL618" s="123">
        <v>0</v>
      </c>
      <c r="AM618" s="123">
        <v>0</v>
      </c>
      <c r="AN618" s="123">
        <v>0</v>
      </c>
      <c r="AO618" s="182"/>
      <c r="AP618" s="182"/>
      <c r="AQ618" s="182"/>
      <c r="AR618" s="182"/>
      <c r="AS618" s="183"/>
      <c r="AT618" s="183"/>
      <c r="AU618" s="183"/>
      <c r="AV618" s="183"/>
      <c r="AW618" s="184"/>
      <c r="AX618" s="184"/>
      <c r="AY618" s="185"/>
      <c r="AZ618" s="185"/>
      <c r="BA618" s="184"/>
      <c r="BB618" s="184"/>
      <c r="BC618" s="184"/>
      <c r="BK618" s="186"/>
      <c r="BL618" s="186"/>
      <c r="BM618" s="187"/>
      <c r="BN618" s="187"/>
    </row>
    <row r="619" spans="3:66" ht="20.100000000000001" customHeight="1" x14ac:dyDescent="0.25">
      <c r="C619" s="1" t="s">
        <v>669</v>
      </c>
      <c r="D619" s="139" t="s">
        <v>50</v>
      </c>
      <c r="E619" s="102" t="s">
        <v>62</v>
      </c>
      <c r="F619" s="140" t="s">
        <v>847</v>
      </c>
      <c r="G619" s="114">
        <f t="shared" si="87"/>
        <v>0</v>
      </c>
      <c r="H619" s="114">
        <f t="shared" si="87"/>
        <v>0</v>
      </c>
      <c r="I619" s="114">
        <f t="shared" si="90"/>
        <v>312151.93</v>
      </c>
      <c r="J619" s="114">
        <f t="shared" si="90"/>
        <v>0</v>
      </c>
      <c r="M619" s="141" t="s">
        <v>847</v>
      </c>
      <c r="N619" s="142">
        <v>0</v>
      </c>
      <c r="O619" s="142">
        <v>0</v>
      </c>
      <c r="P619" s="142">
        <v>0</v>
      </c>
      <c r="Q619" s="142">
        <v>0</v>
      </c>
      <c r="S619" s="117">
        <f t="shared" ref="S619:T644" si="91">AO619+AQ619</f>
        <v>0</v>
      </c>
      <c r="T619" s="117">
        <f t="shared" si="91"/>
        <v>0</v>
      </c>
      <c r="U619" s="114">
        <f t="shared" si="86"/>
        <v>0</v>
      </c>
      <c r="V619" s="114">
        <f t="shared" si="86"/>
        <v>0</v>
      </c>
      <c r="W619" s="117">
        <v>137026.65</v>
      </c>
      <c r="X619" s="117">
        <v>0</v>
      </c>
      <c r="Y619" s="117"/>
      <c r="Z619" s="117"/>
      <c r="AA619" s="143"/>
      <c r="AB619" s="130"/>
      <c r="AC619" s="130"/>
      <c r="AD619" s="130"/>
      <c r="AE619" s="130"/>
      <c r="AK619" s="123">
        <v>312151.93</v>
      </c>
      <c r="AL619" s="123">
        <v>0</v>
      </c>
      <c r="AM619" s="123">
        <v>0</v>
      </c>
      <c r="AN619" s="123">
        <v>0</v>
      </c>
      <c r="AO619" s="124">
        <v>0</v>
      </c>
      <c r="AP619" s="124">
        <v>0</v>
      </c>
      <c r="AQ619" s="124">
        <v>0</v>
      </c>
      <c r="AR619" s="124">
        <v>0</v>
      </c>
      <c r="AS619" s="123">
        <v>0</v>
      </c>
      <c r="AT619" s="123">
        <v>0</v>
      </c>
      <c r="AU619" s="123">
        <v>0</v>
      </c>
      <c r="AV619" s="123">
        <v>0</v>
      </c>
      <c r="AY619" s="131"/>
      <c r="AZ619" s="131"/>
      <c r="BK619" s="128">
        <f t="shared" si="85"/>
        <v>0</v>
      </c>
      <c r="BL619" s="128">
        <f t="shared" si="85"/>
        <v>0</v>
      </c>
      <c r="BM619" s="129">
        <f t="shared" si="89"/>
        <v>0</v>
      </c>
      <c r="BN619" s="129">
        <f t="shared" si="89"/>
        <v>0</v>
      </c>
    </row>
    <row r="620" spans="3:66" ht="20.100000000000001" customHeight="1" x14ac:dyDescent="0.25">
      <c r="C620" s="1" t="s">
        <v>669</v>
      </c>
      <c r="D620" s="139" t="s">
        <v>50</v>
      </c>
      <c r="E620" s="102" t="s">
        <v>62</v>
      </c>
      <c r="F620" s="140" t="s">
        <v>848</v>
      </c>
      <c r="G620" s="114">
        <f t="shared" si="87"/>
        <v>14513944.310000001</v>
      </c>
      <c r="H620" s="114">
        <f t="shared" si="87"/>
        <v>0</v>
      </c>
      <c r="I620" s="114">
        <f t="shared" si="90"/>
        <v>40157600.090000004</v>
      </c>
      <c r="J620" s="114">
        <f t="shared" si="90"/>
        <v>0</v>
      </c>
      <c r="M620" s="141" t="s">
        <v>848</v>
      </c>
      <c r="N620" s="142">
        <v>12781634.83</v>
      </c>
      <c r="O620" s="142">
        <v>0</v>
      </c>
      <c r="P620" s="142">
        <v>1732309.48</v>
      </c>
      <c r="Q620" s="142">
        <v>0</v>
      </c>
      <c r="S620" s="117">
        <f t="shared" si="91"/>
        <v>37839071.859999999</v>
      </c>
      <c r="T620" s="117">
        <f t="shared" si="91"/>
        <v>0</v>
      </c>
      <c r="U620" s="114">
        <f t="shared" si="86"/>
        <v>22050458.649999999</v>
      </c>
      <c r="V620" s="114">
        <f t="shared" si="86"/>
        <v>0</v>
      </c>
      <c r="W620" s="117">
        <v>8939358.120000001</v>
      </c>
      <c r="X620" s="117">
        <v>0</v>
      </c>
      <c r="Y620" s="117">
        <v>2792618.55</v>
      </c>
      <c r="Z620" s="117">
        <v>0</v>
      </c>
      <c r="AA620" s="143"/>
      <c r="AB620" s="130">
        <v>2930006.81</v>
      </c>
      <c r="AC620" s="130">
        <v>0</v>
      </c>
      <c r="AD620" s="130">
        <v>832238.65</v>
      </c>
      <c r="AE620" s="130"/>
      <c r="AK620" s="123">
        <v>29230953.379999999</v>
      </c>
      <c r="AL620" s="123">
        <v>0</v>
      </c>
      <c r="AM620" s="123">
        <v>10926646.710000001</v>
      </c>
      <c r="AN620" s="123">
        <v>0</v>
      </c>
      <c r="AO620" s="124">
        <v>27338330.670000002</v>
      </c>
      <c r="AP620" s="124">
        <v>0</v>
      </c>
      <c r="AQ620" s="124">
        <v>10500741.189999999</v>
      </c>
      <c r="AR620" s="124">
        <v>0</v>
      </c>
      <c r="AS620" s="123">
        <v>20938390.25</v>
      </c>
      <c r="AT620" s="123">
        <v>0</v>
      </c>
      <c r="AU620" s="123">
        <v>1112068.3999999999</v>
      </c>
      <c r="AV620" s="123">
        <v>0</v>
      </c>
      <c r="AY620" s="131">
        <v>1672797.79</v>
      </c>
      <c r="AZ620" s="131"/>
      <c r="BK620" s="128">
        <f t="shared" si="85"/>
        <v>22050458.649999999</v>
      </c>
      <c r="BL620" s="128">
        <f t="shared" si="85"/>
        <v>0</v>
      </c>
      <c r="BM620" s="129">
        <f t="shared" si="89"/>
        <v>0</v>
      </c>
      <c r="BN620" s="129">
        <f t="shared" si="89"/>
        <v>0</v>
      </c>
    </row>
    <row r="621" spans="3:66" ht="20.100000000000001" customHeight="1" x14ac:dyDescent="0.25">
      <c r="C621" s="1" t="s">
        <v>669</v>
      </c>
      <c r="D621" s="102" t="s">
        <v>50</v>
      </c>
      <c r="E621" s="102" t="s">
        <v>62</v>
      </c>
      <c r="F621" s="113" t="s">
        <v>849</v>
      </c>
      <c r="G621" s="114">
        <f t="shared" si="87"/>
        <v>0</v>
      </c>
      <c r="H621" s="114">
        <f t="shared" si="87"/>
        <v>0</v>
      </c>
      <c r="I621" s="114">
        <f t="shared" si="90"/>
        <v>0</v>
      </c>
      <c r="J621" s="114">
        <f t="shared" si="90"/>
        <v>0</v>
      </c>
      <c r="M621" s="115" t="s">
        <v>850</v>
      </c>
      <c r="N621" s="142">
        <v>0</v>
      </c>
      <c r="O621" s="142">
        <v>0</v>
      </c>
      <c r="P621" s="142">
        <v>0</v>
      </c>
      <c r="Q621" s="142">
        <v>0</v>
      </c>
      <c r="S621" s="117">
        <f t="shared" si="91"/>
        <v>0</v>
      </c>
      <c r="T621" s="117">
        <f t="shared" si="91"/>
        <v>0</v>
      </c>
      <c r="U621" s="118">
        <f t="shared" si="86"/>
        <v>0</v>
      </c>
      <c r="V621" s="118">
        <f t="shared" si="86"/>
        <v>0</v>
      </c>
      <c r="W621" s="117">
        <v>0</v>
      </c>
      <c r="X621" s="117">
        <v>0</v>
      </c>
      <c r="Y621" s="119"/>
      <c r="Z621" s="119"/>
      <c r="AA621" s="120"/>
      <c r="AB621" s="130">
        <v>0</v>
      </c>
      <c r="AC621" s="130">
        <v>0</v>
      </c>
      <c r="AD621" s="130"/>
      <c r="AE621" s="130"/>
      <c r="AK621" s="123">
        <v>0</v>
      </c>
      <c r="AL621" s="123">
        <v>0</v>
      </c>
      <c r="AM621" s="123">
        <v>0</v>
      </c>
      <c r="AN621" s="123">
        <v>0</v>
      </c>
      <c r="AO621" s="124">
        <v>0</v>
      </c>
      <c r="AP621" s="124">
        <v>0</v>
      </c>
      <c r="AQ621" s="124">
        <v>0</v>
      </c>
      <c r="AR621" s="124">
        <v>0</v>
      </c>
      <c r="AS621" s="123">
        <v>0</v>
      </c>
      <c r="AT621" s="123">
        <v>0</v>
      </c>
      <c r="AU621" s="123">
        <v>0</v>
      </c>
      <c r="AV621" s="123">
        <v>0</v>
      </c>
      <c r="AY621" s="131"/>
      <c r="AZ621" s="131"/>
      <c r="BK621" s="128">
        <f t="shared" si="85"/>
        <v>0</v>
      </c>
      <c r="BL621" s="128">
        <f t="shared" si="85"/>
        <v>0</v>
      </c>
      <c r="BM621" s="129">
        <f t="shared" si="89"/>
        <v>0</v>
      </c>
      <c r="BN621" s="129">
        <f t="shared" si="89"/>
        <v>0</v>
      </c>
    </row>
    <row r="622" spans="3:66" ht="20.100000000000001" customHeight="1" x14ac:dyDescent="0.25">
      <c r="C622" s="1" t="s">
        <v>669</v>
      </c>
      <c r="D622" s="139" t="s">
        <v>50</v>
      </c>
      <c r="E622" s="102" t="s">
        <v>62</v>
      </c>
      <c r="F622" s="140" t="s">
        <v>851</v>
      </c>
      <c r="G622" s="114">
        <f t="shared" si="87"/>
        <v>40474489</v>
      </c>
      <c r="H622" s="114">
        <f t="shared" si="87"/>
        <v>0</v>
      </c>
      <c r="I622" s="114">
        <f t="shared" si="90"/>
        <v>50181483.75</v>
      </c>
      <c r="J622" s="114">
        <f t="shared" si="90"/>
        <v>0</v>
      </c>
      <c r="M622" s="141" t="s">
        <v>851</v>
      </c>
      <c r="N622" s="142">
        <v>40474489</v>
      </c>
      <c r="O622" s="142">
        <v>0</v>
      </c>
      <c r="P622" s="142">
        <v>0</v>
      </c>
      <c r="Q622" s="142">
        <v>0</v>
      </c>
      <c r="S622" s="119">
        <f t="shared" si="91"/>
        <v>58802821.43</v>
      </c>
      <c r="T622" s="117">
        <f t="shared" si="91"/>
        <v>0</v>
      </c>
      <c r="U622" s="118">
        <f t="shared" si="86"/>
        <v>70960951.170000002</v>
      </c>
      <c r="V622" s="114">
        <f t="shared" si="86"/>
        <v>0</v>
      </c>
      <c r="W622" s="117">
        <v>60380123.579999998</v>
      </c>
      <c r="X622" s="117">
        <v>0</v>
      </c>
      <c r="Y622" s="117">
        <v>48313711.899999999</v>
      </c>
      <c r="Z622" s="117">
        <v>0</v>
      </c>
      <c r="AA622" s="143"/>
      <c r="AB622" s="130">
        <v>54530694.68</v>
      </c>
      <c r="AC622" s="130">
        <v>0</v>
      </c>
      <c r="AD622" s="130">
        <v>51714350</v>
      </c>
      <c r="AE622" s="130"/>
      <c r="AK622" s="123">
        <v>50181483.75</v>
      </c>
      <c r="AL622" s="123">
        <v>0</v>
      </c>
      <c r="AM622" s="123">
        <v>0</v>
      </c>
      <c r="AN622" s="123">
        <v>0</v>
      </c>
      <c r="AO622" s="124">
        <v>58802821.43</v>
      </c>
      <c r="AP622" s="124">
        <v>0</v>
      </c>
      <c r="AQ622" s="124">
        <v>0</v>
      </c>
      <c r="AR622" s="124">
        <v>0</v>
      </c>
      <c r="AS622" s="123">
        <v>70960951.170000002</v>
      </c>
      <c r="AT622" s="123">
        <v>0</v>
      </c>
      <c r="AU622" s="123">
        <v>0</v>
      </c>
      <c r="AV622" s="123">
        <v>0</v>
      </c>
      <c r="AY622" s="131">
        <f>53728814.73+3239</f>
        <v>53732053.729999997</v>
      </c>
      <c r="AZ622" s="131"/>
      <c r="BK622" s="128">
        <f t="shared" si="85"/>
        <v>70960951.170000002</v>
      </c>
      <c r="BL622" s="128">
        <f t="shared" si="85"/>
        <v>0</v>
      </c>
      <c r="BM622" s="129">
        <f t="shared" si="89"/>
        <v>0</v>
      </c>
      <c r="BN622" s="129">
        <f t="shared" si="89"/>
        <v>0</v>
      </c>
    </row>
    <row r="623" spans="3:66" ht="20.100000000000001" customHeight="1" x14ac:dyDescent="0.25">
      <c r="C623" s="1" t="s">
        <v>669</v>
      </c>
      <c r="D623" s="102" t="s">
        <v>50</v>
      </c>
      <c r="E623" s="102" t="s">
        <v>62</v>
      </c>
      <c r="F623" s="113" t="s">
        <v>852</v>
      </c>
      <c r="G623" s="114">
        <f t="shared" si="87"/>
        <v>0</v>
      </c>
      <c r="H623" s="114">
        <f t="shared" si="87"/>
        <v>0</v>
      </c>
      <c r="I623" s="114">
        <f t="shared" si="90"/>
        <v>0</v>
      </c>
      <c r="J623" s="114">
        <f t="shared" si="90"/>
        <v>0</v>
      </c>
      <c r="M623" s="115" t="s">
        <v>852</v>
      </c>
      <c r="N623" s="142">
        <v>0</v>
      </c>
      <c r="O623" s="142">
        <v>0</v>
      </c>
      <c r="P623" s="142">
        <v>0</v>
      </c>
      <c r="Q623" s="142">
        <v>0</v>
      </c>
      <c r="S623" s="117">
        <f t="shared" si="91"/>
        <v>0</v>
      </c>
      <c r="T623" s="117">
        <f t="shared" si="91"/>
        <v>0</v>
      </c>
      <c r="U623" s="118">
        <f t="shared" si="86"/>
        <v>0</v>
      </c>
      <c r="V623" s="118">
        <f t="shared" si="86"/>
        <v>0</v>
      </c>
      <c r="W623" s="117">
        <v>0</v>
      </c>
      <c r="X623" s="117">
        <v>0</v>
      </c>
      <c r="Y623" s="119"/>
      <c r="Z623" s="119"/>
      <c r="AA623" s="120"/>
      <c r="AB623" s="130">
        <v>0</v>
      </c>
      <c r="AC623" s="130">
        <v>0</v>
      </c>
      <c r="AD623" s="130"/>
      <c r="AE623" s="130"/>
      <c r="AK623" s="123">
        <v>0</v>
      </c>
      <c r="AL623" s="123">
        <v>0</v>
      </c>
      <c r="AM623" s="123">
        <v>0</v>
      </c>
      <c r="AN623" s="123">
        <v>0</v>
      </c>
      <c r="AO623" s="124">
        <v>0</v>
      </c>
      <c r="AP623" s="124">
        <v>0</v>
      </c>
      <c r="AQ623" s="124">
        <v>0</v>
      </c>
      <c r="AR623" s="124">
        <v>0</v>
      </c>
      <c r="AS623" s="123">
        <v>0</v>
      </c>
      <c r="AT623" s="123">
        <v>0</v>
      </c>
      <c r="AU623" s="123">
        <v>0</v>
      </c>
      <c r="AV623" s="123">
        <v>0</v>
      </c>
      <c r="AY623" s="131"/>
      <c r="AZ623" s="131"/>
      <c r="BK623" s="128">
        <f t="shared" si="85"/>
        <v>0</v>
      </c>
      <c r="BL623" s="128">
        <f t="shared" si="85"/>
        <v>0</v>
      </c>
      <c r="BM623" s="129">
        <f t="shared" si="89"/>
        <v>0</v>
      </c>
      <c r="BN623" s="129">
        <f t="shared" si="89"/>
        <v>0</v>
      </c>
    </row>
    <row r="624" spans="3:66" ht="20.100000000000001" customHeight="1" x14ac:dyDescent="0.25">
      <c r="C624" s="1" t="s">
        <v>669</v>
      </c>
      <c r="D624" s="139" t="s">
        <v>50</v>
      </c>
      <c r="E624" s="102" t="s">
        <v>62</v>
      </c>
      <c r="F624" s="140" t="s">
        <v>853</v>
      </c>
      <c r="G624" s="114">
        <f t="shared" si="87"/>
        <v>0</v>
      </c>
      <c r="H624" s="114">
        <f t="shared" si="87"/>
        <v>9360343.8300000001</v>
      </c>
      <c r="I624" s="114">
        <f t="shared" si="90"/>
        <v>74429981.150000006</v>
      </c>
      <c r="J624" s="114">
        <f t="shared" si="90"/>
        <v>0</v>
      </c>
      <c r="M624" s="141" t="s">
        <v>853</v>
      </c>
      <c r="N624" s="142">
        <v>0</v>
      </c>
      <c r="O624" s="142">
        <v>9360343.8300000001</v>
      </c>
      <c r="P624" s="142">
        <v>0</v>
      </c>
      <c r="Q624" s="142">
        <v>0</v>
      </c>
      <c r="S624" s="117">
        <f t="shared" si="91"/>
        <v>20941875.059999999</v>
      </c>
      <c r="T624" s="117">
        <f t="shared" si="91"/>
        <v>0</v>
      </c>
      <c r="U624" s="114">
        <f t="shared" si="86"/>
        <v>0</v>
      </c>
      <c r="V624" s="114">
        <f t="shared" si="86"/>
        <v>37849803.210000001</v>
      </c>
      <c r="W624" s="117">
        <v>59269636.630000003</v>
      </c>
      <c r="X624" s="117">
        <v>0</v>
      </c>
      <c r="Y624" s="117">
        <v>30734632.84</v>
      </c>
      <c r="Z624" s="117">
        <v>0</v>
      </c>
      <c r="AA624" s="143"/>
      <c r="AB624" s="130">
        <v>0</v>
      </c>
      <c r="AC624" s="130">
        <v>15852154.960000001</v>
      </c>
      <c r="AD624" s="130"/>
      <c r="AE624" s="130">
        <v>36130683.390000001</v>
      </c>
      <c r="AK624" s="123">
        <v>74429981.150000006</v>
      </c>
      <c r="AL624" s="123">
        <v>0</v>
      </c>
      <c r="AM624" s="123">
        <v>0</v>
      </c>
      <c r="AN624" s="123">
        <v>0</v>
      </c>
      <c r="AO624" s="124">
        <v>20941875.059999999</v>
      </c>
      <c r="AP624" s="124">
        <v>0</v>
      </c>
      <c r="AQ624" s="124">
        <v>0</v>
      </c>
      <c r="AR624" s="124">
        <v>0</v>
      </c>
      <c r="AS624" s="123">
        <v>0</v>
      </c>
      <c r="AT624" s="123">
        <v>37849803.210000001</v>
      </c>
      <c r="AU624" s="123">
        <v>0</v>
      </c>
      <c r="AV624" s="123">
        <v>0</v>
      </c>
      <c r="AY624" s="131">
        <v>50168939.740000002</v>
      </c>
      <c r="AZ624" s="131"/>
      <c r="BK624" s="128">
        <f t="shared" si="85"/>
        <v>0</v>
      </c>
      <c r="BL624" s="128">
        <f t="shared" si="85"/>
        <v>37849803.210000001</v>
      </c>
      <c r="BM624" s="129">
        <f t="shared" si="89"/>
        <v>0</v>
      </c>
      <c r="BN624" s="129">
        <f t="shared" si="89"/>
        <v>0</v>
      </c>
    </row>
    <row r="625" spans="3:66" ht="20.100000000000001" customHeight="1" x14ac:dyDescent="0.25">
      <c r="C625" s="1" t="s">
        <v>669</v>
      </c>
      <c r="D625" s="139" t="s">
        <v>50</v>
      </c>
      <c r="E625" s="102" t="s">
        <v>62</v>
      </c>
      <c r="F625" s="140" t="s">
        <v>854</v>
      </c>
      <c r="G625" s="114">
        <f t="shared" si="87"/>
        <v>0</v>
      </c>
      <c r="H625" s="114">
        <f t="shared" si="87"/>
        <v>0</v>
      </c>
      <c r="I625" s="114">
        <f t="shared" si="90"/>
        <v>0</v>
      </c>
      <c r="J625" s="114">
        <f t="shared" si="90"/>
        <v>0</v>
      </c>
      <c r="M625" s="141" t="s">
        <v>854</v>
      </c>
      <c r="N625" s="142">
        <v>0</v>
      </c>
      <c r="O625" s="142">
        <v>0</v>
      </c>
      <c r="P625" s="142">
        <v>0</v>
      </c>
      <c r="Q625" s="142">
        <v>0</v>
      </c>
      <c r="S625" s="117">
        <f t="shared" si="91"/>
        <v>0</v>
      </c>
      <c r="T625" s="117">
        <f t="shared" si="91"/>
        <v>0</v>
      </c>
      <c r="U625" s="114">
        <f t="shared" si="86"/>
        <v>0</v>
      </c>
      <c r="V625" s="114">
        <f t="shared" si="86"/>
        <v>0</v>
      </c>
      <c r="W625" s="117">
        <v>0</v>
      </c>
      <c r="X625" s="117">
        <v>0</v>
      </c>
      <c r="Y625" s="119">
        <v>0</v>
      </c>
      <c r="Z625" s="117">
        <v>0</v>
      </c>
      <c r="AA625" s="143"/>
      <c r="AB625" s="130">
        <v>0</v>
      </c>
      <c r="AC625" s="130">
        <v>0</v>
      </c>
      <c r="AD625" s="170"/>
      <c r="AE625" s="130">
        <v>489591.78</v>
      </c>
      <c r="AK625" s="123">
        <v>0</v>
      </c>
      <c r="AL625" s="123">
        <v>0</v>
      </c>
      <c r="AM625" s="123">
        <v>0</v>
      </c>
      <c r="AN625" s="123">
        <v>0</v>
      </c>
      <c r="AO625" s="124">
        <v>0</v>
      </c>
      <c r="AP625" s="124">
        <v>0</v>
      </c>
      <c r="AQ625" s="124">
        <v>0</v>
      </c>
      <c r="AR625" s="124">
        <v>0</v>
      </c>
      <c r="AS625" s="123">
        <v>0</v>
      </c>
      <c r="AT625" s="123">
        <v>0</v>
      </c>
      <c r="AU625" s="123">
        <v>0</v>
      </c>
      <c r="AV625" s="123">
        <v>0</v>
      </c>
      <c r="AY625" s="131">
        <v>569892.91</v>
      </c>
      <c r="AZ625" s="131"/>
      <c r="BK625" s="128">
        <f t="shared" si="85"/>
        <v>0</v>
      </c>
      <c r="BL625" s="128">
        <f t="shared" si="85"/>
        <v>0</v>
      </c>
      <c r="BM625" s="129">
        <f t="shared" si="89"/>
        <v>0</v>
      </c>
      <c r="BN625" s="129">
        <f t="shared" si="89"/>
        <v>0</v>
      </c>
    </row>
    <row r="626" spans="3:66" s="66" customFormat="1" ht="20.100000000000001" customHeight="1" x14ac:dyDescent="0.2">
      <c r="C626" s="66" t="s">
        <v>669</v>
      </c>
      <c r="D626" s="102" t="s">
        <v>50</v>
      </c>
      <c r="E626" s="102" t="s">
        <v>62</v>
      </c>
      <c r="F626" s="113" t="s">
        <v>855</v>
      </c>
      <c r="G626" s="114">
        <f t="shared" si="87"/>
        <v>0</v>
      </c>
      <c r="H626" s="114">
        <f t="shared" si="87"/>
        <v>0</v>
      </c>
      <c r="I626" s="114">
        <f t="shared" si="90"/>
        <v>0</v>
      </c>
      <c r="J626" s="114">
        <f t="shared" si="90"/>
        <v>0</v>
      </c>
      <c r="M626" s="115" t="s">
        <v>855</v>
      </c>
      <c r="N626" s="142">
        <v>0</v>
      </c>
      <c r="O626" s="142">
        <v>0</v>
      </c>
      <c r="P626" s="142">
        <v>0</v>
      </c>
      <c r="Q626" s="142">
        <v>0</v>
      </c>
      <c r="S626" s="117">
        <f t="shared" si="91"/>
        <v>0</v>
      </c>
      <c r="T626" s="117">
        <f t="shared" si="91"/>
        <v>0</v>
      </c>
      <c r="U626" s="118">
        <f t="shared" si="86"/>
        <v>0</v>
      </c>
      <c r="V626" s="118">
        <f t="shared" si="86"/>
        <v>0</v>
      </c>
      <c r="W626" s="117">
        <v>0</v>
      </c>
      <c r="X626" s="117">
        <v>0</v>
      </c>
      <c r="Y626" s="119"/>
      <c r="Z626" s="119"/>
      <c r="AA626" s="120"/>
      <c r="AB626" s="121">
        <v>0</v>
      </c>
      <c r="AC626" s="121">
        <v>0</v>
      </c>
      <c r="AD626" s="228"/>
      <c r="AE626" s="121"/>
      <c r="AK626" s="123">
        <v>0</v>
      </c>
      <c r="AL626" s="123">
        <v>0</v>
      </c>
      <c r="AM626" s="123">
        <v>0</v>
      </c>
      <c r="AN626" s="123">
        <v>0</v>
      </c>
      <c r="AO626" s="124">
        <v>0</v>
      </c>
      <c r="AP626" s="124">
        <v>0</v>
      </c>
      <c r="AQ626" s="124">
        <v>0</v>
      </c>
      <c r="AR626" s="124">
        <v>0</v>
      </c>
      <c r="AS626" s="123">
        <v>0</v>
      </c>
      <c r="AT626" s="123">
        <v>0</v>
      </c>
      <c r="AU626" s="123">
        <v>0</v>
      </c>
      <c r="AV626" s="123">
        <v>0</v>
      </c>
      <c r="AW626" s="89"/>
      <c r="AX626" s="89"/>
      <c r="AY626" s="158"/>
      <c r="AZ626" s="158"/>
      <c r="BA626" s="89"/>
      <c r="BB626" s="89"/>
      <c r="BC626" s="89"/>
      <c r="BK626" s="159">
        <f t="shared" si="85"/>
        <v>0</v>
      </c>
      <c r="BL626" s="159">
        <f t="shared" si="85"/>
        <v>0</v>
      </c>
      <c r="BM626" s="129">
        <f t="shared" si="89"/>
        <v>0</v>
      </c>
      <c r="BN626" s="129">
        <f t="shared" si="89"/>
        <v>0</v>
      </c>
    </row>
    <row r="627" spans="3:66" ht="20.100000000000001" customHeight="1" x14ac:dyDescent="0.25">
      <c r="C627" s="1" t="s">
        <v>669</v>
      </c>
      <c r="D627" s="139" t="s">
        <v>50</v>
      </c>
      <c r="E627" s="102" t="s">
        <v>62</v>
      </c>
      <c r="F627" s="140" t="s">
        <v>856</v>
      </c>
      <c r="G627" s="114">
        <f t="shared" si="87"/>
        <v>40935976</v>
      </c>
      <c r="H627" s="114">
        <f t="shared" si="87"/>
        <v>0</v>
      </c>
      <c r="I627" s="114">
        <f t="shared" si="90"/>
        <v>8513583</v>
      </c>
      <c r="J627" s="114">
        <f t="shared" si="90"/>
        <v>0</v>
      </c>
      <c r="M627" s="141" t="s">
        <v>856</v>
      </c>
      <c r="N627" s="142">
        <v>40935976</v>
      </c>
      <c r="O627" s="142">
        <v>0</v>
      </c>
      <c r="P627" s="142">
        <v>0</v>
      </c>
      <c r="Q627" s="142">
        <v>0</v>
      </c>
      <c r="S627" s="117">
        <f t="shared" si="91"/>
        <v>0</v>
      </c>
      <c r="T627" s="117">
        <f t="shared" si="91"/>
        <v>0</v>
      </c>
      <c r="U627" s="114">
        <f t="shared" si="86"/>
        <v>0</v>
      </c>
      <c r="V627" s="114">
        <f t="shared" si="86"/>
        <v>0</v>
      </c>
      <c r="W627" s="117">
        <v>14949437</v>
      </c>
      <c r="X627" s="117">
        <v>0</v>
      </c>
      <c r="Y627" s="119">
        <v>0</v>
      </c>
      <c r="Z627" s="117">
        <v>0</v>
      </c>
      <c r="AA627" s="143"/>
      <c r="AB627" s="130">
        <v>6413992</v>
      </c>
      <c r="AC627" s="130">
        <v>0</v>
      </c>
      <c r="AD627" s="170"/>
      <c r="AE627" s="130"/>
      <c r="AK627" s="123">
        <v>8513583</v>
      </c>
      <c r="AL627" s="123">
        <v>0</v>
      </c>
      <c r="AM627" s="123">
        <v>0</v>
      </c>
      <c r="AN627" s="123">
        <v>0</v>
      </c>
      <c r="AO627" s="124">
        <v>0</v>
      </c>
      <c r="AP627" s="124">
        <v>0</v>
      </c>
      <c r="AQ627" s="124">
        <v>0</v>
      </c>
      <c r="AR627" s="124">
        <v>0</v>
      </c>
      <c r="AS627" s="123">
        <v>0</v>
      </c>
      <c r="AT627" s="123">
        <v>0</v>
      </c>
      <c r="AU627" s="123">
        <v>0</v>
      </c>
      <c r="AV627" s="123">
        <v>0</v>
      </c>
      <c r="AY627" s="131"/>
      <c r="AZ627" s="131"/>
      <c r="BK627" s="128">
        <f t="shared" si="85"/>
        <v>0</v>
      </c>
      <c r="BL627" s="128">
        <f t="shared" si="85"/>
        <v>0</v>
      </c>
      <c r="BM627" s="129">
        <f t="shared" si="89"/>
        <v>0</v>
      </c>
      <c r="BN627" s="129">
        <f t="shared" si="89"/>
        <v>0</v>
      </c>
    </row>
    <row r="628" spans="3:66" ht="20.100000000000001" customHeight="1" x14ac:dyDescent="0.25">
      <c r="C628" s="1" t="s">
        <v>669</v>
      </c>
      <c r="D628" s="139" t="s">
        <v>50</v>
      </c>
      <c r="E628" s="102" t="s">
        <v>62</v>
      </c>
      <c r="F628" s="140" t="s">
        <v>857</v>
      </c>
      <c r="G628" s="114">
        <f t="shared" si="87"/>
        <v>23053</v>
      </c>
      <c r="H628" s="114">
        <f t="shared" si="87"/>
        <v>0</v>
      </c>
      <c r="I628" s="114">
        <f t="shared" si="90"/>
        <v>0</v>
      </c>
      <c r="J628" s="114">
        <f t="shared" si="90"/>
        <v>0</v>
      </c>
      <c r="M628" s="141" t="s">
        <v>857</v>
      </c>
      <c r="N628" s="142">
        <v>23053</v>
      </c>
      <c r="O628" s="142">
        <v>0</v>
      </c>
      <c r="P628" s="142">
        <v>0</v>
      </c>
      <c r="Q628" s="142">
        <v>0</v>
      </c>
      <c r="S628" s="117">
        <f t="shared" si="91"/>
        <v>0</v>
      </c>
      <c r="T628" s="117">
        <f t="shared" si="91"/>
        <v>0</v>
      </c>
      <c r="U628" s="114">
        <f t="shared" si="86"/>
        <v>11022859.050000001</v>
      </c>
      <c r="V628" s="114">
        <f t="shared" si="86"/>
        <v>0</v>
      </c>
      <c r="W628" s="117"/>
      <c r="X628" s="117"/>
      <c r="Y628" s="119"/>
      <c r="Z628" s="117"/>
      <c r="AA628" s="143"/>
      <c r="AB628" s="130"/>
      <c r="AC628" s="130"/>
      <c r="AD628" s="170"/>
      <c r="AE628" s="130"/>
      <c r="AK628" s="123">
        <v>0</v>
      </c>
      <c r="AL628" s="123">
        <v>0</v>
      </c>
      <c r="AM628" s="123">
        <v>0</v>
      </c>
      <c r="AN628" s="123">
        <v>0</v>
      </c>
      <c r="AO628" s="124">
        <v>0</v>
      </c>
      <c r="AP628" s="124">
        <v>0</v>
      </c>
      <c r="AQ628" s="124">
        <v>0</v>
      </c>
      <c r="AR628" s="124">
        <v>0</v>
      </c>
      <c r="AS628" s="123">
        <v>11022859.050000001</v>
      </c>
      <c r="AT628" s="123">
        <v>0</v>
      </c>
      <c r="AU628" s="123">
        <v>0</v>
      </c>
      <c r="AV628" s="123">
        <v>0</v>
      </c>
      <c r="AY628" s="131"/>
      <c r="AZ628" s="131"/>
      <c r="BK628" s="128"/>
      <c r="BL628" s="128">
        <f t="shared" si="85"/>
        <v>0</v>
      </c>
      <c r="BM628" s="129"/>
      <c r="BN628" s="129">
        <f t="shared" ref="BN628:BN691" si="92">+V628-BL628</f>
        <v>0</v>
      </c>
    </row>
    <row r="629" spans="3:66" ht="20.100000000000001" customHeight="1" x14ac:dyDescent="0.25">
      <c r="C629" s="1" t="s">
        <v>669</v>
      </c>
      <c r="D629" s="139" t="s">
        <v>50</v>
      </c>
      <c r="E629" s="102" t="s">
        <v>62</v>
      </c>
      <c r="F629" s="140" t="s">
        <v>858</v>
      </c>
      <c r="G629" s="114">
        <f t="shared" si="87"/>
        <v>0</v>
      </c>
      <c r="H629" s="114">
        <f t="shared" si="87"/>
        <v>0</v>
      </c>
      <c r="I629" s="114">
        <f t="shared" si="90"/>
        <v>0</v>
      </c>
      <c r="J629" s="114">
        <f t="shared" si="90"/>
        <v>0</v>
      </c>
      <c r="M629" s="141" t="s">
        <v>858</v>
      </c>
      <c r="N629" s="142">
        <v>0</v>
      </c>
      <c r="O629" s="142">
        <v>0</v>
      </c>
      <c r="P629" s="142">
        <v>0</v>
      </c>
      <c r="Q629" s="142">
        <v>0</v>
      </c>
      <c r="S629" s="117">
        <f t="shared" si="91"/>
        <v>0</v>
      </c>
      <c r="T629" s="117">
        <f t="shared" si="91"/>
        <v>0</v>
      </c>
      <c r="U629" s="114">
        <f t="shared" si="86"/>
        <v>0</v>
      </c>
      <c r="V629" s="114">
        <f t="shared" si="86"/>
        <v>0</v>
      </c>
      <c r="W629" s="117">
        <v>0</v>
      </c>
      <c r="X629" s="117">
        <v>14949437</v>
      </c>
      <c r="Y629" s="119">
        <v>0</v>
      </c>
      <c r="Z629" s="117">
        <v>0</v>
      </c>
      <c r="AA629" s="143"/>
      <c r="AB629" s="130">
        <v>0</v>
      </c>
      <c r="AC629" s="130">
        <v>6413992</v>
      </c>
      <c r="AD629" s="170"/>
      <c r="AE629" s="130"/>
      <c r="AK629" s="123">
        <v>0</v>
      </c>
      <c r="AL629" s="123">
        <v>0</v>
      </c>
      <c r="AM629" s="123">
        <v>0</v>
      </c>
      <c r="AN629" s="123">
        <v>0</v>
      </c>
      <c r="AO629" s="124">
        <v>0</v>
      </c>
      <c r="AP629" s="124">
        <v>0</v>
      </c>
      <c r="AQ629" s="124">
        <v>0</v>
      </c>
      <c r="AR629" s="124">
        <v>0</v>
      </c>
      <c r="AS629" s="123">
        <v>0</v>
      </c>
      <c r="AT629" s="123">
        <v>0</v>
      </c>
      <c r="AU629" s="123">
        <v>0</v>
      </c>
      <c r="AV629" s="123">
        <v>0</v>
      </c>
      <c r="AY629" s="131"/>
      <c r="AZ629" s="131"/>
      <c r="BK629" s="128">
        <f t="shared" si="85"/>
        <v>0</v>
      </c>
      <c r="BL629" s="128">
        <f t="shared" si="85"/>
        <v>0</v>
      </c>
      <c r="BM629" s="129">
        <f t="shared" ref="BM629:BN692" si="93">+U629-BK629</f>
        <v>0</v>
      </c>
      <c r="BN629" s="129">
        <f t="shared" si="92"/>
        <v>0</v>
      </c>
    </row>
    <row r="630" spans="3:66" ht="20.100000000000001" customHeight="1" x14ac:dyDescent="0.25">
      <c r="C630" s="1" t="s">
        <v>669</v>
      </c>
      <c r="D630" s="139" t="s">
        <v>50</v>
      </c>
      <c r="E630" s="102" t="s">
        <v>62</v>
      </c>
      <c r="F630" s="140" t="s">
        <v>859</v>
      </c>
      <c r="G630" s="114">
        <f t="shared" si="87"/>
        <v>0</v>
      </c>
      <c r="H630" s="114">
        <f t="shared" si="87"/>
        <v>0</v>
      </c>
      <c r="I630" s="114">
        <f t="shared" si="90"/>
        <v>0</v>
      </c>
      <c r="J630" s="114">
        <f t="shared" si="90"/>
        <v>0</v>
      </c>
      <c r="M630" s="141" t="s">
        <v>859</v>
      </c>
      <c r="N630" s="142">
        <v>0</v>
      </c>
      <c r="O630" s="142">
        <v>0</v>
      </c>
      <c r="P630" s="142">
        <v>0</v>
      </c>
      <c r="Q630" s="142">
        <v>0</v>
      </c>
      <c r="S630" s="117">
        <f t="shared" si="91"/>
        <v>0</v>
      </c>
      <c r="T630" s="117">
        <f t="shared" si="91"/>
        <v>0</v>
      </c>
      <c r="U630" s="114">
        <f t="shared" si="86"/>
        <v>9274</v>
      </c>
      <c r="V630" s="114">
        <f t="shared" si="86"/>
        <v>0</v>
      </c>
      <c r="W630" s="117"/>
      <c r="X630" s="117"/>
      <c r="Y630" s="119"/>
      <c r="Z630" s="117"/>
      <c r="AA630" s="143"/>
      <c r="AB630" s="130"/>
      <c r="AC630" s="130"/>
      <c r="AD630" s="170"/>
      <c r="AE630" s="130"/>
      <c r="AK630" s="123">
        <v>0</v>
      </c>
      <c r="AL630" s="123">
        <v>0</v>
      </c>
      <c r="AM630" s="123">
        <v>0</v>
      </c>
      <c r="AN630" s="123">
        <v>0</v>
      </c>
      <c r="AO630" s="124">
        <v>0</v>
      </c>
      <c r="AP630" s="124">
        <v>0</v>
      </c>
      <c r="AQ630" s="124">
        <v>0</v>
      </c>
      <c r="AR630" s="124">
        <v>0</v>
      </c>
      <c r="AS630" s="123">
        <v>9274</v>
      </c>
      <c r="AT630" s="123">
        <v>0</v>
      </c>
      <c r="AU630" s="123">
        <v>0</v>
      </c>
      <c r="AV630" s="123">
        <v>0</v>
      </c>
      <c r="AY630" s="131"/>
      <c r="AZ630" s="131"/>
      <c r="BK630" s="128">
        <f t="shared" si="85"/>
        <v>9274</v>
      </c>
      <c r="BL630" s="128">
        <f t="shared" si="85"/>
        <v>0</v>
      </c>
      <c r="BM630" s="129">
        <f t="shared" si="93"/>
        <v>0</v>
      </c>
      <c r="BN630" s="129">
        <f t="shared" si="92"/>
        <v>0</v>
      </c>
    </row>
    <row r="631" spans="3:66" s="66" customFormat="1" ht="20.100000000000001" customHeight="1" x14ac:dyDescent="0.2">
      <c r="C631" s="66" t="s">
        <v>669</v>
      </c>
      <c r="D631" s="102" t="s">
        <v>50</v>
      </c>
      <c r="E631" s="102" t="s">
        <v>62</v>
      </c>
      <c r="F631" s="113" t="s">
        <v>860</v>
      </c>
      <c r="G631" s="114">
        <f t="shared" si="87"/>
        <v>0</v>
      </c>
      <c r="H631" s="114">
        <f t="shared" si="87"/>
        <v>0</v>
      </c>
      <c r="I631" s="114">
        <f t="shared" si="90"/>
        <v>0</v>
      </c>
      <c r="J631" s="114">
        <f t="shared" si="90"/>
        <v>0</v>
      </c>
      <c r="M631" s="115" t="s">
        <v>860</v>
      </c>
      <c r="N631" s="142">
        <v>0</v>
      </c>
      <c r="O631" s="142">
        <v>0</v>
      </c>
      <c r="P631" s="142">
        <v>0</v>
      </c>
      <c r="Q631" s="142">
        <v>0</v>
      </c>
      <c r="S631" s="117">
        <f t="shared" si="91"/>
        <v>0</v>
      </c>
      <c r="T631" s="117">
        <f t="shared" si="91"/>
        <v>0</v>
      </c>
      <c r="U631" s="118">
        <f t="shared" si="86"/>
        <v>0</v>
      </c>
      <c r="V631" s="118">
        <f t="shared" si="86"/>
        <v>0</v>
      </c>
      <c r="W631" s="117">
        <v>0</v>
      </c>
      <c r="X631" s="117">
        <v>0</v>
      </c>
      <c r="Y631" s="119"/>
      <c r="Z631" s="119"/>
      <c r="AA631" s="120"/>
      <c r="AB631" s="121">
        <v>0</v>
      </c>
      <c r="AC631" s="121">
        <v>0</v>
      </c>
      <c r="AD631" s="228"/>
      <c r="AE631" s="121"/>
      <c r="AK631" s="123">
        <v>0</v>
      </c>
      <c r="AL631" s="123">
        <v>0</v>
      </c>
      <c r="AM631" s="123">
        <v>0</v>
      </c>
      <c r="AN631" s="123">
        <v>0</v>
      </c>
      <c r="AO631" s="124">
        <v>0</v>
      </c>
      <c r="AP631" s="124">
        <v>0</v>
      </c>
      <c r="AQ631" s="124">
        <v>0</v>
      </c>
      <c r="AR631" s="124">
        <v>0</v>
      </c>
      <c r="AS631" s="123">
        <v>0</v>
      </c>
      <c r="AT631" s="123">
        <v>0</v>
      </c>
      <c r="AU631" s="123">
        <v>0</v>
      </c>
      <c r="AV631" s="123">
        <v>0</v>
      </c>
      <c r="AW631" s="89"/>
      <c r="AX631" s="89"/>
      <c r="AY631" s="158"/>
      <c r="AZ631" s="158"/>
      <c r="BA631" s="89"/>
      <c r="BB631" s="89"/>
      <c r="BC631" s="89"/>
      <c r="BK631" s="159">
        <f t="shared" si="85"/>
        <v>0</v>
      </c>
      <c r="BL631" s="159">
        <f t="shared" si="85"/>
        <v>0</v>
      </c>
      <c r="BM631" s="129">
        <f t="shared" si="93"/>
        <v>0</v>
      </c>
      <c r="BN631" s="129">
        <f t="shared" si="92"/>
        <v>0</v>
      </c>
    </row>
    <row r="632" spans="3:66" ht="20.100000000000001" customHeight="1" x14ac:dyDescent="0.25">
      <c r="C632" s="1" t="s">
        <v>669</v>
      </c>
      <c r="D632" s="139" t="s">
        <v>50</v>
      </c>
      <c r="E632" s="102" t="s">
        <v>62</v>
      </c>
      <c r="F632" s="140" t="s">
        <v>861</v>
      </c>
      <c r="G632" s="114">
        <f t="shared" si="87"/>
        <v>4869.78</v>
      </c>
      <c r="H632" s="114">
        <f t="shared" si="87"/>
        <v>0</v>
      </c>
      <c r="I632" s="114">
        <f t="shared" si="90"/>
        <v>110124.05</v>
      </c>
      <c r="J632" s="114">
        <f t="shared" si="90"/>
        <v>0</v>
      </c>
      <c r="M632" s="141" t="s">
        <v>861</v>
      </c>
      <c r="N632" s="142">
        <v>4869.78</v>
      </c>
      <c r="O632" s="142">
        <v>0</v>
      </c>
      <c r="P632" s="142">
        <v>0</v>
      </c>
      <c r="Q632" s="142">
        <v>0</v>
      </c>
      <c r="S632" s="117">
        <f t="shared" si="91"/>
        <v>33309.949999999997</v>
      </c>
      <c r="T632" s="117">
        <f t="shared" si="91"/>
        <v>0</v>
      </c>
      <c r="U632" s="114">
        <f t="shared" si="86"/>
        <v>6915.85</v>
      </c>
      <c r="V632" s="114">
        <f t="shared" si="86"/>
        <v>0</v>
      </c>
      <c r="W632" s="117">
        <v>135082.12</v>
      </c>
      <c r="X632" s="117">
        <v>0</v>
      </c>
      <c r="Y632" s="117">
        <v>302989.3</v>
      </c>
      <c r="Z632" s="117">
        <v>0</v>
      </c>
      <c r="AA632" s="143"/>
      <c r="AB632" s="130">
        <v>90040.55</v>
      </c>
      <c r="AC632" s="130">
        <v>0</v>
      </c>
      <c r="AD632" s="130">
        <f>204038.84+104794.01</f>
        <v>308832.84999999998</v>
      </c>
      <c r="AE632" s="130"/>
      <c r="AK632" s="123">
        <v>110124.05</v>
      </c>
      <c r="AL632" s="123">
        <v>0</v>
      </c>
      <c r="AM632" s="123">
        <v>0</v>
      </c>
      <c r="AN632" s="123">
        <v>0</v>
      </c>
      <c r="AO632" s="124">
        <v>33309.949999999997</v>
      </c>
      <c r="AP632" s="124">
        <v>0</v>
      </c>
      <c r="AQ632" s="124">
        <v>0</v>
      </c>
      <c r="AR632" s="124">
        <v>0</v>
      </c>
      <c r="AS632" s="123">
        <v>6915.85</v>
      </c>
      <c r="AT632" s="123">
        <v>0</v>
      </c>
      <c r="AU632" s="123">
        <v>0</v>
      </c>
      <c r="AV632" s="123">
        <v>0</v>
      </c>
      <c r="AY632" s="131">
        <v>1831433.05</v>
      </c>
      <c r="AZ632" s="131"/>
      <c r="BK632" s="128">
        <f t="shared" si="85"/>
        <v>6915.85</v>
      </c>
      <c r="BL632" s="128">
        <f t="shared" si="85"/>
        <v>0</v>
      </c>
      <c r="BM632" s="129">
        <f t="shared" si="93"/>
        <v>0</v>
      </c>
      <c r="BN632" s="129">
        <f t="shared" si="92"/>
        <v>0</v>
      </c>
    </row>
    <row r="633" spans="3:66" ht="20.100000000000001" customHeight="1" x14ac:dyDescent="0.25">
      <c r="C633" s="1" t="s">
        <v>669</v>
      </c>
      <c r="D633" s="139" t="s">
        <v>50</v>
      </c>
      <c r="E633" s="102" t="s">
        <v>62</v>
      </c>
      <c r="F633" s="140" t="s">
        <v>862</v>
      </c>
      <c r="G633" s="114">
        <f t="shared" si="87"/>
        <v>189661.42</v>
      </c>
      <c r="H633" s="114">
        <f t="shared" si="87"/>
        <v>0</v>
      </c>
      <c r="I633" s="114">
        <f t="shared" si="90"/>
        <v>84196.84</v>
      </c>
      <c r="J633" s="114">
        <f t="shared" si="90"/>
        <v>0</v>
      </c>
      <c r="M633" s="141" t="s">
        <v>862</v>
      </c>
      <c r="N633" s="142">
        <v>189661.42</v>
      </c>
      <c r="O633" s="142">
        <v>0</v>
      </c>
      <c r="P633" s="142">
        <v>0</v>
      </c>
      <c r="Q633" s="142">
        <v>0</v>
      </c>
      <c r="S633" s="117">
        <f t="shared" si="91"/>
        <v>60188.19</v>
      </c>
      <c r="T633" s="117">
        <f t="shared" si="91"/>
        <v>0</v>
      </c>
      <c r="U633" s="114">
        <f t="shared" si="86"/>
        <v>40184.04</v>
      </c>
      <c r="V633" s="114">
        <f t="shared" si="86"/>
        <v>0</v>
      </c>
      <c r="W633" s="117">
        <v>0</v>
      </c>
      <c r="X633" s="117">
        <v>0</v>
      </c>
      <c r="Y633" s="117">
        <v>340386.33</v>
      </c>
      <c r="Z633" s="117">
        <v>0</v>
      </c>
      <c r="AA633" s="143"/>
      <c r="AB633" s="130">
        <v>205235.88</v>
      </c>
      <c r="AC633" s="130">
        <v>0</v>
      </c>
      <c r="AD633" s="130">
        <v>621755.18000000005</v>
      </c>
      <c r="AE633" s="130"/>
      <c r="AK633" s="123">
        <v>84196.84</v>
      </c>
      <c r="AL633" s="123">
        <v>0</v>
      </c>
      <c r="AM633" s="123">
        <v>0</v>
      </c>
      <c r="AN633" s="123">
        <v>0</v>
      </c>
      <c r="AO633" s="124">
        <v>60188.19</v>
      </c>
      <c r="AP633" s="124">
        <v>0</v>
      </c>
      <c r="AQ633" s="124">
        <v>0</v>
      </c>
      <c r="AR633" s="124">
        <v>0</v>
      </c>
      <c r="AS633" s="123">
        <v>40184.04</v>
      </c>
      <c r="AT633" s="123">
        <v>0</v>
      </c>
      <c r="AU633" s="123">
        <v>0</v>
      </c>
      <c r="AV633" s="123">
        <v>0</v>
      </c>
      <c r="AY633" s="131">
        <v>3021504.36</v>
      </c>
      <c r="AZ633" s="131"/>
      <c r="BK633" s="128">
        <f t="shared" si="85"/>
        <v>40184.04</v>
      </c>
      <c r="BL633" s="128">
        <f t="shared" si="85"/>
        <v>0</v>
      </c>
      <c r="BM633" s="129">
        <f t="shared" si="93"/>
        <v>0</v>
      </c>
      <c r="BN633" s="129">
        <f t="shared" si="92"/>
        <v>0</v>
      </c>
    </row>
    <row r="634" spans="3:66" ht="20.100000000000001" customHeight="1" x14ac:dyDescent="0.25">
      <c r="C634" s="1" t="s">
        <v>669</v>
      </c>
      <c r="D634" s="139" t="s">
        <v>50</v>
      </c>
      <c r="E634" s="102" t="s">
        <v>62</v>
      </c>
      <c r="F634" s="140" t="s">
        <v>863</v>
      </c>
      <c r="G634" s="114">
        <f t="shared" si="87"/>
        <v>0</v>
      </c>
      <c r="H634" s="114">
        <f t="shared" si="87"/>
        <v>0</v>
      </c>
      <c r="I634" s="114">
        <f t="shared" si="90"/>
        <v>0</v>
      </c>
      <c r="J634" s="114">
        <f t="shared" si="90"/>
        <v>0</v>
      </c>
      <c r="M634" s="141" t="s">
        <v>863</v>
      </c>
      <c r="N634" s="142">
        <v>0</v>
      </c>
      <c r="O634" s="142">
        <v>0</v>
      </c>
      <c r="P634" s="142">
        <v>0</v>
      </c>
      <c r="Q634" s="142">
        <v>0</v>
      </c>
      <c r="S634" s="117">
        <f t="shared" si="91"/>
        <v>0</v>
      </c>
      <c r="T634" s="117">
        <f t="shared" si="91"/>
        <v>0</v>
      </c>
      <c r="U634" s="114">
        <f t="shared" si="86"/>
        <v>0</v>
      </c>
      <c r="V634" s="114">
        <f t="shared" si="86"/>
        <v>0</v>
      </c>
      <c r="W634" s="117">
        <v>0</v>
      </c>
      <c r="X634" s="117">
        <v>0</v>
      </c>
      <c r="Y634" s="117">
        <v>0</v>
      </c>
      <c r="Z634" s="117">
        <v>0</v>
      </c>
      <c r="AA634" s="143"/>
      <c r="AB634" s="130">
        <v>0</v>
      </c>
      <c r="AC634" s="130">
        <v>0</v>
      </c>
      <c r="AD634" s="130"/>
      <c r="AE634" s="130"/>
      <c r="AK634" s="123">
        <v>0</v>
      </c>
      <c r="AL634" s="123">
        <v>0</v>
      </c>
      <c r="AM634" s="123">
        <v>0</v>
      </c>
      <c r="AN634" s="123">
        <v>0</v>
      </c>
      <c r="AO634" s="124">
        <v>0</v>
      </c>
      <c r="AP634" s="124">
        <v>0</v>
      </c>
      <c r="AQ634" s="124">
        <v>0</v>
      </c>
      <c r="AR634" s="124">
        <v>0</v>
      </c>
      <c r="AS634" s="123">
        <v>0</v>
      </c>
      <c r="AT634" s="123">
        <v>0</v>
      </c>
      <c r="AU634" s="123">
        <v>0</v>
      </c>
      <c r="AV634" s="123">
        <v>0</v>
      </c>
      <c r="AY634" s="131">
        <v>651844.09</v>
      </c>
      <c r="AZ634" s="131"/>
      <c r="BK634" s="128">
        <f t="shared" si="85"/>
        <v>0</v>
      </c>
      <c r="BL634" s="128">
        <f t="shared" si="85"/>
        <v>0</v>
      </c>
      <c r="BM634" s="129">
        <f t="shared" si="93"/>
        <v>0</v>
      </c>
      <c r="BN634" s="129">
        <f t="shared" si="92"/>
        <v>0</v>
      </c>
    </row>
    <row r="635" spans="3:66" ht="20.100000000000001" customHeight="1" x14ac:dyDescent="0.25">
      <c r="C635" s="1" t="s">
        <v>669</v>
      </c>
      <c r="D635" s="139" t="s">
        <v>50</v>
      </c>
      <c r="E635" s="102" t="s">
        <v>62</v>
      </c>
      <c r="F635" s="140" t="s">
        <v>864</v>
      </c>
      <c r="G635" s="114">
        <f t="shared" si="87"/>
        <v>0</v>
      </c>
      <c r="H635" s="114">
        <f t="shared" si="87"/>
        <v>0</v>
      </c>
      <c r="I635" s="114">
        <f t="shared" si="90"/>
        <v>0</v>
      </c>
      <c r="J635" s="114">
        <f t="shared" si="90"/>
        <v>0</v>
      </c>
      <c r="M635" s="141" t="s">
        <v>864</v>
      </c>
      <c r="N635" s="142">
        <v>0</v>
      </c>
      <c r="O635" s="142">
        <v>0</v>
      </c>
      <c r="P635" s="142">
        <v>0</v>
      </c>
      <c r="Q635" s="142">
        <v>0</v>
      </c>
      <c r="S635" s="117">
        <f t="shared" si="91"/>
        <v>0</v>
      </c>
      <c r="T635" s="117">
        <f t="shared" si="91"/>
        <v>0</v>
      </c>
      <c r="U635" s="114">
        <f t="shared" si="86"/>
        <v>0</v>
      </c>
      <c r="V635" s="114">
        <f t="shared" si="86"/>
        <v>0</v>
      </c>
      <c r="W635" s="117">
        <v>0</v>
      </c>
      <c r="X635" s="117">
        <v>0</v>
      </c>
      <c r="Y635" s="117">
        <v>0</v>
      </c>
      <c r="Z635" s="117">
        <v>0</v>
      </c>
      <c r="AA635" s="143"/>
      <c r="AB635" s="130">
        <v>0</v>
      </c>
      <c r="AC635" s="130">
        <v>0</v>
      </c>
      <c r="AD635" s="130"/>
      <c r="AE635" s="130"/>
      <c r="AK635" s="123">
        <v>0</v>
      </c>
      <c r="AL635" s="123">
        <v>0</v>
      </c>
      <c r="AM635" s="123">
        <v>0</v>
      </c>
      <c r="AN635" s="123">
        <v>0</v>
      </c>
      <c r="AO635" s="124">
        <v>0</v>
      </c>
      <c r="AP635" s="124">
        <v>0</v>
      </c>
      <c r="AQ635" s="124">
        <v>0</v>
      </c>
      <c r="AR635" s="124">
        <v>0</v>
      </c>
      <c r="AS635" s="123">
        <v>0</v>
      </c>
      <c r="AT635" s="123">
        <v>0</v>
      </c>
      <c r="AU635" s="123">
        <v>0</v>
      </c>
      <c r="AV635" s="123">
        <v>0</v>
      </c>
      <c r="AY635" s="131"/>
      <c r="AZ635" s="131">
        <v>602182</v>
      </c>
      <c r="BK635" s="128">
        <f t="shared" si="85"/>
        <v>0</v>
      </c>
      <c r="BL635" s="128">
        <f t="shared" si="85"/>
        <v>0</v>
      </c>
      <c r="BM635" s="129">
        <f t="shared" si="93"/>
        <v>0</v>
      </c>
      <c r="BN635" s="129">
        <f t="shared" si="92"/>
        <v>0</v>
      </c>
    </row>
    <row r="636" spans="3:66" ht="20.100000000000001" customHeight="1" x14ac:dyDescent="0.25">
      <c r="C636" s="1" t="s">
        <v>669</v>
      </c>
      <c r="D636" s="139" t="s">
        <v>50</v>
      </c>
      <c r="E636" s="102" t="s">
        <v>62</v>
      </c>
      <c r="F636" s="140" t="s">
        <v>865</v>
      </c>
      <c r="G636" s="114">
        <f t="shared" si="87"/>
        <v>5923260</v>
      </c>
      <c r="H636" s="114">
        <f t="shared" si="87"/>
        <v>0</v>
      </c>
      <c r="I636" s="114">
        <f t="shared" si="90"/>
        <v>19702</v>
      </c>
      <c r="J636" s="114">
        <f t="shared" si="90"/>
        <v>0</v>
      </c>
      <c r="M636" s="141" t="s">
        <v>865</v>
      </c>
      <c r="N636" s="142">
        <v>5923260</v>
      </c>
      <c r="O636" s="142">
        <v>0</v>
      </c>
      <c r="P636" s="142">
        <v>0</v>
      </c>
      <c r="Q636" s="142">
        <v>0</v>
      </c>
      <c r="S636" s="119">
        <f t="shared" si="91"/>
        <v>2596309</v>
      </c>
      <c r="T636" s="117">
        <f t="shared" si="91"/>
        <v>0</v>
      </c>
      <c r="U636" s="114">
        <f t="shared" si="86"/>
        <v>17696</v>
      </c>
      <c r="V636" s="114">
        <f t="shared" si="86"/>
        <v>0</v>
      </c>
      <c r="W636" s="117">
        <v>312346</v>
      </c>
      <c r="X636" s="117">
        <v>0</v>
      </c>
      <c r="Y636" s="117">
        <v>0</v>
      </c>
      <c r="Z636" s="117">
        <v>0</v>
      </c>
      <c r="AA636" s="143"/>
      <c r="AB636" s="130">
        <v>0</v>
      </c>
      <c r="AC636" s="130">
        <v>0</v>
      </c>
      <c r="AD636" s="130">
        <v>255681</v>
      </c>
      <c r="AE636" s="130"/>
      <c r="AK636" s="123">
        <v>19702</v>
      </c>
      <c r="AL636" s="123">
        <v>0</v>
      </c>
      <c r="AM636" s="123">
        <v>0</v>
      </c>
      <c r="AN636" s="123">
        <v>0</v>
      </c>
      <c r="AO636" s="124">
        <v>2596309</v>
      </c>
      <c r="AP636" s="124">
        <v>0</v>
      </c>
      <c r="AQ636" s="124">
        <v>0</v>
      </c>
      <c r="AR636" s="124">
        <v>0</v>
      </c>
      <c r="AS636" s="123">
        <v>17696</v>
      </c>
      <c r="AT636" s="123">
        <v>0</v>
      </c>
      <c r="AU636" s="123">
        <v>0</v>
      </c>
      <c r="AV636" s="123">
        <v>0</v>
      </c>
      <c r="AY636" s="131">
        <v>84734</v>
      </c>
      <c r="AZ636" s="131"/>
      <c r="BK636" s="128">
        <f t="shared" si="85"/>
        <v>17696</v>
      </c>
      <c r="BL636" s="128">
        <f t="shared" si="85"/>
        <v>0</v>
      </c>
      <c r="BM636" s="129">
        <f t="shared" si="93"/>
        <v>0</v>
      </c>
      <c r="BN636" s="129">
        <f t="shared" si="92"/>
        <v>0</v>
      </c>
    </row>
    <row r="637" spans="3:66" ht="20.100000000000001" customHeight="1" x14ac:dyDescent="0.25">
      <c r="C637" s="1" t="s">
        <v>669</v>
      </c>
      <c r="D637" s="139" t="s">
        <v>50</v>
      </c>
      <c r="E637" s="102" t="s">
        <v>62</v>
      </c>
      <c r="F637" s="140" t="s">
        <v>866</v>
      </c>
      <c r="G637" s="114">
        <f t="shared" si="87"/>
        <v>826927</v>
      </c>
      <c r="H637" s="114">
        <f t="shared" si="87"/>
        <v>0</v>
      </c>
      <c r="I637" s="114">
        <f t="shared" si="90"/>
        <v>1090000</v>
      </c>
      <c r="J637" s="114">
        <f t="shared" si="90"/>
        <v>0</v>
      </c>
      <c r="M637" s="141" t="s">
        <v>866</v>
      </c>
      <c r="N637" s="142">
        <v>826927</v>
      </c>
      <c r="O637" s="142">
        <v>0</v>
      </c>
      <c r="P637" s="142">
        <v>0</v>
      </c>
      <c r="Q637" s="142">
        <v>0</v>
      </c>
      <c r="S637" s="119">
        <f t="shared" si="91"/>
        <v>960000</v>
      </c>
      <c r="T637" s="117">
        <f t="shared" si="91"/>
        <v>0</v>
      </c>
      <c r="U637" s="118">
        <f t="shared" si="86"/>
        <v>1070000</v>
      </c>
      <c r="V637" s="114">
        <f t="shared" si="86"/>
        <v>0</v>
      </c>
      <c r="W637" s="117">
        <v>2060000</v>
      </c>
      <c r="X637" s="117">
        <v>0</v>
      </c>
      <c r="Y637" s="117"/>
      <c r="Z637" s="117"/>
      <c r="AA637" s="143"/>
      <c r="AB637" s="130"/>
      <c r="AC637" s="130"/>
      <c r="AD637" s="130"/>
      <c r="AE637" s="130"/>
      <c r="AK637" s="123">
        <v>1090000</v>
      </c>
      <c r="AL637" s="123">
        <v>0</v>
      </c>
      <c r="AM637" s="123">
        <v>0</v>
      </c>
      <c r="AN637" s="123">
        <v>0</v>
      </c>
      <c r="AO637" s="124">
        <v>960000</v>
      </c>
      <c r="AP637" s="124">
        <v>0</v>
      </c>
      <c r="AQ637" s="124">
        <v>0</v>
      </c>
      <c r="AR637" s="124">
        <v>0</v>
      </c>
      <c r="AS637" s="123">
        <v>1070000</v>
      </c>
      <c r="AT637" s="123">
        <v>0</v>
      </c>
      <c r="AU637" s="123">
        <v>0</v>
      </c>
      <c r="AV637" s="123">
        <v>0</v>
      </c>
      <c r="AY637" s="131"/>
      <c r="AZ637" s="131"/>
      <c r="BK637" s="128">
        <f t="shared" si="85"/>
        <v>1070000</v>
      </c>
      <c r="BL637" s="128">
        <f t="shared" si="85"/>
        <v>0</v>
      </c>
      <c r="BM637" s="129">
        <f t="shared" si="93"/>
        <v>0</v>
      </c>
      <c r="BN637" s="129">
        <f t="shared" si="92"/>
        <v>0</v>
      </c>
    </row>
    <row r="638" spans="3:66" ht="20.100000000000001" customHeight="1" x14ac:dyDescent="0.25">
      <c r="C638" s="1" t="s">
        <v>669</v>
      </c>
      <c r="D638" s="102" t="s">
        <v>58</v>
      </c>
      <c r="E638" s="102" t="s">
        <v>62</v>
      </c>
      <c r="F638" s="113" t="s">
        <v>59</v>
      </c>
      <c r="G638" s="114">
        <f t="shared" si="87"/>
        <v>0</v>
      </c>
      <c r="H638" s="114">
        <f t="shared" si="87"/>
        <v>0</v>
      </c>
      <c r="I638" s="114">
        <f t="shared" si="90"/>
        <v>0</v>
      </c>
      <c r="J638" s="114">
        <f t="shared" si="90"/>
        <v>0</v>
      </c>
      <c r="M638" s="115" t="s">
        <v>59</v>
      </c>
      <c r="N638" s="142">
        <v>0</v>
      </c>
      <c r="O638" s="142">
        <v>0</v>
      </c>
      <c r="P638" s="142">
        <v>0</v>
      </c>
      <c r="Q638" s="142">
        <v>0</v>
      </c>
      <c r="S638" s="117">
        <f t="shared" si="91"/>
        <v>0</v>
      </c>
      <c r="T638" s="117">
        <f t="shared" si="91"/>
        <v>0</v>
      </c>
      <c r="U638" s="118">
        <f t="shared" si="86"/>
        <v>0</v>
      </c>
      <c r="V638" s="118">
        <f t="shared" si="86"/>
        <v>0</v>
      </c>
      <c r="W638" s="117">
        <v>0</v>
      </c>
      <c r="X638" s="117">
        <v>0</v>
      </c>
      <c r="Y638" s="119"/>
      <c r="Z638" s="119"/>
      <c r="AA638" s="120"/>
      <c r="AB638" s="121">
        <v>0</v>
      </c>
      <c r="AC638" s="121">
        <v>0</v>
      </c>
      <c r="AD638" s="121"/>
      <c r="AE638" s="121"/>
      <c r="AK638" s="123">
        <v>0</v>
      </c>
      <c r="AL638" s="123">
        <v>0</v>
      </c>
      <c r="AM638" s="123">
        <v>0</v>
      </c>
      <c r="AN638" s="123">
        <v>0</v>
      </c>
      <c r="AO638" s="124">
        <v>0</v>
      </c>
      <c r="AP638" s="124">
        <v>0</v>
      </c>
      <c r="AQ638" s="124">
        <v>0</v>
      </c>
      <c r="AR638" s="124">
        <v>0</v>
      </c>
      <c r="AS638" s="123">
        <v>0</v>
      </c>
      <c r="AT638" s="123">
        <v>0</v>
      </c>
      <c r="AU638" s="123">
        <v>0</v>
      </c>
      <c r="AV638" s="123">
        <v>0</v>
      </c>
      <c r="AY638" s="158"/>
      <c r="AZ638" s="158"/>
      <c r="BK638" s="128">
        <f t="shared" si="85"/>
        <v>0</v>
      </c>
      <c r="BL638" s="128">
        <f t="shared" si="85"/>
        <v>0</v>
      </c>
      <c r="BM638" s="129">
        <f t="shared" si="93"/>
        <v>0</v>
      </c>
      <c r="BN638" s="129">
        <f t="shared" si="92"/>
        <v>0</v>
      </c>
    </row>
    <row r="639" spans="3:66" ht="20.100000000000001" customHeight="1" x14ac:dyDescent="0.25">
      <c r="C639" s="1" t="s">
        <v>669</v>
      </c>
      <c r="D639" s="139" t="s">
        <v>58</v>
      </c>
      <c r="E639" s="102" t="s">
        <v>62</v>
      </c>
      <c r="F639" s="140" t="s">
        <v>867</v>
      </c>
      <c r="G639" s="114">
        <f t="shared" si="87"/>
        <v>0</v>
      </c>
      <c r="H639" s="114">
        <f t="shared" si="87"/>
        <v>0</v>
      </c>
      <c r="I639" s="114">
        <f t="shared" si="90"/>
        <v>0</v>
      </c>
      <c r="J639" s="114">
        <f t="shared" si="90"/>
        <v>0</v>
      </c>
      <c r="M639" s="141" t="s">
        <v>867</v>
      </c>
      <c r="N639" s="142">
        <v>0</v>
      </c>
      <c r="O639" s="142">
        <v>0</v>
      </c>
      <c r="P639" s="142">
        <v>0</v>
      </c>
      <c r="Q639" s="142">
        <v>0</v>
      </c>
      <c r="S639" s="117">
        <f t="shared" si="91"/>
        <v>0</v>
      </c>
      <c r="T639" s="117">
        <f t="shared" si="91"/>
        <v>0</v>
      </c>
      <c r="U639" s="114">
        <f t="shared" si="86"/>
        <v>0</v>
      </c>
      <c r="V639" s="114">
        <f t="shared" si="86"/>
        <v>0</v>
      </c>
      <c r="W639" s="117">
        <v>0</v>
      </c>
      <c r="X639" s="117">
        <v>0</v>
      </c>
      <c r="Y639" s="117">
        <v>0</v>
      </c>
      <c r="Z639" s="117">
        <v>0</v>
      </c>
      <c r="AA639" s="143"/>
      <c r="AB639" s="130">
        <v>0</v>
      </c>
      <c r="AC639" s="130">
        <v>0</v>
      </c>
      <c r="AD639" s="130"/>
      <c r="AE639" s="130"/>
      <c r="AK639" s="123">
        <v>0</v>
      </c>
      <c r="AL639" s="123">
        <v>0</v>
      </c>
      <c r="AM639" s="123">
        <v>0</v>
      </c>
      <c r="AN639" s="123">
        <v>0</v>
      </c>
      <c r="AO639" s="124">
        <v>0</v>
      </c>
      <c r="AP639" s="124">
        <v>0</v>
      </c>
      <c r="AQ639" s="124">
        <v>0</v>
      </c>
      <c r="AR639" s="124">
        <v>0</v>
      </c>
      <c r="AS639" s="123">
        <v>0</v>
      </c>
      <c r="AT639" s="123">
        <v>0</v>
      </c>
      <c r="AU639" s="123">
        <v>0</v>
      </c>
      <c r="AV639" s="123">
        <v>0</v>
      </c>
      <c r="AY639" s="131"/>
      <c r="AZ639" s="131"/>
      <c r="BK639" s="128">
        <f t="shared" si="85"/>
        <v>0</v>
      </c>
      <c r="BL639" s="128">
        <f t="shared" si="85"/>
        <v>0</v>
      </c>
      <c r="BM639" s="129">
        <f t="shared" si="93"/>
        <v>0</v>
      </c>
      <c r="BN639" s="129">
        <f t="shared" si="92"/>
        <v>0</v>
      </c>
    </row>
    <row r="640" spans="3:66" ht="20.100000000000001" customHeight="1" x14ac:dyDescent="0.25">
      <c r="C640" s="1" t="s">
        <v>669</v>
      </c>
      <c r="D640" s="102" t="s">
        <v>58</v>
      </c>
      <c r="E640" s="102" t="s">
        <v>62</v>
      </c>
      <c r="F640" s="113" t="s">
        <v>868</v>
      </c>
      <c r="G640" s="114">
        <f t="shared" si="87"/>
        <v>0</v>
      </c>
      <c r="H640" s="114">
        <f t="shared" si="87"/>
        <v>0</v>
      </c>
      <c r="I640" s="114">
        <f t="shared" si="90"/>
        <v>0</v>
      </c>
      <c r="J640" s="114">
        <f t="shared" si="90"/>
        <v>0</v>
      </c>
      <c r="M640" s="115" t="s">
        <v>868</v>
      </c>
      <c r="N640" s="142">
        <v>0</v>
      </c>
      <c r="O640" s="142">
        <v>0</v>
      </c>
      <c r="P640" s="142">
        <v>0</v>
      </c>
      <c r="Q640" s="142">
        <v>0</v>
      </c>
      <c r="S640" s="117">
        <f t="shared" si="91"/>
        <v>0</v>
      </c>
      <c r="T640" s="117">
        <f t="shared" si="91"/>
        <v>0</v>
      </c>
      <c r="U640" s="118">
        <f t="shared" si="86"/>
        <v>0</v>
      </c>
      <c r="V640" s="118">
        <f t="shared" si="86"/>
        <v>0</v>
      </c>
      <c r="W640" s="117">
        <v>0</v>
      </c>
      <c r="X640" s="117">
        <v>0</v>
      </c>
      <c r="Y640" s="119"/>
      <c r="Z640" s="119"/>
      <c r="AA640" s="120"/>
      <c r="AB640" s="130">
        <v>0</v>
      </c>
      <c r="AC640" s="130">
        <v>0</v>
      </c>
      <c r="AD640" s="130"/>
      <c r="AE640" s="130"/>
      <c r="AK640" s="123">
        <v>0</v>
      </c>
      <c r="AL640" s="123">
        <v>0</v>
      </c>
      <c r="AM640" s="123">
        <v>0</v>
      </c>
      <c r="AN640" s="123">
        <v>0</v>
      </c>
      <c r="AO640" s="124">
        <v>0</v>
      </c>
      <c r="AP640" s="124">
        <v>0</v>
      </c>
      <c r="AQ640" s="124">
        <v>0</v>
      </c>
      <c r="AR640" s="124">
        <v>0</v>
      </c>
      <c r="AS640" s="123">
        <v>0</v>
      </c>
      <c r="AT640" s="123">
        <v>0</v>
      </c>
      <c r="AU640" s="123">
        <v>0</v>
      </c>
      <c r="AV640" s="123">
        <v>0</v>
      </c>
      <c r="AY640" s="131"/>
      <c r="AZ640" s="131"/>
      <c r="BK640" s="128">
        <f t="shared" si="85"/>
        <v>0</v>
      </c>
      <c r="BL640" s="128">
        <f t="shared" si="85"/>
        <v>0</v>
      </c>
      <c r="BM640" s="129">
        <f t="shared" si="93"/>
        <v>0</v>
      </c>
      <c r="BN640" s="129">
        <f t="shared" si="92"/>
        <v>0</v>
      </c>
    </row>
    <row r="641" spans="2:66" ht="20.100000000000001" customHeight="1" x14ac:dyDescent="0.25">
      <c r="C641" s="1" t="s">
        <v>669</v>
      </c>
      <c r="D641" s="139" t="s">
        <v>58</v>
      </c>
      <c r="E641" s="102" t="s">
        <v>62</v>
      </c>
      <c r="F641" s="140" t="s">
        <v>869</v>
      </c>
      <c r="G641" s="114">
        <f t="shared" si="87"/>
        <v>246976.37</v>
      </c>
      <c r="H641" s="114">
        <f t="shared" si="87"/>
        <v>0</v>
      </c>
      <c r="I641" s="114">
        <f t="shared" si="90"/>
        <v>53240</v>
      </c>
      <c r="J641" s="114">
        <f t="shared" si="90"/>
        <v>0</v>
      </c>
      <c r="M641" s="141" t="s">
        <v>869</v>
      </c>
      <c r="N641" s="142">
        <v>246976.37</v>
      </c>
      <c r="O641" s="142">
        <v>0</v>
      </c>
      <c r="P641" s="142">
        <v>0</v>
      </c>
      <c r="Q641" s="142">
        <v>0</v>
      </c>
      <c r="S641" s="117">
        <f t="shared" si="91"/>
        <v>157602.96</v>
      </c>
      <c r="T641" s="117">
        <f t="shared" si="91"/>
        <v>0</v>
      </c>
      <c r="U641" s="114">
        <f t="shared" si="86"/>
        <v>769102.84</v>
      </c>
      <c r="V641" s="114">
        <f t="shared" si="86"/>
        <v>0</v>
      </c>
      <c r="W641" s="117">
        <v>392015</v>
      </c>
      <c r="X641" s="117">
        <v>0</v>
      </c>
      <c r="Y641" s="117">
        <v>533891.4</v>
      </c>
      <c r="Z641" s="117">
        <v>0</v>
      </c>
      <c r="AA641" s="143"/>
      <c r="AB641" s="163">
        <v>28324</v>
      </c>
      <c r="AC641" s="163">
        <v>0</v>
      </c>
      <c r="AD641" s="130"/>
      <c r="AE641" s="130"/>
      <c r="AK641" s="123">
        <v>53240</v>
      </c>
      <c r="AL641" s="123">
        <v>0</v>
      </c>
      <c r="AM641" s="123">
        <v>0</v>
      </c>
      <c r="AN641" s="123">
        <v>0</v>
      </c>
      <c r="AO641" s="124">
        <v>157602.96</v>
      </c>
      <c r="AP641" s="124">
        <v>0</v>
      </c>
      <c r="AQ641" s="124">
        <v>0</v>
      </c>
      <c r="AR641" s="124">
        <v>0</v>
      </c>
      <c r="AS641" s="123">
        <v>769102.84</v>
      </c>
      <c r="AT641" s="123">
        <v>0</v>
      </c>
      <c r="AU641" s="123">
        <v>0</v>
      </c>
      <c r="AV641" s="123">
        <v>0</v>
      </c>
      <c r="AY641" s="131">
        <v>71021</v>
      </c>
      <c r="AZ641" s="131"/>
      <c r="BK641" s="128">
        <f t="shared" si="85"/>
        <v>769102.84</v>
      </c>
      <c r="BL641" s="128">
        <f t="shared" si="85"/>
        <v>0</v>
      </c>
      <c r="BM641" s="129">
        <f t="shared" si="93"/>
        <v>0</v>
      </c>
      <c r="BN641" s="129">
        <f t="shared" si="92"/>
        <v>0</v>
      </c>
    </row>
    <row r="642" spans="2:66" ht="20.100000000000001" customHeight="1" x14ac:dyDescent="0.25">
      <c r="C642" s="1" t="s">
        <v>669</v>
      </c>
      <c r="D642" s="139" t="s">
        <v>58</v>
      </c>
      <c r="E642" s="102" t="s">
        <v>62</v>
      </c>
      <c r="F642" s="140" t="s">
        <v>870</v>
      </c>
      <c r="G642" s="114">
        <f t="shared" si="87"/>
        <v>0</v>
      </c>
      <c r="H642" s="114">
        <f t="shared" si="87"/>
        <v>0</v>
      </c>
      <c r="I642" s="114">
        <f t="shared" si="90"/>
        <v>0</v>
      </c>
      <c r="J642" s="114">
        <f t="shared" si="90"/>
        <v>0</v>
      </c>
      <c r="M642" s="141" t="s">
        <v>870</v>
      </c>
      <c r="N642" s="142">
        <v>0</v>
      </c>
      <c r="O642" s="142">
        <v>0</v>
      </c>
      <c r="P642" s="142">
        <v>0</v>
      </c>
      <c r="Q642" s="142">
        <v>0</v>
      </c>
      <c r="S642" s="117">
        <f t="shared" si="91"/>
        <v>0</v>
      </c>
      <c r="T642" s="117">
        <f t="shared" si="91"/>
        <v>0</v>
      </c>
      <c r="U642" s="114">
        <f t="shared" si="86"/>
        <v>0</v>
      </c>
      <c r="V642" s="114">
        <f t="shared" si="86"/>
        <v>0</v>
      </c>
      <c r="W642" s="117">
        <v>0</v>
      </c>
      <c r="X642" s="117">
        <v>0</v>
      </c>
      <c r="Y642" s="117">
        <v>0</v>
      </c>
      <c r="Z642" s="117">
        <v>0</v>
      </c>
      <c r="AA642" s="143"/>
      <c r="AB642" s="130">
        <v>0</v>
      </c>
      <c r="AC642" s="130">
        <v>0</v>
      </c>
      <c r="AD642" s="130"/>
      <c r="AE642" s="130"/>
      <c r="AK642" s="123">
        <v>0</v>
      </c>
      <c r="AL642" s="123">
        <v>0</v>
      </c>
      <c r="AM642" s="123">
        <v>0</v>
      </c>
      <c r="AN642" s="123">
        <v>0</v>
      </c>
      <c r="AO642" s="124">
        <v>0</v>
      </c>
      <c r="AP642" s="124">
        <v>0</v>
      </c>
      <c r="AQ642" s="124">
        <v>0</v>
      </c>
      <c r="AR642" s="124">
        <v>0</v>
      </c>
      <c r="AS642" s="123">
        <v>0</v>
      </c>
      <c r="AT642" s="123">
        <v>0</v>
      </c>
      <c r="AU642" s="123">
        <v>0</v>
      </c>
      <c r="AV642" s="123">
        <v>0</v>
      </c>
      <c r="AY642" s="131">
        <v>371970</v>
      </c>
      <c r="AZ642" s="131"/>
      <c r="BK642" s="128">
        <f t="shared" si="85"/>
        <v>0</v>
      </c>
      <c r="BL642" s="128">
        <f t="shared" si="85"/>
        <v>0</v>
      </c>
      <c r="BM642" s="129">
        <f t="shared" si="93"/>
        <v>0</v>
      </c>
      <c r="BN642" s="129">
        <f t="shared" si="92"/>
        <v>0</v>
      </c>
    </row>
    <row r="643" spans="2:66" ht="20.100000000000001" customHeight="1" x14ac:dyDescent="0.25">
      <c r="C643" s="1" t="s">
        <v>669</v>
      </c>
      <c r="D643" s="139" t="s">
        <v>58</v>
      </c>
      <c r="E643" s="102" t="s">
        <v>62</v>
      </c>
      <c r="F643" s="140" t="s">
        <v>871</v>
      </c>
      <c r="G643" s="114">
        <f t="shared" si="87"/>
        <v>0</v>
      </c>
      <c r="H643" s="114">
        <f t="shared" si="87"/>
        <v>0</v>
      </c>
      <c r="I643" s="114">
        <f t="shared" si="90"/>
        <v>0</v>
      </c>
      <c r="J643" s="114">
        <f t="shared" si="90"/>
        <v>0</v>
      </c>
      <c r="M643" s="141" t="s">
        <v>871</v>
      </c>
      <c r="N643" s="142">
        <v>0</v>
      </c>
      <c r="O643" s="142">
        <v>0</v>
      </c>
      <c r="P643" s="142">
        <v>0</v>
      </c>
      <c r="Q643" s="142">
        <v>0</v>
      </c>
      <c r="S643" s="117">
        <f t="shared" si="91"/>
        <v>0</v>
      </c>
      <c r="T643" s="117">
        <f t="shared" si="91"/>
        <v>0</v>
      </c>
      <c r="U643" s="114">
        <f t="shared" si="86"/>
        <v>0</v>
      </c>
      <c r="V643" s="114">
        <f t="shared" si="86"/>
        <v>0</v>
      </c>
      <c r="W643" s="117">
        <v>36588.199999999997</v>
      </c>
      <c r="X643" s="117">
        <v>0</v>
      </c>
      <c r="Y643" s="117"/>
      <c r="Z643" s="117"/>
      <c r="AA643" s="143"/>
      <c r="AB643" s="130"/>
      <c r="AC643" s="130"/>
      <c r="AD643" s="130"/>
      <c r="AE643" s="130"/>
      <c r="AK643" s="123">
        <v>0</v>
      </c>
      <c r="AL643" s="123">
        <v>0</v>
      </c>
      <c r="AM643" s="123">
        <v>0</v>
      </c>
      <c r="AN643" s="123">
        <v>0</v>
      </c>
      <c r="AO643" s="124">
        <v>0</v>
      </c>
      <c r="AP643" s="124">
        <v>0</v>
      </c>
      <c r="AQ643" s="124">
        <v>0</v>
      </c>
      <c r="AR643" s="124">
        <v>0</v>
      </c>
      <c r="AS643" s="123">
        <v>0</v>
      </c>
      <c r="AT643" s="123">
        <v>0</v>
      </c>
      <c r="AU643" s="123">
        <v>0</v>
      </c>
      <c r="AV643" s="123">
        <v>0</v>
      </c>
      <c r="AY643" s="131"/>
      <c r="AZ643" s="131"/>
      <c r="BK643" s="128">
        <f t="shared" si="85"/>
        <v>0</v>
      </c>
      <c r="BL643" s="128">
        <f t="shared" si="85"/>
        <v>0</v>
      </c>
      <c r="BM643" s="129">
        <f t="shared" si="93"/>
        <v>0</v>
      </c>
      <c r="BN643" s="129">
        <f t="shared" si="92"/>
        <v>0</v>
      </c>
    </row>
    <row r="644" spans="2:66" ht="20.100000000000001" customHeight="1" x14ac:dyDescent="0.25">
      <c r="B644" s="1" t="s">
        <v>133</v>
      </c>
      <c r="C644" s="1" t="s">
        <v>669</v>
      </c>
      <c r="D644" s="139" t="s">
        <v>58</v>
      </c>
      <c r="E644" s="102" t="s">
        <v>62</v>
      </c>
      <c r="F644" s="140" t="s">
        <v>872</v>
      </c>
      <c r="G644" s="114">
        <f t="shared" si="87"/>
        <v>0</v>
      </c>
      <c r="H644" s="114">
        <f t="shared" si="87"/>
        <v>0</v>
      </c>
      <c r="I644" s="114">
        <f t="shared" si="90"/>
        <v>0</v>
      </c>
      <c r="J644" s="114">
        <f t="shared" si="90"/>
        <v>0</v>
      </c>
      <c r="M644" s="141" t="s">
        <v>872</v>
      </c>
      <c r="N644" s="142">
        <v>0</v>
      </c>
      <c r="O644" s="142">
        <v>0</v>
      </c>
      <c r="P644" s="142">
        <v>0</v>
      </c>
      <c r="Q644" s="142">
        <v>0</v>
      </c>
      <c r="S644" s="117">
        <f t="shared" si="91"/>
        <v>197585.58</v>
      </c>
      <c r="T644" s="117">
        <f t="shared" si="91"/>
        <v>0</v>
      </c>
      <c r="U644" s="114">
        <f t="shared" si="86"/>
        <v>466635.38</v>
      </c>
      <c r="V644" s="114">
        <f t="shared" si="86"/>
        <v>0</v>
      </c>
      <c r="W644" s="117">
        <v>1185351.97</v>
      </c>
      <c r="X644" s="117">
        <v>0</v>
      </c>
      <c r="Y644" s="117">
        <v>177130.85</v>
      </c>
      <c r="Z644" s="117">
        <v>0</v>
      </c>
      <c r="AA644" s="143"/>
      <c r="AB644" s="130"/>
      <c r="AC644" s="130"/>
      <c r="AD644" s="130"/>
      <c r="AE644" s="130"/>
      <c r="AK644" s="123">
        <v>0</v>
      </c>
      <c r="AL644" s="123">
        <v>0</v>
      </c>
      <c r="AM644" s="123">
        <v>0</v>
      </c>
      <c r="AN644" s="123">
        <v>0</v>
      </c>
      <c r="AO644" s="124">
        <v>197585.58</v>
      </c>
      <c r="AP644" s="124">
        <v>0</v>
      </c>
      <c r="AQ644" s="124">
        <v>0</v>
      </c>
      <c r="AR644" s="124">
        <v>0</v>
      </c>
      <c r="AS644" s="123">
        <v>466635.38</v>
      </c>
      <c r="AT644" s="123">
        <v>0</v>
      </c>
      <c r="AU644" s="123">
        <v>0</v>
      </c>
      <c r="AV644" s="123">
        <v>0</v>
      </c>
      <c r="AY644" s="131"/>
      <c r="AZ644" s="131"/>
      <c r="BK644" s="128">
        <f t="shared" si="85"/>
        <v>466635.38</v>
      </c>
      <c r="BL644" s="128">
        <f t="shared" si="85"/>
        <v>0</v>
      </c>
      <c r="BM644" s="129">
        <f t="shared" si="93"/>
        <v>0</v>
      </c>
      <c r="BN644" s="129">
        <f t="shared" si="92"/>
        <v>0</v>
      </c>
    </row>
    <row r="645" spans="2:66" s="174" customFormat="1" ht="20.100000000000001" customHeight="1" x14ac:dyDescent="0.2">
      <c r="D645" s="172" t="s">
        <v>58</v>
      </c>
      <c r="E645" s="202" t="s">
        <v>62</v>
      </c>
      <c r="F645" s="173" t="s">
        <v>873</v>
      </c>
      <c r="G645" s="114">
        <f t="shared" si="87"/>
        <v>0</v>
      </c>
      <c r="H645" s="114">
        <f t="shared" si="87"/>
        <v>0</v>
      </c>
      <c r="I645" s="114">
        <f t="shared" si="90"/>
        <v>312302</v>
      </c>
      <c r="J645" s="114">
        <f t="shared" si="90"/>
        <v>0</v>
      </c>
      <c r="M645" s="175" t="s">
        <v>873</v>
      </c>
      <c r="N645" s="142">
        <v>0</v>
      </c>
      <c r="O645" s="142">
        <v>0</v>
      </c>
      <c r="P645" s="142">
        <v>0</v>
      </c>
      <c r="Q645" s="142">
        <v>0</v>
      </c>
      <c r="S645" s="176"/>
      <c r="T645" s="176"/>
      <c r="U645" s="177"/>
      <c r="V645" s="177"/>
      <c r="W645" s="176"/>
      <c r="X645" s="176"/>
      <c r="Y645" s="176"/>
      <c r="Z645" s="176"/>
      <c r="AA645" s="200"/>
      <c r="AB645" s="181"/>
      <c r="AC645" s="181"/>
      <c r="AD645" s="181"/>
      <c r="AE645" s="181"/>
      <c r="AK645" s="123">
        <v>312302</v>
      </c>
      <c r="AL645" s="123">
        <v>0</v>
      </c>
      <c r="AM645" s="123">
        <v>0</v>
      </c>
      <c r="AN645" s="123">
        <v>0</v>
      </c>
      <c r="AO645" s="182"/>
      <c r="AP645" s="182"/>
      <c r="AQ645" s="182"/>
      <c r="AR645" s="182"/>
      <c r="AS645" s="183"/>
      <c r="AT645" s="183"/>
      <c r="AU645" s="183"/>
      <c r="AV645" s="183"/>
      <c r="AW645" s="184"/>
      <c r="AX645" s="184"/>
      <c r="AY645" s="185"/>
      <c r="AZ645" s="185"/>
      <c r="BA645" s="184"/>
      <c r="BB645" s="184"/>
      <c r="BC645" s="184"/>
      <c r="BK645" s="186"/>
      <c r="BL645" s="186"/>
      <c r="BM645" s="187"/>
      <c r="BN645" s="187"/>
    </row>
    <row r="646" spans="2:66" ht="20.100000000000001" customHeight="1" x14ac:dyDescent="0.25">
      <c r="C646" s="1" t="s">
        <v>669</v>
      </c>
      <c r="D646" s="139" t="s">
        <v>58</v>
      </c>
      <c r="E646" s="102" t="s">
        <v>62</v>
      </c>
      <c r="F646" s="140" t="s">
        <v>874</v>
      </c>
      <c r="G646" s="114">
        <f t="shared" si="87"/>
        <v>58278.720000000001</v>
      </c>
      <c r="H646" s="114">
        <f t="shared" si="87"/>
        <v>0</v>
      </c>
      <c r="I646" s="114">
        <f t="shared" si="90"/>
        <v>29414</v>
      </c>
      <c r="J646" s="114">
        <f t="shared" si="90"/>
        <v>0</v>
      </c>
      <c r="M646" s="141" t="s">
        <v>874</v>
      </c>
      <c r="N646" s="142">
        <v>58278.720000000001</v>
      </c>
      <c r="O646" s="142">
        <v>0</v>
      </c>
      <c r="P646" s="142">
        <v>0</v>
      </c>
      <c r="Q646" s="142">
        <v>0</v>
      </c>
      <c r="S646" s="117">
        <f t="shared" ref="S646:T677" si="94">AO646+AQ646</f>
        <v>90385.1</v>
      </c>
      <c r="T646" s="117">
        <f t="shared" si="94"/>
        <v>0</v>
      </c>
      <c r="U646" s="114">
        <f t="shared" si="86"/>
        <v>702153.84</v>
      </c>
      <c r="V646" s="114">
        <f t="shared" si="86"/>
        <v>0</v>
      </c>
      <c r="W646" s="117"/>
      <c r="X646" s="117"/>
      <c r="Y646" s="117"/>
      <c r="Z646" s="117"/>
      <c r="AA646" s="143"/>
      <c r="AB646" s="130"/>
      <c r="AC646" s="130"/>
      <c r="AD646" s="130"/>
      <c r="AE646" s="130"/>
      <c r="AK646" s="123">
        <v>29414</v>
      </c>
      <c r="AL646" s="123">
        <v>0</v>
      </c>
      <c r="AM646" s="123">
        <v>0</v>
      </c>
      <c r="AN646" s="123">
        <v>0</v>
      </c>
      <c r="AO646" s="124">
        <v>90385.1</v>
      </c>
      <c r="AP646" s="124">
        <v>0</v>
      </c>
      <c r="AQ646" s="124">
        <v>0</v>
      </c>
      <c r="AR646" s="124">
        <v>0</v>
      </c>
      <c r="AS646" s="123">
        <v>702153.84</v>
      </c>
      <c r="AT646" s="123">
        <v>0</v>
      </c>
      <c r="AU646" s="123">
        <v>0</v>
      </c>
      <c r="AV646" s="123">
        <v>0</v>
      </c>
      <c r="AY646" s="131"/>
      <c r="AZ646" s="131"/>
      <c r="BK646" s="128">
        <f t="shared" si="85"/>
        <v>702153.84</v>
      </c>
      <c r="BL646" s="128">
        <f t="shared" si="85"/>
        <v>0</v>
      </c>
      <c r="BM646" s="129">
        <f t="shared" si="93"/>
        <v>0</v>
      </c>
      <c r="BN646" s="129">
        <f t="shared" si="92"/>
        <v>0</v>
      </c>
    </row>
    <row r="647" spans="2:66" ht="20.100000000000001" customHeight="1" x14ac:dyDescent="0.25">
      <c r="C647" s="1" t="s">
        <v>669</v>
      </c>
      <c r="D647" s="139" t="s">
        <v>58</v>
      </c>
      <c r="E647" s="102" t="s">
        <v>62</v>
      </c>
      <c r="F647" s="140" t="s">
        <v>875</v>
      </c>
      <c r="G647" s="114">
        <f t="shared" si="87"/>
        <v>2087481.22</v>
      </c>
      <c r="H647" s="114">
        <f t="shared" si="87"/>
        <v>0</v>
      </c>
      <c r="I647" s="114">
        <f t="shared" si="90"/>
        <v>0</v>
      </c>
      <c r="J647" s="114">
        <f t="shared" si="90"/>
        <v>0</v>
      </c>
      <c r="M647" s="141" t="s">
        <v>875</v>
      </c>
      <c r="N647" s="142">
        <v>2087481.22</v>
      </c>
      <c r="O647" s="142">
        <v>0</v>
      </c>
      <c r="P647" s="142">
        <v>0</v>
      </c>
      <c r="Q647" s="142">
        <v>0</v>
      </c>
      <c r="S647" s="117">
        <f t="shared" si="94"/>
        <v>0</v>
      </c>
      <c r="T647" s="117">
        <f t="shared" si="94"/>
        <v>0</v>
      </c>
      <c r="U647" s="114">
        <f t="shared" si="86"/>
        <v>208241</v>
      </c>
      <c r="V647" s="114">
        <f t="shared" si="86"/>
        <v>0</v>
      </c>
      <c r="W647" s="117">
        <v>147515.20000000001</v>
      </c>
      <c r="X647" s="117">
        <v>0</v>
      </c>
      <c r="Y647" s="117">
        <v>567409.02</v>
      </c>
      <c r="Z647" s="117">
        <v>0</v>
      </c>
      <c r="AA647" s="143"/>
      <c r="AB647" s="130">
        <v>38382</v>
      </c>
      <c r="AC647" s="130">
        <v>0</v>
      </c>
      <c r="AD647" s="130">
        <v>99165.38</v>
      </c>
      <c r="AE647" s="130"/>
      <c r="AK647" s="123">
        <v>0</v>
      </c>
      <c r="AL647" s="123">
        <v>0</v>
      </c>
      <c r="AM647" s="123">
        <v>0</v>
      </c>
      <c r="AN647" s="123">
        <v>0</v>
      </c>
      <c r="AO647" s="124">
        <v>0</v>
      </c>
      <c r="AP647" s="124">
        <v>0</v>
      </c>
      <c r="AQ647" s="124">
        <v>0</v>
      </c>
      <c r="AR647" s="124">
        <v>0</v>
      </c>
      <c r="AS647" s="123">
        <v>208241</v>
      </c>
      <c r="AT647" s="123">
        <v>0</v>
      </c>
      <c r="AU647" s="123">
        <v>0</v>
      </c>
      <c r="AV647" s="123">
        <v>0</v>
      </c>
      <c r="AY647" s="131">
        <v>10834555.18</v>
      </c>
      <c r="AZ647" s="131"/>
      <c r="BK647" s="128">
        <f t="shared" si="85"/>
        <v>208241</v>
      </c>
      <c r="BL647" s="128">
        <f t="shared" si="85"/>
        <v>0</v>
      </c>
      <c r="BM647" s="129">
        <f t="shared" si="93"/>
        <v>0</v>
      </c>
      <c r="BN647" s="129">
        <f t="shared" si="92"/>
        <v>0</v>
      </c>
    </row>
    <row r="648" spans="2:66" ht="20.100000000000001" customHeight="1" x14ac:dyDescent="0.25">
      <c r="C648" s="1" t="s">
        <v>669</v>
      </c>
      <c r="D648" s="102" t="s">
        <v>58</v>
      </c>
      <c r="E648" s="102" t="s">
        <v>62</v>
      </c>
      <c r="F648" s="113" t="s">
        <v>876</v>
      </c>
      <c r="G648" s="114">
        <f t="shared" si="87"/>
        <v>0</v>
      </c>
      <c r="H648" s="114">
        <f t="shared" si="87"/>
        <v>0</v>
      </c>
      <c r="I648" s="114">
        <f t="shared" si="90"/>
        <v>0</v>
      </c>
      <c r="J648" s="114">
        <f t="shared" si="90"/>
        <v>0</v>
      </c>
      <c r="M648" s="115" t="s">
        <v>876</v>
      </c>
      <c r="N648" s="142">
        <v>0</v>
      </c>
      <c r="O648" s="142">
        <v>0</v>
      </c>
      <c r="P648" s="142">
        <v>0</v>
      </c>
      <c r="Q648" s="142">
        <v>0</v>
      </c>
      <c r="S648" s="117">
        <f t="shared" si="94"/>
        <v>0</v>
      </c>
      <c r="T648" s="117">
        <f t="shared" si="94"/>
        <v>0</v>
      </c>
      <c r="U648" s="118">
        <f t="shared" si="86"/>
        <v>0</v>
      </c>
      <c r="V648" s="118">
        <f t="shared" si="86"/>
        <v>0</v>
      </c>
      <c r="W648" s="117">
        <v>0</v>
      </c>
      <c r="X648" s="117">
        <v>0</v>
      </c>
      <c r="Y648" s="119"/>
      <c r="Z648" s="119"/>
      <c r="AA648" s="120"/>
      <c r="AB648" s="130">
        <v>0</v>
      </c>
      <c r="AC648" s="130">
        <v>0</v>
      </c>
      <c r="AD648" s="130"/>
      <c r="AE648" s="130"/>
      <c r="AK648" s="123">
        <v>0</v>
      </c>
      <c r="AL648" s="123">
        <v>0</v>
      </c>
      <c r="AM648" s="123">
        <v>0</v>
      </c>
      <c r="AN648" s="123">
        <v>0</v>
      </c>
      <c r="AO648" s="124">
        <v>0</v>
      </c>
      <c r="AP648" s="124">
        <v>0</v>
      </c>
      <c r="AQ648" s="124">
        <v>0</v>
      </c>
      <c r="AR648" s="124">
        <v>0</v>
      </c>
      <c r="AS648" s="123">
        <v>0</v>
      </c>
      <c r="AT648" s="123">
        <v>0</v>
      </c>
      <c r="AU648" s="123">
        <v>0</v>
      </c>
      <c r="AV648" s="123">
        <v>0</v>
      </c>
      <c r="AY648" s="131"/>
      <c r="AZ648" s="131"/>
      <c r="BK648" s="128">
        <f t="shared" si="85"/>
        <v>0</v>
      </c>
      <c r="BL648" s="128">
        <f t="shared" si="85"/>
        <v>0</v>
      </c>
      <c r="BM648" s="129">
        <f t="shared" si="93"/>
        <v>0</v>
      </c>
      <c r="BN648" s="129">
        <f t="shared" si="92"/>
        <v>0</v>
      </c>
    </row>
    <row r="649" spans="2:66" ht="20.100000000000001" customHeight="1" x14ac:dyDescent="0.25">
      <c r="C649" s="1" t="s">
        <v>669</v>
      </c>
      <c r="D649" s="102" t="s">
        <v>58</v>
      </c>
      <c r="E649" s="102" t="s">
        <v>62</v>
      </c>
      <c r="F649" s="113" t="s">
        <v>877</v>
      </c>
      <c r="G649" s="114">
        <f t="shared" si="87"/>
        <v>0</v>
      </c>
      <c r="H649" s="114">
        <f t="shared" si="87"/>
        <v>0</v>
      </c>
      <c r="I649" s="114">
        <f t="shared" si="90"/>
        <v>0</v>
      </c>
      <c r="J649" s="114">
        <f t="shared" si="90"/>
        <v>0</v>
      </c>
      <c r="M649" s="115" t="s">
        <v>877</v>
      </c>
      <c r="N649" s="142">
        <v>0</v>
      </c>
      <c r="O649" s="142">
        <v>0</v>
      </c>
      <c r="P649" s="142">
        <v>0</v>
      </c>
      <c r="Q649" s="142">
        <v>0</v>
      </c>
      <c r="S649" s="117">
        <f t="shared" si="94"/>
        <v>0</v>
      </c>
      <c r="T649" s="117">
        <f t="shared" si="94"/>
        <v>0</v>
      </c>
      <c r="U649" s="118">
        <f t="shared" si="86"/>
        <v>0</v>
      </c>
      <c r="V649" s="118">
        <f t="shared" si="86"/>
        <v>0</v>
      </c>
      <c r="W649" s="117">
        <v>0</v>
      </c>
      <c r="X649" s="117">
        <v>0</v>
      </c>
      <c r="Y649" s="119"/>
      <c r="Z649" s="119"/>
      <c r="AA649" s="120"/>
      <c r="AB649" s="130">
        <v>0</v>
      </c>
      <c r="AC649" s="130">
        <v>0</v>
      </c>
      <c r="AD649" s="130"/>
      <c r="AE649" s="130"/>
      <c r="AK649" s="123">
        <v>0</v>
      </c>
      <c r="AL649" s="123">
        <v>0</v>
      </c>
      <c r="AM649" s="123">
        <v>0</v>
      </c>
      <c r="AN649" s="123">
        <v>0</v>
      </c>
      <c r="AO649" s="124">
        <v>0</v>
      </c>
      <c r="AP649" s="124">
        <v>0</v>
      </c>
      <c r="AQ649" s="124">
        <v>0</v>
      </c>
      <c r="AR649" s="124">
        <v>0</v>
      </c>
      <c r="AS649" s="123">
        <v>0</v>
      </c>
      <c r="AT649" s="123">
        <v>0</v>
      </c>
      <c r="AU649" s="123">
        <v>0</v>
      </c>
      <c r="AV649" s="123">
        <v>0</v>
      </c>
      <c r="AY649" s="131"/>
      <c r="AZ649" s="131"/>
      <c r="BK649" s="128">
        <f t="shared" si="85"/>
        <v>0</v>
      </c>
      <c r="BL649" s="128">
        <f t="shared" si="85"/>
        <v>0</v>
      </c>
      <c r="BM649" s="129">
        <f t="shared" si="93"/>
        <v>0</v>
      </c>
      <c r="BN649" s="129">
        <f t="shared" si="92"/>
        <v>0</v>
      </c>
    </row>
    <row r="650" spans="2:66" ht="20.100000000000001" customHeight="1" x14ac:dyDescent="0.25">
      <c r="C650" s="1" t="s">
        <v>669</v>
      </c>
      <c r="D650" s="139" t="s">
        <v>58</v>
      </c>
      <c r="E650" s="102" t="s">
        <v>62</v>
      </c>
      <c r="F650" s="140" t="s">
        <v>878</v>
      </c>
      <c r="G650" s="114">
        <f t="shared" si="87"/>
        <v>179200</v>
      </c>
      <c r="H650" s="114">
        <f t="shared" si="87"/>
        <v>0</v>
      </c>
      <c r="I650" s="114">
        <f t="shared" si="90"/>
        <v>217200</v>
      </c>
      <c r="J650" s="114">
        <f t="shared" si="90"/>
        <v>0</v>
      </c>
      <c r="M650" s="141" t="s">
        <v>878</v>
      </c>
      <c r="N650" s="142">
        <v>179200</v>
      </c>
      <c r="O650" s="142">
        <v>0</v>
      </c>
      <c r="P650" s="142">
        <v>0</v>
      </c>
      <c r="Q650" s="142">
        <v>0</v>
      </c>
      <c r="S650" s="117">
        <f t="shared" si="94"/>
        <v>163800</v>
      </c>
      <c r="T650" s="117">
        <f t="shared" si="94"/>
        <v>0</v>
      </c>
      <c r="U650" s="114">
        <f t="shared" si="86"/>
        <v>190800</v>
      </c>
      <c r="V650" s="114">
        <f t="shared" si="86"/>
        <v>0</v>
      </c>
      <c r="W650" s="117">
        <v>242514</v>
      </c>
      <c r="X650" s="117">
        <v>0</v>
      </c>
      <c r="Y650" s="117">
        <v>174200</v>
      </c>
      <c r="Z650" s="117">
        <v>0</v>
      </c>
      <c r="AA650" s="143"/>
      <c r="AB650" s="130">
        <v>160080</v>
      </c>
      <c r="AC650" s="130">
        <v>0</v>
      </c>
      <c r="AD650" s="130">
        <v>156000</v>
      </c>
      <c r="AE650" s="130"/>
      <c r="AK650" s="123">
        <v>217200</v>
      </c>
      <c r="AL650" s="123">
        <v>0</v>
      </c>
      <c r="AM650" s="123">
        <v>0</v>
      </c>
      <c r="AN650" s="123">
        <v>0</v>
      </c>
      <c r="AO650" s="124">
        <v>163800</v>
      </c>
      <c r="AP650" s="124">
        <v>0</v>
      </c>
      <c r="AQ650" s="124">
        <v>0</v>
      </c>
      <c r="AR650" s="124">
        <v>0</v>
      </c>
      <c r="AS650" s="123">
        <v>190800</v>
      </c>
      <c r="AT650" s="123">
        <v>0</v>
      </c>
      <c r="AU650" s="123">
        <v>0</v>
      </c>
      <c r="AV650" s="123">
        <v>0</v>
      </c>
      <c r="AY650" s="131">
        <v>137000</v>
      </c>
      <c r="AZ650" s="131"/>
      <c r="BK650" s="128">
        <f t="shared" ref="BK650:BL706" si="95">+AS650+AU650</f>
        <v>190800</v>
      </c>
      <c r="BL650" s="128">
        <f t="shared" si="95"/>
        <v>0</v>
      </c>
      <c r="BM650" s="129">
        <f t="shared" si="93"/>
        <v>0</v>
      </c>
      <c r="BN650" s="129">
        <f t="shared" si="92"/>
        <v>0</v>
      </c>
    </row>
    <row r="651" spans="2:66" ht="20.100000000000001" customHeight="1" x14ac:dyDescent="0.25">
      <c r="C651" s="1" t="s">
        <v>669</v>
      </c>
      <c r="D651" s="139" t="s">
        <v>58</v>
      </c>
      <c r="E651" s="102" t="s">
        <v>62</v>
      </c>
      <c r="F651" s="140" t="s">
        <v>879</v>
      </c>
      <c r="G651" s="114">
        <f t="shared" si="87"/>
        <v>0</v>
      </c>
      <c r="H651" s="114">
        <f t="shared" si="87"/>
        <v>0</v>
      </c>
      <c r="I651" s="114">
        <f t="shared" si="90"/>
        <v>0</v>
      </c>
      <c r="J651" s="114">
        <f t="shared" si="90"/>
        <v>0</v>
      </c>
      <c r="M651" s="141" t="s">
        <v>879</v>
      </c>
      <c r="N651" s="142">
        <v>0</v>
      </c>
      <c r="O651" s="142">
        <v>0</v>
      </c>
      <c r="P651" s="142">
        <v>0</v>
      </c>
      <c r="Q651" s="142">
        <v>0</v>
      </c>
      <c r="S651" s="117">
        <f t="shared" si="94"/>
        <v>0</v>
      </c>
      <c r="T651" s="117">
        <f t="shared" si="94"/>
        <v>0</v>
      </c>
      <c r="U651" s="114">
        <f t="shared" si="86"/>
        <v>0</v>
      </c>
      <c r="V651" s="114">
        <f t="shared" si="86"/>
        <v>0</v>
      </c>
      <c r="W651" s="117">
        <v>0</v>
      </c>
      <c r="X651" s="117">
        <v>0</v>
      </c>
      <c r="Y651" s="117">
        <v>0</v>
      </c>
      <c r="Z651" s="117">
        <v>0</v>
      </c>
      <c r="AA651" s="143"/>
      <c r="AB651" s="163">
        <v>0</v>
      </c>
      <c r="AC651" s="163">
        <v>0</v>
      </c>
      <c r="AD651" s="130"/>
      <c r="AE651" s="130"/>
      <c r="AK651" s="123">
        <v>0</v>
      </c>
      <c r="AL651" s="123">
        <v>0</v>
      </c>
      <c r="AM651" s="123">
        <v>0</v>
      </c>
      <c r="AN651" s="123">
        <v>0</v>
      </c>
      <c r="AO651" s="124">
        <v>0</v>
      </c>
      <c r="AP651" s="124">
        <v>0</v>
      </c>
      <c r="AQ651" s="124">
        <v>0</v>
      </c>
      <c r="AR651" s="124">
        <v>0</v>
      </c>
      <c r="AS651" s="123">
        <v>0</v>
      </c>
      <c r="AT651" s="123">
        <v>0</v>
      </c>
      <c r="AU651" s="123">
        <v>0</v>
      </c>
      <c r="AV651" s="123">
        <v>0</v>
      </c>
      <c r="AY651" s="131">
        <v>9424</v>
      </c>
      <c r="AZ651" s="131"/>
      <c r="BK651" s="128">
        <f t="shared" si="95"/>
        <v>0</v>
      </c>
      <c r="BL651" s="128">
        <f t="shared" si="95"/>
        <v>0</v>
      </c>
      <c r="BM651" s="129">
        <f t="shared" si="93"/>
        <v>0</v>
      </c>
      <c r="BN651" s="129">
        <f t="shared" si="92"/>
        <v>0</v>
      </c>
    </row>
    <row r="652" spans="2:66" ht="20.100000000000001" customHeight="1" x14ac:dyDescent="0.25">
      <c r="C652" s="1" t="s">
        <v>669</v>
      </c>
      <c r="D652" s="139" t="s">
        <v>58</v>
      </c>
      <c r="E652" s="102" t="s">
        <v>62</v>
      </c>
      <c r="F652" s="140" t="s">
        <v>880</v>
      </c>
      <c r="G652" s="114">
        <f t="shared" ref="G652:H706" si="96">+N652+P652</f>
        <v>0</v>
      </c>
      <c r="H652" s="114">
        <f t="shared" si="96"/>
        <v>0</v>
      </c>
      <c r="I652" s="114">
        <f t="shared" si="90"/>
        <v>0</v>
      </c>
      <c r="J652" s="114">
        <f t="shared" si="90"/>
        <v>0</v>
      </c>
      <c r="M652" s="141" t="s">
        <v>880</v>
      </c>
      <c r="N652" s="142">
        <v>0</v>
      </c>
      <c r="O652" s="142">
        <v>0</v>
      </c>
      <c r="P652" s="142">
        <v>0</v>
      </c>
      <c r="Q652" s="142">
        <v>0</v>
      </c>
      <c r="S652" s="117">
        <f t="shared" si="94"/>
        <v>1800</v>
      </c>
      <c r="T652" s="117">
        <f t="shared" si="94"/>
        <v>0</v>
      </c>
      <c r="U652" s="114">
        <f t="shared" si="86"/>
        <v>24829.33</v>
      </c>
      <c r="V652" s="114">
        <f t="shared" si="86"/>
        <v>0</v>
      </c>
      <c r="W652" s="117">
        <v>2600</v>
      </c>
      <c r="X652" s="117">
        <v>0</v>
      </c>
      <c r="Y652" s="117">
        <v>37210</v>
      </c>
      <c r="Z652" s="117">
        <v>0</v>
      </c>
      <c r="AA652" s="143"/>
      <c r="AB652" s="130">
        <v>105844</v>
      </c>
      <c r="AC652" s="130">
        <v>0</v>
      </c>
      <c r="AD652" s="130">
        <v>11000</v>
      </c>
      <c r="AE652" s="130"/>
      <c r="AK652" s="123">
        <v>0</v>
      </c>
      <c r="AL652" s="123">
        <v>0</v>
      </c>
      <c r="AM652" s="123">
        <v>0</v>
      </c>
      <c r="AN652" s="123">
        <v>0</v>
      </c>
      <c r="AO652" s="124">
        <v>1800</v>
      </c>
      <c r="AP652" s="124">
        <v>0</v>
      </c>
      <c r="AQ652" s="124">
        <v>0</v>
      </c>
      <c r="AR652" s="124">
        <v>0</v>
      </c>
      <c r="AS652" s="123">
        <v>24829.33</v>
      </c>
      <c r="AT652" s="123">
        <v>0</v>
      </c>
      <c r="AU652" s="123">
        <v>0</v>
      </c>
      <c r="AV652" s="123">
        <v>0</v>
      </c>
      <c r="AY652" s="131"/>
      <c r="AZ652" s="131"/>
      <c r="BK652" s="128">
        <f t="shared" si="95"/>
        <v>24829.33</v>
      </c>
      <c r="BL652" s="128">
        <f t="shared" si="95"/>
        <v>0</v>
      </c>
      <c r="BM652" s="129">
        <f t="shared" si="93"/>
        <v>0</v>
      </c>
      <c r="BN652" s="129">
        <f t="shared" si="92"/>
        <v>0</v>
      </c>
    </row>
    <row r="653" spans="2:66" ht="20.100000000000001" customHeight="1" x14ac:dyDescent="0.25">
      <c r="C653" s="1" t="s">
        <v>669</v>
      </c>
      <c r="D653" s="139" t="s">
        <v>58</v>
      </c>
      <c r="E653" s="102" t="s">
        <v>62</v>
      </c>
      <c r="F653" s="140" t="s">
        <v>881</v>
      </c>
      <c r="G653" s="114">
        <f t="shared" si="96"/>
        <v>0</v>
      </c>
      <c r="H653" s="114">
        <f t="shared" si="96"/>
        <v>0</v>
      </c>
      <c r="I653" s="114">
        <f t="shared" si="90"/>
        <v>0</v>
      </c>
      <c r="J653" s="114">
        <f t="shared" si="90"/>
        <v>0</v>
      </c>
      <c r="M653" s="141" t="s">
        <v>881</v>
      </c>
      <c r="N653" s="142">
        <v>0</v>
      </c>
      <c r="O653" s="142">
        <v>0</v>
      </c>
      <c r="P653" s="142">
        <v>0</v>
      </c>
      <c r="Q653" s="142">
        <v>0</v>
      </c>
      <c r="S653" s="117">
        <f t="shared" si="94"/>
        <v>0</v>
      </c>
      <c r="T653" s="117">
        <f t="shared" si="94"/>
        <v>0</v>
      </c>
      <c r="U653" s="114">
        <f t="shared" ref="U653:V706" si="97">+AS653+AU653</f>
        <v>0</v>
      </c>
      <c r="V653" s="114">
        <f t="shared" si="97"/>
        <v>0</v>
      </c>
      <c r="W653" s="117">
        <v>89068</v>
      </c>
      <c r="X653" s="117">
        <v>0</v>
      </c>
      <c r="Y653" s="117">
        <v>180258</v>
      </c>
      <c r="Z653" s="117">
        <v>0</v>
      </c>
      <c r="AA653" s="143"/>
      <c r="AB653" s="130">
        <v>135537</v>
      </c>
      <c r="AC653" s="130">
        <v>0</v>
      </c>
      <c r="AD653" s="130">
        <v>79829</v>
      </c>
      <c r="AE653" s="130"/>
      <c r="AK653" s="123">
        <v>0</v>
      </c>
      <c r="AL653" s="123">
        <v>0</v>
      </c>
      <c r="AM653" s="123">
        <v>0</v>
      </c>
      <c r="AN653" s="123">
        <v>0</v>
      </c>
      <c r="AO653" s="124">
        <v>0</v>
      </c>
      <c r="AP653" s="124">
        <v>0</v>
      </c>
      <c r="AQ653" s="124">
        <v>0</v>
      </c>
      <c r="AR653" s="124">
        <v>0</v>
      </c>
      <c r="AS653" s="123">
        <v>0</v>
      </c>
      <c r="AT653" s="123">
        <v>0</v>
      </c>
      <c r="AU653" s="123">
        <v>0</v>
      </c>
      <c r="AV653" s="123">
        <v>0</v>
      </c>
      <c r="AY653" s="131">
        <v>66799</v>
      </c>
      <c r="AZ653" s="131"/>
      <c r="BK653" s="128">
        <f t="shared" si="95"/>
        <v>0</v>
      </c>
      <c r="BL653" s="128">
        <f t="shared" si="95"/>
        <v>0</v>
      </c>
      <c r="BM653" s="129">
        <f t="shared" si="93"/>
        <v>0</v>
      </c>
      <c r="BN653" s="129">
        <f t="shared" si="92"/>
        <v>0</v>
      </c>
    </row>
    <row r="654" spans="2:66" ht="20.100000000000001" customHeight="1" x14ac:dyDescent="0.25">
      <c r="C654" s="1" t="s">
        <v>669</v>
      </c>
      <c r="D654" s="139" t="s">
        <v>58</v>
      </c>
      <c r="E654" s="102" t="s">
        <v>62</v>
      </c>
      <c r="F654" s="140" t="s">
        <v>882</v>
      </c>
      <c r="G654" s="114">
        <f t="shared" si="96"/>
        <v>8600</v>
      </c>
      <c r="H654" s="114">
        <f t="shared" si="96"/>
        <v>0</v>
      </c>
      <c r="I654" s="114">
        <f t="shared" si="90"/>
        <v>0</v>
      </c>
      <c r="J654" s="114">
        <f t="shared" si="90"/>
        <v>0</v>
      </c>
      <c r="M654" s="141" t="s">
        <v>882</v>
      </c>
      <c r="N654" s="142">
        <v>8600</v>
      </c>
      <c r="O654" s="142">
        <v>0</v>
      </c>
      <c r="P654" s="142">
        <v>0</v>
      </c>
      <c r="Q654" s="142">
        <v>0</v>
      </c>
      <c r="S654" s="117">
        <f t="shared" si="94"/>
        <v>14000</v>
      </c>
      <c r="T654" s="117">
        <f t="shared" si="94"/>
        <v>0</v>
      </c>
      <c r="U654" s="114">
        <f t="shared" si="97"/>
        <v>0</v>
      </c>
      <c r="V654" s="114">
        <f t="shared" si="97"/>
        <v>0</v>
      </c>
      <c r="W654" s="117">
        <v>0</v>
      </c>
      <c r="X654" s="117">
        <v>0</v>
      </c>
      <c r="Y654" s="117">
        <v>0</v>
      </c>
      <c r="Z654" s="117">
        <v>0</v>
      </c>
      <c r="AA654" s="143"/>
      <c r="AB654" s="130">
        <v>3000</v>
      </c>
      <c r="AC654" s="130">
        <v>0</v>
      </c>
      <c r="AD654" s="130">
        <v>500</v>
      </c>
      <c r="AE654" s="130"/>
      <c r="AK654" s="123">
        <v>0</v>
      </c>
      <c r="AL654" s="123">
        <v>0</v>
      </c>
      <c r="AM654" s="123">
        <v>0</v>
      </c>
      <c r="AN654" s="123">
        <v>0</v>
      </c>
      <c r="AO654" s="124">
        <v>14000</v>
      </c>
      <c r="AP654" s="124">
        <v>0</v>
      </c>
      <c r="AQ654" s="124">
        <v>0</v>
      </c>
      <c r="AR654" s="124">
        <v>0</v>
      </c>
      <c r="AS654" s="123">
        <v>0</v>
      </c>
      <c r="AT654" s="123">
        <v>0</v>
      </c>
      <c r="AU654" s="123">
        <v>0</v>
      </c>
      <c r="AV654" s="123">
        <v>0</v>
      </c>
      <c r="AY654" s="131">
        <v>600</v>
      </c>
      <c r="AZ654" s="131"/>
      <c r="BK654" s="128">
        <f t="shared" si="95"/>
        <v>0</v>
      </c>
      <c r="BL654" s="128">
        <f t="shared" si="95"/>
        <v>0</v>
      </c>
      <c r="BM654" s="129">
        <f t="shared" si="93"/>
        <v>0</v>
      </c>
      <c r="BN654" s="129">
        <f t="shared" si="92"/>
        <v>0</v>
      </c>
    </row>
    <row r="655" spans="2:66" ht="20.100000000000001" customHeight="1" x14ac:dyDescent="0.25">
      <c r="C655" s="1" t="s">
        <v>669</v>
      </c>
      <c r="D655" s="139" t="s">
        <v>58</v>
      </c>
      <c r="E655" s="102" t="s">
        <v>62</v>
      </c>
      <c r="F655" s="140" t="s">
        <v>883</v>
      </c>
      <c r="G655" s="114">
        <f t="shared" si="96"/>
        <v>340011.36</v>
      </c>
      <c r="H655" s="114">
        <f t="shared" si="96"/>
        <v>0</v>
      </c>
      <c r="I655" s="114">
        <f t="shared" si="90"/>
        <v>368891</v>
      </c>
      <c r="J655" s="114">
        <f t="shared" si="90"/>
        <v>0</v>
      </c>
      <c r="M655" s="141" t="s">
        <v>883</v>
      </c>
      <c r="N655" s="142">
        <v>340011.36</v>
      </c>
      <c r="O655" s="142">
        <v>0</v>
      </c>
      <c r="P655" s="142">
        <v>0</v>
      </c>
      <c r="Q655" s="142">
        <v>0</v>
      </c>
      <c r="S655" s="117">
        <f t="shared" si="94"/>
        <v>356554</v>
      </c>
      <c r="T655" s="117">
        <f t="shared" si="94"/>
        <v>0</v>
      </c>
      <c r="U655" s="114">
        <f t="shared" si="97"/>
        <v>410380.36</v>
      </c>
      <c r="V655" s="114">
        <f t="shared" si="97"/>
        <v>0</v>
      </c>
      <c r="W655" s="117">
        <v>296483.03999999998</v>
      </c>
      <c r="X655" s="117">
        <v>0</v>
      </c>
      <c r="Y655" s="117">
        <v>370007</v>
      </c>
      <c r="Z655" s="117">
        <v>0</v>
      </c>
      <c r="AA655" s="143"/>
      <c r="AB655" s="130">
        <v>166338</v>
      </c>
      <c r="AC655" s="130">
        <v>0</v>
      </c>
      <c r="AD655" s="130">
        <v>358280.59</v>
      </c>
      <c r="AE655" s="130"/>
      <c r="AK655" s="123">
        <v>368891</v>
      </c>
      <c r="AL655" s="123">
        <v>0</v>
      </c>
      <c r="AM655" s="123">
        <v>0</v>
      </c>
      <c r="AN655" s="123">
        <v>0</v>
      </c>
      <c r="AO655" s="124">
        <v>356554</v>
      </c>
      <c r="AP655" s="124">
        <v>0</v>
      </c>
      <c r="AQ655" s="124">
        <v>0</v>
      </c>
      <c r="AR655" s="124">
        <v>0</v>
      </c>
      <c r="AS655" s="123">
        <v>410380.36</v>
      </c>
      <c r="AT655" s="123">
        <v>0</v>
      </c>
      <c r="AU655" s="123">
        <v>0</v>
      </c>
      <c r="AV655" s="123">
        <v>0</v>
      </c>
      <c r="AY655" s="131">
        <v>294694.23</v>
      </c>
      <c r="AZ655" s="131"/>
      <c r="BK655" s="128">
        <f t="shared" si="95"/>
        <v>410380.36</v>
      </c>
      <c r="BL655" s="128">
        <f t="shared" si="95"/>
        <v>0</v>
      </c>
      <c r="BM655" s="129">
        <f t="shared" si="93"/>
        <v>0</v>
      </c>
      <c r="BN655" s="129">
        <f t="shared" si="92"/>
        <v>0</v>
      </c>
    </row>
    <row r="656" spans="2:66" ht="20.100000000000001" customHeight="1" x14ac:dyDescent="0.25">
      <c r="C656" s="1" t="s">
        <v>669</v>
      </c>
      <c r="D656" s="139" t="s">
        <v>58</v>
      </c>
      <c r="E656" s="102" t="s">
        <v>62</v>
      </c>
      <c r="F656" s="140" t="s">
        <v>884</v>
      </c>
      <c r="G656" s="114">
        <f t="shared" si="96"/>
        <v>13747465.9</v>
      </c>
      <c r="H656" s="114">
        <f t="shared" si="96"/>
        <v>0</v>
      </c>
      <c r="I656" s="114">
        <f t="shared" si="90"/>
        <v>14121774.4</v>
      </c>
      <c r="J656" s="114">
        <f t="shared" si="90"/>
        <v>0</v>
      </c>
      <c r="M656" s="141" t="s">
        <v>884</v>
      </c>
      <c r="N656" s="142">
        <v>13747465.9</v>
      </c>
      <c r="O656" s="142">
        <v>0</v>
      </c>
      <c r="P656" s="142">
        <v>0</v>
      </c>
      <c r="Q656" s="142">
        <v>0</v>
      </c>
      <c r="S656" s="117">
        <f t="shared" si="94"/>
        <v>9205304.5</v>
      </c>
      <c r="T656" s="117">
        <f t="shared" si="94"/>
        <v>0</v>
      </c>
      <c r="U656" s="114">
        <f t="shared" si="97"/>
        <v>8917451.6400000006</v>
      </c>
      <c r="V656" s="114">
        <f t="shared" si="97"/>
        <v>0</v>
      </c>
      <c r="W656" s="117">
        <v>7246855.4500000002</v>
      </c>
      <c r="X656" s="117">
        <v>0</v>
      </c>
      <c r="Y656" s="117">
        <v>2985440</v>
      </c>
      <c r="Z656" s="117">
        <v>0</v>
      </c>
      <c r="AA656" s="143"/>
      <c r="AB656" s="130">
        <v>2962102</v>
      </c>
      <c r="AC656" s="130">
        <v>0</v>
      </c>
      <c r="AD656" s="130">
        <v>3045600</v>
      </c>
      <c r="AE656" s="130"/>
      <c r="AK656" s="123">
        <v>14121774.4</v>
      </c>
      <c r="AL656" s="123">
        <v>0</v>
      </c>
      <c r="AM656" s="123">
        <v>0</v>
      </c>
      <c r="AN656" s="123">
        <v>0</v>
      </c>
      <c r="AO656" s="124">
        <v>9205304.5</v>
      </c>
      <c r="AP656" s="124">
        <v>0</v>
      </c>
      <c r="AQ656" s="124">
        <v>0</v>
      </c>
      <c r="AR656" s="124">
        <v>0</v>
      </c>
      <c r="AS656" s="123">
        <v>8917451.6400000006</v>
      </c>
      <c r="AT656" s="123">
        <v>0</v>
      </c>
      <c r="AU656" s="123">
        <v>0</v>
      </c>
      <c r="AV656" s="123">
        <v>0</v>
      </c>
      <c r="AY656" s="131">
        <v>3259990</v>
      </c>
      <c r="AZ656" s="131"/>
      <c r="BK656" s="128">
        <f t="shared" si="95"/>
        <v>8917451.6400000006</v>
      </c>
      <c r="BL656" s="128">
        <f t="shared" si="95"/>
        <v>0</v>
      </c>
      <c r="BM656" s="129">
        <f t="shared" si="93"/>
        <v>0</v>
      </c>
      <c r="BN656" s="129">
        <f t="shared" si="92"/>
        <v>0</v>
      </c>
    </row>
    <row r="657" spans="3:66" ht="20.100000000000001" customHeight="1" x14ac:dyDescent="0.25">
      <c r="C657" s="1" t="s">
        <v>669</v>
      </c>
      <c r="D657" s="139" t="s">
        <v>58</v>
      </c>
      <c r="E657" s="102" t="s">
        <v>62</v>
      </c>
      <c r="F657" s="140" t="s">
        <v>885</v>
      </c>
      <c r="G657" s="114">
        <f t="shared" si="96"/>
        <v>1838097</v>
      </c>
      <c r="H657" s="114">
        <f t="shared" si="96"/>
        <v>0</v>
      </c>
      <c r="I657" s="114">
        <f t="shared" si="90"/>
        <v>2960473</v>
      </c>
      <c r="J657" s="114">
        <f t="shared" si="90"/>
        <v>0</v>
      </c>
      <c r="M657" s="141" t="s">
        <v>885</v>
      </c>
      <c r="N657" s="142">
        <v>6365</v>
      </c>
      <c r="O657" s="142">
        <v>0</v>
      </c>
      <c r="P657" s="142">
        <v>1831732</v>
      </c>
      <c r="Q657" s="142">
        <v>0</v>
      </c>
      <c r="S657" s="117">
        <f t="shared" si="94"/>
        <v>2713404.67</v>
      </c>
      <c r="T657" s="117">
        <f t="shared" si="94"/>
        <v>0</v>
      </c>
      <c r="U657" s="114">
        <f t="shared" si="97"/>
        <v>2770404.67</v>
      </c>
      <c r="V657" s="114">
        <f t="shared" si="97"/>
        <v>0</v>
      </c>
      <c r="W657" s="117">
        <v>1395026</v>
      </c>
      <c r="X657" s="117">
        <v>0</v>
      </c>
      <c r="Y657" s="117">
        <v>1300</v>
      </c>
      <c r="Z657" s="117">
        <v>0</v>
      </c>
      <c r="AA657" s="143"/>
      <c r="AB657" s="130">
        <v>17575</v>
      </c>
      <c r="AC657" s="130">
        <v>0</v>
      </c>
      <c r="AD657" s="130"/>
      <c r="AE657" s="130"/>
      <c r="AK657" s="123">
        <v>195200</v>
      </c>
      <c r="AL657" s="123">
        <v>0</v>
      </c>
      <c r="AM657" s="123">
        <v>2765273</v>
      </c>
      <c r="AN657" s="123">
        <v>0</v>
      </c>
      <c r="AO657" s="124">
        <v>0</v>
      </c>
      <c r="AP657" s="124">
        <v>0</v>
      </c>
      <c r="AQ657" s="124">
        <v>2713404.67</v>
      </c>
      <c r="AR657" s="124">
        <v>0</v>
      </c>
      <c r="AS657" s="123">
        <v>600</v>
      </c>
      <c r="AT657" s="123">
        <v>0</v>
      </c>
      <c r="AU657" s="123">
        <v>2769804.67</v>
      </c>
      <c r="AV657" s="123">
        <v>0</v>
      </c>
      <c r="AY657" s="131"/>
      <c r="AZ657" s="131"/>
      <c r="BK657" s="128">
        <f t="shared" si="95"/>
        <v>2770404.67</v>
      </c>
      <c r="BL657" s="128">
        <f t="shared" si="95"/>
        <v>0</v>
      </c>
      <c r="BM657" s="129">
        <f t="shared" si="93"/>
        <v>0</v>
      </c>
      <c r="BN657" s="129">
        <f t="shared" si="92"/>
        <v>0</v>
      </c>
    </row>
    <row r="658" spans="3:66" ht="20.100000000000001" customHeight="1" x14ac:dyDescent="0.25">
      <c r="C658" s="1" t="s">
        <v>669</v>
      </c>
      <c r="D658" s="139" t="s">
        <v>58</v>
      </c>
      <c r="E658" s="102" t="s">
        <v>62</v>
      </c>
      <c r="F658" s="140" t="s">
        <v>886</v>
      </c>
      <c r="G658" s="114">
        <f t="shared" si="96"/>
        <v>236865</v>
      </c>
      <c r="H658" s="114">
        <f t="shared" si="96"/>
        <v>0</v>
      </c>
      <c r="I658" s="114">
        <f t="shared" si="90"/>
        <v>152985</v>
      </c>
      <c r="J658" s="114">
        <f t="shared" si="90"/>
        <v>0</v>
      </c>
      <c r="M658" s="141" t="s">
        <v>886</v>
      </c>
      <c r="N658" s="142">
        <v>236865</v>
      </c>
      <c r="O658" s="142">
        <v>0</v>
      </c>
      <c r="P658" s="142">
        <v>0</v>
      </c>
      <c r="Q658" s="142">
        <v>0</v>
      </c>
      <c r="S658" s="117">
        <f t="shared" si="94"/>
        <v>121759</v>
      </c>
      <c r="T658" s="117">
        <f t="shared" si="94"/>
        <v>0</v>
      </c>
      <c r="U658" s="114">
        <f t="shared" si="97"/>
        <v>105845</v>
      </c>
      <c r="V658" s="114">
        <f t="shared" si="97"/>
        <v>0</v>
      </c>
      <c r="W658" s="117">
        <v>262765</v>
      </c>
      <c r="X658" s="117">
        <v>0</v>
      </c>
      <c r="Y658" s="117">
        <v>258920</v>
      </c>
      <c r="Z658" s="117">
        <v>0</v>
      </c>
      <c r="AA658" s="143"/>
      <c r="AB658" s="130">
        <v>249550</v>
      </c>
      <c r="AC658" s="130">
        <v>0</v>
      </c>
      <c r="AD658" s="130">
        <v>258903</v>
      </c>
      <c r="AE658" s="130"/>
      <c r="AK658" s="123">
        <v>152985</v>
      </c>
      <c r="AL658" s="123">
        <v>0</v>
      </c>
      <c r="AM658" s="123">
        <v>0</v>
      </c>
      <c r="AN658" s="123">
        <v>0</v>
      </c>
      <c r="AO658" s="124">
        <v>121759</v>
      </c>
      <c r="AP658" s="124">
        <v>0</v>
      </c>
      <c r="AQ658" s="124">
        <v>0</v>
      </c>
      <c r="AR658" s="124">
        <v>0</v>
      </c>
      <c r="AS658" s="123">
        <v>105845</v>
      </c>
      <c r="AT658" s="123">
        <v>0</v>
      </c>
      <c r="AU658" s="123">
        <v>0</v>
      </c>
      <c r="AV658" s="123">
        <v>0</v>
      </c>
      <c r="AY658" s="131">
        <v>354902</v>
      </c>
      <c r="AZ658" s="131"/>
      <c r="BK658" s="128">
        <f t="shared" si="95"/>
        <v>105845</v>
      </c>
      <c r="BL658" s="128">
        <f t="shared" si="95"/>
        <v>0</v>
      </c>
      <c r="BM658" s="129">
        <f t="shared" si="93"/>
        <v>0</v>
      </c>
      <c r="BN658" s="129">
        <f t="shared" si="92"/>
        <v>0</v>
      </c>
    </row>
    <row r="659" spans="3:66" ht="20.100000000000001" customHeight="1" x14ac:dyDescent="0.25">
      <c r="C659" s="1" t="s">
        <v>669</v>
      </c>
      <c r="D659" s="139" t="s">
        <v>58</v>
      </c>
      <c r="E659" s="102" t="s">
        <v>62</v>
      </c>
      <c r="F659" s="140" t="s">
        <v>887</v>
      </c>
      <c r="G659" s="114">
        <f t="shared" si="96"/>
        <v>2062</v>
      </c>
      <c r="H659" s="114">
        <f t="shared" si="96"/>
        <v>0</v>
      </c>
      <c r="I659" s="114">
        <f t="shared" si="90"/>
        <v>0</v>
      </c>
      <c r="J659" s="114">
        <f t="shared" si="90"/>
        <v>0</v>
      </c>
      <c r="M659" s="141" t="s">
        <v>887</v>
      </c>
      <c r="N659" s="142">
        <v>2062</v>
      </c>
      <c r="O659" s="142">
        <v>0</v>
      </c>
      <c r="P659" s="142">
        <v>0</v>
      </c>
      <c r="Q659" s="142">
        <v>0</v>
      </c>
      <c r="S659" s="117">
        <f t="shared" si="94"/>
        <v>190675</v>
      </c>
      <c r="T659" s="117">
        <f t="shared" si="94"/>
        <v>0</v>
      </c>
      <c r="U659" s="114">
        <f t="shared" si="97"/>
        <v>183000</v>
      </c>
      <c r="V659" s="114">
        <f t="shared" si="97"/>
        <v>0</v>
      </c>
      <c r="W659" s="117">
        <v>117000</v>
      </c>
      <c r="X659" s="117">
        <v>0</v>
      </c>
      <c r="Y659" s="117">
        <v>313600</v>
      </c>
      <c r="Z659" s="117">
        <v>0</v>
      </c>
      <c r="AA659" s="143"/>
      <c r="AB659" s="130">
        <v>242048</v>
      </c>
      <c r="AC659" s="130">
        <v>0</v>
      </c>
      <c r="AD659" s="130">
        <v>330855</v>
      </c>
      <c r="AE659" s="130"/>
      <c r="AK659" s="123">
        <v>0</v>
      </c>
      <c r="AL659" s="123">
        <v>0</v>
      </c>
      <c r="AM659" s="123">
        <v>0</v>
      </c>
      <c r="AN659" s="123">
        <v>0</v>
      </c>
      <c r="AO659" s="124">
        <v>190675</v>
      </c>
      <c r="AP659" s="124">
        <v>0</v>
      </c>
      <c r="AQ659" s="124">
        <v>0</v>
      </c>
      <c r="AR659" s="124">
        <v>0</v>
      </c>
      <c r="AS659" s="123">
        <v>183000</v>
      </c>
      <c r="AT659" s="123">
        <v>0</v>
      </c>
      <c r="AU659" s="123">
        <v>0</v>
      </c>
      <c r="AV659" s="123">
        <v>0</v>
      </c>
      <c r="AY659" s="131">
        <v>336085</v>
      </c>
      <c r="AZ659" s="131"/>
      <c r="BK659" s="128">
        <f t="shared" si="95"/>
        <v>183000</v>
      </c>
      <c r="BL659" s="128">
        <f t="shared" si="95"/>
        <v>0</v>
      </c>
      <c r="BM659" s="129">
        <f t="shared" si="93"/>
        <v>0</v>
      </c>
      <c r="BN659" s="129">
        <f t="shared" si="92"/>
        <v>0</v>
      </c>
    </row>
    <row r="660" spans="3:66" ht="20.100000000000001" customHeight="1" x14ac:dyDescent="0.25">
      <c r="C660" s="1" t="s">
        <v>669</v>
      </c>
      <c r="D660" s="139" t="s">
        <v>58</v>
      </c>
      <c r="E660" s="102" t="s">
        <v>62</v>
      </c>
      <c r="F660" s="140" t="s">
        <v>888</v>
      </c>
      <c r="G660" s="114">
        <f t="shared" si="96"/>
        <v>1996140.17</v>
      </c>
      <c r="H660" s="114">
        <f t="shared" si="96"/>
        <v>0</v>
      </c>
      <c r="I660" s="114">
        <f t="shared" si="90"/>
        <v>1424289.2</v>
      </c>
      <c r="J660" s="114">
        <f t="shared" si="90"/>
        <v>0</v>
      </c>
      <c r="M660" s="141" t="s">
        <v>888</v>
      </c>
      <c r="N660" s="142">
        <v>1996140.17</v>
      </c>
      <c r="O660" s="142">
        <v>0</v>
      </c>
      <c r="P660" s="142">
        <v>0</v>
      </c>
      <c r="Q660" s="142">
        <v>0</v>
      </c>
      <c r="S660" s="117">
        <f t="shared" si="94"/>
        <v>826935.96</v>
      </c>
      <c r="T660" s="117">
        <f t="shared" si="94"/>
        <v>0</v>
      </c>
      <c r="U660" s="114">
        <f t="shared" si="97"/>
        <v>857201.61</v>
      </c>
      <c r="V660" s="114">
        <f t="shared" si="97"/>
        <v>0</v>
      </c>
      <c r="W660" s="117">
        <v>1535335</v>
      </c>
      <c r="X660" s="117">
        <v>0</v>
      </c>
      <c r="Y660" s="117">
        <v>1173053.76</v>
      </c>
      <c r="Z660" s="117">
        <v>0</v>
      </c>
      <c r="AA660" s="143"/>
      <c r="AB660" s="130">
        <v>812437.86</v>
      </c>
      <c r="AC660" s="130">
        <v>0</v>
      </c>
      <c r="AD660" s="130">
        <v>1209642</v>
      </c>
      <c r="AE660" s="130"/>
      <c r="AK660" s="123">
        <v>1424289.2</v>
      </c>
      <c r="AL660" s="123">
        <v>0</v>
      </c>
      <c r="AM660" s="123">
        <v>0</v>
      </c>
      <c r="AN660" s="123">
        <v>0</v>
      </c>
      <c r="AO660" s="124">
        <v>826935.96</v>
      </c>
      <c r="AP660" s="124">
        <v>0</v>
      </c>
      <c r="AQ660" s="124">
        <v>0</v>
      </c>
      <c r="AR660" s="124">
        <v>0</v>
      </c>
      <c r="AS660" s="123">
        <v>857201.61</v>
      </c>
      <c r="AT660" s="123">
        <v>0</v>
      </c>
      <c r="AU660" s="123">
        <v>0</v>
      </c>
      <c r="AV660" s="123">
        <v>0</v>
      </c>
      <c r="AY660" s="131">
        <v>2187666.9700000002</v>
      </c>
      <c r="AZ660" s="131"/>
      <c r="BK660" s="128">
        <f t="shared" si="95"/>
        <v>857201.61</v>
      </c>
      <c r="BL660" s="128">
        <f t="shared" si="95"/>
        <v>0</v>
      </c>
      <c r="BM660" s="129">
        <f t="shared" si="93"/>
        <v>0</v>
      </c>
      <c r="BN660" s="129">
        <f t="shared" si="92"/>
        <v>0</v>
      </c>
    </row>
    <row r="661" spans="3:66" ht="20.100000000000001" customHeight="1" x14ac:dyDescent="0.25">
      <c r="C661" s="1" t="s">
        <v>669</v>
      </c>
      <c r="D661" s="139" t="s">
        <v>58</v>
      </c>
      <c r="E661" s="102" t="s">
        <v>62</v>
      </c>
      <c r="F661" s="140" t="s">
        <v>889</v>
      </c>
      <c r="G661" s="114">
        <f t="shared" si="96"/>
        <v>4109980</v>
      </c>
      <c r="H661" s="114">
        <f t="shared" si="96"/>
        <v>0</v>
      </c>
      <c r="I661" s="114">
        <f t="shared" si="90"/>
        <v>3249746</v>
      </c>
      <c r="J661" s="114">
        <f t="shared" si="90"/>
        <v>0</v>
      </c>
      <c r="M661" s="141" t="s">
        <v>889</v>
      </c>
      <c r="N661" s="142">
        <v>4109980</v>
      </c>
      <c r="O661" s="142">
        <v>0</v>
      </c>
      <c r="P661" s="142">
        <v>0</v>
      </c>
      <c r="Q661" s="142">
        <v>0</v>
      </c>
      <c r="S661" s="117">
        <f t="shared" si="94"/>
        <v>4034830</v>
      </c>
      <c r="T661" s="117">
        <f t="shared" si="94"/>
        <v>0</v>
      </c>
      <c r="U661" s="114">
        <f t="shared" si="97"/>
        <v>1607772</v>
      </c>
      <c r="V661" s="114">
        <f t="shared" si="97"/>
        <v>0</v>
      </c>
      <c r="W661" s="117">
        <v>1703805</v>
      </c>
      <c r="X661" s="117">
        <v>0</v>
      </c>
      <c r="Y661" s="117">
        <v>1850812</v>
      </c>
      <c r="Z661" s="117">
        <v>0</v>
      </c>
      <c r="AA661" s="143"/>
      <c r="AB661" s="130">
        <v>1405690</v>
      </c>
      <c r="AC661" s="130">
        <v>0</v>
      </c>
      <c r="AD661" s="130">
        <v>2138164</v>
      </c>
      <c r="AE661" s="130"/>
      <c r="AK661" s="123">
        <v>3249746</v>
      </c>
      <c r="AL661" s="123">
        <v>0</v>
      </c>
      <c r="AM661" s="123">
        <v>0</v>
      </c>
      <c r="AN661" s="123">
        <v>0</v>
      </c>
      <c r="AO661" s="124">
        <v>4034830</v>
      </c>
      <c r="AP661" s="124">
        <v>0</v>
      </c>
      <c r="AQ661" s="124">
        <v>0</v>
      </c>
      <c r="AR661" s="124">
        <v>0</v>
      </c>
      <c r="AS661" s="123">
        <v>1607772</v>
      </c>
      <c r="AT661" s="123">
        <v>0</v>
      </c>
      <c r="AU661" s="123">
        <v>0</v>
      </c>
      <c r="AV661" s="123">
        <v>0</v>
      </c>
      <c r="AY661" s="131">
        <v>3354954</v>
      </c>
      <c r="AZ661" s="131"/>
      <c r="BK661" s="128">
        <f t="shared" si="95"/>
        <v>1607772</v>
      </c>
      <c r="BL661" s="128">
        <f t="shared" si="95"/>
        <v>0</v>
      </c>
      <c r="BM661" s="129">
        <f t="shared" si="93"/>
        <v>0</v>
      </c>
      <c r="BN661" s="129">
        <f t="shared" si="92"/>
        <v>0</v>
      </c>
    </row>
    <row r="662" spans="3:66" ht="20.100000000000001" customHeight="1" x14ac:dyDescent="0.25">
      <c r="C662" s="1" t="s">
        <v>669</v>
      </c>
      <c r="D662" s="139" t="s">
        <v>58</v>
      </c>
      <c r="E662" s="102" t="s">
        <v>62</v>
      </c>
      <c r="F662" s="140" t="s">
        <v>890</v>
      </c>
      <c r="G662" s="114">
        <f t="shared" si="96"/>
        <v>0</v>
      </c>
      <c r="H662" s="114">
        <f t="shared" si="96"/>
        <v>0</v>
      </c>
      <c r="I662" s="114">
        <f t="shared" si="90"/>
        <v>0</v>
      </c>
      <c r="J662" s="114">
        <f t="shared" si="90"/>
        <v>0</v>
      </c>
      <c r="M662" s="141" t="s">
        <v>890</v>
      </c>
      <c r="N662" s="142">
        <v>0</v>
      </c>
      <c r="O662" s="142">
        <v>0</v>
      </c>
      <c r="P662" s="142">
        <v>0</v>
      </c>
      <c r="Q662" s="142">
        <v>0</v>
      </c>
      <c r="S662" s="117">
        <f t="shared" si="94"/>
        <v>0</v>
      </c>
      <c r="T662" s="117">
        <f t="shared" si="94"/>
        <v>0</v>
      </c>
      <c r="U662" s="114">
        <f t="shared" si="97"/>
        <v>0</v>
      </c>
      <c r="V662" s="114">
        <f t="shared" si="97"/>
        <v>0</v>
      </c>
      <c r="W662" s="117">
        <v>15334304</v>
      </c>
      <c r="X662" s="117">
        <v>0</v>
      </c>
      <c r="Y662" s="117">
        <v>14300339</v>
      </c>
      <c r="Z662" s="117">
        <v>0</v>
      </c>
      <c r="AA662" s="143"/>
      <c r="AB662" s="130">
        <v>13984683</v>
      </c>
      <c r="AC662" s="130">
        <v>0</v>
      </c>
      <c r="AD662" s="130">
        <v>13509023</v>
      </c>
      <c r="AE662" s="130"/>
      <c r="AK662" s="123">
        <v>0</v>
      </c>
      <c r="AL662" s="123">
        <v>0</v>
      </c>
      <c r="AM662" s="123">
        <v>0</v>
      </c>
      <c r="AN662" s="123">
        <v>0</v>
      </c>
      <c r="AO662" s="124">
        <v>0</v>
      </c>
      <c r="AP662" s="124">
        <v>0</v>
      </c>
      <c r="AQ662" s="124">
        <v>0</v>
      </c>
      <c r="AR662" s="124">
        <v>0</v>
      </c>
      <c r="AS662" s="123">
        <v>0</v>
      </c>
      <c r="AT662" s="123">
        <v>0</v>
      </c>
      <c r="AU662" s="123">
        <v>0</v>
      </c>
      <c r="AV662" s="123">
        <v>0</v>
      </c>
      <c r="AY662" s="131">
        <v>13446907</v>
      </c>
      <c r="AZ662" s="131"/>
      <c r="BK662" s="128">
        <f t="shared" si="95"/>
        <v>0</v>
      </c>
      <c r="BL662" s="128">
        <f t="shared" si="95"/>
        <v>0</v>
      </c>
      <c r="BM662" s="129">
        <f t="shared" si="93"/>
        <v>0</v>
      </c>
      <c r="BN662" s="129">
        <f t="shared" si="92"/>
        <v>0</v>
      </c>
    </row>
    <row r="663" spans="3:66" ht="20.100000000000001" customHeight="1" x14ac:dyDescent="0.25">
      <c r="C663" s="1" t="s">
        <v>669</v>
      </c>
      <c r="D663" s="139" t="s">
        <v>58</v>
      </c>
      <c r="E663" s="102" t="s">
        <v>62</v>
      </c>
      <c r="F663" s="140" t="s">
        <v>891</v>
      </c>
      <c r="G663" s="114">
        <f t="shared" si="96"/>
        <v>0</v>
      </c>
      <c r="H663" s="114">
        <f t="shared" si="96"/>
        <v>0</v>
      </c>
      <c r="I663" s="114">
        <f t="shared" si="90"/>
        <v>0</v>
      </c>
      <c r="J663" s="114">
        <f t="shared" si="90"/>
        <v>0</v>
      </c>
      <c r="M663" s="141" t="s">
        <v>891</v>
      </c>
      <c r="N663" s="142">
        <v>0</v>
      </c>
      <c r="O663" s="142">
        <v>0</v>
      </c>
      <c r="P663" s="142">
        <v>0</v>
      </c>
      <c r="Q663" s="142">
        <v>0</v>
      </c>
      <c r="S663" s="117">
        <f t="shared" si="94"/>
        <v>28675</v>
      </c>
      <c r="T663" s="117">
        <f t="shared" si="94"/>
        <v>0</v>
      </c>
      <c r="U663" s="114">
        <f t="shared" si="97"/>
        <v>0</v>
      </c>
      <c r="V663" s="114">
        <f t="shared" si="97"/>
        <v>0</v>
      </c>
      <c r="W663" s="117">
        <v>0</v>
      </c>
      <c r="X663" s="117">
        <v>0</v>
      </c>
      <c r="Y663" s="117">
        <v>0</v>
      </c>
      <c r="Z663" s="117">
        <v>0</v>
      </c>
      <c r="AA663" s="143"/>
      <c r="AB663" s="130">
        <v>0</v>
      </c>
      <c r="AC663" s="130">
        <v>0</v>
      </c>
      <c r="AD663" s="130">
        <v>51670</v>
      </c>
      <c r="AE663" s="130"/>
      <c r="AK663" s="123">
        <v>0</v>
      </c>
      <c r="AL663" s="123">
        <v>0</v>
      </c>
      <c r="AM663" s="123">
        <v>0</v>
      </c>
      <c r="AN663" s="123">
        <v>0</v>
      </c>
      <c r="AO663" s="124">
        <v>28675</v>
      </c>
      <c r="AP663" s="124">
        <v>0</v>
      </c>
      <c r="AQ663" s="124">
        <v>0</v>
      </c>
      <c r="AR663" s="124">
        <v>0</v>
      </c>
      <c r="AS663" s="123">
        <v>0</v>
      </c>
      <c r="AT663" s="123">
        <v>0</v>
      </c>
      <c r="AU663" s="123">
        <v>0</v>
      </c>
      <c r="AV663" s="123">
        <v>0</v>
      </c>
      <c r="AY663" s="131">
        <v>38382</v>
      </c>
      <c r="AZ663" s="131"/>
      <c r="BK663" s="128">
        <f t="shared" si="95"/>
        <v>0</v>
      </c>
      <c r="BL663" s="128">
        <f t="shared" si="95"/>
        <v>0</v>
      </c>
      <c r="BM663" s="129">
        <f t="shared" si="93"/>
        <v>0</v>
      </c>
      <c r="BN663" s="129">
        <f t="shared" si="92"/>
        <v>0</v>
      </c>
    </row>
    <row r="664" spans="3:66" ht="20.100000000000001" customHeight="1" x14ac:dyDescent="0.25">
      <c r="C664" s="1" t="s">
        <v>669</v>
      </c>
      <c r="D664" s="139" t="s">
        <v>58</v>
      </c>
      <c r="E664" s="102" t="s">
        <v>62</v>
      </c>
      <c r="F664" s="140" t="s">
        <v>892</v>
      </c>
      <c r="G664" s="114">
        <f t="shared" si="96"/>
        <v>0</v>
      </c>
      <c r="H664" s="114">
        <f t="shared" si="96"/>
        <v>0</v>
      </c>
      <c r="I664" s="114">
        <f t="shared" si="90"/>
        <v>15000</v>
      </c>
      <c r="J664" s="114">
        <f t="shared" si="90"/>
        <v>0</v>
      </c>
      <c r="M664" s="141" t="s">
        <v>892</v>
      </c>
      <c r="N664" s="142">
        <v>0</v>
      </c>
      <c r="O664" s="142">
        <v>0</v>
      </c>
      <c r="P664" s="142">
        <v>0</v>
      </c>
      <c r="Q664" s="142">
        <v>0</v>
      </c>
      <c r="S664" s="117">
        <f t="shared" si="94"/>
        <v>0</v>
      </c>
      <c r="T664" s="117">
        <f t="shared" si="94"/>
        <v>0</v>
      </c>
      <c r="U664" s="114">
        <f t="shared" si="97"/>
        <v>412483</v>
      </c>
      <c r="V664" s="114">
        <f t="shared" si="97"/>
        <v>0</v>
      </c>
      <c r="W664" s="117">
        <v>870558</v>
      </c>
      <c r="X664" s="117">
        <v>0</v>
      </c>
      <c r="Y664" s="117">
        <v>300000</v>
      </c>
      <c r="Z664" s="117">
        <v>0</v>
      </c>
      <c r="AA664" s="143"/>
      <c r="AB664" s="130">
        <v>270000</v>
      </c>
      <c r="AC664" s="130">
        <v>0</v>
      </c>
      <c r="AD664" s="130">
        <v>213000</v>
      </c>
      <c r="AE664" s="130"/>
      <c r="AK664" s="123">
        <v>15000</v>
      </c>
      <c r="AL664" s="123">
        <v>0</v>
      </c>
      <c r="AM664" s="123">
        <v>0</v>
      </c>
      <c r="AN664" s="123">
        <v>0</v>
      </c>
      <c r="AO664" s="124">
        <v>0</v>
      </c>
      <c r="AP664" s="124">
        <v>0</v>
      </c>
      <c r="AQ664" s="124">
        <v>0</v>
      </c>
      <c r="AR664" s="124">
        <v>0</v>
      </c>
      <c r="AS664" s="123">
        <v>35833</v>
      </c>
      <c r="AT664" s="123">
        <v>0</v>
      </c>
      <c r="AU664" s="123">
        <v>376650</v>
      </c>
      <c r="AV664" s="123">
        <v>0</v>
      </c>
      <c r="AY664" s="131"/>
      <c r="AZ664" s="131"/>
      <c r="BK664" s="128">
        <f t="shared" si="95"/>
        <v>412483</v>
      </c>
      <c r="BL664" s="128">
        <f t="shared" si="95"/>
        <v>0</v>
      </c>
      <c r="BM664" s="129">
        <f t="shared" si="93"/>
        <v>0</v>
      </c>
      <c r="BN664" s="129">
        <f t="shared" si="92"/>
        <v>0</v>
      </c>
    </row>
    <row r="665" spans="3:66" ht="20.100000000000001" customHeight="1" x14ac:dyDescent="0.25">
      <c r="C665" s="1" t="s">
        <v>669</v>
      </c>
      <c r="D665" s="139" t="s">
        <v>58</v>
      </c>
      <c r="E665" s="102" t="s">
        <v>62</v>
      </c>
      <c r="F665" s="140" t="s">
        <v>893</v>
      </c>
      <c r="G665" s="114">
        <f t="shared" si="96"/>
        <v>5315888</v>
      </c>
      <c r="H665" s="114">
        <f t="shared" si="96"/>
        <v>0</v>
      </c>
      <c r="I665" s="114">
        <f t="shared" si="90"/>
        <v>6139330</v>
      </c>
      <c r="J665" s="114">
        <f t="shared" si="90"/>
        <v>0</v>
      </c>
      <c r="M665" s="141" t="s">
        <v>893</v>
      </c>
      <c r="N665" s="142">
        <v>0</v>
      </c>
      <c r="O665" s="142">
        <v>0</v>
      </c>
      <c r="P665" s="142">
        <v>5315888</v>
      </c>
      <c r="Q665" s="142">
        <v>0</v>
      </c>
      <c r="S665" s="117">
        <f t="shared" si="94"/>
        <v>4525845.04</v>
      </c>
      <c r="T665" s="117">
        <f t="shared" si="94"/>
        <v>0</v>
      </c>
      <c r="U665" s="114">
        <f t="shared" si="97"/>
        <v>2629262.2799999998</v>
      </c>
      <c r="V665" s="114">
        <f t="shared" si="97"/>
        <v>0</v>
      </c>
      <c r="W665" s="117">
        <v>692460</v>
      </c>
      <c r="X665" s="117">
        <v>0</v>
      </c>
      <c r="Y665" s="117"/>
      <c r="Z665" s="117"/>
      <c r="AA665" s="143"/>
      <c r="AB665" s="130"/>
      <c r="AC665" s="130"/>
      <c r="AD665" s="130"/>
      <c r="AE665" s="130"/>
      <c r="AK665" s="123">
        <v>0</v>
      </c>
      <c r="AL665" s="123">
        <v>0</v>
      </c>
      <c r="AM665" s="123">
        <v>6139330</v>
      </c>
      <c r="AN665" s="123">
        <v>0</v>
      </c>
      <c r="AO665" s="124">
        <v>0</v>
      </c>
      <c r="AP665" s="124">
        <v>0</v>
      </c>
      <c r="AQ665" s="124">
        <v>4525845.04</v>
      </c>
      <c r="AR665" s="124">
        <v>0</v>
      </c>
      <c r="AS665" s="123">
        <v>0</v>
      </c>
      <c r="AT665" s="123">
        <v>0</v>
      </c>
      <c r="AU665" s="123">
        <v>2629262.2799999998</v>
      </c>
      <c r="AV665" s="123">
        <v>0</v>
      </c>
      <c r="AY665" s="131"/>
      <c r="AZ665" s="131"/>
      <c r="BK665" s="128">
        <f t="shared" si="95"/>
        <v>2629262.2799999998</v>
      </c>
      <c r="BL665" s="128">
        <f t="shared" si="95"/>
        <v>0</v>
      </c>
      <c r="BM665" s="129">
        <f t="shared" si="93"/>
        <v>0</v>
      </c>
      <c r="BN665" s="129">
        <f t="shared" si="92"/>
        <v>0</v>
      </c>
    </row>
    <row r="666" spans="3:66" ht="20.100000000000001" customHeight="1" x14ac:dyDescent="0.25">
      <c r="C666" s="1" t="s">
        <v>669</v>
      </c>
      <c r="D666" s="139" t="s">
        <v>58</v>
      </c>
      <c r="E666" s="102" t="s">
        <v>62</v>
      </c>
      <c r="F666" s="140" t="s">
        <v>894</v>
      </c>
      <c r="G666" s="114">
        <f t="shared" si="96"/>
        <v>12507379.4</v>
      </c>
      <c r="H666" s="114">
        <f t="shared" si="96"/>
        <v>0</v>
      </c>
      <c r="I666" s="114">
        <f t="shared" si="90"/>
        <v>6967273.5199999996</v>
      </c>
      <c r="J666" s="114">
        <f t="shared" si="90"/>
        <v>0</v>
      </c>
      <c r="M666" s="141" t="s">
        <v>894</v>
      </c>
      <c r="N666" s="142">
        <v>12507379.4</v>
      </c>
      <c r="O666" s="142">
        <v>0</v>
      </c>
      <c r="P666" s="142">
        <v>0</v>
      </c>
      <c r="Q666" s="142">
        <v>0</v>
      </c>
      <c r="S666" s="117">
        <f t="shared" si="94"/>
        <v>5330518.1399999997</v>
      </c>
      <c r="T666" s="117">
        <f t="shared" si="94"/>
        <v>0</v>
      </c>
      <c r="U666" s="114">
        <f t="shared" si="97"/>
        <v>5922477.7000000002</v>
      </c>
      <c r="V666" s="114">
        <f t="shared" si="97"/>
        <v>0</v>
      </c>
      <c r="W666" s="117">
        <v>4338119.5599999996</v>
      </c>
      <c r="X666" s="117">
        <v>0</v>
      </c>
      <c r="Y666" s="117">
        <v>5664868.6200000001</v>
      </c>
      <c r="Z666" s="117">
        <v>0</v>
      </c>
      <c r="AA666" s="143"/>
      <c r="AB666" s="130">
        <f>7555984.38</f>
        <v>7555984.3799999999</v>
      </c>
      <c r="AC666" s="130">
        <v>0</v>
      </c>
      <c r="AD666" s="130">
        <f>25583427.51-0.04</f>
        <v>25583427.470000003</v>
      </c>
      <c r="AE666" s="130"/>
      <c r="AK666" s="123">
        <v>6967273.5199999996</v>
      </c>
      <c r="AL666" s="123">
        <v>0</v>
      </c>
      <c r="AM666" s="123">
        <v>0</v>
      </c>
      <c r="AN666" s="123">
        <v>0</v>
      </c>
      <c r="AO666" s="124">
        <v>5330518.1399999997</v>
      </c>
      <c r="AP666" s="124">
        <v>0</v>
      </c>
      <c r="AQ666" s="124">
        <v>0</v>
      </c>
      <c r="AR666" s="124">
        <v>0</v>
      </c>
      <c r="AS666" s="123">
        <v>5922477.7000000002</v>
      </c>
      <c r="AT666" s="123">
        <v>0</v>
      </c>
      <c r="AU666" s="123">
        <v>0</v>
      </c>
      <c r="AV666" s="123">
        <v>0</v>
      </c>
      <c r="AY666" s="131">
        <v>20464677.420000002</v>
      </c>
      <c r="AZ666" s="131"/>
      <c r="BK666" s="128">
        <f t="shared" si="95"/>
        <v>5922477.7000000002</v>
      </c>
      <c r="BL666" s="128">
        <f t="shared" si="95"/>
        <v>0</v>
      </c>
      <c r="BM666" s="129">
        <f t="shared" si="93"/>
        <v>0</v>
      </c>
      <c r="BN666" s="129">
        <f t="shared" si="92"/>
        <v>0</v>
      </c>
    </row>
    <row r="667" spans="3:66" ht="20.100000000000001" customHeight="1" x14ac:dyDescent="0.25">
      <c r="C667" s="1" t="s">
        <v>669</v>
      </c>
      <c r="D667" s="139" t="s">
        <v>58</v>
      </c>
      <c r="E667" s="102" t="s">
        <v>62</v>
      </c>
      <c r="F667" s="140" t="s">
        <v>895</v>
      </c>
      <c r="G667" s="114">
        <f t="shared" si="96"/>
        <v>324330.67</v>
      </c>
      <c r="H667" s="114">
        <f t="shared" si="96"/>
        <v>0</v>
      </c>
      <c r="I667" s="114">
        <f t="shared" si="90"/>
        <v>152362.5</v>
      </c>
      <c r="J667" s="114">
        <f t="shared" si="90"/>
        <v>0</v>
      </c>
      <c r="M667" s="141" t="s">
        <v>895</v>
      </c>
      <c r="N667" s="142">
        <v>324330.67</v>
      </c>
      <c r="O667" s="142">
        <v>0</v>
      </c>
      <c r="P667" s="142">
        <v>0</v>
      </c>
      <c r="Q667" s="142">
        <v>0</v>
      </c>
      <c r="S667" s="117">
        <f t="shared" si="94"/>
        <v>538468</v>
      </c>
      <c r="T667" s="117">
        <f t="shared" si="94"/>
        <v>0</v>
      </c>
      <c r="U667" s="114">
        <f t="shared" si="97"/>
        <v>276233</v>
      </c>
      <c r="V667" s="114">
        <f t="shared" si="97"/>
        <v>0</v>
      </c>
      <c r="W667" s="117">
        <v>160344.04</v>
      </c>
      <c r="X667" s="117">
        <v>0</v>
      </c>
      <c r="Y667" s="117">
        <v>270307.59999999998</v>
      </c>
      <c r="Z667" s="117">
        <v>0</v>
      </c>
      <c r="AA667" s="143"/>
      <c r="AB667" s="130">
        <v>3823116.56</v>
      </c>
      <c r="AC667" s="130">
        <v>0</v>
      </c>
      <c r="AD667" s="130"/>
      <c r="AE667" s="130"/>
      <c r="AK667" s="123">
        <v>152362.5</v>
      </c>
      <c r="AL667" s="123">
        <v>0</v>
      </c>
      <c r="AM667" s="123">
        <v>0</v>
      </c>
      <c r="AN667" s="123">
        <v>0</v>
      </c>
      <c r="AO667" s="124">
        <v>538468</v>
      </c>
      <c r="AP667" s="124">
        <v>0</v>
      </c>
      <c r="AQ667" s="124">
        <v>0</v>
      </c>
      <c r="AR667" s="124">
        <v>0</v>
      </c>
      <c r="AS667" s="123">
        <v>276233</v>
      </c>
      <c r="AT667" s="123">
        <v>0</v>
      </c>
      <c r="AU667" s="123">
        <v>0</v>
      </c>
      <c r="AV667" s="123">
        <v>0</v>
      </c>
      <c r="AY667" s="131"/>
      <c r="AZ667" s="131"/>
      <c r="BK667" s="128">
        <f t="shared" si="95"/>
        <v>276233</v>
      </c>
      <c r="BL667" s="128">
        <f t="shared" si="95"/>
        <v>0</v>
      </c>
      <c r="BM667" s="129">
        <f t="shared" si="93"/>
        <v>0</v>
      </c>
      <c r="BN667" s="129">
        <f t="shared" si="92"/>
        <v>0</v>
      </c>
    </row>
    <row r="668" spans="3:66" ht="20.100000000000001" customHeight="1" x14ac:dyDescent="0.25">
      <c r="C668" s="1" t="s">
        <v>669</v>
      </c>
      <c r="D668" s="139" t="s">
        <v>58</v>
      </c>
      <c r="E668" s="102" t="s">
        <v>62</v>
      </c>
      <c r="F668" s="140" t="s">
        <v>896</v>
      </c>
      <c r="G668" s="114">
        <f t="shared" si="96"/>
        <v>65113</v>
      </c>
      <c r="H668" s="114">
        <f t="shared" si="96"/>
        <v>0</v>
      </c>
      <c r="I668" s="114">
        <f t="shared" si="90"/>
        <v>88920</v>
      </c>
      <c r="J668" s="114">
        <f t="shared" si="90"/>
        <v>0</v>
      </c>
      <c r="M668" s="141" t="s">
        <v>896</v>
      </c>
      <c r="N668" s="142">
        <v>65113</v>
      </c>
      <c r="O668" s="142">
        <v>0</v>
      </c>
      <c r="P668" s="142">
        <v>0</v>
      </c>
      <c r="Q668" s="142">
        <v>0</v>
      </c>
      <c r="S668" s="117">
        <f t="shared" si="94"/>
        <v>469928.05</v>
      </c>
      <c r="T668" s="117">
        <f t="shared" si="94"/>
        <v>0</v>
      </c>
      <c r="U668" s="114">
        <f t="shared" si="97"/>
        <v>249465</v>
      </c>
      <c r="V668" s="114">
        <f t="shared" si="97"/>
        <v>0</v>
      </c>
      <c r="W668" s="117">
        <v>156067.75</v>
      </c>
      <c r="X668" s="117">
        <v>0</v>
      </c>
      <c r="Y668" s="117">
        <v>361903</v>
      </c>
      <c r="Z668" s="117">
        <v>0</v>
      </c>
      <c r="AA668" s="143"/>
      <c r="AB668" s="130">
        <v>253398</v>
      </c>
      <c r="AC668" s="130">
        <v>0</v>
      </c>
      <c r="AD668" s="130"/>
      <c r="AE668" s="130"/>
      <c r="AK668" s="123">
        <v>88920</v>
      </c>
      <c r="AL668" s="123">
        <v>0</v>
      </c>
      <c r="AM668" s="123">
        <v>0</v>
      </c>
      <c r="AN668" s="123">
        <v>0</v>
      </c>
      <c r="AO668" s="124">
        <v>469928.05</v>
      </c>
      <c r="AP668" s="124">
        <v>0</v>
      </c>
      <c r="AQ668" s="124">
        <v>0</v>
      </c>
      <c r="AR668" s="124">
        <v>0</v>
      </c>
      <c r="AS668" s="123">
        <v>249465</v>
      </c>
      <c r="AT668" s="123">
        <v>0</v>
      </c>
      <c r="AU668" s="123">
        <v>0</v>
      </c>
      <c r="AV668" s="123">
        <v>0</v>
      </c>
      <c r="AY668" s="131"/>
      <c r="AZ668" s="131"/>
      <c r="BK668" s="128">
        <f t="shared" si="95"/>
        <v>249465</v>
      </c>
      <c r="BL668" s="128">
        <f t="shared" si="95"/>
        <v>0</v>
      </c>
      <c r="BM668" s="129">
        <f t="shared" si="93"/>
        <v>0</v>
      </c>
      <c r="BN668" s="129">
        <f t="shared" si="92"/>
        <v>0</v>
      </c>
    </row>
    <row r="669" spans="3:66" ht="20.100000000000001" customHeight="1" x14ac:dyDescent="0.25">
      <c r="C669" s="1" t="s">
        <v>669</v>
      </c>
      <c r="D669" s="139" t="s">
        <v>58</v>
      </c>
      <c r="E669" s="102" t="s">
        <v>62</v>
      </c>
      <c r="F669" s="140" t="s">
        <v>897</v>
      </c>
      <c r="G669" s="114">
        <f t="shared" si="96"/>
        <v>25862940.370000001</v>
      </c>
      <c r="H669" s="114">
        <f t="shared" si="96"/>
        <v>0</v>
      </c>
      <c r="I669" s="114">
        <f t="shared" ref="I669:J705" si="98">+AK669+AM669</f>
        <v>23601728.239999998</v>
      </c>
      <c r="J669" s="114">
        <f t="shared" si="98"/>
        <v>0</v>
      </c>
      <c r="M669" s="141" t="s">
        <v>897</v>
      </c>
      <c r="N669" s="142">
        <v>25862940.370000001</v>
      </c>
      <c r="O669" s="142">
        <v>0</v>
      </c>
      <c r="P669" s="142">
        <v>0</v>
      </c>
      <c r="Q669" s="142">
        <v>0</v>
      </c>
      <c r="S669" s="117">
        <f t="shared" si="94"/>
        <v>20614261.329999998</v>
      </c>
      <c r="T669" s="117">
        <f t="shared" si="94"/>
        <v>0</v>
      </c>
      <c r="U669" s="114">
        <f t="shared" si="97"/>
        <v>10153086.789999999</v>
      </c>
      <c r="V669" s="114">
        <f t="shared" si="97"/>
        <v>0</v>
      </c>
      <c r="W669" s="117">
        <v>14998436.58</v>
      </c>
      <c r="X669" s="117">
        <v>0</v>
      </c>
      <c r="Y669" s="117">
        <v>11658731.08</v>
      </c>
      <c r="Z669" s="117">
        <v>0</v>
      </c>
      <c r="AA669" s="143"/>
      <c r="AB669" s="130">
        <v>5665071.1600000001</v>
      </c>
      <c r="AC669" s="130">
        <v>0</v>
      </c>
      <c r="AD669" s="130"/>
      <c r="AE669" s="130"/>
      <c r="AK669" s="123">
        <v>23601728.239999998</v>
      </c>
      <c r="AL669" s="123">
        <v>0</v>
      </c>
      <c r="AM669" s="123">
        <v>0</v>
      </c>
      <c r="AN669" s="123">
        <v>0</v>
      </c>
      <c r="AO669" s="124">
        <v>20614261.329999998</v>
      </c>
      <c r="AP669" s="124">
        <v>0</v>
      </c>
      <c r="AQ669" s="124">
        <v>0</v>
      </c>
      <c r="AR669" s="124">
        <v>0</v>
      </c>
      <c r="AS669" s="123">
        <v>10153086.789999999</v>
      </c>
      <c r="AT669" s="123">
        <v>0</v>
      </c>
      <c r="AU669" s="123">
        <v>0</v>
      </c>
      <c r="AV669" s="123">
        <v>0</v>
      </c>
      <c r="AY669" s="131"/>
      <c r="AZ669" s="131"/>
      <c r="BK669" s="128">
        <f t="shared" si="95"/>
        <v>10153086.789999999</v>
      </c>
      <c r="BL669" s="128">
        <f t="shared" si="95"/>
        <v>0</v>
      </c>
      <c r="BM669" s="129">
        <f t="shared" si="93"/>
        <v>0</v>
      </c>
      <c r="BN669" s="129">
        <f t="shared" si="92"/>
        <v>0</v>
      </c>
    </row>
    <row r="670" spans="3:66" ht="20.100000000000001" customHeight="1" x14ac:dyDescent="0.25">
      <c r="C670" s="1" t="s">
        <v>669</v>
      </c>
      <c r="D670" s="139" t="s">
        <v>58</v>
      </c>
      <c r="E670" s="102" t="s">
        <v>62</v>
      </c>
      <c r="F670" s="140" t="s">
        <v>898</v>
      </c>
      <c r="G670" s="114">
        <f t="shared" si="96"/>
        <v>19012</v>
      </c>
      <c r="H670" s="114">
        <f t="shared" si="96"/>
        <v>0</v>
      </c>
      <c r="I670" s="114">
        <f t="shared" si="98"/>
        <v>0</v>
      </c>
      <c r="J670" s="114">
        <f t="shared" si="98"/>
        <v>0</v>
      </c>
      <c r="M670" s="141" t="s">
        <v>898</v>
      </c>
      <c r="N670" s="142">
        <v>19012</v>
      </c>
      <c r="O670" s="142">
        <v>0</v>
      </c>
      <c r="P670" s="142">
        <v>0</v>
      </c>
      <c r="Q670" s="142">
        <v>0</v>
      </c>
      <c r="S670" s="117">
        <f t="shared" si="94"/>
        <v>6162</v>
      </c>
      <c r="T670" s="117">
        <f t="shared" si="94"/>
        <v>0</v>
      </c>
      <c r="U670" s="114">
        <f t="shared" si="97"/>
        <v>10605</v>
      </c>
      <c r="V670" s="114">
        <f t="shared" si="97"/>
        <v>0</v>
      </c>
      <c r="W670" s="117">
        <v>900</v>
      </c>
      <c r="X670" s="117">
        <v>0</v>
      </c>
      <c r="Y670" s="117">
        <v>13500</v>
      </c>
      <c r="Z670" s="117">
        <v>0</v>
      </c>
      <c r="AA670" s="143"/>
      <c r="AB670" s="130">
        <v>5800</v>
      </c>
      <c r="AC670" s="130">
        <v>0</v>
      </c>
      <c r="AD670" s="130"/>
      <c r="AE670" s="130"/>
      <c r="AK670" s="123">
        <v>0</v>
      </c>
      <c r="AL670" s="123">
        <v>0</v>
      </c>
      <c r="AM670" s="123">
        <v>0</v>
      </c>
      <c r="AN670" s="123">
        <v>0</v>
      </c>
      <c r="AO670" s="124">
        <v>6162</v>
      </c>
      <c r="AP670" s="124">
        <v>0</v>
      </c>
      <c r="AQ670" s="124">
        <v>0</v>
      </c>
      <c r="AR670" s="124">
        <v>0</v>
      </c>
      <c r="AS670" s="123">
        <v>10605</v>
      </c>
      <c r="AT670" s="123">
        <v>0</v>
      </c>
      <c r="AU670" s="123">
        <v>0</v>
      </c>
      <c r="AV670" s="123">
        <v>0</v>
      </c>
      <c r="AY670" s="131"/>
      <c r="AZ670" s="131"/>
      <c r="BK670" s="128">
        <f t="shared" si="95"/>
        <v>10605</v>
      </c>
      <c r="BL670" s="128">
        <f t="shared" si="95"/>
        <v>0</v>
      </c>
      <c r="BM670" s="129">
        <f t="shared" si="93"/>
        <v>0</v>
      </c>
      <c r="BN670" s="129">
        <f t="shared" si="92"/>
        <v>0</v>
      </c>
    </row>
    <row r="671" spans="3:66" ht="20.100000000000001" customHeight="1" x14ac:dyDescent="0.25">
      <c r="C671" s="1" t="s">
        <v>669</v>
      </c>
      <c r="D671" s="139" t="s">
        <v>58</v>
      </c>
      <c r="E671" s="102" t="s">
        <v>62</v>
      </c>
      <c r="F671" s="140" t="s">
        <v>899</v>
      </c>
      <c r="G671" s="114">
        <f t="shared" si="96"/>
        <v>6371777.8499999996</v>
      </c>
      <c r="H671" s="114">
        <f t="shared" si="96"/>
        <v>0</v>
      </c>
      <c r="I671" s="114">
        <f t="shared" si="98"/>
        <v>6515522.4000000004</v>
      </c>
      <c r="J671" s="114">
        <f t="shared" si="98"/>
        <v>0</v>
      </c>
      <c r="M671" s="141" t="s">
        <v>899</v>
      </c>
      <c r="N671" s="142">
        <v>6371777.8499999996</v>
      </c>
      <c r="O671" s="142">
        <v>0</v>
      </c>
      <c r="P671" s="142">
        <v>0</v>
      </c>
      <c r="Q671" s="142">
        <v>0</v>
      </c>
      <c r="S671" s="117">
        <f t="shared" si="94"/>
        <v>5984426</v>
      </c>
      <c r="T671" s="117">
        <f t="shared" si="94"/>
        <v>0</v>
      </c>
      <c r="U671" s="114">
        <f t="shared" si="97"/>
        <v>4144654.08</v>
      </c>
      <c r="V671" s="114">
        <f t="shared" si="97"/>
        <v>0</v>
      </c>
      <c r="W671" s="117">
        <v>4273682.4000000004</v>
      </c>
      <c r="X671" s="117">
        <v>0</v>
      </c>
      <c r="Y671" s="117">
        <v>3755558.32</v>
      </c>
      <c r="Z671" s="117">
        <v>0</v>
      </c>
      <c r="AA671" s="143"/>
      <c r="AB671" s="130">
        <v>2775350.36</v>
      </c>
      <c r="AC671" s="130">
        <v>0</v>
      </c>
      <c r="AD671" s="130">
        <v>4234387</v>
      </c>
      <c r="AE671" s="130"/>
      <c r="AK671" s="123">
        <v>6515522.4000000004</v>
      </c>
      <c r="AL671" s="123">
        <v>0</v>
      </c>
      <c r="AM671" s="123">
        <v>0</v>
      </c>
      <c r="AN671" s="123">
        <v>0</v>
      </c>
      <c r="AO671" s="124">
        <v>5984426</v>
      </c>
      <c r="AP671" s="124">
        <v>0</v>
      </c>
      <c r="AQ671" s="124">
        <v>0</v>
      </c>
      <c r="AR671" s="124">
        <v>0</v>
      </c>
      <c r="AS671" s="123">
        <v>4144654.08</v>
      </c>
      <c r="AT671" s="123">
        <v>0</v>
      </c>
      <c r="AU671" s="123">
        <v>0</v>
      </c>
      <c r="AV671" s="123">
        <v>0</v>
      </c>
      <c r="AY671" s="131">
        <v>5259866</v>
      </c>
      <c r="AZ671" s="131"/>
      <c r="BK671" s="128">
        <f t="shared" si="95"/>
        <v>4144654.08</v>
      </c>
      <c r="BL671" s="128">
        <f t="shared" si="95"/>
        <v>0</v>
      </c>
      <c r="BM671" s="129">
        <f t="shared" si="93"/>
        <v>0</v>
      </c>
      <c r="BN671" s="129">
        <f t="shared" si="92"/>
        <v>0</v>
      </c>
    </row>
    <row r="672" spans="3:66" ht="20.100000000000001" customHeight="1" x14ac:dyDescent="0.25">
      <c r="C672" s="1" t="s">
        <v>669</v>
      </c>
      <c r="D672" s="139" t="s">
        <v>58</v>
      </c>
      <c r="E672" s="102" t="s">
        <v>62</v>
      </c>
      <c r="F672" s="140" t="s">
        <v>900</v>
      </c>
      <c r="G672" s="114">
        <f t="shared" si="96"/>
        <v>14160721.189999999</v>
      </c>
      <c r="H672" s="114">
        <f t="shared" si="96"/>
        <v>0</v>
      </c>
      <c r="I672" s="114">
        <f t="shared" si="98"/>
        <v>13187199.460000001</v>
      </c>
      <c r="J672" s="114">
        <f t="shared" si="98"/>
        <v>0</v>
      </c>
      <c r="M672" s="141" t="s">
        <v>900</v>
      </c>
      <c r="N672" s="142">
        <v>14160721.189999999</v>
      </c>
      <c r="O672" s="142">
        <v>0</v>
      </c>
      <c r="P672" s="142">
        <v>0</v>
      </c>
      <c r="Q672" s="142">
        <v>0</v>
      </c>
      <c r="S672" s="117">
        <f t="shared" si="94"/>
        <v>10298696.35</v>
      </c>
      <c r="T672" s="117">
        <f t="shared" si="94"/>
        <v>0</v>
      </c>
      <c r="U672" s="114">
        <f t="shared" si="97"/>
        <v>6452704.3499999996</v>
      </c>
      <c r="V672" s="114">
        <f t="shared" si="97"/>
        <v>0</v>
      </c>
      <c r="W672" s="117">
        <v>8691519.5999999996</v>
      </c>
      <c r="X672" s="117">
        <v>0</v>
      </c>
      <c r="Y672" s="117">
        <v>6932624.6200000001</v>
      </c>
      <c r="Z672" s="117">
        <v>0</v>
      </c>
      <c r="AA672" s="143"/>
      <c r="AB672" s="130">
        <v>2457025.88</v>
      </c>
      <c r="AC672" s="130">
        <v>0</v>
      </c>
      <c r="AD672" s="130">
        <v>2223627</v>
      </c>
      <c r="AE672" s="130"/>
      <c r="AK672" s="123">
        <v>13187199.460000001</v>
      </c>
      <c r="AL672" s="123">
        <v>0</v>
      </c>
      <c r="AM672" s="123">
        <v>0</v>
      </c>
      <c r="AN672" s="123">
        <v>0</v>
      </c>
      <c r="AO672" s="124">
        <v>10298696.35</v>
      </c>
      <c r="AP672" s="124">
        <v>0</v>
      </c>
      <c r="AQ672" s="124">
        <v>0</v>
      </c>
      <c r="AR672" s="124">
        <v>0</v>
      </c>
      <c r="AS672" s="123">
        <v>6452704.3499999996</v>
      </c>
      <c r="AT672" s="123">
        <v>0</v>
      </c>
      <c r="AU672" s="123">
        <v>0</v>
      </c>
      <c r="AV672" s="123">
        <v>0</v>
      </c>
      <c r="AY672" s="131">
        <v>744251</v>
      </c>
      <c r="AZ672" s="131"/>
      <c r="BK672" s="128">
        <f t="shared" si="95"/>
        <v>6452704.3499999996</v>
      </c>
      <c r="BL672" s="128">
        <f t="shared" si="95"/>
        <v>0</v>
      </c>
      <c r="BM672" s="129">
        <f t="shared" si="93"/>
        <v>0</v>
      </c>
      <c r="BN672" s="129">
        <f t="shared" si="92"/>
        <v>0</v>
      </c>
    </row>
    <row r="673" spans="2:66" ht="20.100000000000001" customHeight="1" x14ac:dyDescent="0.25">
      <c r="C673" s="1" t="s">
        <v>669</v>
      </c>
      <c r="D673" s="139" t="s">
        <v>58</v>
      </c>
      <c r="E673" s="102" t="s">
        <v>62</v>
      </c>
      <c r="F673" s="140" t="s">
        <v>901</v>
      </c>
      <c r="G673" s="114">
        <f t="shared" si="96"/>
        <v>0</v>
      </c>
      <c r="H673" s="114">
        <f t="shared" si="96"/>
        <v>0</v>
      </c>
      <c r="I673" s="114">
        <f t="shared" si="98"/>
        <v>0</v>
      </c>
      <c r="J673" s="114">
        <f t="shared" si="98"/>
        <v>0</v>
      </c>
      <c r="M673" s="141" t="s">
        <v>901</v>
      </c>
      <c r="N673" s="142">
        <v>0</v>
      </c>
      <c r="O673" s="142">
        <v>0</v>
      </c>
      <c r="P673" s="142">
        <v>0</v>
      </c>
      <c r="Q673" s="142">
        <v>0</v>
      </c>
      <c r="S673" s="117">
        <f t="shared" si="94"/>
        <v>432700</v>
      </c>
      <c r="T673" s="117">
        <f t="shared" si="94"/>
        <v>0</v>
      </c>
      <c r="U673" s="114">
        <f t="shared" si="97"/>
        <v>673123</v>
      </c>
      <c r="V673" s="114">
        <f t="shared" si="97"/>
        <v>0</v>
      </c>
      <c r="W673" s="117">
        <v>1044799.64</v>
      </c>
      <c r="X673" s="117">
        <v>0</v>
      </c>
      <c r="Y673" s="117">
        <v>469105</v>
      </c>
      <c r="Z673" s="117">
        <v>0</v>
      </c>
      <c r="AA673" s="143"/>
      <c r="AB673" s="130">
        <v>474775</v>
      </c>
      <c r="AC673" s="130">
        <v>0</v>
      </c>
      <c r="AD673" s="130">
        <v>1295041</v>
      </c>
      <c r="AE673" s="130"/>
      <c r="AK673" s="123">
        <v>0</v>
      </c>
      <c r="AL673" s="123">
        <v>0</v>
      </c>
      <c r="AM673" s="123">
        <v>0</v>
      </c>
      <c r="AN673" s="123">
        <v>0</v>
      </c>
      <c r="AO673" s="124">
        <v>432700</v>
      </c>
      <c r="AP673" s="124">
        <v>0</v>
      </c>
      <c r="AQ673" s="124">
        <v>0</v>
      </c>
      <c r="AR673" s="124">
        <v>0</v>
      </c>
      <c r="AS673" s="123">
        <v>673123</v>
      </c>
      <c r="AT673" s="123">
        <v>0</v>
      </c>
      <c r="AU673" s="123">
        <v>0</v>
      </c>
      <c r="AV673" s="123">
        <v>0</v>
      </c>
      <c r="AY673" s="131">
        <v>295741</v>
      </c>
      <c r="AZ673" s="131"/>
      <c r="BK673" s="128">
        <f t="shared" si="95"/>
        <v>673123</v>
      </c>
      <c r="BL673" s="128">
        <f t="shared" si="95"/>
        <v>0</v>
      </c>
      <c r="BM673" s="129">
        <f t="shared" si="93"/>
        <v>0</v>
      </c>
      <c r="BN673" s="129">
        <f t="shared" si="92"/>
        <v>0</v>
      </c>
    </row>
    <row r="674" spans="2:66" ht="20.100000000000001" customHeight="1" x14ac:dyDescent="0.25">
      <c r="C674" s="1" t="s">
        <v>669</v>
      </c>
      <c r="D674" s="139" t="s">
        <v>58</v>
      </c>
      <c r="E674" s="102" t="s">
        <v>62</v>
      </c>
      <c r="F674" s="140" t="s">
        <v>902</v>
      </c>
      <c r="G674" s="114">
        <f t="shared" si="96"/>
        <v>4210172.2</v>
      </c>
      <c r="H674" s="114">
        <f t="shared" si="96"/>
        <v>0</v>
      </c>
      <c r="I674" s="114">
        <f t="shared" si="98"/>
        <v>3565791.2</v>
      </c>
      <c r="J674" s="114">
        <f t="shared" si="98"/>
        <v>0</v>
      </c>
      <c r="M674" s="141" t="s">
        <v>902</v>
      </c>
      <c r="N674" s="142">
        <v>4210172.2</v>
      </c>
      <c r="O674" s="142">
        <v>0</v>
      </c>
      <c r="P674" s="142">
        <v>0</v>
      </c>
      <c r="Q674" s="142">
        <v>0</v>
      </c>
      <c r="S674" s="117">
        <f t="shared" si="94"/>
        <v>241066</v>
      </c>
      <c r="T674" s="117">
        <f t="shared" si="94"/>
        <v>0</v>
      </c>
      <c r="U674" s="114">
        <f t="shared" si="97"/>
        <v>1433118</v>
      </c>
      <c r="V674" s="114">
        <f t="shared" si="97"/>
        <v>0</v>
      </c>
      <c r="W674" s="117">
        <v>268370</v>
      </c>
      <c r="X674" s="117">
        <v>0</v>
      </c>
      <c r="Y674" s="117">
        <v>79520</v>
      </c>
      <c r="Z674" s="117">
        <v>0</v>
      </c>
      <c r="AA674" s="143"/>
      <c r="AB674" s="130">
        <v>32544</v>
      </c>
      <c r="AC674" s="130">
        <v>0</v>
      </c>
      <c r="AD674" s="130">
        <v>898491.48</v>
      </c>
      <c r="AE674" s="130"/>
      <c r="AK674" s="123">
        <v>3565791.2</v>
      </c>
      <c r="AL674" s="123">
        <v>0</v>
      </c>
      <c r="AM674" s="123">
        <v>0</v>
      </c>
      <c r="AN674" s="123">
        <v>0</v>
      </c>
      <c r="AO674" s="124">
        <v>241066</v>
      </c>
      <c r="AP674" s="124">
        <v>0</v>
      </c>
      <c r="AQ674" s="124">
        <v>0</v>
      </c>
      <c r="AR674" s="124">
        <v>0</v>
      </c>
      <c r="AS674" s="123">
        <v>1433118</v>
      </c>
      <c r="AT674" s="123">
        <v>0</v>
      </c>
      <c r="AU674" s="123">
        <v>0</v>
      </c>
      <c r="AV674" s="123">
        <v>0</v>
      </c>
      <c r="AY674" s="131">
        <v>229214</v>
      </c>
      <c r="AZ674" s="131"/>
      <c r="BK674" s="128">
        <f t="shared" si="95"/>
        <v>1433118</v>
      </c>
      <c r="BL674" s="128">
        <f t="shared" si="95"/>
        <v>0</v>
      </c>
      <c r="BM674" s="129">
        <f t="shared" si="93"/>
        <v>0</v>
      </c>
      <c r="BN674" s="129">
        <f t="shared" si="92"/>
        <v>0</v>
      </c>
    </row>
    <row r="675" spans="2:66" ht="20.100000000000001" customHeight="1" x14ac:dyDescent="0.25">
      <c r="C675" s="1" t="s">
        <v>669</v>
      </c>
      <c r="D675" s="102" t="s">
        <v>58</v>
      </c>
      <c r="E675" s="102" t="s">
        <v>62</v>
      </c>
      <c r="F675" s="113" t="s">
        <v>903</v>
      </c>
      <c r="G675" s="114">
        <f t="shared" si="96"/>
        <v>0</v>
      </c>
      <c r="H675" s="114">
        <f t="shared" si="96"/>
        <v>0</v>
      </c>
      <c r="I675" s="114">
        <f t="shared" si="98"/>
        <v>0</v>
      </c>
      <c r="J675" s="114">
        <f t="shared" si="98"/>
        <v>0</v>
      </c>
      <c r="M675" s="115" t="s">
        <v>903</v>
      </c>
      <c r="N675" s="142">
        <v>0</v>
      </c>
      <c r="O675" s="142">
        <v>0</v>
      </c>
      <c r="P675" s="142">
        <v>0</v>
      </c>
      <c r="Q675" s="142">
        <v>0</v>
      </c>
      <c r="S675" s="117">
        <f t="shared" si="94"/>
        <v>0</v>
      </c>
      <c r="T675" s="117">
        <f t="shared" si="94"/>
        <v>0</v>
      </c>
      <c r="U675" s="118">
        <f t="shared" si="97"/>
        <v>0</v>
      </c>
      <c r="V675" s="118">
        <f t="shared" si="97"/>
        <v>0</v>
      </c>
      <c r="W675" s="117">
        <v>0</v>
      </c>
      <c r="X675" s="117">
        <v>0</v>
      </c>
      <c r="Y675" s="119"/>
      <c r="Z675" s="119"/>
      <c r="AA675" s="120"/>
      <c r="AB675" s="130">
        <v>0</v>
      </c>
      <c r="AC675" s="130">
        <v>0</v>
      </c>
      <c r="AD675" s="130"/>
      <c r="AE675" s="130"/>
      <c r="AK675" s="123">
        <v>0</v>
      </c>
      <c r="AL675" s="123">
        <v>0</v>
      </c>
      <c r="AM675" s="123">
        <v>0</v>
      </c>
      <c r="AN675" s="123">
        <v>0</v>
      </c>
      <c r="AO675" s="124">
        <v>0</v>
      </c>
      <c r="AP675" s="124">
        <v>0</v>
      </c>
      <c r="AQ675" s="124">
        <v>0</v>
      </c>
      <c r="AR675" s="124">
        <v>0</v>
      </c>
      <c r="AS675" s="123">
        <v>0</v>
      </c>
      <c r="AT675" s="123">
        <v>0</v>
      </c>
      <c r="AU675" s="123">
        <v>0</v>
      </c>
      <c r="AV675" s="123">
        <v>0</v>
      </c>
      <c r="AY675" s="131"/>
      <c r="AZ675" s="131"/>
      <c r="BK675" s="128">
        <f t="shared" si="95"/>
        <v>0</v>
      </c>
      <c r="BL675" s="128">
        <f t="shared" si="95"/>
        <v>0</v>
      </c>
      <c r="BM675" s="129">
        <f t="shared" si="93"/>
        <v>0</v>
      </c>
      <c r="BN675" s="129">
        <f t="shared" si="92"/>
        <v>0</v>
      </c>
    </row>
    <row r="676" spans="2:66" ht="20.100000000000001" customHeight="1" x14ac:dyDescent="0.25">
      <c r="C676" s="1" t="s">
        <v>669</v>
      </c>
      <c r="D676" s="102" t="s">
        <v>58</v>
      </c>
      <c r="E676" s="102" t="s">
        <v>62</v>
      </c>
      <c r="F676" s="113" t="s">
        <v>904</v>
      </c>
      <c r="G676" s="114">
        <f t="shared" si="96"/>
        <v>0</v>
      </c>
      <c r="H676" s="114">
        <f t="shared" si="96"/>
        <v>0</v>
      </c>
      <c r="I676" s="114">
        <f t="shared" si="98"/>
        <v>0</v>
      </c>
      <c r="J676" s="114">
        <f t="shared" si="98"/>
        <v>0</v>
      </c>
      <c r="M676" s="115" t="s">
        <v>904</v>
      </c>
      <c r="N676" s="142">
        <v>0</v>
      </c>
      <c r="O676" s="142">
        <v>0</v>
      </c>
      <c r="P676" s="142">
        <v>0</v>
      </c>
      <c r="Q676" s="142">
        <v>0</v>
      </c>
      <c r="S676" s="117">
        <f t="shared" si="94"/>
        <v>0</v>
      </c>
      <c r="T676" s="117">
        <f t="shared" si="94"/>
        <v>0</v>
      </c>
      <c r="U676" s="118">
        <f t="shared" si="97"/>
        <v>0</v>
      </c>
      <c r="V676" s="118">
        <f t="shared" si="97"/>
        <v>0</v>
      </c>
      <c r="W676" s="117">
        <v>0</v>
      </c>
      <c r="X676" s="117">
        <v>0</v>
      </c>
      <c r="Y676" s="119"/>
      <c r="Z676" s="119"/>
      <c r="AA676" s="120"/>
      <c r="AB676" s="130">
        <v>0</v>
      </c>
      <c r="AC676" s="130">
        <v>0</v>
      </c>
      <c r="AD676" s="130"/>
      <c r="AE676" s="130"/>
      <c r="AK676" s="123">
        <v>0</v>
      </c>
      <c r="AL676" s="123">
        <v>0</v>
      </c>
      <c r="AM676" s="123">
        <v>0</v>
      </c>
      <c r="AN676" s="123">
        <v>0</v>
      </c>
      <c r="AO676" s="124">
        <v>0</v>
      </c>
      <c r="AP676" s="124">
        <v>0</v>
      </c>
      <c r="AQ676" s="124">
        <v>0</v>
      </c>
      <c r="AR676" s="124">
        <v>0</v>
      </c>
      <c r="AS676" s="123">
        <v>0</v>
      </c>
      <c r="AT676" s="123">
        <v>0</v>
      </c>
      <c r="AU676" s="123">
        <v>0</v>
      </c>
      <c r="AV676" s="123">
        <v>0</v>
      </c>
      <c r="AY676" s="131"/>
      <c r="AZ676" s="131"/>
      <c r="BK676" s="128">
        <f t="shared" si="95"/>
        <v>0</v>
      </c>
      <c r="BL676" s="128">
        <f t="shared" si="95"/>
        <v>0</v>
      </c>
      <c r="BM676" s="129">
        <f t="shared" si="93"/>
        <v>0</v>
      </c>
      <c r="BN676" s="129">
        <f t="shared" si="92"/>
        <v>0</v>
      </c>
    </row>
    <row r="677" spans="2:66" ht="20.100000000000001" customHeight="1" x14ac:dyDescent="0.25">
      <c r="C677" s="1" t="s">
        <v>669</v>
      </c>
      <c r="D677" s="139" t="s">
        <v>58</v>
      </c>
      <c r="E677" s="102" t="s">
        <v>62</v>
      </c>
      <c r="F677" s="140" t="s">
        <v>905</v>
      </c>
      <c r="G677" s="114">
        <f t="shared" si="96"/>
        <v>0</v>
      </c>
      <c r="H677" s="114">
        <f t="shared" si="96"/>
        <v>0</v>
      </c>
      <c r="I677" s="114">
        <f t="shared" si="98"/>
        <v>204674.54</v>
      </c>
      <c r="J677" s="114">
        <f t="shared" si="98"/>
        <v>0</v>
      </c>
      <c r="M677" s="115" t="s">
        <v>905</v>
      </c>
      <c r="N677" s="142">
        <v>0</v>
      </c>
      <c r="O677" s="142">
        <v>0</v>
      </c>
      <c r="P677" s="142">
        <v>0</v>
      </c>
      <c r="Q677" s="142">
        <v>0</v>
      </c>
      <c r="S677" s="117">
        <f t="shared" si="94"/>
        <v>39020</v>
      </c>
      <c r="T677" s="117">
        <f t="shared" si="94"/>
        <v>0</v>
      </c>
      <c r="U677" s="114">
        <f>+AS677+AU677</f>
        <v>94080</v>
      </c>
      <c r="V677" s="114">
        <f>+AT677+AV677</f>
        <v>0</v>
      </c>
      <c r="W677" s="117"/>
      <c r="X677" s="117"/>
      <c r="Y677" s="119"/>
      <c r="Z677" s="119"/>
      <c r="AA677" s="120"/>
      <c r="AB677" s="130"/>
      <c r="AC677" s="130"/>
      <c r="AD677" s="130"/>
      <c r="AE677" s="130"/>
      <c r="AK677" s="123">
        <v>204674.54</v>
      </c>
      <c r="AL677" s="123">
        <v>0</v>
      </c>
      <c r="AM677" s="123">
        <v>0</v>
      </c>
      <c r="AN677" s="123">
        <v>0</v>
      </c>
      <c r="AO677" s="124">
        <v>39020</v>
      </c>
      <c r="AP677" s="124">
        <v>0</v>
      </c>
      <c r="AQ677" s="124">
        <v>0</v>
      </c>
      <c r="AR677" s="124">
        <v>0</v>
      </c>
      <c r="AS677" s="123">
        <v>94080</v>
      </c>
      <c r="AT677" s="123">
        <v>0</v>
      </c>
      <c r="AU677" s="123">
        <v>0</v>
      </c>
      <c r="AV677" s="123">
        <v>0</v>
      </c>
      <c r="AY677" s="131"/>
      <c r="AZ677" s="131"/>
      <c r="BK677" s="128">
        <f t="shared" si="95"/>
        <v>94080</v>
      </c>
      <c r="BL677" s="128">
        <f t="shared" si="95"/>
        <v>0</v>
      </c>
      <c r="BM677" s="129">
        <f t="shared" si="93"/>
        <v>0</v>
      </c>
      <c r="BN677" s="129">
        <f t="shared" si="92"/>
        <v>0</v>
      </c>
    </row>
    <row r="678" spans="2:66" ht="20.100000000000001" customHeight="1" x14ac:dyDescent="0.25">
      <c r="C678" s="1" t="s">
        <v>669</v>
      </c>
      <c r="D678" s="139" t="s">
        <v>58</v>
      </c>
      <c r="E678" s="102" t="s">
        <v>62</v>
      </c>
      <c r="F678" s="140" t="s">
        <v>906</v>
      </c>
      <c r="G678" s="114">
        <f t="shared" si="96"/>
        <v>13182</v>
      </c>
      <c r="H678" s="114">
        <f t="shared" si="96"/>
        <v>0</v>
      </c>
      <c r="I678" s="114">
        <f t="shared" si="98"/>
        <v>11799</v>
      </c>
      <c r="J678" s="114">
        <f t="shared" si="98"/>
        <v>0</v>
      </c>
      <c r="M678" s="141" t="s">
        <v>906</v>
      </c>
      <c r="N678" s="142">
        <v>13182</v>
      </c>
      <c r="O678" s="142">
        <v>0</v>
      </c>
      <c r="P678" s="142">
        <v>0</v>
      </c>
      <c r="Q678" s="142">
        <v>0</v>
      </c>
      <c r="S678" s="117">
        <f t="shared" ref="S678:T696" si="99">AO678+AQ678</f>
        <v>0</v>
      </c>
      <c r="T678" s="117">
        <f t="shared" si="99"/>
        <v>0</v>
      </c>
      <c r="U678" s="114">
        <f t="shared" si="97"/>
        <v>0</v>
      </c>
      <c r="V678" s="114">
        <f t="shared" si="97"/>
        <v>0</v>
      </c>
      <c r="W678" s="117">
        <v>55850.5</v>
      </c>
      <c r="X678" s="117">
        <v>0</v>
      </c>
      <c r="Y678" s="117">
        <v>0</v>
      </c>
      <c r="Z678" s="117">
        <v>0</v>
      </c>
      <c r="AA678" s="143"/>
      <c r="AB678" s="130">
        <v>0</v>
      </c>
      <c r="AC678" s="130">
        <v>0</v>
      </c>
      <c r="AD678" s="130"/>
      <c r="AE678" s="130"/>
      <c r="AK678" s="123">
        <v>11799</v>
      </c>
      <c r="AL678" s="123">
        <v>0</v>
      </c>
      <c r="AM678" s="123">
        <v>0</v>
      </c>
      <c r="AN678" s="123">
        <v>0</v>
      </c>
      <c r="AO678" s="124">
        <v>0</v>
      </c>
      <c r="AP678" s="124">
        <v>0</v>
      </c>
      <c r="AQ678" s="124">
        <v>0</v>
      </c>
      <c r="AR678" s="124">
        <v>0</v>
      </c>
      <c r="AS678" s="123">
        <v>0</v>
      </c>
      <c r="AT678" s="123">
        <v>0</v>
      </c>
      <c r="AU678" s="123">
        <v>0</v>
      </c>
      <c r="AV678" s="123">
        <v>0</v>
      </c>
      <c r="AY678" s="131"/>
      <c r="AZ678" s="131">
        <v>648</v>
      </c>
      <c r="BK678" s="128">
        <f t="shared" si="95"/>
        <v>0</v>
      </c>
      <c r="BL678" s="128">
        <f t="shared" si="95"/>
        <v>0</v>
      </c>
      <c r="BM678" s="129">
        <f t="shared" si="93"/>
        <v>0</v>
      </c>
      <c r="BN678" s="129">
        <f t="shared" si="92"/>
        <v>0</v>
      </c>
    </row>
    <row r="679" spans="2:66" ht="20.100000000000001" customHeight="1" x14ac:dyDescent="0.25">
      <c r="C679" s="1" t="s">
        <v>669</v>
      </c>
      <c r="D679" s="139" t="s">
        <v>58</v>
      </c>
      <c r="E679" s="102" t="s">
        <v>62</v>
      </c>
      <c r="F679" s="140" t="s">
        <v>907</v>
      </c>
      <c r="G679" s="114">
        <f t="shared" si="96"/>
        <v>417891</v>
      </c>
      <c r="H679" s="114">
        <f t="shared" si="96"/>
        <v>0</v>
      </c>
      <c r="I679" s="114">
        <f t="shared" si="98"/>
        <v>611634.15</v>
      </c>
      <c r="J679" s="114">
        <f t="shared" si="98"/>
        <v>0</v>
      </c>
      <c r="M679" s="141" t="s">
        <v>907</v>
      </c>
      <c r="N679" s="142">
        <v>417891</v>
      </c>
      <c r="O679" s="142">
        <v>0</v>
      </c>
      <c r="P679" s="142">
        <v>0</v>
      </c>
      <c r="Q679" s="142">
        <v>0</v>
      </c>
      <c r="S679" s="117">
        <f t="shared" si="99"/>
        <v>975344.91</v>
      </c>
      <c r="T679" s="117">
        <f t="shared" si="99"/>
        <v>0</v>
      </c>
      <c r="U679" s="114">
        <f t="shared" si="97"/>
        <v>725852.64</v>
      </c>
      <c r="V679" s="114">
        <f t="shared" si="97"/>
        <v>0</v>
      </c>
      <c r="W679" s="117">
        <v>2493670.7000000002</v>
      </c>
      <c r="X679" s="117">
        <v>0</v>
      </c>
      <c r="Y679" s="117">
        <v>1165909.1499999999</v>
      </c>
      <c r="Z679" s="117">
        <v>0</v>
      </c>
      <c r="AA679" s="143"/>
      <c r="AB679" s="130">
        <v>947864.46</v>
      </c>
      <c r="AC679" s="130">
        <v>0</v>
      </c>
      <c r="AD679" s="130">
        <v>717892</v>
      </c>
      <c r="AE679" s="130"/>
      <c r="AK679" s="123">
        <v>611634.15</v>
      </c>
      <c r="AL679" s="123">
        <v>0</v>
      </c>
      <c r="AM679" s="123">
        <v>0</v>
      </c>
      <c r="AN679" s="123">
        <v>0</v>
      </c>
      <c r="AO679" s="124">
        <v>975344.91</v>
      </c>
      <c r="AP679" s="124">
        <v>0</v>
      </c>
      <c r="AQ679" s="124">
        <v>0</v>
      </c>
      <c r="AR679" s="124">
        <v>0</v>
      </c>
      <c r="AS679" s="123">
        <v>725852.64</v>
      </c>
      <c r="AT679" s="123">
        <v>0</v>
      </c>
      <c r="AU679" s="123">
        <v>0</v>
      </c>
      <c r="AV679" s="123">
        <v>0</v>
      </c>
      <c r="AY679" s="131">
        <v>762205</v>
      </c>
      <c r="AZ679" s="131"/>
      <c r="BK679" s="128">
        <f t="shared" si="95"/>
        <v>725852.64</v>
      </c>
      <c r="BL679" s="128">
        <f t="shared" si="95"/>
        <v>0</v>
      </c>
      <c r="BM679" s="129">
        <f t="shared" si="93"/>
        <v>0</v>
      </c>
      <c r="BN679" s="129">
        <f t="shared" si="92"/>
        <v>0</v>
      </c>
    </row>
    <row r="680" spans="2:66" ht="20.100000000000001" customHeight="1" x14ac:dyDescent="0.25">
      <c r="B680" s="1" t="s">
        <v>133</v>
      </c>
      <c r="C680" s="1" t="s">
        <v>669</v>
      </c>
      <c r="D680" s="139" t="s">
        <v>58</v>
      </c>
      <c r="E680" s="102" t="s">
        <v>62</v>
      </c>
      <c r="F680" s="140" t="s">
        <v>908</v>
      </c>
      <c r="G680" s="114">
        <f t="shared" si="96"/>
        <v>0</v>
      </c>
      <c r="H680" s="114">
        <f t="shared" si="96"/>
        <v>0</v>
      </c>
      <c r="I680" s="114">
        <f t="shared" si="98"/>
        <v>0</v>
      </c>
      <c r="J680" s="114">
        <f t="shared" si="98"/>
        <v>0</v>
      </c>
      <c r="M680" s="141" t="s">
        <v>908</v>
      </c>
      <c r="N680" s="142">
        <v>0</v>
      </c>
      <c r="O680" s="142">
        <v>0</v>
      </c>
      <c r="P680" s="142">
        <v>0</v>
      </c>
      <c r="Q680" s="142">
        <v>0</v>
      </c>
      <c r="S680" s="117">
        <f t="shared" si="99"/>
        <v>0</v>
      </c>
      <c r="T680" s="117">
        <f t="shared" si="99"/>
        <v>0</v>
      </c>
      <c r="U680" s="114">
        <f t="shared" si="97"/>
        <v>0</v>
      </c>
      <c r="V680" s="114">
        <f t="shared" si="97"/>
        <v>0</v>
      </c>
      <c r="W680" s="117">
        <v>0</v>
      </c>
      <c r="X680" s="117">
        <v>0</v>
      </c>
      <c r="Y680" s="117">
        <v>1883413.31</v>
      </c>
      <c r="Z680" s="117">
        <v>0</v>
      </c>
      <c r="AA680" s="143"/>
      <c r="AB680" s="130"/>
      <c r="AC680" s="130"/>
      <c r="AD680" s="130"/>
      <c r="AE680" s="130"/>
      <c r="AK680" s="123">
        <v>0</v>
      </c>
      <c r="AL680" s="123">
        <v>0</v>
      </c>
      <c r="AM680" s="123">
        <v>0</v>
      </c>
      <c r="AN680" s="123">
        <v>0</v>
      </c>
      <c r="AO680" s="124">
        <v>0</v>
      </c>
      <c r="AP680" s="124">
        <v>0</v>
      </c>
      <c r="AQ680" s="124">
        <v>0</v>
      </c>
      <c r="AR680" s="124">
        <v>0</v>
      </c>
      <c r="AS680" s="123">
        <v>0</v>
      </c>
      <c r="AT680" s="123">
        <v>0</v>
      </c>
      <c r="AU680" s="123">
        <v>0</v>
      </c>
      <c r="AV680" s="123">
        <v>0</v>
      </c>
      <c r="AY680" s="131"/>
      <c r="AZ680" s="131"/>
      <c r="BK680" s="128">
        <f t="shared" si="95"/>
        <v>0</v>
      </c>
      <c r="BL680" s="128">
        <f t="shared" si="95"/>
        <v>0</v>
      </c>
      <c r="BM680" s="129">
        <f t="shared" si="93"/>
        <v>0</v>
      </c>
      <c r="BN680" s="129">
        <f t="shared" si="92"/>
        <v>0</v>
      </c>
    </row>
    <row r="681" spans="2:66" ht="20.100000000000001" customHeight="1" x14ac:dyDescent="0.25">
      <c r="B681" s="1" t="s">
        <v>133</v>
      </c>
      <c r="C681" s="1" t="s">
        <v>669</v>
      </c>
      <c r="D681" s="139" t="s">
        <v>58</v>
      </c>
      <c r="E681" s="102" t="s">
        <v>62</v>
      </c>
      <c r="F681" s="140" t="s">
        <v>909</v>
      </c>
      <c r="G681" s="114">
        <f t="shared" si="96"/>
        <v>188474.48</v>
      </c>
      <c r="H681" s="114">
        <f t="shared" si="96"/>
        <v>0</v>
      </c>
      <c r="I681" s="114">
        <f t="shared" si="98"/>
        <v>688506.84</v>
      </c>
      <c r="J681" s="114">
        <f t="shared" si="98"/>
        <v>0</v>
      </c>
      <c r="M681" s="141" t="s">
        <v>909</v>
      </c>
      <c r="N681" s="142">
        <v>188474.48</v>
      </c>
      <c r="O681" s="142">
        <v>0</v>
      </c>
      <c r="P681" s="142">
        <v>0</v>
      </c>
      <c r="Q681" s="142">
        <v>0</v>
      </c>
      <c r="S681" s="117">
        <f t="shared" si="99"/>
        <v>1064271.3999999999</v>
      </c>
      <c r="T681" s="117">
        <f t="shared" si="99"/>
        <v>0</v>
      </c>
      <c r="U681" s="114">
        <f t="shared" si="97"/>
        <v>692104.07</v>
      </c>
      <c r="V681" s="114">
        <f t="shared" si="97"/>
        <v>0</v>
      </c>
      <c r="W681" s="117">
        <v>702304.6</v>
      </c>
      <c r="X681" s="117">
        <v>0</v>
      </c>
      <c r="Y681" s="117">
        <v>115219.34</v>
      </c>
      <c r="Z681" s="117">
        <v>0</v>
      </c>
      <c r="AA681" s="143"/>
      <c r="AB681" s="130"/>
      <c r="AC681" s="130"/>
      <c r="AD681" s="130"/>
      <c r="AE681" s="130"/>
      <c r="AK681" s="123">
        <v>688506.84</v>
      </c>
      <c r="AL681" s="123">
        <v>0</v>
      </c>
      <c r="AM681" s="123">
        <v>0</v>
      </c>
      <c r="AN681" s="123">
        <v>0</v>
      </c>
      <c r="AO681" s="124">
        <v>1064271.3999999999</v>
      </c>
      <c r="AP681" s="124">
        <v>0</v>
      </c>
      <c r="AQ681" s="124">
        <v>0</v>
      </c>
      <c r="AR681" s="124">
        <v>0</v>
      </c>
      <c r="AS681" s="123">
        <v>692104.07</v>
      </c>
      <c r="AT681" s="123">
        <v>0</v>
      </c>
      <c r="AU681" s="123">
        <v>0</v>
      </c>
      <c r="AV681" s="123">
        <v>0</v>
      </c>
      <c r="AY681" s="131"/>
      <c r="AZ681" s="131"/>
      <c r="BK681" s="128">
        <f t="shared" si="95"/>
        <v>692104.07</v>
      </c>
      <c r="BL681" s="128">
        <f t="shared" si="95"/>
        <v>0</v>
      </c>
      <c r="BM681" s="129">
        <f t="shared" si="93"/>
        <v>0</v>
      </c>
      <c r="BN681" s="129">
        <f t="shared" si="92"/>
        <v>0</v>
      </c>
    </row>
    <row r="682" spans="2:66" ht="20.100000000000001" customHeight="1" x14ac:dyDescent="0.25">
      <c r="C682" s="1" t="s">
        <v>669</v>
      </c>
      <c r="D682" s="139" t="s">
        <v>58</v>
      </c>
      <c r="E682" s="102" t="s">
        <v>62</v>
      </c>
      <c r="F682" s="140" t="s">
        <v>910</v>
      </c>
      <c r="G682" s="114">
        <f t="shared" si="96"/>
        <v>78837.45</v>
      </c>
      <c r="H682" s="114">
        <f t="shared" si="96"/>
        <v>0</v>
      </c>
      <c r="I682" s="114">
        <f t="shared" si="98"/>
        <v>165502.72</v>
      </c>
      <c r="J682" s="114">
        <f t="shared" si="98"/>
        <v>0</v>
      </c>
      <c r="M682" s="141" t="s">
        <v>910</v>
      </c>
      <c r="N682" s="142">
        <v>78837.45</v>
      </c>
      <c r="O682" s="142">
        <v>0</v>
      </c>
      <c r="P682" s="142">
        <v>0</v>
      </c>
      <c r="Q682" s="142">
        <v>0</v>
      </c>
      <c r="S682" s="117">
        <f t="shared" si="99"/>
        <v>0</v>
      </c>
      <c r="T682" s="117">
        <f t="shared" si="99"/>
        <v>0</v>
      </c>
      <c r="U682" s="114">
        <f t="shared" si="97"/>
        <v>0</v>
      </c>
      <c r="V682" s="114">
        <f t="shared" si="97"/>
        <v>0</v>
      </c>
      <c r="W682" s="117">
        <v>0</v>
      </c>
      <c r="X682" s="117">
        <v>0</v>
      </c>
      <c r="Y682" s="117">
        <v>0</v>
      </c>
      <c r="Z682" s="117">
        <v>0</v>
      </c>
      <c r="AA682" s="143"/>
      <c r="AB682" s="130">
        <v>50675</v>
      </c>
      <c r="AC682" s="130">
        <v>0</v>
      </c>
      <c r="AD682" s="130"/>
      <c r="AE682" s="130"/>
      <c r="AK682" s="123">
        <v>165502.72</v>
      </c>
      <c r="AL682" s="123">
        <v>0</v>
      </c>
      <c r="AM682" s="123">
        <v>0</v>
      </c>
      <c r="AN682" s="123">
        <v>0</v>
      </c>
      <c r="AO682" s="124">
        <v>0</v>
      </c>
      <c r="AP682" s="124">
        <v>0</v>
      </c>
      <c r="AQ682" s="124">
        <v>0</v>
      </c>
      <c r="AR682" s="124">
        <v>0</v>
      </c>
      <c r="AS682" s="123">
        <v>0</v>
      </c>
      <c r="AT682" s="123">
        <v>0</v>
      </c>
      <c r="AU682" s="123">
        <v>0</v>
      </c>
      <c r="AV682" s="123">
        <v>0</v>
      </c>
      <c r="AY682" s="131"/>
      <c r="AZ682" s="131"/>
      <c r="BK682" s="128">
        <f t="shared" si="95"/>
        <v>0</v>
      </c>
      <c r="BL682" s="128">
        <f t="shared" si="95"/>
        <v>0</v>
      </c>
      <c r="BM682" s="129">
        <f t="shared" si="93"/>
        <v>0</v>
      </c>
      <c r="BN682" s="129">
        <f t="shared" si="92"/>
        <v>0</v>
      </c>
    </row>
    <row r="683" spans="2:66" ht="20.100000000000001" customHeight="1" x14ac:dyDescent="0.25">
      <c r="C683" s="1" t="s">
        <v>669</v>
      </c>
      <c r="D683" s="139" t="s">
        <v>58</v>
      </c>
      <c r="E683" s="102" t="s">
        <v>62</v>
      </c>
      <c r="F683" s="140" t="s">
        <v>911</v>
      </c>
      <c r="G683" s="114">
        <f t="shared" si="96"/>
        <v>0</v>
      </c>
      <c r="H683" s="114">
        <f t="shared" si="96"/>
        <v>0</v>
      </c>
      <c r="I683" s="114">
        <f t="shared" si="98"/>
        <v>0</v>
      </c>
      <c r="J683" s="114">
        <f t="shared" si="98"/>
        <v>0</v>
      </c>
      <c r="M683" s="141" t="s">
        <v>911</v>
      </c>
      <c r="N683" s="142">
        <v>0</v>
      </c>
      <c r="O683" s="142">
        <v>0</v>
      </c>
      <c r="P683" s="142">
        <v>0</v>
      </c>
      <c r="Q683" s="142">
        <v>0</v>
      </c>
      <c r="S683" s="117">
        <f t="shared" si="99"/>
        <v>0</v>
      </c>
      <c r="T683" s="117">
        <f t="shared" si="99"/>
        <v>0</v>
      </c>
      <c r="U683" s="114">
        <f t="shared" si="97"/>
        <v>0</v>
      </c>
      <c r="V683" s="114">
        <f t="shared" si="97"/>
        <v>0</v>
      </c>
      <c r="W683" s="117">
        <v>0</v>
      </c>
      <c r="X683" s="117">
        <v>0</v>
      </c>
      <c r="Y683" s="117">
        <v>0</v>
      </c>
      <c r="Z683" s="117">
        <v>0</v>
      </c>
      <c r="AA683" s="143"/>
      <c r="AB683" s="130">
        <v>979194.23</v>
      </c>
      <c r="AC683" s="130">
        <v>0</v>
      </c>
      <c r="AD683" s="130">
        <v>1594165</v>
      </c>
      <c r="AE683" s="130"/>
      <c r="AK683" s="123">
        <v>0</v>
      </c>
      <c r="AL683" s="123">
        <v>0</v>
      </c>
      <c r="AM683" s="123">
        <v>0</v>
      </c>
      <c r="AN683" s="123">
        <v>0</v>
      </c>
      <c r="AO683" s="124">
        <v>0</v>
      </c>
      <c r="AP683" s="124">
        <v>0</v>
      </c>
      <c r="AQ683" s="124">
        <v>0</v>
      </c>
      <c r="AR683" s="124">
        <v>0</v>
      </c>
      <c r="AS683" s="123">
        <v>0</v>
      </c>
      <c r="AT683" s="123">
        <v>0</v>
      </c>
      <c r="AU683" s="123">
        <v>0</v>
      </c>
      <c r="AV683" s="123">
        <v>0</v>
      </c>
      <c r="AY683" s="131">
        <v>2415252</v>
      </c>
      <c r="AZ683" s="131"/>
      <c r="BK683" s="128">
        <f t="shared" si="95"/>
        <v>0</v>
      </c>
      <c r="BL683" s="128">
        <f t="shared" si="95"/>
        <v>0</v>
      </c>
      <c r="BM683" s="129">
        <f t="shared" si="93"/>
        <v>0</v>
      </c>
      <c r="BN683" s="129">
        <f t="shared" si="92"/>
        <v>0</v>
      </c>
    </row>
    <row r="684" spans="2:66" ht="20.100000000000001" customHeight="1" x14ac:dyDescent="0.25">
      <c r="C684" s="1" t="s">
        <v>669</v>
      </c>
      <c r="D684" s="139" t="s">
        <v>58</v>
      </c>
      <c r="E684" s="102" t="s">
        <v>62</v>
      </c>
      <c r="F684" s="140" t="s">
        <v>912</v>
      </c>
      <c r="G684" s="114">
        <f t="shared" si="96"/>
        <v>7385072.1200000001</v>
      </c>
      <c r="H684" s="114">
        <f t="shared" si="96"/>
        <v>0</v>
      </c>
      <c r="I684" s="114">
        <f t="shared" si="98"/>
        <v>15020893.949999999</v>
      </c>
      <c r="J684" s="114">
        <f t="shared" si="98"/>
        <v>0</v>
      </c>
      <c r="M684" s="141" t="s">
        <v>912</v>
      </c>
      <c r="N684" s="142">
        <v>7385072.1200000001</v>
      </c>
      <c r="O684" s="142">
        <v>0</v>
      </c>
      <c r="P684" s="142">
        <v>0</v>
      </c>
      <c r="Q684" s="142">
        <v>0</v>
      </c>
      <c r="S684" s="117">
        <f t="shared" si="99"/>
        <v>7315959.7999999998</v>
      </c>
      <c r="T684" s="117">
        <f t="shared" si="99"/>
        <v>0</v>
      </c>
      <c r="U684" s="114">
        <f t="shared" si="97"/>
        <v>5830426.0800000001</v>
      </c>
      <c r="V684" s="114">
        <f t="shared" si="97"/>
        <v>0</v>
      </c>
      <c r="W684" s="117">
        <v>10060698.4</v>
      </c>
      <c r="X684" s="117">
        <v>0</v>
      </c>
      <c r="Y684" s="117">
        <v>8679926.3000000007</v>
      </c>
      <c r="Z684" s="117">
        <v>0</v>
      </c>
      <c r="AA684" s="143"/>
      <c r="AB684" s="130">
        <v>119009.60000000001</v>
      </c>
      <c r="AC684" s="130">
        <v>0</v>
      </c>
      <c r="AD684" s="130"/>
      <c r="AE684" s="130"/>
      <c r="AK684" s="123">
        <v>15020893.949999999</v>
      </c>
      <c r="AL684" s="123">
        <v>0</v>
      </c>
      <c r="AM684" s="123">
        <v>0</v>
      </c>
      <c r="AN684" s="123">
        <v>0</v>
      </c>
      <c r="AO684" s="124">
        <v>7315959.7999999998</v>
      </c>
      <c r="AP684" s="124">
        <v>0</v>
      </c>
      <c r="AQ684" s="124">
        <v>0</v>
      </c>
      <c r="AR684" s="124">
        <v>0</v>
      </c>
      <c r="AS684" s="123">
        <v>5830426.0800000001</v>
      </c>
      <c r="AT684" s="123">
        <v>0</v>
      </c>
      <c r="AU684" s="123">
        <v>0</v>
      </c>
      <c r="AV684" s="123">
        <v>0</v>
      </c>
      <c r="AY684" s="131"/>
      <c r="AZ684" s="131"/>
      <c r="BK684" s="128">
        <f t="shared" si="95"/>
        <v>5830426.0800000001</v>
      </c>
      <c r="BL684" s="128">
        <f t="shared" si="95"/>
        <v>0</v>
      </c>
      <c r="BM684" s="129">
        <f t="shared" si="93"/>
        <v>0</v>
      </c>
      <c r="BN684" s="129">
        <f t="shared" si="92"/>
        <v>0</v>
      </c>
    </row>
    <row r="685" spans="2:66" ht="20.100000000000001" customHeight="1" x14ac:dyDescent="0.25">
      <c r="C685" s="1" t="s">
        <v>669</v>
      </c>
      <c r="D685" s="102" t="s">
        <v>58</v>
      </c>
      <c r="E685" s="102" t="s">
        <v>62</v>
      </c>
      <c r="F685" s="113" t="s">
        <v>913</v>
      </c>
      <c r="G685" s="114">
        <f t="shared" si="96"/>
        <v>0</v>
      </c>
      <c r="H685" s="114">
        <f t="shared" si="96"/>
        <v>0</v>
      </c>
      <c r="I685" s="114">
        <f t="shared" si="98"/>
        <v>0</v>
      </c>
      <c r="J685" s="114">
        <f t="shared" si="98"/>
        <v>0</v>
      </c>
      <c r="M685" s="115" t="s">
        <v>914</v>
      </c>
      <c r="N685" s="142">
        <v>0</v>
      </c>
      <c r="O685" s="142">
        <v>0</v>
      </c>
      <c r="P685" s="142">
        <v>0</v>
      </c>
      <c r="Q685" s="142">
        <v>0</v>
      </c>
      <c r="S685" s="117">
        <f t="shared" si="99"/>
        <v>0</v>
      </c>
      <c r="T685" s="117">
        <f t="shared" si="99"/>
        <v>0</v>
      </c>
      <c r="U685" s="118">
        <f t="shared" si="97"/>
        <v>0</v>
      </c>
      <c r="V685" s="118">
        <f t="shared" si="97"/>
        <v>0</v>
      </c>
      <c r="W685" s="117">
        <v>0</v>
      </c>
      <c r="X685" s="117">
        <v>0</v>
      </c>
      <c r="Y685" s="119"/>
      <c r="Z685" s="119"/>
      <c r="AA685" s="120"/>
      <c r="AB685" s="130">
        <v>0</v>
      </c>
      <c r="AC685" s="130">
        <v>0</v>
      </c>
      <c r="AD685" s="121"/>
      <c r="AE685" s="130"/>
      <c r="AK685" s="123">
        <v>0</v>
      </c>
      <c r="AL685" s="123">
        <v>0</v>
      </c>
      <c r="AM685" s="123">
        <v>0</v>
      </c>
      <c r="AN685" s="123">
        <v>0</v>
      </c>
      <c r="AO685" s="124">
        <v>0</v>
      </c>
      <c r="AP685" s="124">
        <v>0</v>
      </c>
      <c r="AQ685" s="124">
        <v>0</v>
      </c>
      <c r="AR685" s="124">
        <v>0</v>
      </c>
      <c r="AS685" s="123">
        <v>0</v>
      </c>
      <c r="AT685" s="123">
        <v>0</v>
      </c>
      <c r="AU685" s="123">
        <v>0</v>
      </c>
      <c r="AV685" s="123">
        <v>0</v>
      </c>
      <c r="AY685" s="158"/>
      <c r="AZ685" s="131"/>
      <c r="BK685" s="128">
        <f t="shared" si="95"/>
        <v>0</v>
      </c>
      <c r="BL685" s="128">
        <f t="shared" si="95"/>
        <v>0</v>
      </c>
      <c r="BM685" s="129">
        <f t="shared" si="93"/>
        <v>0</v>
      </c>
      <c r="BN685" s="129">
        <f t="shared" si="92"/>
        <v>0</v>
      </c>
    </row>
    <row r="686" spans="2:66" ht="20.100000000000001" customHeight="1" x14ac:dyDescent="0.25">
      <c r="C686" s="1" t="s">
        <v>669</v>
      </c>
      <c r="D686" s="139" t="s">
        <v>58</v>
      </c>
      <c r="E686" s="102" t="s">
        <v>62</v>
      </c>
      <c r="F686" s="140" t="s">
        <v>915</v>
      </c>
      <c r="G686" s="114">
        <f t="shared" si="96"/>
        <v>10076536</v>
      </c>
      <c r="H686" s="114">
        <f t="shared" si="96"/>
        <v>0</v>
      </c>
      <c r="I686" s="114">
        <f t="shared" si="98"/>
        <v>9019880</v>
      </c>
      <c r="J686" s="114">
        <f t="shared" si="98"/>
        <v>0</v>
      </c>
      <c r="M686" s="141" t="s">
        <v>915</v>
      </c>
      <c r="N686" s="142">
        <v>10076536</v>
      </c>
      <c r="O686" s="142">
        <v>0</v>
      </c>
      <c r="P686" s="142">
        <v>0</v>
      </c>
      <c r="Q686" s="142">
        <v>0</v>
      </c>
      <c r="S686" s="117">
        <f t="shared" si="99"/>
        <v>8201696</v>
      </c>
      <c r="T686" s="117">
        <f t="shared" si="99"/>
        <v>0</v>
      </c>
      <c r="U686" s="114">
        <f t="shared" si="97"/>
        <v>6378164</v>
      </c>
      <c r="V686" s="114">
        <f t="shared" si="97"/>
        <v>0</v>
      </c>
      <c r="W686" s="117">
        <v>5724748</v>
      </c>
      <c r="X686" s="117">
        <v>0</v>
      </c>
      <c r="Y686" s="117">
        <v>4336729</v>
      </c>
      <c r="Z686" s="117">
        <v>0</v>
      </c>
      <c r="AA686" s="143"/>
      <c r="AB686" s="130">
        <v>3791651</v>
      </c>
      <c r="AC686" s="130">
        <v>0</v>
      </c>
      <c r="AD686" s="130">
        <v>3271029</v>
      </c>
      <c r="AE686" s="130"/>
      <c r="AK686" s="123">
        <v>9019880</v>
      </c>
      <c r="AL686" s="123">
        <v>0</v>
      </c>
      <c r="AM686" s="123">
        <v>0</v>
      </c>
      <c r="AN686" s="123">
        <v>0</v>
      </c>
      <c r="AO686" s="124">
        <v>8201696</v>
      </c>
      <c r="AP686" s="124">
        <v>0</v>
      </c>
      <c r="AQ686" s="124">
        <v>0</v>
      </c>
      <c r="AR686" s="124">
        <v>0</v>
      </c>
      <c r="AS686" s="123">
        <v>6378164</v>
      </c>
      <c r="AT686" s="123">
        <v>0</v>
      </c>
      <c r="AU686" s="123">
        <v>0</v>
      </c>
      <c r="AV686" s="123">
        <v>0</v>
      </c>
      <c r="AY686" s="131">
        <v>2928582</v>
      </c>
      <c r="AZ686" s="131"/>
      <c r="BK686" s="128">
        <f t="shared" si="95"/>
        <v>6378164</v>
      </c>
      <c r="BL686" s="128">
        <f t="shared" si="95"/>
        <v>0</v>
      </c>
      <c r="BM686" s="129">
        <f t="shared" si="93"/>
        <v>0</v>
      </c>
      <c r="BN686" s="129">
        <f t="shared" si="92"/>
        <v>0</v>
      </c>
    </row>
    <row r="687" spans="2:66" ht="20.100000000000001" customHeight="1" x14ac:dyDescent="0.25">
      <c r="C687" s="1" t="s">
        <v>669</v>
      </c>
      <c r="D687" s="139" t="s">
        <v>58</v>
      </c>
      <c r="E687" s="102" t="s">
        <v>62</v>
      </c>
      <c r="F687" s="140" t="s">
        <v>916</v>
      </c>
      <c r="G687" s="114">
        <f t="shared" si="96"/>
        <v>15892705</v>
      </c>
      <c r="H687" s="114">
        <f t="shared" si="96"/>
        <v>0</v>
      </c>
      <c r="I687" s="114">
        <f t="shared" si="98"/>
        <v>13611758.52</v>
      </c>
      <c r="J687" s="114">
        <f t="shared" si="98"/>
        <v>0</v>
      </c>
      <c r="M687" s="141" t="s">
        <v>916</v>
      </c>
      <c r="N687" s="142">
        <v>15892705</v>
      </c>
      <c r="O687" s="142">
        <v>0</v>
      </c>
      <c r="P687" s="142">
        <v>0</v>
      </c>
      <c r="Q687" s="142">
        <v>0</v>
      </c>
      <c r="S687" s="117">
        <f t="shared" si="99"/>
        <v>7118692</v>
      </c>
      <c r="T687" s="117">
        <f t="shared" si="99"/>
        <v>0</v>
      </c>
      <c r="U687" s="114">
        <f t="shared" si="97"/>
        <v>11287734</v>
      </c>
      <c r="V687" s="114">
        <f t="shared" si="97"/>
        <v>0</v>
      </c>
      <c r="W687" s="117">
        <v>8058242</v>
      </c>
      <c r="X687" s="117">
        <v>0</v>
      </c>
      <c r="Y687" s="117">
        <v>13063154</v>
      </c>
      <c r="Z687" s="117">
        <v>0</v>
      </c>
      <c r="AA687" s="143"/>
      <c r="AB687" s="130">
        <v>18040069</v>
      </c>
      <c r="AC687" s="130">
        <v>0</v>
      </c>
      <c r="AD687" s="130">
        <v>22900846</v>
      </c>
      <c r="AE687" s="130"/>
      <c r="AK687" s="123">
        <v>13611758.52</v>
      </c>
      <c r="AL687" s="123">
        <v>0</v>
      </c>
      <c r="AM687" s="123">
        <v>0</v>
      </c>
      <c r="AN687" s="123">
        <v>0</v>
      </c>
      <c r="AO687" s="124">
        <v>7118692</v>
      </c>
      <c r="AP687" s="124">
        <v>0</v>
      </c>
      <c r="AQ687" s="124">
        <v>0</v>
      </c>
      <c r="AR687" s="124">
        <v>0</v>
      </c>
      <c r="AS687" s="123">
        <v>11287734</v>
      </c>
      <c r="AT687" s="123">
        <v>0</v>
      </c>
      <c r="AU687" s="123">
        <v>0</v>
      </c>
      <c r="AV687" s="123">
        <v>0</v>
      </c>
      <c r="AY687" s="131">
        <v>27155717</v>
      </c>
      <c r="AZ687" s="131"/>
      <c r="BK687" s="128">
        <f t="shared" si="95"/>
        <v>11287734</v>
      </c>
      <c r="BL687" s="128">
        <f t="shared" si="95"/>
        <v>0</v>
      </c>
      <c r="BM687" s="129">
        <f t="shared" si="93"/>
        <v>0</v>
      </c>
      <c r="BN687" s="129">
        <f t="shared" si="92"/>
        <v>0</v>
      </c>
    </row>
    <row r="688" spans="2:66" ht="20.100000000000001" customHeight="1" x14ac:dyDescent="0.25">
      <c r="C688" s="1" t="s">
        <v>669</v>
      </c>
      <c r="D688" s="139" t="s">
        <v>58</v>
      </c>
      <c r="E688" s="102" t="s">
        <v>62</v>
      </c>
      <c r="F688" s="140" t="s">
        <v>917</v>
      </c>
      <c r="G688" s="114">
        <f t="shared" si="96"/>
        <v>54206400</v>
      </c>
      <c r="H688" s="114">
        <f t="shared" si="96"/>
        <v>0</v>
      </c>
      <c r="I688" s="114">
        <f t="shared" si="98"/>
        <v>45891692</v>
      </c>
      <c r="J688" s="114">
        <f t="shared" si="98"/>
        <v>0</v>
      </c>
      <c r="M688" s="141" t="s">
        <v>917</v>
      </c>
      <c r="N688" s="142">
        <v>54206400</v>
      </c>
      <c r="O688" s="142">
        <v>0</v>
      </c>
      <c r="P688" s="142">
        <v>0</v>
      </c>
      <c r="Q688" s="142">
        <v>0</v>
      </c>
      <c r="S688" s="117">
        <f t="shared" si="99"/>
        <v>39524928.090000004</v>
      </c>
      <c r="T688" s="117">
        <f t="shared" si="99"/>
        <v>0</v>
      </c>
      <c r="U688" s="114">
        <v>0</v>
      </c>
      <c r="V688" s="114">
        <f t="shared" si="97"/>
        <v>0</v>
      </c>
      <c r="W688" s="117"/>
      <c r="X688" s="117"/>
      <c r="Y688" s="117"/>
      <c r="Z688" s="117"/>
      <c r="AA688" s="143"/>
      <c r="AB688" s="130"/>
      <c r="AC688" s="130"/>
      <c r="AD688" s="130"/>
      <c r="AE688" s="130"/>
      <c r="AK688" s="123">
        <v>45891692</v>
      </c>
      <c r="AL688" s="123">
        <v>0</v>
      </c>
      <c r="AM688" s="123">
        <v>0</v>
      </c>
      <c r="AN688" s="123">
        <v>0</v>
      </c>
      <c r="AO688" s="124">
        <v>39524928.090000004</v>
      </c>
      <c r="AP688" s="124">
        <v>0</v>
      </c>
      <c r="AQ688" s="124">
        <v>0</v>
      </c>
      <c r="AR688" s="124">
        <v>0</v>
      </c>
      <c r="AS688" s="123">
        <v>0</v>
      </c>
      <c r="AT688" s="123">
        <v>0</v>
      </c>
      <c r="AU688" s="123">
        <v>0</v>
      </c>
      <c r="AV688" s="123">
        <v>0</v>
      </c>
      <c r="AY688" s="131"/>
      <c r="AZ688" s="131"/>
      <c r="BK688" s="128">
        <f t="shared" si="95"/>
        <v>0</v>
      </c>
      <c r="BL688" s="128">
        <f t="shared" si="95"/>
        <v>0</v>
      </c>
      <c r="BM688" s="129">
        <f t="shared" si="93"/>
        <v>0</v>
      </c>
      <c r="BN688" s="129">
        <f t="shared" si="92"/>
        <v>0</v>
      </c>
    </row>
    <row r="689" spans="2:66" ht="20.100000000000001" customHeight="1" x14ac:dyDescent="0.25">
      <c r="C689" s="1" t="s">
        <v>669</v>
      </c>
      <c r="D689" s="139" t="s">
        <v>58</v>
      </c>
      <c r="E689" s="102" t="s">
        <v>62</v>
      </c>
      <c r="F689" s="140" t="s">
        <v>918</v>
      </c>
      <c r="G689" s="114">
        <f t="shared" si="96"/>
        <v>186729</v>
      </c>
      <c r="H689" s="114">
        <f t="shared" si="96"/>
        <v>0</v>
      </c>
      <c r="I689" s="114">
        <f t="shared" si="98"/>
        <v>356000</v>
      </c>
      <c r="J689" s="114">
        <f t="shared" si="98"/>
        <v>0</v>
      </c>
      <c r="M689" s="141" t="s">
        <v>918</v>
      </c>
      <c r="N689" s="142">
        <v>186729</v>
      </c>
      <c r="O689" s="142">
        <v>0</v>
      </c>
      <c r="P689" s="142">
        <v>0</v>
      </c>
      <c r="Q689" s="142">
        <v>0</v>
      </c>
      <c r="S689" s="117">
        <f t="shared" si="99"/>
        <v>120529</v>
      </c>
      <c r="T689" s="117">
        <f t="shared" si="99"/>
        <v>0</v>
      </c>
      <c r="U689" s="114">
        <f t="shared" si="97"/>
        <v>278000</v>
      </c>
      <c r="V689" s="114">
        <f t="shared" si="97"/>
        <v>0</v>
      </c>
      <c r="W689" s="117">
        <v>190000</v>
      </c>
      <c r="X689" s="117">
        <v>0</v>
      </c>
      <c r="Y689" s="117">
        <v>1327921</v>
      </c>
      <c r="Z689" s="117">
        <v>0</v>
      </c>
      <c r="AA689" s="143"/>
      <c r="AB689" s="130">
        <v>945742</v>
      </c>
      <c r="AC689" s="130">
        <v>0</v>
      </c>
      <c r="AD689" s="130">
        <v>795192</v>
      </c>
      <c r="AE689" s="130"/>
      <c r="AK689" s="123">
        <v>356000</v>
      </c>
      <c r="AL689" s="123">
        <v>0</v>
      </c>
      <c r="AM689" s="123">
        <v>0</v>
      </c>
      <c r="AN689" s="123">
        <v>0</v>
      </c>
      <c r="AO689" s="124">
        <v>120529</v>
      </c>
      <c r="AP689" s="124">
        <v>0</v>
      </c>
      <c r="AQ689" s="124">
        <v>0</v>
      </c>
      <c r="AR689" s="124">
        <v>0</v>
      </c>
      <c r="AS689" s="123">
        <v>278000</v>
      </c>
      <c r="AT689" s="123">
        <v>0</v>
      </c>
      <c r="AU689" s="123">
        <v>0</v>
      </c>
      <c r="AV689" s="123">
        <v>0</v>
      </c>
      <c r="AY689" s="131">
        <v>387200</v>
      </c>
      <c r="AZ689" s="131"/>
      <c r="BK689" s="128">
        <f t="shared" si="95"/>
        <v>278000</v>
      </c>
      <c r="BL689" s="128">
        <f t="shared" si="95"/>
        <v>0</v>
      </c>
      <c r="BM689" s="129">
        <f t="shared" si="93"/>
        <v>0</v>
      </c>
      <c r="BN689" s="129">
        <f t="shared" si="92"/>
        <v>0</v>
      </c>
    </row>
    <row r="690" spans="2:66" ht="20.100000000000001" customHeight="1" x14ac:dyDescent="0.25">
      <c r="C690" s="1" t="s">
        <v>669</v>
      </c>
      <c r="D690" s="139" t="s">
        <v>58</v>
      </c>
      <c r="E690" s="102" t="s">
        <v>62</v>
      </c>
      <c r="F690" s="140" t="s">
        <v>919</v>
      </c>
      <c r="G690" s="114">
        <f t="shared" si="96"/>
        <v>4856551</v>
      </c>
      <c r="H690" s="114">
        <f t="shared" si="96"/>
        <v>0</v>
      </c>
      <c r="I690" s="114">
        <f t="shared" si="98"/>
        <v>2655348.1800000002</v>
      </c>
      <c r="J690" s="114">
        <f t="shared" si="98"/>
        <v>0</v>
      </c>
      <c r="M690" s="141" t="s">
        <v>919</v>
      </c>
      <c r="N690" s="142">
        <v>4856551</v>
      </c>
      <c r="O690" s="142">
        <v>0</v>
      </c>
      <c r="P690" s="142">
        <v>0</v>
      </c>
      <c r="Q690" s="142">
        <v>0</v>
      </c>
      <c r="S690" s="117">
        <f t="shared" si="99"/>
        <v>786795.4</v>
      </c>
      <c r="T690" s="117">
        <f t="shared" si="99"/>
        <v>0</v>
      </c>
      <c r="U690" s="114">
        <f t="shared" si="97"/>
        <v>0</v>
      </c>
      <c r="V690" s="114">
        <f t="shared" si="97"/>
        <v>0</v>
      </c>
      <c r="W690" s="117"/>
      <c r="X690" s="117"/>
      <c r="Y690" s="117"/>
      <c r="Z690" s="117"/>
      <c r="AA690" s="143"/>
      <c r="AB690" s="130"/>
      <c r="AC690" s="130"/>
      <c r="AD690" s="130"/>
      <c r="AE690" s="130"/>
      <c r="AK690" s="123">
        <v>2655348.1800000002</v>
      </c>
      <c r="AL690" s="123">
        <v>0</v>
      </c>
      <c r="AM690" s="123">
        <v>0</v>
      </c>
      <c r="AN690" s="123">
        <v>0</v>
      </c>
      <c r="AO690" s="124">
        <v>786795.4</v>
      </c>
      <c r="AP690" s="124">
        <v>0</v>
      </c>
      <c r="AQ690" s="124">
        <v>0</v>
      </c>
      <c r="AR690" s="124">
        <v>0</v>
      </c>
      <c r="AS690" s="123">
        <v>0</v>
      </c>
      <c r="AT690" s="123">
        <v>0</v>
      </c>
      <c r="AU690" s="123">
        <v>0</v>
      </c>
      <c r="AV690" s="123">
        <v>0</v>
      </c>
      <c r="AY690" s="131"/>
      <c r="AZ690" s="131"/>
      <c r="BK690" s="128">
        <f t="shared" si="95"/>
        <v>0</v>
      </c>
      <c r="BL690" s="128">
        <f t="shared" si="95"/>
        <v>0</v>
      </c>
      <c r="BM690" s="129">
        <f t="shared" si="93"/>
        <v>0</v>
      </c>
      <c r="BN690" s="129">
        <f t="shared" si="92"/>
        <v>0</v>
      </c>
    </row>
    <row r="691" spans="2:66" ht="20.100000000000001" customHeight="1" x14ac:dyDescent="0.25">
      <c r="C691" s="1" t="s">
        <v>669</v>
      </c>
      <c r="D691" s="139" t="s">
        <v>58</v>
      </c>
      <c r="E691" s="102" t="s">
        <v>62</v>
      </c>
      <c r="F691" s="140" t="s">
        <v>920</v>
      </c>
      <c r="G691" s="114">
        <f t="shared" si="96"/>
        <v>0</v>
      </c>
      <c r="H691" s="114">
        <f t="shared" si="96"/>
        <v>0</v>
      </c>
      <c r="I691" s="114">
        <f t="shared" si="98"/>
        <v>27204</v>
      </c>
      <c r="J691" s="114">
        <f t="shared" si="98"/>
        <v>0</v>
      </c>
      <c r="M691" s="141" t="s">
        <v>920</v>
      </c>
      <c r="N691" s="142">
        <v>0</v>
      </c>
      <c r="O691" s="142">
        <v>0</v>
      </c>
      <c r="P691" s="142">
        <v>0</v>
      </c>
      <c r="Q691" s="142">
        <v>0</v>
      </c>
      <c r="S691" s="117">
        <f t="shared" si="99"/>
        <v>127698</v>
      </c>
      <c r="T691" s="117">
        <f t="shared" si="99"/>
        <v>0</v>
      </c>
      <c r="U691" s="114">
        <f t="shared" si="97"/>
        <v>1236250</v>
      </c>
      <c r="V691" s="114">
        <f t="shared" si="97"/>
        <v>0</v>
      </c>
      <c r="W691" s="117">
        <v>277750</v>
      </c>
      <c r="X691" s="117">
        <v>0</v>
      </c>
      <c r="Y691" s="117">
        <v>0</v>
      </c>
      <c r="Z691" s="117">
        <v>0</v>
      </c>
      <c r="AA691" s="143"/>
      <c r="AB691" s="130">
        <v>0</v>
      </c>
      <c r="AC691" s="130">
        <v>0</v>
      </c>
      <c r="AD691" s="130">
        <v>0</v>
      </c>
      <c r="AE691" s="130"/>
      <c r="AK691" s="123">
        <v>27204</v>
      </c>
      <c r="AL691" s="123">
        <v>0</v>
      </c>
      <c r="AM691" s="123">
        <v>0</v>
      </c>
      <c r="AN691" s="123">
        <v>0</v>
      </c>
      <c r="AO691" s="124">
        <v>127698</v>
      </c>
      <c r="AP691" s="124">
        <v>0</v>
      </c>
      <c r="AQ691" s="124">
        <v>0</v>
      </c>
      <c r="AR691" s="124">
        <v>0</v>
      </c>
      <c r="AS691" s="123">
        <v>1236250</v>
      </c>
      <c r="AT691" s="123">
        <v>0</v>
      </c>
      <c r="AU691" s="123">
        <v>0</v>
      </c>
      <c r="AV691" s="123">
        <v>0</v>
      </c>
      <c r="AY691" s="131">
        <v>175800</v>
      </c>
      <c r="AZ691" s="131"/>
      <c r="BK691" s="128">
        <f t="shared" si="95"/>
        <v>1236250</v>
      </c>
      <c r="BL691" s="128">
        <f t="shared" si="95"/>
        <v>0</v>
      </c>
      <c r="BM691" s="129">
        <f t="shared" si="93"/>
        <v>0</v>
      </c>
      <c r="BN691" s="129">
        <f t="shared" si="92"/>
        <v>0</v>
      </c>
    </row>
    <row r="692" spans="2:66" s="159" customFormat="1" ht="20.100000000000001" customHeight="1" x14ac:dyDescent="0.2">
      <c r="B692" s="1"/>
      <c r="C692" s="1" t="s">
        <v>669</v>
      </c>
      <c r="D692" s="139" t="s">
        <v>58</v>
      </c>
      <c r="E692" s="102" t="s">
        <v>62</v>
      </c>
      <c r="F692" s="140" t="s">
        <v>921</v>
      </c>
      <c r="G692" s="114">
        <f t="shared" si="96"/>
        <v>1312102</v>
      </c>
      <c r="H692" s="114">
        <f t="shared" si="96"/>
        <v>0</v>
      </c>
      <c r="I692" s="114">
        <f t="shared" si="98"/>
        <v>1667732</v>
      </c>
      <c r="J692" s="114">
        <f t="shared" si="98"/>
        <v>0</v>
      </c>
      <c r="M692" s="141" t="s">
        <v>921</v>
      </c>
      <c r="N692" s="142">
        <v>1312102</v>
      </c>
      <c r="O692" s="142">
        <v>0</v>
      </c>
      <c r="P692" s="142">
        <v>0</v>
      </c>
      <c r="Q692" s="142">
        <v>0</v>
      </c>
      <c r="S692" s="117">
        <f t="shared" si="99"/>
        <v>1079237</v>
      </c>
      <c r="T692" s="117">
        <f t="shared" si="99"/>
        <v>0</v>
      </c>
      <c r="U692" s="114">
        <f t="shared" si="97"/>
        <v>703144</v>
      </c>
      <c r="V692" s="114">
        <f t="shared" si="97"/>
        <v>0</v>
      </c>
      <c r="W692" s="117">
        <v>584216</v>
      </c>
      <c r="X692" s="117">
        <v>0</v>
      </c>
      <c r="Y692" s="117">
        <v>478553</v>
      </c>
      <c r="Z692" s="117">
        <v>0</v>
      </c>
      <c r="AA692" s="143"/>
      <c r="AB692" s="130">
        <v>482800</v>
      </c>
      <c r="AC692" s="130">
        <v>0</v>
      </c>
      <c r="AD692" s="130">
        <f>339002-885</f>
        <v>338117</v>
      </c>
      <c r="AE692" s="130"/>
      <c r="AK692" s="123">
        <v>1667732</v>
      </c>
      <c r="AL692" s="123">
        <v>0</v>
      </c>
      <c r="AM692" s="123">
        <v>0</v>
      </c>
      <c r="AN692" s="123">
        <v>0</v>
      </c>
      <c r="AO692" s="124">
        <v>1079237</v>
      </c>
      <c r="AP692" s="124">
        <v>0</v>
      </c>
      <c r="AQ692" s="124">
        <v>0</v>
      </c>
      <c r="AR692" s="124">
        <v>0</v>
      </c>
      <c r="AS692" s="123">
        <v>703144</v>
      </c>
      <c r="AT692" s="123">
        <v>0</v>
      </c>
      <c r="AU692" s="123">
        <v>0</v>
      </c>
      <c r="AV692" s="123">
        <v>0</v>
      </c>
      <c r="AW692" s="229"/>
      <c r="AX692" s="229"/>
      <c r="AY692" s="131">
        <v>290076</v>
      </c>
      <c r="AZ692" s="131"/>
      <c r="BA692" s="229"/>
      <c r="BB692" s="229"/>
      <c r="BC692" s="229"/>
      <c r="BK692" s="159">
        <f t="shared" si="95"/>
        <v>703144</v>
      </c>
      <c r="BL692" s="159">
        <f t="shared" si="95"/>
        <v>0</v>
      </c>
      <c r="BM692" s="129">
        <f t="shared" si="93"/>
        <v>0</v>
      </c>
      <c r="BN692" s="129">
        <f t="shared" si="93"/>
        <v>0</v>
      </c>
    </row>
    <row r="693" spans="2:66" ht="20.100000000000001" customHeight="1" x14ac:dyDescent="0.25">
      <c r="C693" s="1" t="s">
        <v>669</v>
      </c>
      <c r="D693" s="139" t="s">
        <v>58</v>
      </c>
      <c r="E693" s="102" t="s">
        <v>62</v>
      </c>
      <c r="F693" s="140" t="s">
        <v>922</v>
      </c>
      <c r="G693" s="114">
        <f t="shared" si="96"/>
        <v>330825</v>
      </c>
      <c r="H693" s="114">
        <f t="shared" si="96"/>
        <v>0</v>
      </c>
      <c r="I693" s="114">
        <f t="shared" si="98"/>
        <v>1191593</v>
      </c>
      <c r="J693" s="114">
        <f t="shared" si="98"/>
        <v>0</v>
      </c>
      <c r="M693" s="141" t="s">
        <v>922</v>
      </c>
      <c r="N693" s="142">
        <v>330825</v>
      </c>
      <c r="O693" s="142">
        <v>0</v>
      </c>
      <c r="P693" s="142">
        <v>0</v>
      </c>
      <c r="Q693" s="142">
        <v>0</v>
      </c>
      <c r="S693" s="117">
        <f t="shared" si="99"/>
        <v>7143755</v>
      </c>
      <c r="T693" s="117">
        <f t="shared" si="99"/>
        <v>0</v>
      </c>
      <c r="U693" s="114">
        <f t="shared" si="97"/>
        <v>33404402</v>
      </c>
      <c r="V693" s="114">
        <f t="shared" si="97"/>
        <v>0</v>
      </c>
      <c r="W693" s="117">
        <v>44842018</v>
      </c>
      <c r="X693" s="117">
        <v>0</v>
      </c>
      <c r="Y693" s="117">
        <v>43297026</v>
      </c>
      <c r="Z693" s="117">
        <v>0</v>
      </c>
      <c r="AA693" s="143"/>
      <c r="AB693" s="130">
        <v>37176399</v>
      </c>
      <c r="AC693" s="130">
        <v>0</v>
      </c>
      <c r="AD693" s="130">
        <v>22936178</v>
      </c>
      <c r="AE693" s="130"/>
      <c r="AK693" s="123">
        <v>1191593</v>
      </c>
      <c r="AL693" s="123">
        <v>0</v>
      </c>
      <c r="AM693" s="123">
        <v>0</v>
      </c>
      <c r="AN693" s="123">
        <v>0</v>
      </c>
      <c r="AO693" s="124">
        <v>7143755</v>
      </c>
      <c r="AP693" s="124">
        <v>0</v>
      </c>
      <c r="AQ693" s="124">
        <v>0</v>
      </c>
      <c r="AR693" s="124">
        <v>0</v>
      </c>
      <c r="AS693" s="123">
        <v>33404402</v>
      </c>
      <c r="AT693" s="123">
        <v>0</v>
      </c>
      <c r="AU693" s="123">
        <v>0</v>
      </c>
      <c r="AV693" s="123">
        <v>0</v>
      </c>
      <c r="AY693" s="131">
        <v>11670674</v>
      </c>
      <c r="AZ693" s="131"/>
      <c r="BK693" s="128">
        <f t="shared" si="95"/>
        <v>33404402</v>
      </c>
      <c r="BL693" s="128">
        <f t="shared" si="95"/>
        <v>0</v>
      </c>
      <c r="BM693" s="129">
        <f t="shared" ref="BM693:BN705" si="100">+U693-BK693</f>
        <v>0</v>
      </c>
      <c r="BN693" s="129">
        <f t="shared" si="100"/>
        <v>0</v>
      </c>
    </row>
    <row r="694" spans="2:66" ht="20.100000000000001" customHeight="1" x14ac:dyDescent="0.25">
      <c r="C694" s="1" t="s">
        <v>669</v>
      </c>
      <c r="D694" s="139" t="s">
        <v>58</v>
      </c>
      <c r="E694" s="102" t="s">
        <v>62</v>
      </c>
      <c r="F694" s="140" t="s">
        <v>923</v>
      </c>
      <c r="G694" s="114">
        <f t="shared" si="96"/>
        <v>76483050</v>
      </c>
      <c r="H694" s="114">
        <f t="shared" si="96"/>
        <v>0</v>
      </c>
      <c r="I694" s="114">
        <f t="shared" si="98"/>
        <v>66177249</v>
      </c>
      <c r="J694" s="114">
        <f t="shared" si="98"/>
        <v>0</v>
      </c>
      <c r="M694" s="141" t="s">
        <v>923</v>
      </c>
      <c r="N694" s="142">
        <v>76483050</v>
      </c>
      <c r="O694" s="142">
        <v>0</v>
      </c>
      <c r="P694" s="142">
        <v>0</v>
      </c>
      <c r="Q694" s="142">
        <v>0</v>
      </c>
      <c r="S694" s="117">
        <f t="shared" si="99"/>
        <v>55434404</v>
      </c>
      <c r="T694" s="117">
        <f t="shared" si="99"/>
        <v>0</v>
      </c>
      <c r="U694" s="114">
        <f t="shared" si="97"/>
        <v>53637740</v>
      </c>
      <c r="V694" s="114">
        <f t="shared" si="97"/>
        <v>0</v>
      </c>
      <c r="W694" s="117">
        <v>47548602</v>
      </c>
      <c r="X694" s="117">
        <v>0</v>
      </c>
      <c r="Y694" s="117">
        <v>39656343</v>
      </c>
      <c r="Z694" s="117">
        <v>0</v>
      </c>
      <c r="AA694" s="143"/>
      <c r="AB694" s="130">
        <v>33431172</v>
      </c>
      <c r="AC694" s="130">
        <v>0</v>
      </c>
      <c r="AD694" s="130">
        <v>33168992</v>
      </c>
      <c r="AE694" s="130"/>
      <c r="AK694" s="123">
        <v>66177249</v>
      </c>
      <c r="AL694" s="123">
        <v>0</v>
      </c>
      <c r="AM694" s="123">
        <v>0</v>
      </c>
      <c r="AN694" s="123">
        <v>0</v>
      </c>
      <c r="AO694" s="124">
        <v>55434404</v>
      </c>
      <c r="AP694" s="124">
        <v>0</v>
      </c>
      <c r="AQ694" s="124">
        <v>0</v>
      </c>
      <c r="AR694" s="124">
        <v>0</v>
      </c>
      <c r="AS694" s="123">
        <v>53637740</v>
      </c>
      <c r="AT694" s="123">
        <v>0</v>
      </c>
      <c r="AU694" s="123">
        <v>0</v>
      </c>
      <c r="AV694" s="123">
        <v>0</v>
      </c>
      <c r="AY694" s="131">
        <v>32048852</v>
      </c>
      <c r="AZ694" s="131"/>
      <c r="BK694" s="128">
        <f t="shared" si="95"/>
        <v>53637740</v>
      </c>
      <c r="BL694" s="128">
        <f t="shared" si="95"/>
        <v>0</v>
      </c>
      <c r="BM694" s="129">
        <f t="shared" si="100"/>
        <v>0</v>
      </c>
      <c r="BN694" s="129">
        <f t="shared" si="100"/>
        <v>0</v>
      </c>
    </row>
    <row r="695" spans="2:66" ht="20.100000000000001" customHeight="1" x14ac:dyDescent="0.25">
      <c r="C695" s="1" t="s">
        <v>669</v>
      </c>
      <c r="D695" s="139" t="s">
        <v>58</v>
      </c>
      <c r="E695" s="102" t="s">
        <v>62</v>
      </c>
      <c r="F695" s="140" t="s">
        <v>924</v>
      </c>
      <c r="G695" s="114">
        <f t="shared" si="96"/>
        <v>0</v>
      </c>
      <c r="H695" s="114">
        <f t="shared" si="96"/>
        <v>0</v>
      </c>
      <c r="I695" s="114">
        <f t="shared" si="98"/>
        <v>0</v>
      </c>
      <c r="J695" s="114">
        <f t="shared" si="98"/>
        <v>0</v>
      </c>
      <c r="M695" s="141" t="s">
        <v>924</v>
      </c>
      <c r="N695" s="142">
        <v>0</v>
      </c>
      <c r="O695" s="142">
        <v>0</v>
      </c>
      <c r="P695" s="142">
        <v>0</v>
      </c>
      <c r="Q695" s="142">
        <v>0</v>
      </c>
      <c r="S695" s="117">
        <f t="shared" si="99"/>
        <v>0</v>
      </c>
      <c r="T695" s="117">
        <f t="shared" si="99"/>
        <v>0</v>
      </c>
      <c r="U695" s="114">
        <f t="shared" si="97"/>
        <v>0</v>
      </c>
      <c r="V695" s="114">
        <f t="shared" si="97"/>
        <v>0</v>
      </c>
      <c r="W695" s="117">
        <v>0</v>
      </c>
      <c r="X695" s="117">
        <v>0</v>
      </c>
      <c r="Y695" s="117">
        <v>0</v>
      </c>
      <c r="Z695" s="117">
        <v>0</v>
      </c>
      <c r="AA695" s="143"/>
      <c r="AB695" s="130">
        <v>0</v>
      </c>
      <c r="AC695" s="130">
        <v>0</v>
      </c>
      <c r="AD695" s="130">
        <v>624986</v>
      </c>
      <c r="AE695" s="130"/>
      <c r="AK695" s="123">
        <v>0</v>
      </c>
      <c r="AL695" s="123">
        <v>0</v>
      </c>
      <c r="AM695" s="123">
        <v>0</v>
      </c>
      <c r="AN695" s="123">
        <v>0</v>
      </c>
      <c r="AO695" s="124">
        <v>0</v>
      </c>
      <c r="AP695" s="124">
        <v>0</v>
      </c>
      <c r="AQ695" s="124">
        <v>0</v>
      </c>
      <c r="AR695" s="124">
        <v>0</v>
      </c>
      <c r="AS695" s="123">
        <v>0</v>
      </c>
      <c r="AT695" s="123">
        <v>0</v>
      </c>
      <c r="AU695" s="123">
        <v>0</v>
      </c>
      <c r="AV695" s="123">
        <v>0</v>
      </c>
      <c r="AY695" s="131"/>
      <c r="AZ695" s="131"/>
      <c r="BK695" s="128">
        <f t="shared" si="95"/>
        <v>0</v>
      </c>
      <c r="BL695" s="128">
        <f t="shared" si="95"/>
        <v>0</v>
      </c>
      <c r="BM695" s="129">
        <f t="shared" si="100"/>
        <v>0</v>
      </c>
      <c r="BN695" s="129">
        <f t="shared" si="100"/>
        <v>0</v>
      </c>
    </row>
    <row r="696" spans="2:66" s="66" customFormat="1" ht="20.100000000000001" customHeight="1" x14ac:dyDescent="0.2">
      <c r="B696" s="1"/>
      <c r="C696" s="1" t="s">
        <v>669</v>
      </c>
      <c r="D696" s="139" t="s">
        <v>58</v>
      </c>
      <c r="E696" s="102" t="s">
        <v>62</v>
      </c>
      <c r="F696" s="140" t="s">
        <v>925</v>
      </c>
      <c r="G696" s="114">
        <f t="shared" si="96"/>
        <v>50810016</v>
      </c>
      <c r="H696" s="114">
        <f t="shared" si="96"/>
        <v>0</v>
      </c>
      <c r="I696" s="114">
        <f t="shared" si="98"/>
        <v>65387955</v>
      </c>
      <c r="J696" s="114">
        <f t="shared" si="98"/>
        <v>0</v>
      </c>
      <c r="M696" s="141" t="s">
        <v>925</v>
      </c>
      <c r="N696" s="142">
        <v>50810016</v>
      </c>
      <c r="O696" s="142">
        <v>0</v>
      </c>
      <c r="P696" s="142">
        <v>0</v>
      </c>
      <c r="Q696" s="142">
        <v>0</v>
      </c>
      <c r="S696" s="117">
        <f t="shared" si="99"/>
        <v>37510175</v>
      </c>
      <c r="T696" s="117">
        <f t="shared" si="99"/>
        <v>0</v>
      </c>
      <c r="U696" s="114">
        <f t="shared" si="97"/>
        <v>6382199</v>
      </c>
      <c r="V696" s="114">
        <f t="shared" si="97"/>
        <v>0</v>
      </c>
      <c r="W696" s="117">
        <v>18374929</v>
      </c>
      <c r="X696" s="117">
        <v>0</v>
      </c>
      <c r="Y696" s="117">
        <v>24229354</v>
      </c>
      <c r="Z696" s="117">
        <v>0</v>
      </c>
      <c r="AA696" s="143"/>
      <c r="AB696" s="130">
        <v>2895654</v>
      </c>
      <c r="AC696" s="130">
        <v>0</v>
      </c>
      <c r="AD696" s="130">
        <v>2822927</v>
      </c>
      <c r="AE696" s="130"/>
      <c r="AK696" s="123">
        <v>65387955</v>
      </c>
      <c r="AL696" s="123">
        <v>0</v>
      </c>
      <c r="AM696" s="123">
        <v>0</v>
      </c>
      <c r="AN696" s="123">
        <v>0</v>
      </c>
      <c r="AO696" s="124">
        <v>37510175</v>
      </c>
      <c r="AP696" s="124">
        <v>0</v>
      </c>
      <c r="AQ696" s="124">
        <v>0</v>
      </c>
      <c r="AR696" s="124">
        <v>0</v>
      </c>
      <c r="AS696" s="123">
        <v>6382199</v>
      </c>
      <c r="AT696" s="123">
        <v>0</v>
      </c>
      <c r="AU696" s="123">
        <v>0</v>
      </c>
      <c r="AV696" s="123">
        <v>0</v>
      </c>
      <c r="AW696" s="89"/>
      <c r="AX696" s="89"/>
      <c r="AY696" s="131">
        <f>2385235+125659+2262</f>
        <v>2513156</v>
      </c>
      <c r="AZ696" s="131"/>
      <c r="BA696" s="89"/>
      <c r="BB696" s="89"/>
      <c r="BC696" s="89"/>
      <c r="BK696" s="159">
        <f t="shared" si="95"/>
        <v>6382199</v>
      </c>
      <c r="BL696" s="159">
        <f t="shared" si="95"/>
        <v>0</v>
      </c>
      <c r="BM696" s="129">
        <f t="shared" si="100"/>
        <v>0</v>
      </c>
      <c r="BN696" s="129">
        <f t="shared" si="100"/>
        <v>0</v>
      </c>
    </row>
    <row r="697" spans="2:66" s="66" customFormat="1" ht="20.100000000000001" customHeight="1" x14ac:dyDescent="0.2">
      <c r="B697" s="1"/>
      <c r="C697" s="1"/>
      <c r="D697" s="139" t="s">
        <v>58</v>
      </c>
      <c r="E697" s="102" t="s">
        <v>62</v>
      </c>
      <c r="F697" s="140" t="s">
        <v>926</v>
      </c>
      <c r="G697" s="114">
        <f t="shared" si="96"/>
        <v>8134071</v>
      </c>
      <c r="H697" s="114">
        <f t="shared" si="96"/>
        <v>0</v>
      </c>
      <c r="I697" s="114">
        <f>+AK697+AM697</f>
        <v>2436745</v>
      </c>
      <c r="J697" s="114">
        <f>+AL697+AN697</f>
        <v>0</v>
      </c>
      <c r="M697" s="141" t="s">
        <v>926</v>
      </c>
      <c r="N697" s="142">
        <v>8134071</v>
      </c>
      <c r="O697" s="142">
        <v>0</v>
      </c>
      <c r="P697" s="142">
        <v>0</v>
      </c>
      <c r="Q697" s="142">
        <v>0</v>
      </c>
      <c r="S697" s="117"/>
      <c r="T697" s="117"/>
      <c r="U697" s="114"/>
      <c r="V697" s="114"/>
      <c r="W697" s="117"/>
      <c r="X697" s="117"/>
      <c r="Y697" s="117"/>
      <c r="Z697" s="117"/>
      <c r="AA697" s="143"/>
      <c r="AB697" s="130"/>
      <c r="AC697" s="130"/>
      <c r="AD697" s="130"/>
      <c r="AE697" s="130"/>
      <c r="AK697" s="123">
        <v>2436745</v>
      </c>
      <c r="AL697" s="123">
        <v>0</v>
      </c>
      <c r="AM697" s="123"/>
      <c r="AN697" s="123"/>
      <c r="AO697" s="124"/>
      <c r="AP697" s="124"/>
      <c r="AQ697" s="124"/>
      <c r="AR697" s="124"/>
      <c r="AS697" s="123"/>
      <c r="AT697" s="123"/>
      <c r="AU697" s="123"/>
      <c r="AV697" s="123"/>
      <c r="AW697" s="89"/>
      <c r="AX697" s="89"/>
      <c r="AY697" s="131"/>
      <c r="AZ697" s="131"/>
      <c r="BA697" s="89"/>
      <c r="BB697" s="89"/>
      <c r="BC697" s="89"/>
      <c r="BK697" s="159"/>
      <c r="BL697" s="159"/>
      <c r="BM697" s="129"/>
      <c r="BN697" s="129"/>
    </row>
    <row r="698" spans="2:66" ht="20.100000000000001" customHeight="1" x14ac:dyDescent="0.25">
      <c r="C698" s="1" t="s">
        <v>669</v>
      </c>
      <c r="D698" s="139" t="s">
        <v>58</v>
      </c>
      <c r="E698" s="102" t="s">
        <v>62</v>
      </c>
      <c r="F698" s="140" t="s">
        <v>927</v>
      </c>
      <c r="G698" s="114">
        <f t="shared" si="96"/>
        <v>6936554</v>
      </c>
      <c r="H698" s="114">
        <f t="shared" si="96"/>
        <v>0</v>
      </c>
      <c r="I698" s="114">
        <f t="shared" si="98"/>
        <v>9139185</v>
      </c>
      <c r="J698" s="114">
        <f t="shared" si="98"/>
        <v>0</v>
      </c>
      <c r="M698" s="141" t="s">
        <v>927</v>
      </c>
      <c r="N698" s="142">
        <v>6936554</v>
      </c>
      <c r="O698" s="142">
        <v>0</v>
      </c>
      <c r="P698" s="142">
        <v>0</v>
      </c>
      <c r="Q698" s="142">
        <v>0</v>
      </c>
      <c r="S698" s="117">
        <f t="shared" ref="S698:T706" si="101">AO698+AQ698</f>
        <v>6380753</v>
      </c>
      <c r="T698" s="117">
        <f t="shared" si="101"/>
        <v>0</v>
      </c>
      <c r="U698" s="114">
        <f t="shared" si="97"/>
        <v>4660163</v>
      </c>
      <c r="V698" s="114">
        <f t="shared" si="97"/>
        <v>0</v>
      </c>
      <c r="W698" s="117">
        <v>5947974</v>
      </c>
      <c r="X698" s="117">
        <v>0</v>
      </c>
      <c r="Y698" s="117">
        <v>7823162</v>
      </c>
      <c r="Z698" s="117">
        <v>0</v>
      </c>
      <c r="AA698" s="143"/>
      <c r="AB698" s="130">
        <v>8125304</v>
      </c>
      <c r="AC698" s="130">
        <v>0</v>
      </c>
      <c r="AD698" s="130">
        <v>3549447</v>
      </c>
      <c r="AE698" s="130"/>
      <c r="AK698" s="123">
        <v>9139185</v>
      </c>
      <c r="AL698" s="123">
        <v>0</v>
      </c>
      <c r="AM698" s="123">
        <v>0</v>
      </c>
      <c r="AN698" s="123">
        <v>0</v>
      </c>
      <c r="AO698" s="124">
        <v>6380753</v>
      </c>
      <c r="AP698" s="124">
        <v>0</v>
      </c>
      <c r="AQ698" s="124">
        <v>0</v>
      </c>
      <c r="AR698" s="124">
        <v>0</v>
      </c>
      <c r="AS698" s="123">
        <v>4660163</v>
      </c>
      <c r="AT698" s="123">
        <v>0</v>
      </c>
      <c r="AU698" s="123">
        <v>0</v>
      </c>
      <c r="AV698" s="123">
        <v>0</v>
      </c>
      <c r="AY698" s="131">
        <f>18854965+994267+36088</f>
        <v>19885320</v>
      </c>
      <c r="AZ698" s="131"/>
      <c r="BK698" s="128">
        <f t="shared" si="95"/>
        <v>4660163</v>
      </c>
      <c r="BL698" s="128">
        <f t="shared" si="95"/>
        <v>0</v>
      </c>
      <c r="BM698" s="129">
        <f t="shared" si="100"/>
        <v>0</v>
      </c>
      <c r="BN698" s="129">
        <f t="shared" si="100"/>
        <v>0</v>
      </c>
    </row>
    <row r="699" spans="2:66" s="66" customFormat="1" ht="20.100000000000001" customHeight="1" x14ac:dyDescent="0.2">
      <c r="C699" s="66" t="s">
        <v>669</v>
      </c>
      <c r="D699" s="102" t="s">
        <v>44</v>
      </c>
      <c r="E699" s="102" t="s">
        <v>62</v>
      </c>
      <c r="F699" s="113" t="s">
        <v>45</v>
      </c>
      <c r="G699" s="114">
        <f t="shared" si="96"/>
        <v>0</v>
      </c>
      <c r="H699" s="114">
        <f t="shared" si="96"/>
        <v>0</v>
      </c>
      <c r="I699" s="114">
        <f t="shared" si="98"/>
        <v>0</v>
      </c>
      <c r="J699" s="114">
        <f t="shared" si="98"/>
        <v>0</v>
      </c>
      <c r="M699" s="115" t="s">
        <v>45</v>
      </c>
      <c r="N699" s="142">
        <v>0</v>
      </c>
      <c r="O699" s="142">
        <v>0</v>
      </c>
      <c r="P699" s="142">
        <v>0</v>
      </c>
      <c r="Q699" s="142">
        <v>0</v>
      </c>
      <c r="S699" s="117">
        <f t="shared" si="101"/>
        <v>0</v>
      </c>
      <c r="T699" s="117">
        <f t="shared" si="101"/>
        <v>0</v>
      </c>
      <c r="U699" s="118">
        <f t="shared" si="97"/>
        <v>0</v>
      </c>
      <c r="V699" s="118">
        <f t="shared" si="97"/>
        <v>0</v>
      </c>
      <c r="W699" s="117">
        <v>0</v>
      </c>
      <c r="X699" s="117">
        <v>0</v>
      </c>
      <c r="Y699" s="119"/>
      <c r="Z699" s="119"/>
      <c r="AA699" s="120"/>
      <c r="AB699" s="121">
        <v>0</v>
      </c>
      <c r="AC699" s="121">
        <v>0</v>
      </c>
      <c r="AD699" s="121"/>
      <c r="AE699" s="121"/>
      <c r="AK699" s="123">
        <v>0</v>
      </c>
      <c r="AL699" s="123">
        <v>0</v>
      </c>
      <c r="AM699" s="123">
        <v>0</v>
      </c>
      <c r="AN699" s="123">
        <v>0</v>
      </c>
      <c r="AO699" s="124">
        <v>0</v>
      </c>
      <c r="AP699" s="124">
        <v>0</v>
      </c>
      <c r="AQ699" s="124">
        <v>0</v>
      </c>
      <c r="AR699" s="124">
        <v>0</v>
      </c>
      <c r="AS699" s="123">
        <v>0</v>
      </c>
      <c r="AT699" s="123">
        <v>0</v>
      </c>
      <c r="AU699" s="123">
        <v>0</v>
      </c>
      <c r="AV699" s="123">
        <v>0</v>
      </c>
      <c r="AW699" s="89"/>
      <c r="AX699" s="89"/>
      <c r="AY699" s="158"/>
      <c r="AZ699" s="158"/>
      <c r="BA699" s="89"/>
      <c r="BB699" s="89"/>
      <c r="BC699" s="89"/>
      <c r="BK699" s="159">
        <f t="shared" si="95"/>
        <v>0</v>
      </c>
      <c r="BL699" s="159">
        <f t="shared" si="95"/>
        <v>0</v>
      </c>
      <c r="BM699" s="129">
        <f t="shared" si="100"/>
        <v>0</v>
      </c>
      <c r="BN699" s="129">
        <f t="shared" si="100"/>
        <v>0</v>
      </c>
    </row>
    <row r="700" spans="2:66" ht="20.100000000000001" customHeight="1" x14ac:dyDescent="0.25">
      <c r="C700" s="1" t="s">
        <v>669</v>
      </c>
      <c r="D700" s="139" t="s">
        <v>44</v>
      </c>
      <c r="E700" s="102" t="s">
        <v>62</v>
      </c>
      <c r="F700" s="140" t="s">
        <v>928</v>
      </c>
      <c r="G700" s="114">
        <f t="shared" si="96"/>
        <v>9830</v>
      </c>
      <c r="H700" s="114">
        <f t="shared" si="96"/>
        <v>0</v>
      </c>
      <c r="I700" s="114">
        <f t="shared" si="98"/>
        <v>3295</v>
      </c>
      <c r="J700" s="114">
        <f t="shared" si="98"/>
        <v>0</v>
      </c>
      <c r="M700" s="141" t="s">
        <v>928</v>
      </c>
      <c r="N700" s="142">
        <v>9830</v>
      </c>
      <c r="O700" s="142">
        <v>0</v>
      </c>
      <c r="P700" s="142">
        <v>0</v>
      </c>
      <c r="Q700" s="142">
        <v>0</v>
      </c>
      <c r="S700" s="117">
        <f t="shared" si="101"/>
        <v>6150</v>
      </c>
      <c r="T700" s="117">
        <f t="shared" si="101"/>
        <v>0</v>
      </c>
      <c r="U700" s="114">
        <f t="shared" si="97"/>
        <v>4365</v>
      </c>
      <c r="V700" s="114">
        <f t="shared" si="97"/>
        <v>0</v>
      </c>
      <c r="W700" s="117">
        <v>13130</v>
      </c>
      <c r="X700" s="117">
        <v>0</v>
      </c>
      <c r="Y700" s="117">
        <v>0</v>
      </c>
      <c r="Z700" s="117">
        <v>1538269.02</v>
      </c>
      <c r="AA700" s="143"/>
      <c r="AB700" s="130">
        <v>0</v>
      </c>
      <c r="AC700" s="130">
        <v>1841442.93</v>
      </c>
      <c r="AD700" s="130"/>
      <c r="AE700" s="130"/>
      <c r="AK700" s="123">
        <v>3295</v>
      </c>
      <c r="AL700" s="123">
        <v>0</v>
      </c>
      <c r="AM700" s="123">
        <v>0</v>
      </c>
      <c r="AN700" s="123">
        <v>0</v>
      </c>
      <c r="AO700" s="124">
        <v>6150</v>
      </c>
      <c r="AP700" s="124">
        <v>0</v>
      </c>
      <c r="AQ700" s="124">
        <v>0</v>
      </c>
      <c r="AR700" s="124">
        <v>0</v>
      </c>
      <c r="AS700" s="123">
        <v>4365</v>
      </c>
      <c r="AT700" s="123">
        <v>0</v>
      </c>
      <c r="AU700" s="123">
        <v>0</v>
      </c>
      <c r="AV700" s="123">
        <v>0</v>
      </c>
      <c r="AY700" s="131"/>
      <c r="AZ700" s="131"/>
      <c r="BK700" s="128">
        <f t="shared" si="95"/>
        <v>4365</v>
      </c>
      <c r="BL700" s="128">
        <f t="shared" si="95"/>
        <v>0</v>
      </c>
      <c r="BM700" s="129">
        <f t="shared" si="100"/>
        <v>0</v>
      </c>
      <c r="BN700" s="129">
        <f t="shared" si="100"/>
        <v>0</v>
      </c>
    </row>
    <row r="701" spans="2:66" ht="20.100000000000001" customHeight="1" x14ac:dyDescent="0.25">
      <c r="C701" s="1" t="s">
        <v>669</v>
      </c>
      <c r="D701" s="139" t="s">
        <v>44</v>
      </c>
      <c r="E701" s="102" t="s">
        <v>62</v>
      </c>
      <c r="F701" s="140" t="s">
        <v>929</v>
      </c>
      <c r="G701" s="114">
        <f t="shared" si="96"/>
        <v>0</v>
      </c>
      <c r="H701" s="114">
        <f t="shared" si="96"/>
        <v>9830</v>
      </c>
      <c r="I701" s="114">
        <f t="shared" si="98"/>
        <v>0</v>
      </c>
      <c r="J701" s="114">
        <f t="shared" si="98"/>
        <v>3295</v>
      </c>
      <c r="M701" s="141" t="s">
        <v>929</v>
      </c>
      <c r="N701" s="142">
        <v>0</v>
      </c>
      <c r="O701" s="142">
        <v>9830</v>
      </c>
      <c r="P701" s="142">
        <v>0</v>
      </c>
      <c r="Q701" s="142">
        <v>0</v>
      </c>
      <c r="S701" s="117">
        <f t="shared" si="101"/>
        <v>0</v>
      </c>
      <c r="T701" s="117">
        <f t="shared" si="101"/>
        <v>6150</v>
      </c>
      <c r="U701" s="114">
        <f t="shared" si="97"/>
        <v>0</v>
      </c>
      <c r="V701" s="114">
        <f t="shared" si="97"/>
        <v>4365</v>
      </c>
      <c r="W701" s="117">
        <v>0</v>
      </c>
      <c r="X701" s="117">
        <v>13130</v>
      </c>
      <c r="Y701" s="117">
        <v>1538269.02</v>
      </c>
      <c r="Z701" s="117">
        <v>0</v>
      </c>
      <c r="AA701" s="143"/>
      <c r="AB701" s="130">
        <v>1841442.93</v>
      </c>
      <c r="AC701" s="130">
        <v>0</v>
      </c>
      <c r="AD701" s="130"/>
      <c r="AE701" s="130"/>
      <c r="AK701" s="123">
        <v>0</v>
      </c>
      <c r="AL701" s="123">
        <v>3295</v>
      </c>
      <c r="AM701" s="123">
        <v>0</v>
      </c>
      <c r="AN701" s="123">
        <v>0</v>
      </c>
      <c r="AO701" s="124">
        <v>0</v>
      </c>
      <c r="AP701" s="124">
        <v>6150</v>
      </c>
      <c r="AQ701" s="124">
        <v>0</v>
      </c>
      <c r="AR701" s="124">
        <v>0</v>
      </c>
      <c r="AS701" s="123">
        <v>0</v>
      </c>
      <c r="AT701" s="123">
        <v>4365</v>
      </c>
      <c r="AU701" s="123">
        <v>0</v>
      </c>
      <c r="AV701" s="123">
        <v>0</v>
      </c>
      <c r="AY701" s="131"/>
      <c r="AZ701" s="131"/>
      <c r="BK701" s="128">
        <f t="shared" si="95"/>
        <v>0</v>
      </c>
      <c r="BL701" s="128">
        <f t="shared" si="95"/>
        <v>4365</v>
      </c>
      <c r="BM701" s="129">
        <f t="shared" si="100"/>
        <v>0</v>
      </c>
      <c r="BN701" s="129">
        <f t="shared" si="100"/>
        <v>0</v>
      </c>
    </row>
    <row r="702" spans="2:66" ht="20.100000000000001" customHeight="1" x14ac:dyDescent="0.25">
      <c r="D702" s="102" t="s">
        <v>54</v>
      </c>
      <c r="E702" s="102" t="s">
        <v>21</v>
      </c>
      <c r="F702" s="113" t="s">
        <v>55</v>
      </c>
      <c r="G702" s="114">
        <f t="shared" si="96"/>
        <v>0</v>
      </c>
      <c r="H702" s="114">
        <f t="shared" si="96"/>
        <v>0</v>
      </c>
      <c r="I702" s="114">
        <f t="shared" si="98"/>
        <v>0</v>
      </c>
      <c r="J702" s="114">
        <f t="shared" si="98"/>
        <v>0</v>
      </c>
      <c r="M702" s="115" t="s">
        <v>55</v>
      </c>
      <c r="N702" s="142">
        <v>0</v>
      </c>
      <c r="O702" s="142">
        <v>0</v>
      </c>
      <c r="P702" s="142">
        <v>0</v>
      </c>
      <c r="Q702" s="142">
        <v>0</v>
      </c>
      <c r="S702" s="117">
        <f t="shared" si="101"/>
        <v>0</v>
      </c>
      <c r="T702" s="117">
        <f t="shared" si="101"/>
        <v>0</v>
      </c>
      <c r="U702" s="118">
        <f t="shared" si="97"/>
        <v>0</v>
      </c>
      <c r="V702" s="118">
        <f t="shared" si="97"/>
        <v>0</v>
      </c>
      <c r="W702" s="117">
        <v>0</v>
      </c>
      <c r="X702" s="117">
        <v>0</v>
      </c>
      <c r="Y702" s="119"/>
      <c r="Z702" s="119"/>
      <c r="AA702" s="120"/>
      <c r="AB702" s="121">
        <v>0</v>
      </c>
      <c r="AC702" s="121">
        <v>0</v>
      </c>
      <c r="AD702" s="121"/>
      <c r="AE702" s="121"/>
      <c r="AK702" s="123">
        <v>0</v>
      </c>
      <c r="AL702" s="123">
        <v>0</v>
      </c>
      <c r="AM702" s="123">
        <v>0</v>
      </c>
      <c r="AN702" s="123">
        <v>0</v>
      </c>
      <c r="AO702" s="124">
        <v>0</v>
      </c>
      <c r="AP702" s="124">
        <v>0</v>
      </c>
      <c r="AQ702" s="124">
        <v>0</v>
      </c>
      <c r="AR702" s="124">
        <v>0</v>
      </c>
      <c r="AS702" s="123">
        <v>0</v>
      </c>
      <c r="AT702" s="123">
        <v>0</v>
      </c>
      <c r="AU702" s="123">
        <v>0</v>
      </c>
      <c r="AV702" s="123">
        <v>0</v>
      </c>
      <c r="AY702" s="158"/>
      <c r="AZ702" s="158"/>
      <c r="BK702" s="128">
        <f t="shared" si="95"/>
        <v>0</v>
      </c>
      <c r="BL702" s="128">
        <f t="shared" si="95"/>
        <v>0</v>
      </c>
      <c r="BM702" s="129">
        <f t="shared" si="100"/>
        <v>0</v>
      </c>
      <c r="BN702" s="129">
        <f t="shared" si="100"/>
        <v>0</v>
      </c>
    </row>
    <row r="703" spans="2:66" ht="20.100000000000001" customHeight="1" x14ac:dyDescent="0.25">
      <c r="D703" s="139" t="s">
        <v>54</v>
      </c>
      <c r="E703" s="102" t="s">
        <v>21</v>
      </c>
      <c r="F703" s="140" t="s">
        <v>930</v>
      </c>
      <c r="G703" s="114">
        <f t="shared" si="96"/>
        <v>5777844</v>
      </c>
      <c r="H703" s="114">
        <f t="shared" si="96"/>
        <v>0</v>
      </c>
      <c r="I703" s="114">
        <f t="shared" si="98"/>
        <v>5777843.8076372119</v>
      </c>
      <c r="J703" s="114">
        <f t="shared" si="98"/>
        <v>0</v>
      </c>
      <c r="M703" s="141" t="s">
        <v>930</v>
      </c>
      <c r="N703" s="142">
        <v>5777844</v>
      </c>
      <c r="O703" s="142">
        <v>0</v>
      </c>
      <c r="P703" s="142">
        <v>0</v>
      </c>
      <c r="Q703" s="142">
        <v>0</v>
      </c>
      <c r="S703" s="117">
        <f t="shared" si="101"/>
        <v>19338686.428126883</v>
      </c>
      <c r="T703" s="117">
        <f t="shared" si="101"/>
        <v>0</v>
      </c>
      <c r="U703" s="114">
        <f t="shared" si="97"/>
        <v>7624952.5899999999</v>
      </c>
      <c r="V703" s="114">
        <f t="shared" si="97"/>
        <v>0</v>
      </c>
      <c r="W703" s="117">
        <v>25012857</v>
      </c>
      <c r="X703" s="117">
        <v>0</v>
      </c>
      <c r="Y703" s="117">
        <v>103320794</v>
      </c>
      <c r="Z703" s="117">
        <v>0</v>
      </c>
      <c r="AA703" s="143"/>
      <c r="AB703" s="130">
        <v>82387344.340000004</v>
      </c>
      <c r="AC703" s="130">
        <v>0</v>
      </c>
      <c r="AD703" s="130">
        <v>140978595</v>
      </c>
      <c r="AE703" s="130"/>
      <c r="AK703" s="123">
        <v>5777843.8076372119</v>
      </c>
      <c r="AL703" s="123">
        <v>0</v>
      </c>
      <c r="AM703" s="123">
        <v>0</v>
      </c>
      <c r="AN703" s="123">
        <v>0</v>
      </c>
      <c r="AO703" s="124">
        <v>19338686.428126883</v>
      </c>
      <c r="AP703" s="124">
        <v>0</v>
      </c>
      <c r="AQ703" s="124">
        <v>0</v>
      </c>
      <c r="AR703" s="124">
        <v>0</v>
      </c>
      <c r="AS703" s="123">
        <v>7624952.5899999999</v>
      </c>
      <c r="AT703" s="123">
        <v>0</v>
      </c>
      <c r="AU703" s="123">
        <v>0</v>
      </c>
      <c r="AV703" s="123">
        <v>0</v>
      </c>
      <c r="AY703" s="131">
        <v>140978595</v>
      </c>
      <c r="AZ703" s="131"/>
      <c r="BK703" s="128">
        <f t="shared" si="95"/>
        <v>7624952.5899999999</v>
      </c>
      <c r="BL703" s="128">
        <f t="shared" si="95"/>
        <v>0</v>
      </c>
      <c r="BM703" s="129">
        <f t="shared" si="100"/>
        <v>0</v>
      </c>
      <c r="BN703" s="129">
        <f t="shared" si="100"/>
        <v>0</v>
      </c>
    </row>
    <row r="704" spans="2:66" ht="20.100000000000001" customHeight="1" x14ac:dyDescent="0.25">
      <c r="D704" s="139" t="s">
        <v>54</v>
      </c>
      <c r="E704" s="102" t="s">
        <v>21</v>
      </c>
      <c r="F704" s="140" t="s">
        <v>931</v>
      </c>
      <c r="G704" s="114">
        <f t="shared" si="96"/>
        <v>0</v>
      </c>
      <c r="H704" s="114">
        <f t="shared" si="96"/>
        <v>0</v>
      </c>
      <c r="I704" s="114">
        <f t="shared" si="98"/>
        <v>0</v>
      </c>
      <c r="J704" s="114">
        <f t="shared" si="98"/>
        <v>0</v>
      </c>
      <c r="M704" s="141" t="s">
        <v>931</v>
      </c>
      <c r="N704" s="142">
        <v>0</v>
      </c>
      <c r="O704" s="142">
        <v>0</v>
      </c>
      <c r="P704" s="142">
        <v>0</v>
      </c>
      <c r="Q704" s="142">
        <v>0</v>
      </c>
      <c r="S704" s="117">
        <f t="shared" si="101"/>
        <v>0</v>
      </c>
      <c r="T704" s="117">
        <f t="shared" si="101"/>
        <v>0</v>
      </c>
      <c r="U704" s="114">
        <f t="shared" si="97"/>
        <v>0</v>
      </c>
      <c r="V704" s="114">
        <f t="shared" si="97"/>
        <v>0</v>
      </c>
      <c r="W704" s="117">
        <v>0</v>
      </c>
      <c r="X704" s="117">
        <v>0</v>
      </c>
      <c r="Y704" s="119">
        <v>0</v>
      </c>
      <c r="Z704" s="119">
        <v>0</v>
      </c>
      <c r="AA704" s="120"/>
      <c r="AB704" s="130">
        <v>0</v>
      </c>
      <c r="AC704" s="130">
        <v>0</v>
      </c>
      <c r="AD704" s="130"/>
      <c r="AE704" s="130">
        <v>1197620</v>
      </c>
      <c r="AK704" s="123">
        <v>0</v>
      </c>
      <c r="AL704" s="123">
        <v>0</v>
      </c>
      <c r="AM704" s="123">
        <v>0</v>
      </c>
      <c r="AN704" s="123">
        <v>0</v>
      </c>
      <c r="AO704" s="124">
        <v>0</v>
      </c>
      <c r="AP704" s="124">
        <v>0</v>
      </c>
      <c r="AQ704" s="124">
        <v>0</v>
      </c>
      <c r="AR704" s="124">
        <v>0</v>
      </c>
      <c r="AS704" s="123">
        <v>0</v>
      </c>
      <c r="AT704" s="123">
        <v>0</v>
      </c>
      <c r="AU704" s="123">
        <v>0</v>
      </c>
      <c r="AV704" s="123">
        <v>0</v>
      </c>
      <c r="AY704" s="131"/>
      <c r="AZ704" s="131"/>
      <c r="BK704" s="128">
        <f t="shared" si="95"/>
        <v>0</v>
      </c>
      <c r="BL704" s="128">
        <f t="shared" si="95"/>
        <v>0</v>
      </c>
      <c r="BM704" s="129">
        <f t="shared" si="100"/>
        <v>0</v>
      </c>
      <c r="BN704" s="129">
        <f t="shared" si="100"/>
        <v>0</v>
      </c>
    </row>
    <row r="705" spans="2:66" ht="20.100000000000001" customHeight="1" x14ac:dyDescent="0.25">
      <c r="D705" s="230" t="s">
        <v>62</v>
      </c>
      <c r="E705" s="102" t="s">
        <v>21</v>
      </c>
      <c r="F705" s="205" t="s">
        <v>63</v>
      </c>
      <c r="G705" s="114">
        <f t="shared" si="96"/>
        <v>2697163870.71</v>
      </c>
      <c r="H705" s="114">
        <f t="shared" si="96"/>
        <v>2818524747.02</v>
      </c>
      <c r="I705" s="114">
        <f t="shared" si="98"/>
        <v>1553953264.8299999</v>
      </c>
      <c r="J705" s="114">
        <f t="shared" si="98"/>
        <v>1616779555.25</v>
      </c>
      <c r="M705" s="161" t="s">
        <v>63</v>
      </c>
      <c r="N705" s="142">
        <v>2697163870.71</v>
      </c>
      <c r="O705" s="142">
        <v>0</v>
      </c>
      <c r="P705" s="142">
        <v>0</v>
      </c>
      <c r="Q705" s="142">
        <v>2818524747.02</v>
      </c>
      <c r="S705" s="117">
        <f t="shared" si="101"/>
        <v>811736721.59000003</v>
      </c>
      <c r="T705" s="117">
        <f t="shared" si="101"/>
        <v>908059526.82000005</v>
      </c>
      <c r="U705" s="231">
        <f t="shared" si="97"/>
        <v>252184752.97</v>
      </c>
      <c r="V705" s="231">
        <f t="shared" si="97"/>
        <v>311751016.75</v>
      </c>
      <c r="W705" s="117">
        <v>0</v>
      </c>
      <c r="X705" s="117">
        <v>0</v>
      </c>
      <c r="Y705" s="232">
        <v>0</v>
      </c>
      <c r="Z705" s="232">
        <v>119536477.33</v>
      </c>
      <c r="AA705" s="233"/>
      <c r="AB705" s="130">
        <v>0</v>
      </c>
      <c r="AC705" s="130">
        <v>59658684.729999997</v>
      </c>
      <c r="AD705" s="163"/>
      <c r="AE705" s="163"/>
      <c r="AK705" s="123">
        <v>1553953264.8299999</v>
      </c>
      <c r="AL705" s="123">
        <v>0</v>
      </c>
      <c r="AM705" s="123">
        <v>0</v>
      </c>
      <c r="AN705" s="123">
        <v>1616779555.25</v>
      </c>
      <c r="AO705" s="124">
        <v>811736721.59000003</v>
      </c>
      <c r="AP705" s="124">
        <v>0</v>
      </c>
      <c r="AQ705" s="124">
        <v>0</v>
      </c>
      <c r="AR705" s="124">
        <v>908059526.82000005</v>
      </c>
      <c r="AS705" s="123">
        <v>252184752.97</v>
      </c>
      <c r="AT705" s="123">
        <v>0</v>
      </c>
      <c r="AU705" s="123">
        <v>0</v>
      </c>
      <c r="AV705" s="123">
        <v>311751016.75</v>
      </c>
      <c r="AY705" s="206"/>
      <c r="AZ705" s="206"/>
      <c r="BK705" s="128">
        <f t="shared" si="95"/>
        <v>252184752.97</v>
      </c>
      <c r="BL705" s="128">
        <f t="shared" si="95"/>
        <v>311751016.75</v>
      </c>
      <c r="BM705" s="129">
        <f t="shared" si="100"/>
        <v>0</v>
      </c>
      <c r="BN705" s="129">
        <f t="shared" si="100"/>
        <v>0</v>
      </c>
    </row>
    <row r="706" spans="2:66" ht="20.100000000000001" customHeight="1" thickBot="1" x14ac:dyDescent="0.3">
      <c r="D706" s="230"/>
      <c r="E706" s="102" t="s">
        <v>21</v>
      </c>
      <c r="F706" s="205" t="s">
        <v>932</v>
      </c>
      <c r="G706" s="114">
        <f t="shared" si="96"/>
        <v>0</v>
      </c>
      <c r="H706" s="114">
        <f t="shared" si="96"/>
        <v>0</v>
      </c>
      <c r="I706" s="114">
        <f>+AK706+AM706</f>
        <v>0.03</v>
      </c>
      <c r="J706" s="114">
        <f>+AL706+AN706</f>
        <v>0</v>
      </c>
      <c r="M706" s="161" t="s">
        <v>932</v>
      </c>
      <c r="N706" s="206"/>
      <c r="O706" s="206"/>
      <c r="P706" s="234"/>
      <c r="Q706" s="234"/>
      <c r="S706" s="117">
        <f t="shared" si="101"/>
        <v>0</v>
      </c>
      <c r="T706" s="117">
        <f t="shared" si="101"/>
        <v>0.1</v>
      </c>
      <c r="U706" s="231">
        <f t="shared" si="97"/>
        <v>0</v>
      </c>
      <c r="V706" s="231">
        <f t="shared" si="97"/>
        <v>0.1</v>
      </c>
      <c r="W706" s="117">
        <v>0</v>
      </c>
      <c r="X706" s="117">
        <v>0</v>
      </c>
      <c r="Y706" s="232"/>
      <c r="Z706" s="232"/>
      <c r="AA706" s="233"/>
      <c r="AB706" s="130"/>
      <c r="AC706" s="130"/>
      <c r="AD706" s="163"/>
      <c r="AE706" s="163"/>
      <c r="AK706" s="123">
        <v>0.03</v>
      </c>
      <c r="AL706" s="123">
        <v>0</v>
      </c>
      <c r="AM706" s="123">
        <v>0</v>
      </c>
      <c r="AN706" s="123">
        <v>0</v>
      </c>
      <c r="AO706" s="124">
        <v>0</v>
      </c>
      <c r="AP706" s="124">
        <v>0.1</v>
      </c>
      <c r="AQ706" s="124">
        <v>0</v>
      </c>
      <c r="AR706" s="124">
        <v>0</v>
      </c>
      <c r="AS706" s="123">
        <v>0</v>
      </c>
      <c r="AT706" s="123">
        <v>0.1</v>
      </c>
      <c r="AU706" s="123">
        <v>0</v>
      </c>
      <c r="AV706" s="123">
        <v>0</v>
      </c>
      <c r="AY706" s="206"/>
      <c r="AZ706" s="206"/>
      <c r="BK706" s="128">
        <f t="shared" si="95"/>
        <v>0</v>
      </c>
      <c r="BL706" s="128">
        <f t="shared" si="95"/>
        <v>0.1</v>
      </c>
    </row>
    <row r="707" spans="2:66" ht="20.100000000000001" customHeight="1" thickBot="1" x14ac:dyDescent="0.3">
      <c r="B707" s="159"/>
      <c r="C707" s="159"/>
      <c r="D707" s="235"/>
      <c r="E707" s="235"/>
      <c r="F707" s="236" t="s">
        <v>933</v>
      </c>
      <c r="G707" s="236">
        <f>+SUM(G12:G706)</f>
        <v>14749097257.350002</v>
      </c>
      <c r="H707" s="236">
        <f>+SUM(H12:H706)</f>
        <v>14749097256.860003</v>
      </c>
      <c r="I707" s="236">
        <f>+SUM(I12:I706)</f>
        <v>12462913177.930004</v>
      </c>
      <c r="J707" s="236">
        <f>+SUM(J12:J706)</f>
        <v>12462913177.929998</v>
      </c>
      <c r="M707" s="237" t="s">
        <v>933</v>
      </c>
      <c r="N707" s="238">
        <f>SUM(N15:N706)</f>
        <v>10925324811.809998</v>
      </c>
      <c r="O707" s="238">
        <f>SUM(O15:O706)</f>
        <v>10925324811.320002</v>
      </c>
      <c r="P707" s="238">
        <f>SUM(P15:P706)</f>
        <v>3823772445.5400004</v>
      </c>
      <c r="Q707" s="238">
        <f>SUM(Q15:Q706)</f>
        <v>3823772445.54</v>
      </c>
      <c r="S707" s="236">
        <f>+SUM(S12:S706)</f>
        <v>8960248325.2881279</v>
      </c>
      <c r="T707" s="236">
        <f>+SUM(T12:T706)</f>
        <v>8960248325.1600018</v>
      </c>
      <c r="U707" s="239">
        <f>+SUM(U12:U705)</f>
        <v>7010631095.5589991</v>
      </c>
      <c r="V707" s="239">
        <f>+SUM(V12:V706)</f>
        <v>7010631067.5689745</v>
      </c>
      <c r="W707" s="240">
        <f>+SUM(W12:W705)</f>
        <v>6205859331.9799976</v>
      </c>
      <c r="X707" s="240">
        <f>+SUM(X12:X705)</f>
        <v>6205859331.9800014</v>
      </c>
      <c r="Y707" s="239">
        <f>+SUM(Y12:Y705)</f>
        <v>5689029278.9300013</v>
      </c>
      <c r="Z707" s="239">
        <f>+SUM(Z12:Z705)</f>
        <v>5689029278.9300003</v>
      </c>
      <c r="AA707" s="241"/>
      <c r="AB707" s="240">
        <f>+SUM(AB12:AB705)</f>
        <v>4059024098.4399996</v>
      </c>
      <c r="AC707" s="240">
        <f>+SUM(AC12:AC705)</f>
        <v>3213156748.6199999</v>
      </c>
      <c r="AD707" s="240">
        <f>+SUM(AD12:AD705)</f>
        <v>4553355818.1599998</v>
      </c>
      <c r="AE707" s="240">
        <f>+SUM(AE12:AE705)</f>
        <v>4967662121.2199984</v>
      </c>
      <c r="AK707" s="237">
        <f t="shared" ref="AK707:AT707" si="102">SUM(AK12:AK706)</f>
        <v>9618912046.7000027</v>
      </c>
      <c r="AL707" s="237">
        <f t="shared" si="102"/>
        <v>9618912046.6999989</v>
      </c>
      <c r="AM707" s="237">
        <f t="shared" si="102"/>
        <v>2844001131.2299995</v>
      </c>
      <c r="AN707" s="237">
        <f t="shared" si="102"/>
        <v>2844001131.23</v>
      </c>
      <c r="AO707" s="237">
        <f t="shared" si="102"/>
        <v>7405171846.5381289</v>
      </c>
      <c r="AP707" s="237">
        <f t="shared" si="102"/>
        <v>7322954888.4700012</v>
      </c>
      <c r="AQ707" s="237">
        <f t="shared" si="102"/>
        <v>1637290456.75</v>
      </c>
      <c r="AR707" s="237">
        <f t="shared" si="102"/>
        <v>1637290456.6900001</v>
      </c>
      <c r="AS707" s="237">
        <f t="shared" si="102"/>
        <v>6067873429.9501686</v>
      </c>
      <c r="AT707" s="237">
        <f t="shared" si="102"/>
        <v>6067872899.8101416</v>
      </c>
      <c r="AU707" s="237">
        <f>SUM(AU12:AU705)</f>
        <v>931880542.36999989</v>
      </c>
      <c r="AV707" s="237">
        <f>SUM(AV12:AV705)</f>
        <v>931880542.37</v>
      </c>
      <c r="AY707" s="242">
        <f>+SUM(AY12:AY705)</f>
        <v>4621312081.0900002</v>
      </c>
      <c r="AZ707" s="242">
        <f>+SUM(AZ12:AZ705)</f>
        <v>4621380784.0899992</v>
      </c>
    </row>
    <row r="708" spans="2:66" ht="20.100000000000001" customHeight="1" thickBot="1" x14ac:dyDescent="0.3">
      <c r="D708" s="68"/>
      <c r="E708" s="93"/>
      <c r="F708" s="243" t="s">
        <v>934</v>
      </c>
      <c r="G708" s="244">
        <v>14768683576.18</v>
      </c>
      <c r="H708" s="244">
        <v>14768683576.18</v>
      </c>
      <c r="I708" s="244">
        <v>12462913177.930006</v>
      </c>
      <c r="J708" s="244">
        <v>12462913177.929998</v>
      </c>
      <c r="M708" s="245" t="s">
        <v>934</v>
      </c>
      <c r="N708" s="246">
        <v>10925324811.809999</v>
      </c>
      <c r="O708" s="246">
        <v>10925324811.809999</v>
      </c>
      <c r="P708" s="238">
        <v>3823772445.5400009</v>
      </c>
      <c r="Q708" s="238">
        <v>3823772445.54</v>
      </c>
      <c r="S708" s="239">
        <v>8960248324.8600006</v>
      </c>
      <c r="T708" s="239">
        <v>8960248325.1600018</v>
      </c>
      <c r="U708" s="239">
        <v>7010631095.5589991</v>
      </c>
      <c r="V708" s="239">
        <v>7010631067.5689745</v>
      </c>
      <c r="W708" s="247">
        <v>6205859331.9799976</v>
      </c>
      <c r="X708" s="247">
        <v>6205859331.9800014</v>
      </c>
      <c r="Y708" s="244">
        <v>5689029278.9300003</v>
      </c>
      <c r="Z708" s="244">
        <f>+Y708</f>
        <v>5689029278.9300003</v>
      </c>
      <c r="AA708" s="248"/>
      <c r="AB708" s="249">
        <v>5307458791.5900002</v>
      </c>
      <c r="AC708" s="249">
        <f>+AB708</f>
        <v>5307458791.5900002</v>
      </c>
      <c r="AD708" s="240">
        <v>4967662121.2200003</v>
      </c>
      <c r="AE708" s="240">
        <v>4967662121.2200003</v>
      </c>
      <c r="AK708" s="250">
        <v>9618912046.7000027</v>
      </c>
      <c r="AL708" s="250">
        <v>9618912046.6999989</v>
      </c>
      <c r="AM708" s="237">
        <v>2844001131.23</v>
      </c>
      <c r="AN708" s="250">
        <v>2844001131.23</v>
      </c>
      <c r="AO708" s="237">
        <v>7322594924.8700008</v>
      </c>
      <c r="AP708" s="237">
        <v>7322594925.2300005</v>
      </c>
      <c r="AQ708" s="237">
        <v>1637290456.6900001</v>
      </c>
      <c r="AR708" s="237">
        <v>1637290456.6900001</v>
      </c>
      <c r="AS708" s="250">
        <v>6067873429.9501686</v>
      </c>
      <c r="AT708" s="250">
        <v>6067872899.8101416</v>
      </c>
      <c r="AU708" s="250">
        <v>931880542.37</v>
      </c>
      <c r="AV708" s="250">
        <v>931880542.37</v>
      </c>
      <c r="AY708" s="242">
        <f>4621377545.09+3239</f>
        <v>4621380784.0900002</v>
      </c>
      <c r="AZ708" s="242">
        <f>4621377545.09+3239</f>
        <v>4621380784.0900002</v>
      </c>
    </row>
    <row r="709" spans="2:66" ht="20.100000000000001" customHeight="1" thickBot="1" x14ac:dyDescent="0.3">
      <c r="B709" s="66"/>
      <c r="C709" s="66"/>
      <c r="D709" s="251"/>
      <c r="E709" s="251"/>
      <c r="F709" s="252" t="s">
        <v>935</v>
      </c>
      <c r="G709" s="253">
        <f>G708-G707</f>
        <v>19586318.829998016</v>
      </c>
      <c r="H709" s="253">
        <f>H708-H707</f>
        <v>19586319.319997787</v>
      </c>
      <c r="I709" s="253">
        <f t="shared" ref="I709:V709" si="103">I708-I707</f>
        <v>0</v>
      </c>
      <c r="J709" s="253">
        <f t="shared" si="103"/>
        <v>0</v>
      </c>
      <c r="M709" s="148" t="s">
        <v>935</v>
      </c>
      <c r="N709" s="254">
        <f>+N708-N707</f>
        <v>0</v>
      </c>
      <c r="O709" s="254">
        <f>+ROUND(O708-O707,0)</f>
        <v>0</v>
      </c>
      <c r="P709" s="254">
        <f>+P707-P708</f>
        <v>0</v>
      </c>
      <c r="Q709" s="254">
        <f>+Q707-Q708</f>
        <v>0</v>
      </c>
      <c r="S709" s="253">
        <f>S708-S707</f>
        <v>-0.42812728881835938</v>
      </c>
      <c r="T709" s="253">
        <f>T708-T707</f>
        <v>0</v>
      </c>
      <c r="U709" s="253">
        <f t="shared" si="103"/>
        <v>0</v>
      </c>
      <c r="V709" s="253">
        <f t="shared" si="103"/>
        <v>0</v>
      </c>
      <c r="W709" s="255">
        <f>+W707-W708</f>
        <v>0</v>
      </c>
      <c r="X709" s="255">
        <f>+X707-X708</f>
        <v>0</v>
      </c>
      <c r="Y709" s="256">
        <f>+Y707-Y708</f>
        <v>0</v>
      </c>
      <c r="Z709" s="256">
        <f>+Z707-Z708</f>
        <v>0</v>
      </c>
      <c r="AA709" s="257"/>
      <c r="AB709" s="256">
        <f>+AB707-AB708</f>
        <v>-1248434693.1500006</v>
      </c>
      <c r="AC709" s="256">
        <f>+AC707-AC708</f>
        <v>-2094302042.9700003</v>
      </c>
      <c r="AD709" s="258">
        <f>+AD707-AD708</f>
        <v>-414306303.06000042</v>
      </c>
      <c r="AE709" s="258">
        <f>+AE707-AE708</f>
        <v>0</v>
      </c>
      <c r="AK709" s="259">
        <f t="shared" ref="AK709:AN709" si="104">+AK707-AK708</f>
        <v>0</v>
      </c>
      <c r="AL709" s="259">
        <f t="shared" si="104"/>
        <v>0</v>
      </c>
      <c r="AM709" s="259">
        <f t="shared" si="104"/>
        <v>0</v>
      </c>
      <c r="AN709" s="259">
        <f t="shared" si="104"/>
        <v>0</v>
      </c>
      <c r="AO709" s="237">
        <f t="shared" ref="AO709:AV709" si="105">AO708-AO707</f>
        <v>-82576921.668128014</v>
      </c>
      <c r="AP709" s="237">
        <f t="shared" si="105"/>
        <v>-359963.24000072479</v>
      </c>
      <c r="AQ709" s="237">
        <f t="shared" si="105"/>
        <v>-5.9999942779541016E-2</v>
      </c>
      <c r="AR709" s="237">
        <f t="shared" si="105"/>
        <v>0</v>
      </c>
      <c r="AS709" s="260">
        <f t="shared" si="105"/>
        <v>0</v>
      </c>
      <c r="AT709" s="261">
        <f t="shared" si="105"/>
        <v>0</v>
      </c>
      <c r="AU709" s="261">
        <f t="shared" si="105"/>
        <v>0</v>
      </c>
      <c r="AV709" s="261">
        <f t="shared" si="105"/>
        <v>0</v>
      </c>
      <c r="AY709" s="262">
        <f>+AY707-AY708</f>
        <v>-68703</v>
      </c>
      <c r="AZ709" s="262">
        <f>+AZ707-AZ708</f>
        <v>0</v>
      </c>
    </row>
    <row r="710" spans="2:66" ht="7.5" customHeight="1" x14ac:dyDescent="0.25">
      <c r="B710" s="66"/>
      <c r="C710" s="66"/>
      <c r="D710" s="263"/>
      <c r="E710" s="263"/>
      <c r="F710" s="66"/>
      <c r="G710" s="66"/>
      <c r="H710" s="66"/>
      <c r="I710" s="66"/>
      <c r="J710" s="66"/>
      <c r="M710" s="89"/>
      <c r="N710" s="264"/>
      <c r="O710" s="264"/>
      <c r="P710" s="264"/>
      <c r="Q710" s="264"/>
      <c r="S710" s="66"/>
      <c r="T710" s="66"/>
      <c r="U710" s="66"/>
      <c r="V710" s="66"/>
      <c r="W710" s="265"/>
      <c r="X710" s="265"/>
      <c r="Y710" s="266"/>
      <c r="Z710" s="266"/>
      <c r="AA710" s="266"/>
      <c r="AD710" s="267"/>
      <c r="AE710" s="267"/>
      <c r="AK710" s="89"/>
      <c r="AL710" s="89"/>
      <c r="AM710" s="89"/>
      <c r="AN710" s="89"/>
      <c r="AO710" s="89"/>
      <c r="AP710" s="89"/>
      <c r="AQ710" s="89"/>
      <c r="AR710" s="89"/>
      <c r="AS710" s="89"/>
      <c r="AT710" s="89"/>
      <c r="AU710" s="89"/>
      <c r="AV710" s="89"/>
      <c r="AY710" s="268"/>
      <c r="AZ710" s="268"/>
    </row>
    <row r="711" spans="2:66" ht="20.100000000000001" customHeight="1" x14ac:dyDescent="0.25">
      <c r="U711" s="129"/>
      <c r="AL711" s="269">
        <f>+AK707-AL707</f>
        <v>0</v>
      </c>
      <c r="AO711" s="269"/>
      <c r="AS711" s="270"/>
    </row>
    <row r="712" spans="2:66" ht="20.100000000000001" customHeight="1" x14ac:dyDescent="0.25">
      <c r="U712" s="150"/>
      <c r="V712" s="129"/>
      <c r="AD712" s="1"/>
      <c r="AE712" s="1"/>
      <c r="AT712" s="270"/>
      <c r="AY712" s="4"/>
      <c r="AZ712" s="4"/>
    </row>
    <row r="713" spans="2:66" ht="20.100000000000001" customHeight="1" x14ac:dyDescent="0.25">
      <c r="AD713" s="1"/>
      <c r="AE713" s="1"/>
      <c r="AY713" s="4"/>
      <c r="AZ713" s="4"/>
    </row>
    <row r="714" spans="2:66" ht="20.100000000000001" customHeight="1" x14ac:dyDescent="0.25">
      <c r="V714" s="129"/>
      <c r="AD714" s="150"/>
      <c r="AE714" s="128"/>
      <c r="AY714" s="269"/>
      <c r="AZ714" s="166"/>
    </row>
    <row r="715" spans="2:66" ht="20.100000000000001" customHeight="1" x14ac:dyDescent="0.25">
      <c r="AD715" s="129"/>
      <c r="AE715" s="1"/>
      <c r="AT715" s="1"/>
      <c r="AY715" s="270"/>
      <c r="AZ715" s="4"/>
    </row>
    <row r="716" spans="2:66" ht="20.100000000000001" customHeight="1" x14ac:dyDescent="0.25">
      <c r="AD716" s="129"/>
      <c r="AE716" s="1"/>
      <c r="AY716" s="270"/>
      <c r="AZ716" s="4"/>
    </row>
    <row r="717" spans="2:66" ht="20.100000000000001" customHeight="1" x14ac:dyDescent="0.25">
      <c r="U717" s="1">
        <v>63459</v>
      </c>
      <c r="AD717" s="1"/>
      <c r="AE717" s="1"/>
      <c r="AY717" s="4"/>
      <c r="AZ717" s="4"/>
    </row>
    <row r="718" spans="2:66" ht="20.100000000000001" customHeight="1" x14ac:dyDescent="0.25"/>
    <row r="719" spans="2:66" ht="20.100000000000001" customHeight="1" x14ac:dyDescent="0.25"/>
    <row r="720" spans="2:66" ht="20.100000000000001" customHeight="1" x14ac:dyDescent="0.25"/>
    <row r="721" ht="20.100000000000001" customHeight="1" x14ac:dyDescent="0.25"/>
    <row r="722" ht="20.100000000000001" customHeight="1" x14ac:dyDescent="0.25"/>
    <row r="723" ht="20.100000000000001" customHeight="1" x14ac:dyDescent="0.25"/>
    <row r="724" ht="20.100000000000001" customHeight="1" x14ac:dyDescent="0.25"/>
    <row r="725" ht="20.100000000000001" customHeight="1" x14ac:dyDescent="0.25"/>
    <row r="726" ht="20.100000000000001" customHeight="1" x14ac:dyDescent="0.25"/>
    <row r="727" ht="20.100000000000001" customHeight="1" x14ac:dyDescent="0.25"/>
    <row r="728" ht="20.100000000000001" customHeight="1" x14ac:dyDescent="0.25"/>
    <row r="729" ht="20.100000000000001" customHeight="1" x14ac:dyDescent="0.25"/>
    <row r="730" ht="20.100000000000001" customHeight="1" x14ac:dyDescent="0.25"/>
    <row r="731" ht="20.100000000000001" customHeight="1" x14ac:dyDescent="0.25"/>
    <row r="732" ht="20.100000000000001" customHeight="1" x14ac:dyDescent="0.25"/>
    <row r="733" ht="20.100000000000001" customHeight="1" x14ac:dyDescent="0.25"/>
    <row r="734" ht="20.100000000000001" customHeight="1" x14ac:dyDescent="0.25"/>
    <row r="735" ht="20.100000000000001" customHeight="1" x14ac:dyDescent="0.25"/>
    <row r="736" ht="20.100000000000001" customHeight="1" x14ac:dyDescent="0.25"/>
    <row r="737" ht="20.100000000000001" customHeight="1" x14ac:dyDescent="0.25"/>
    <row r="738" ht="20.100000000000001" customHeight="1" x14ac:dyDescent="0.25"/>
    <row r="739" ht="20.100000000000001" customHeight="1" x14ac:dyDescent="0.25"/>
    <row r="740" ht="20.100000000000001" customHeight="1" x14ac:dyDescent="0.25"/>
    <row r="741" ht="20.100000000000001" customHeight="1" x14ac:dyDescent="0.25"/>
    <row r="742" ht="20.100000000000001" customHeight="1" x14ac:dyDescent="0.25"/>
    <row r="743" ht="20.100000000000001" customHeight="1" x14ac:dyDescent="0.25"/>
    <row r="744" ht="20.100000000000001" customHeight="1" x14ac:dyDescent="0.25"/>
    <row r="745" ht="20.100000000000001" customHeight="1" x14ac:dyDescent="0.25"/>
    <row r="746" ht="20.100000000000001" customHeight="1" x14ac:dyDescent="0.25"/>
    <row r="747" ht="20.100000000000001" customHeight="1" x14ac:dyDescent="0.25"/>
    <row r="748" ht="20.100000000000001" customHeight="1" x14ac:dyDescent="0.25"/>
    <row r="749" ht="20.100000000000001" customHeight="1" x14ac:dyDescent="0.25"/>
    <row r="750" ht="20.100000000000001" customHeight="1" x14ac:dyDescent="0.25"/>
    <row r="751" ht="20.100000000000001" customHeight="1" x14ac:dyDescent="0.25"/>
    <row r="752" ht="20.100000000000001" customHeight="1" x14ac:dyDescent="0.25"/>
    <row r="753" ht="20.100000000000001" customHeight="1" x14ac:dyDescent="0.25"/>
    <row r="754" ht="20.100000000000001" customHeight="1" x14ac:dyDescent="0.25"/>
    <row r="755" ht="20.100000000000001" customHeight="1" x14ac:dyDescent="0.25"/>
    <row r="756" ht="20.100000000000001" customHeight="1" x14ac:dyDescent="0.25"/>
    <row r="757" ht="20.100000000000001" customHeight="1" x14ac:dyDescent="0.25"/>
    <row r="758" ht="20.100000000000001" customHeight="1" x14ac:dyDescent="0.25"/>
    <row r="759" ht="20.100000000000001" customHeight="1" x14ac:dyDescent="0.25"/>
    <row r="760" ht="20.100000000000001" customHeight="1" x14ac:dyDescent="0.25"/>
    <row r="761" ht="20.100000000000001" customHeight="1" x14ac:dyDescent="0.25"/>
    <row r="762" ht="20.100000000000001" customHeight="1" x14ac:dyDescent="0.25"/>
    <row r="763" ht="20.100000000000001" customHeight="1" x14ac:dyDescent="0.25"/>
    <row r="764" ht="20.100000000000001" customHeight="1" x14ac:dyDescent="0.25"/>
    <row r="765" ht="20.100000000000001" customHeight="1" x14ac:dyDescent="0.25"/>
    <row r="766" ht="20.100000000000001" customHeight="1" x14ac:dyDescent="0.25"/>
    <row r="767" ht="20.100000000000001" customHeight="1" x14ac:dyDescent="0.25"/>
    <row r="768" ht="20.100000000000001" customHeight="1" x14ac:dyDescent="0.25"/>
    <row r="769" ht="20.100000000000001" customHeight="1" x14ac:dyDescent="0.25"/>
    <row r="770" ht="20.100000000000001" customHeight="1" x14ac:dyDescent="0.25"/>
    <row r="771" ht="20.100000000000001" customHeight="1" x14ac:dyDescent="0.25"/>
    <row r="772" ht="20.100000000000001" customHeight="1" x14ac:dyDescent="0.25"/>
    <row r="773" ht="20.100000000000001" customHeight="1" x14ac:dyDescent="0.25"/>
    <row r="774" ht="20.100000000000001" customHeight="1" x14ac:dyDescent="0.25"/>
    <row r="775" ht="20.100000000000001" customHeight="1" x14ac:dyDescent="0.25"/>
    <row r="776" ht="20.100000000000001" customHeight="1" x14ac:dyDescent="0.25"/>
    <row r="777" ht="20.100000000000001" customHeight="1" x14ac:dyDescent="0.25"/>
    <row r="778" ht="20.100000000000001" customHeight="1" x14ac:dyDescent="0.25"/>
    <row r="779" ht="20.100000000000001" customHeight="1" x14ac:dyDescent="0.25"/>
    <row r="780" ht="20.100000000000001" customHeight="1" x14ac:dyDescent="0.25"/>
    <row r="781" ht="20.100000000000001" customHeight="1" x14ac:dyDescent="0.25"/>
    <row r="782" ht="20.100000000000001" customHeight="1" x14ac:dyDescent="0.25"/>
    <row r="783" ht="20.100000000000001" customHeight="1" x14ac:dyDescent="0.25"/>
    <row r="784" ht="20.100000000000001" customHeight="1" x14ac:dyDescent="0.25"/>
    <row r="785" ht="20.100000000000001" customHeight="1" x14ac:dyDescent="0.25"/>
    <row r="786" ht="20.100000000000001" customHeight="1" x14ac:dyDescent="0.25"/>
    <row r="787" ht="20.100000000000001" customHeight="1" x14ac:dyDescent="0.25"/>
    <row r="788" ht="20.100000000000001" customHeight="1" x14ac:dyDescent="0.25"/>
    <row r="789" ht="20.100000000000001" customHeight="1" x14ac:dyDescent="0.25"/>
    <row r="790" ht="20.100000000000001" customHeight="1" x14ac:dyDescent="0.25"/>
    <row r="791" ht="20.100000000000001" customHeight="1" x14ac:dyDescent="0.25"/>
    <row r="792" ht="20.100000000000001" customHeight="1" x14ac:dyDescent="0.25"/>
    <row r="793" ht="20.100000000000001" customHeight="1" x14ac:dyDescent="0.25"/>
    <row r="794" ht="20.100000000000001" customHeight="1" x14ac:dyDescent="0.25"/>
    <row r="795" ht="20.100000000000001" customHeight="1" x14ac:dyDescent="0.25"/>
    <row r="796" ht="20.100000000000001" customHeight="1" x14ac:dyDescent="0.25"/>
    <row r="797" ht="20.100000000000001" customHeight="1" x14ac:dyDescent="0.25"/>
    <row r="798" ht="20.100000000000001" customHeight="1" x14ac:dyDescent="0.25"/>
    <row r="799" ht="20.100000000000001" customHeight="1" x14ac:dyDescent="0.25"/>
    <row r="800" ht="20.100000000000001" customHeight="1" x14ac:dyDescent="0.25"/>
    <row r="801" ht="20.100000000000001" customHeight="1" x14ac:dyDescent="0.25"/>
    <row r="802" ht="20.100000000000001" customHeight="1" x14ac:dyDescent="0.25"/>
    <row r="803" ht="20.100000000000001" customHeight="1" x14ac:dyDescent="0.25"/>
    <row r="804" ht="20.100000000000001" customHeight="1" x14ac:dyDescent="0.25"/>
    <row r="805" ht="20.100000000000001" customHeight="1" x14ac:dyDescent="0.25"/>
    <row r="806" ht="20.100000000000001" customHeight="1" x14ac:dyDescent="0.25"/>
    <row r="807" ht="20.100000000000001" customHeight="1" x14ac:dyDescent="0.25"/>
    <row r="808" ht="20.100000000000001" customHeight="1" x14ac:dyDescent="0.25"/>
    <row r="809" ht="20.100000000000001" customHeight="1" x14ac:dyDescent="0.25"/>
    <row r="810" ht="20.100000000000001" customHeight="1" x14ac:dyDescent="0.25"/>
    <row r="811" ht="20.100000000000001" customHeight="1" x14ac:dyDescent="0.25"/>
    <row r="812" ht="20.100000000000001" customHeight="1" x14ac:dyDescent="0.25"/>
    <row r="813" ht="20.100000000000001" customHeight="1" x14ac:dyDescent="0.25"/>
    <row r="814" ht="20.100000000000001" customHeight="1" x14ac:dyDescent="0.25"/>
    <row r="815" ht="20.100000000000001" customHeight="1" x14ac:dyDescent="0.25"/>
    <row r="816" ht="20.100000000000001" customHeight="1" x14ac:dyDescent="0.25"/>
    <row r="817" ht="20.100000000000001" customHeight="1" x14ac:dyDescent="0.25"/>
    <row r="818" ht="20.100000000000001" customHeight="1" x14ac:dyDescent="0.25"/>
    <row r="819" ht="20.100000000000001" customHeight="1" x14ac:dyDescent="0.25"/>
    <row r="820" ht="20.100000000000001" customHeight="1" x14ac:dyDescent="0.25"/>
    <row r="821" ht="20.100000000000001" customHeight="1" x14ac:dyDescent="0.25"/>
    <row r="822" ht="20.100000000000001" customHeight="1" x14ac:dyDescent="0.25"/>
    <row r="823" ht="20.100000000000001" customHeight="1" x14ac:dyDescent="0.25"/>
    <row r="824" ht="20.100000000000001" customHeight="1" x14ac:dyDescent="0.25"/>
    <row r="825" ht="20.100000000000001" customHeight="1" x14ac:dyDescent="0.25"/>
    <row r="826" ht="20.100000000000001" customHeight="1" x14ac:dyDescent="0.25"/>
    <row r="827" ht="20.100000000000001" customHeight="1" x14ac:dyDescent="0.25"/>
    <row r="828" ht="20.100000000000001" customHeight="1" x14ac:dyDescent="0.25"/>
    <row r="829" ht="20.100000000000001" customHeight="1" x14ac:dyDescent="0.25"/>
    <row r="830" ht="20.100000000000001" customHeight="1" x14ac:dyDescent="0.25"/>
    <row r="831" ht="20.100000000000001" customHeight="1" x14ac:dyDescent="0.25"/>
    <row r="832" ht="20.100000000000001" customHeight="1" x14ac:dyDescent="0.25"/>
    <row r="833" ht="20.100000000000001" customHeight="1" x14ac:dyDescent="0.25"/>
    <row r="834" ht="20.100000000000001" customHeight="1" x14ac:dyDescent="0.25"/>
    <row r="835" ht="20.100000000000001" customHeight="1" x14ac:dyDescent="0.25"/>
    <row r="836" ht="20.100000000000001" customHeight="1" x14ac:dyDescent="0.25"/>
    <row r="837" ht="20.100000000000001" customHeight="1" x14ac:dyDescent="0.25"/>
    <row r="838" ht="20.100000000000001" customHeight="1" x14ac:dyDescent="0.25"/>
    <row r="839" ht="20.100000000000001" customHeight="1" x14ac:dyDescent="0.25"/>
    <row r="840" ht="20.100000000000001" customHeight="1" x14ac:dyDescent="0.25"/>
    <row r="841" ht="20.100000000000001" customHeight="1" x14ac:dyDescent="0.25"/>
    <row r="842" ht="20.100000000000001" customHeight="1" x14ac:dyDescent="0.25"/>
    <row r="843" ht="20.100000000000001" customHeight="1" x14ac:dyDescent="0.25"/>
    <row r="844" ht="20.100000000000001" customHeight="1" x14ac:dyDescent="0.25"/>
    <row r="845" ht="20.100000000000001" customHeight="1" x14ac:dyDescent="0.25"/>
    <row r="846" ht="20.100000000000001" customHeight="1" x14ac:dyDescent="0.25"/>
    <row r="847" ht="20.100000000000001" customHeight="1" x14ac:dyDescent="0.25"/>
    <row r="848" ht="20.100000000000001" customHeight="1" x14ac:dyDescent="0.25"/>
    <row r="849" ht="20.100000000000001" customHeight="1" x14ac:dyDescent="0.25"/>
    <row r="850" ht="20.100000000000001" customHeight="1" x14ac:dyDescent="0.25"/>
    <row r="851" ht="20.100000000000001" customHeight="1" x14ac:dyDescent="0.25"/>
    <row r="852" ht="20.100000000000001" customHeight="1" x14ac:dyDescent="0.25"/>
    <row r="853" ht="20.100000000000001" customHeight="1" x14ac:dyDescent="0.25"/>
    <row r="854" ht="20.100000000000001" customHeight="1" x14ac:dyDescent="0.25"/>
    <row r="855" ht="20.100000000000001" customHeight="1" x14ac:dyDescent="0.25"/>
    <row r="856" ht="20.100000000000001" customHeight="1" x14ac:dyDescent="0.25"/>
    <row r="857" ht="20.100000000000001" customHeight="1" x14ac:dyDescent="0.25"/>
    <row r="858" ht="20.100000000000001" customHeight="1" x14ac:dyDescent="0.25"/>
    <row r="859" ht="20.100000000000001" customHeight="1" x14ac:dyDescent="0.25"/>
    <row r="860" ht="20.100000000000001" customHeight="1" x14ac:dyDescent="0.25"/>
    <row r="861" ht="20.100000000000001" customHeight="1" x14ac:dyDescent="0.25"/>
    <row r="862" ht="20.100000000000001" customHeight="1" x14ac:dyDescent="0.25"/>
    <row r="863" ht="20.100000000000001" customHeight="1" x14ac:dyDescent="0.25"/>
    <row r="864" ht="20.100000000000001" customHeight="1" x14ac:dyDescent="0.25"/>
    <row r="865" spans="19:19" ht="20.100000000000001" customHeight="1" x14ac:dyDescent="0.25"/>
    <row r="867" spans="19:19" x14ac:dyDescent="0.25">
      <c r="S867" s="171">
        <f>+S439-T5</f>
        <v>0</v>
      </c>
    </row>
  </sheetData>
  <autoFilter ref="B11:BN712"/>
  <mergeCells count="25">
    <mergeCell ref="BD31:BD32"/>
    <mergeCell ref="BE31:BF31"/>
    <mergeCell ref="BG31:BH31"/>
    <mergeCell ref="BI31:BJ31"/>
    <mergeCell ref="W9:X9"/>
    <mergeCell ref="Y9:Z9"/>
    <mergeCell ref="AK9:AL9"/>
    <mergeCell ref="AM9:AN9"/>
    <mergeCell ref="AO9:AP9"/>
    <mergeCell ref="AQ9:AR9"/>
    <mergeCell ref="G9:H9"/>
    <mergeCell ref="I9:J9"/>
    <mergeCell ref="N9:O9"/>
    <mergeCell ref="P9:Q9"/>
    <mergeCell ref="S9:T9"/>
    <mergeCell ref="U9:V9"/>
    <mergeCell ref="D2:J2"/>
    <mergeCell ref="D3:J3"/>
    <mergeCell ref="AK3:AL3"/>
    <mergeCell ref="AM3:AN3"/>
    <mergeCell ref="AT3:AU3"/>
    <mergeCell ref="N8:O8"/>
    <mergeCell ref="P8:Q8"/>
    <mergeCell ref="AK8:AL8"/>
    <mergeCell ref="AM8:AN8"/>
  </mergeCells>
  <conditionalFormatting sqref="AP420:AP706 AP12:AP418">
    <cfRule type="duplicateValues" dxfId="1" priority="1"/>
  </conditionalFormatting>
  <conditionalFormatting sqref="S12:S706">
    <cfRule type="duplicateValues" dxfId="0" priority="2"/>
  </conditionalFormatting>
  <pageMargins left="0.7" right="0.7" top="0.75" bottom="0.75" header="0.3" footer="0.3"/>
  <pageSetup paperSize="9" scale="33" orientation="portrait" r:id="rId1"/>
  <rowBreaks count="4" manualBreakCount="4">
    <brk id="296" min="2" max="10" man="1"/>
    <brk id="380" min="2" max="10" man="1"/>
    <brk id="474" min="2" max="10" man="1"/>
    <brk id="597" min="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TB</vt:lpstr>
      <vt:lpstr>TB!Print_Area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ACCTS</dc:creator>
  <cp:lastModifiedBy>ACCTS</cp:lastModifiedBy>
  <dcterms:created xsi:type="dcterms:W3CDTF">2024-06-18T06:26:35Z</dcterms:created>
  <dcterms:modified xsi:type="dcterms:W3CDTF">2024-06-18T06:26:57Z</dcterms:modified>
</cp:coreProperties>
</file>