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rahamanayagam\Desktop\"/>
    </mc:Choice>
  </mc:AlternateContent>
  <xr:revisionPtr revIDLastSave="0" documentId="13_ncr:1_{D927764F-DB49-47ED-A102-D28A61CCCDC7}" xr6:coauthVersionLast="47" xr6:coauthVersionMax="47" xr10:uidLastSave="{00000000-0000-0000-0000-000000000000}"/>
  <bookViews>
    <workbookView xWindow="-110" yWindow="-110" windowWidth="19420" windowHeight="11620" tabRatio="5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2" l="1"/>
  <c r="B12" i="2"/>
  <c r="G17" i="2" l="1"/>
  <c r="H17" i="2" s="1"/>
  <c r="H30" i="2"/>
  <c r="G22" i="2" l="1"/>
  <c r="H22" i="2" s="1"/>
  <c r="G19" i="2"/>
  <c r="H19" i="2" s="1"/>
  <c r="G18" i="2"/>
  <c r="H18" i="2" s="1"/>
  <c r="G21" i="2"/>
  <c r="H21" i="2" s="1"/>
  <c r="G20" i="2"/>
  <c r="H20" i="2" s="1"/>
  <c r="B13" i="2"/>
  <c r="H23" i="2" l="1"/>
  <c r="H31" i="2" s="1"/>
  <c r="G3" i="2"/>
  <c r="H3" i="2" s="1"/>
  <c r="G4" i="2"/>
  <c r="H4" i="2" s="1"/>
  <c r="G5" i="2"/>
  <c r="H5" i="2" s="1"/>
  <c r="G6" i="2"/>
  <c r="H6" i="2" s="1"/>
  <c r="G7" i="2"/>
  <c r="H7" i="2" s="1"/>
  <c r="G9" i="2"/>
  <c r="H9" i="2" s="1"/>
  <c r="G8" i="2"/>
  <c r="H8" i="2" s="1"/>
  <c r="H10" i="2" l="1"/>
  <c r="G31" i="2" s="1"/>
  <c r="G32" i="2" s="1"/>
  <c r="G33" i="2" s="1"/>
  <c r="H32" i="2" l="1"/>
  <c r="H33" i="2"/>
  <c r="H24" i="2" l="1"/>
  <c r="H25" i="2" s="1"/>
  <c r="H26" i="2" s="1"/>
  <c r="H27" i="2" s="1"/>
  <c r="H11" i="2"/>
  <c r="H12" i="2" s="1"/>
  <c r="H13" i="2" l="1"/>
  <c r="H14" i="2" s="1"/>
  <c r="A16" i="2" l="1"/>
  <c r="B19" i="2"/>
</calcChain>
</file>

<file path=xl/sharedStrings.xml><?xml version="1.0" encoding="utf-8"?>
<sst xmlns="http://schemas.openxmlformats.org/spreadsheetml/2006/main" count="41" uniqueCount="32">
  <si>
    <t>Section 80C</t>
  </si>
  <si>
    <t>HRA</t>
  </si>
  <si>
    <t>Home Loan Interest Payment</t>
  </si>
  <si>
    <t>Health Insurance</t>
  </si>
  <si>
    <t>Other Exemptions 1</t>
  </si>
  <si>
    <t>Other Exemptions 2</t>
  </si>
  <si>
    <t>Other Exemptions 3</t>
  </si>
  <si>
    <t>Other Exemptions 4</t>
  </si>
  <si>
    <t>Total Exemption</t>
  </si>
  <si>
    <t>Slab (Upper)</t>
  </si>
  <si>
    <t>Slab (Lower)</t>
  </si>
  <si>
    <t>-</t>
  </si>
  <si>
    <t>Old Rates</t>
  </si>
  <si>
    <t>New Rates</t>
  </si>
  <si>
    <t>Slab Amount (Old)</t>
  </si>
  <si>
    <t>Slab Amount (New)</t>
  </si>
  <si>
    <t>Tax (New)</t>
  </si>
  <si>
    <t>Cess</t>
  </si>
  <si>
    <t>Taxable Income (Old)</t>
  </si>
  <si>
    <t>Tax (Old)</t>
  </si>
  <si>
    <t>Total Taxes</t>
  </si>
  <si>
    <t>Only Fill Yellow Cells</t>
  </si>
  <si>
    <t>Total</t>
  </si>
  <si>
    <t>Surcharge</t>
  </si>
  <si>
    <t>Surcharge (Old)</t>
  </si>
  <si>
    <t>Surcharge (New)</t>
  </si>
  <si>
    <t>Rates</t>
  </si>
  <si>
    <t>Tax &amp; Surcharge</t>
  </si>
  <si>
    <r>
      <t xml:space="preserve">Annual Income </t>
    </r>
    <r>
      <rPr>
        <i/>
        <sz val="12"/>
        <color theme="1"/>
        <rFont val="Calibri"/>
        <family val="2"/>
        <scheme val="minor"/>
      </rPr>
      <t xml:space="preserve">Less </t>
    </r>
    <r>
      <rPr>
        <sz val="12"/>
        <color theme="1"/>
        <rFont val="Calibri"/>
        <family val="2"/>
        <scheme val="minor"/>
      </rPr>
      <t>Std Deduction (Rs)</t>
    </r>
  </si>
  <si>
    <t>Other Exemptions 5</t>
  </si>
  <si>
    <t>Summary</t>
  </si>
  <si>
    <t>Difference in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</si>
</sst>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4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Continuous" vertical="center"/>
    </xf>
    <xf numFmtId="37" fontId="2" fillId="2" borderId="1" xfId="1" applyNumberFormat="1" applyFont="1" applyFill="1" applyBorder="1" applyProtection="1">
      <protection locked="0"/>
    </xf>
    <xf numFmtId="37" fontId="0" fillId="2" borderId="1" xfId="1" applyNumberFormat="1" applyFont="1" applyFill="1" applyBorder="1" applyProtection="1">
      <protection locked="0"/>
    </xf>
    <xf numFmtId="37" fontId="2" fillId="0" borderId="1" xfId="0" applyNumberFormat="1" applyFont="1" applyBorder="1" applyProtection="1">
      <protection hidden="1"/>
    </xf>
    <xf numFmtId="165" fontId="0" fillId="0" borderId="1" xfId="1" applyNumberFormat="1" applyFont="1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65" fontId="2" fillId="0" borderId="1" xfId="0" applyNumberFormat="1" applyFont="1" applyBorder="1" applyProtection="1">
      <protection hidden="1"/>
    </xf>
    <xf numFmtId="0" fontId="6" fillId="0" borderId="0" xfId="0" applyFont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165" fontId="5" fillId="0" borderId="1" xfId="0" applyNumberFormat="1" applyFont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11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12" fillId="0" borderId="0" xfId="0" applyFont="1" applyProtection="1">
      <protection hidden="1"/>
    </xf>
    <xf numFmtId="37" fontId="12" fillId="0" borderId="0" xfId="0" applyNumberFormat="1" applyFont="1" applyProtection="1">
      <protection hidden="1"/>
    </xf>
  </cellXfs>
  <cellStyles count="64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3"/>
  <sheetViews>
    <sheetView tabSelected="1" zoomScale="80" zoomScaleNormal="80" workbookViewId="0"/>
  </sheetViews>
  <sheetFormatPr defaultColWidth="11" defaultRowHeight="15.5" x14ac:dyDescent="0.35"/>
  <cols>
    <col min="1" max="1" width="38.08203125" customWidth="1"/>
    <col min="2" max="2" width="13.08203125" bestFit="1" customWidth="1"/>
    <col min="3" max="3" width="2.58203125" customWidth="1"/>
    <col min="4" max="4" width="12.9140625" customWidth="1"/>
    <col min="5" max="5" width="13.08203125" bestFit="1" customWidth="1"/>
    <col min="7" max="7" width="17.08203125" bestFit="1" customWidth="1"/>
    <col min="8" max="8" width="14.58203125" bestFit="1" customWidth="1"/>
  </cols>
  <sheetData>
    <row r="1" spans="1:8" ht="15.5" customHeight="1" x14ac:dyDescent="0.35">
      <c r="A1" s="4" t="s">
        <v>21</v>
      </c>
      <c r="B1" s="4"/>
      <c r="D1" s="3"/>
      <c r="E1" s="3"/>
      <c r="F1" s="3"/>
      <c r="G1" s="3"/>
      <c r="H1" s="3"/>
    </row>
    <row r="2" spans="1:8" x14ac:dyDescent="0.35">
      <c r="A2" s="1" t="s">
        <v>28</v>
      </c>
      <c r="B2" s="5">
        <f>5900000-500000</f>
        <v>5400000</v>
      </c>
      <c r="D2" s="2" t="s">
        <v>10</v>
      </c>
      <c r="E2" s="2" t="s">
        <v>9</v>
      </c>
      <c r="F2" s="2" t="s">
        <v>12</v>
      </c>
      <c r="G2" s="2" t="s">
        <v>14</v>
      </c>
      <c r="H2" s="2" t="s">
        <v>19</v>
      </c>
    </row>
    <row r="3" spans="1:8" x14ac:dyDescent="0.35">
      <c r="A3" s="1" t="s">
        <v>0</v>
      </c>
      <c r="B3" s="6">
        <v>150000</v>
      </c>
      <c r="D3" s="8">
        <v>0</v>
      </c>
      <c r="E3" s="8">
        <v>250000</v>
      </c>
      <c r="F3" s="9">
        <v>0</v>
      </c>
      <c r="G3" s="8">
        <f>IF(B13&lt;=E3,B13-0,E3)</f>
        <v>250000</v>
      </c>
      <c r="H3" s="8">
        <f t="shared" ref="H3:H9" si="0">G3*F3</f>
        <v>0</v>
      </c>
    </row>
    <row r="4" spans="1:8" x14ac:dyDescent="0.35">
      <c r="A4" s="1" t="s">
        <v>1</v>
      </c>
      <c r="B4" s="6">
        <v>0</v>
      </c>
      <c r="D4" s="8">
        <v>250000</v>
      </c>
      <c r="E4" s="8">
        <v>500000</v>
      </c>
      <c r="F4" s="9">
        <v>0.05</v>
      </c>
      <c r="G4" s="8">
        <f>MAX(IF($B$13&lt;=E4,$B$13-D4,E4-D4),IF($B$13&gt;E3,,0))</f>
        <v>250000</v>
      </c>
      <c r="H4" s="8">
        <f t="shared" si="0"/>
        <v>12500</v>
      </c>
    </row>
    <row r="5" spans="1:8" x14ac:dyDescent="0.35">
      <c r="A5" s="1" t="s">
        <v>2</v>
      </c>
      <c r="B5" s="6">
        <v>200000</v>
      </c>
      <c r="D5" s="8">
        <v>500000</v>
      </c>
      <c r="E5" s="8">
        <v>750000</v>
      </c>
      <c r="F5" s="9">
        <v>0.2</v>
      </c>
      <c r="G5" s="8">
        <f>MAX(IF($B$13&lt;=E5,$B$13-D5,E5-D5),IF($B$13&gt;E4,,0))</f>
        <v>250000</v>
      </c>
      <c r="H5" s="8">
        <f t="shared" si="0"/>
        <v>50000</v>
      </c>
    </row>
    <row r="6" spans="1:8" x14ac:dyDescent="0.35">
      <c r="A6" s="1" t="s">
        <v>3</v>
      </c>
      <c r="B6" s="6">
        <v>50000</v>
      </c>
      <c r="D6" s="8">
        <v>750000</v>
      </c>
      <c r="E6" s="8">
        <v>1000000</v>
      </c>
      <c r="F6" s="9">
        <v>0.2</v>
      </c>
      <c r="G6" s="8">
        <f>MAX(IF($B$13&lt;=E6,$B$13-D6,E6-D6),IF($B$13&gt;E5,,0))</f>
        <v>250000</v>
      </c>
      <c r="H6" s="8">
        <f t="shared" si="0"/>
        <v>50000</v>
      </c>
    </row>
    <row r="7" spans="1:8" x14ac:dyDescent="0.35">
      <c r="A7" s="1" t="s">
        <v>4</v>
      </c>
      <c r="B7" s="6">
        <v>50000</v>
      </c>
      <c r="D7" s="8">
        <v>1000000</v>
      </c>
      <c r="E7" s="8">
        <v>1250000</v>
      </c>
      <c r="F7" s="9">
        <v>0.3</v>
      </c>
      <c r="G7" s="8">
        <f>MAX(IF($B$13&lt;=E7,$B$13-D7,E7-D7),IF($B$13&gt;E6,,0))</f>
        <v>250000</v>
      </c>
      <c r="H7" s="8">
        <f t="shared" si="0"/>
        <v>75000</v>
      </c>
    </row>
    <row r="8" spans="1:8" x14ac:dyDescent="0.35">
      <c r="A8" s="1" t="s">
        <v>5</v>
      </c>
      <c r="B8" s="6">
        <v>0</v>
      </c>
      <c r="D8" s="8">
        <v>1250000</v>
      </c>
      <c r="E8" s="8">
        <v>1500000</v>
      </c>
      <c r="F8" s="9">
        <v>0.3</v>
      </c>
      <c r="G8" s="8">
        <f>MAX(IF($B$13&lt;=E8,$B$13-D8,E8-D8),IF($B$13&gt;E7,,0))</f>
        <v>250000</v>
      </c>
      <c r="H8" s="8">
        <f t="shared" si="0"/>
        <v>75000</v>
      </c>
    </row>
    <row r="9" spans="1:8" x14ac:dyDescent="0.35">
      <c r="A9" s="1" t="s">
        <v>6</v>
      </c>
      <c r="B9" s="6">
        <v>12000</v>
      </c>
      <c r="D9" s="8">
        <v>1500000</v>
      </c>
      <c r="E9" s="10" t="s">
        <v>11</v>
      </c>
      <c r="F9" s="9">
        <v>0.3</v>
      </c>
      <c r="G9" s="8">
        <f>MAX(B13&gt;D9,B13-D9,0)</f>
        <v>3438000</v>
      </c>
      <c r="H9" s="8">
        <f t="shared" si="0"/>
        <v>1031400</v>
      </c>
    </row>
    <row r="10" spans="1:8" x14ac:dyDescent="0.35">
      <c r="A10" s="1" t="s">
        <v>7</v>
      </c>
      <c r="B10" s="6">
        <v>0</v>
      </c>
      <c r="D10" s="11"/>
      <c r="E10" s="11"/>
      <c r="F10" s="11"/>
      <c r="G10" s="12" t="s">
        <v>22</v>
      </c>
      <c r="H10" s="13">
        <f>SUM(H3:H9)</f>
        <v>1293900</v>
      </c>
    </row>
    <row r="11" spans="1:8" x14ac:dyDescent="0.35">
      <c r="A11" s="1" t="s">
        <v>29</v>
      </c>
      <c r="B11" s="6">
        <v>0</v>
      </c>
      <c r="D11" s="11"/>
      <c r="E11" s="11"/>
      <c r="F11" s="11"/>
      <c r="G11" s="12" t="s">
        <v>23</v>
      </c>
      <c r="H11" s="13">
        <f>MAX(G30:G33,0)</f>
        <v>0</v>
      </c>
    </row>
    <row r="12" spans="1:8" x14ac:dyDescent="0.35">
      <c r="A12" s="1" t="s">
        <v>8</v>
      </c>
      <c r="B12" s="7">
        <f>SUM(B3:B11)</f>
        <v>462000</v>
      </c>
      <c r="D12" s="11"/>
      <c r="E12" s="11"/>
      <c r="F12" s="11"/>
      <c r="G12" s="12" t="s">
        <v>27</v>
      </c>
      <c r="H12" s="13">
        <f>SUM(H10:H11)</f>
        <v>1293900</v>
      </c>
    </row>
    <row r="13" spans="1:8" ht="15.5" customHeight="1" x14ac:dyDescent="0.35">
      <c r="A13" s="1" t="s">
        <v>18</v>
      </c>
      <c r="B13" s="7">
        <f>B2-B12</f>
        <v>4938000</v>
      </c>
      <c r="D13" s="14"/>
      <c r="E13" s="14"/>
      <c r="F13" s="14"/>
      <c r="G13" s="12" t="s">
        <v>17</v>
      </c>
      <c r="H13" s="13">
        <f>4%*H12</f>
        <v>51756</v>
      </c>
    </row>
    <row r="14" spans="1:8" ht="15.5" customHeight="1" x14ac:dyDescent="0.35">
      <c r="D14" s="14"/>
      <c r="E14" s="14"/>
      <c r="F14" s="14"/>
      <c r="G14" s="15" t="s">
        <v>20</v>
      </c>
      <c r="H14" s="16">
        <f>H12+H13</f>
        <v>1345656</v>
      </c>
    </row>
    <row r="15" spans="1:8" ht="21" x14ac:dyDescent="0.5">
      <c r="A15" s="19" t="s">
        <v>30</v>
      </c>
      <c r="B15" s="17"/>
      <c r="D15" s="17"/>
      <c r="E15" s="17"/>
      <c r="F15" s="17"/>
      <c r="G15" s="17"/>
      <c r="H15" s="17"/>
    </row>
    <row r="16" spans="1:8" ht="21" x14ac:dyDescent="0.5">
      <c r="A16" s="20" t="str">
        <f>IF(H14&gt;H27,"New Tax Slab is Good", "Old Tax Slab is Good")</f>
        <v>Old Tax Slab is Good</v>
      </c>
      <c r="B16" s="17"/>
      <c r="D16" s="18" t="s">
        <v>10</v>
      </c>
      <c r="E16" s="18" t="s">
        <v>9</v>
      </c>
      <c r="F16" s="18" t="s">
        <v>13</v>
      </c>
      <c r="G16" s="18" t="s">
        <v>15</v>
      </c>
      <c r="H16" s="18" t="s">
        <v>16</v>
      </c>
    </row>
    <row r="17" spans="1:8" x14ac:dyDescent="0.35">
      <c r="A17" s="17"/>
      <c r="B17" s="17"/>
      <c r="D17" s="8">
        <v>0</v>
      </c>
      <c r="E17" s="8">
        <v>300000</v>
      </c>
      <c r="F17" s="9">
        <v>0</v>
      </c>
      <c r="G17" s="8">
        <f>IF(B2&lt;=E17,E17-0,E17)</f>
        <v>300000</v>
      </c>
      <c r="H17" s="8">
        <f>G17*F17</f>
        <v>0</v>
      </c>
    </row>
    <row r="18" spans="1:8" x14ac:dyDescent="0.35">
      <c r="A18" s="17"/>
      <c r="B18" s="17"/>
      <c r="D18" s="8">
        <v>300000</v>
      </c>
      <c r="E18" s="8">
        <v>600000</v>
      </c>
      <c r="F18" s="9">
        <v>0.05</v>
      </c>
      <c r="G18" s="8">
        <f>MAX(IF($B$2&lt;=E18,$B$2-D18,E18-D18),IF($B$2&gt;E17,,0))</f>
        <v>300000</v>
      </c>
      <c r="H18" s="8">
        <f>IF(B2&lt;=700000,0,G18*F18)</f>
        <v>15000</v>
      </c>
    </row>
    <row r="19" spans="1:8" x14ac:dyDescent="0.35">
      <c r="A19" s="21" t="s">
        <v>31</v>
      </c>
      <c r="B19" s="22">
        <f>H14-H27</f>
        <v>-164424</v>
      </c>
      <c r="D19" s="8">
        <v>600000</v>
      </c>
      <c r="E19" s="8">
        <v>900000</v>
      </c>
      <c r="F19" s="9">
        <v>0.1</v>
      </c>
      <c r="G19" s="8">
        <f>MAX(IF($B$2&lt;=E19,$B$2-D19,E19-D19),IF($B$2&gt;E18,,0))</f>
        <v>300000</v>
      </c>
      <c r="H19" s="8">
        <f>IF(B2&lt;=700000,0,G19*F19)</f>
        <v>30000</v>
      </c>
    </row>
    <row r="20" spans="1:8" x14ac:dyDescent="0.35">
      <c r="D20" s="8">
        <v>900000</v>
      </c>
      <c r="E20" s="8">
        <v>1200000</v>
      </c>
      <c r="F20" s="9">
        <v>0.15</v>
      </c>
      <c r="G20" s="8">
        <f>MAX(IF($B$2&lt;=E20,$B$2-D20,E20-D20),IF($B$2&gt;E19,,0))</f>
        <v>300000</v>
      </c>
      <c r="H20" s="8">
        <f>G20*F20</f>
        <v>45000</v>
      </c>
    </row>
    <row r="21" spans="1:8" x14ac:dyDescent="0.35">
      <c r="D21" s="8">
        <v>1200000</v>
      </c>
      <c r="E21" s="8">
        <v>1500000</v>
      </c>
      <c r="F21" s="9">
        <v>0.2</v>
      </c>
      <c r="G21" s="8">
        <f>MAX(IF($B$2&lt;=E21,$B$2-D21,E21-D21),IF($B$2&gt;E20,,0))</f>
        <v>300000</v>
      </c>
      <c r="H21" s="8">
        <f>G21*F21</f>
        <v>60000</v>
      </c>
    </row>
    <row r="22" spans="1:8" x14ac:dyDescent="0.35">
      <c r="D22" s="8">
        <v>1500000</v>
      </c>
      <c r="E22" s="8">
        <v>0</v>
      </c>
      <c r="F22" s="9">
        <v>0.3</v>
      </c>
      <c r="G22" s="8">
        <f>MAX(IF($B$2&lt;=E22,$B$2-D22,E22-D22),IF($B$2&gt;E21,B2-E21,0))</f>
        <v>3900000</v>
      </c>
      <c r="H22" s="8">
        <f>G22*F22</f>
        <v>1170000</v>
      </c>
    </row>
    <row r="23" spans="1:8" x14ac:dyDescent="0.35">
      <c r="D23" s="17"/>
      <c r="E23" s="17"/>
      <c r="F23" s="17"/>
      <c r="G23" s="12" t="s">
        <v>22</v>
      </c>
      <c r="H23" s="13">
        <f>SUM(H17:H22)</f>
        <v>1320000</v>
      </c>
    </row>
    <row r="24" spans="1:8" x14ac:dyDescent="0.35">
      <c r="D24" s="17"/>
      <c r="E24" s="17"/>
      <c r="F24" s="17"/>
      <c r="G24" s="12" t="s">
        <v>23</v>
      </c>
      <c r="H24" s="13">
        <f>MAX(H30:H33,0)</f>
        <v>132000</v>
      </c>
    </row>
    <row r="25" spans="1:8" x14ac:dyDescent="0.35">
      <c r="D25" s="17"/>
      <c r="E25" s="17"/>
      <c r="F25" s="17"/>
      <c r="G25" s="12" t="s">
        <v>27</v>
      </c>
      <c r="H25" s="13">
        <f>SUM(H23:H24)</f>
        <v>1452000</v>
      </c>
    </row>
    <row r="26" spans="1:8" x14ac:dyDescent="0.35">
      <c r="D26" s="17"/>
      <c r="E26" s="17"/>
      <c r="F26" s="17"/>
      <c r="G26" s="12" t="s">
        <v>17</v>
      </c>
      <c r="H26" s="13">
        <f>4%*H25</f>
        <v>58080</v>
      </c>
    </row>
    <row r="27" spans="1:8" ht="15.5" customHeight="1" x14ac:dyDescent="0.35">
      <c r="D27" s="17"/>
      <c r="E27" s="17"/>
      <c r="F27" s="17"/>
      <c r="G27" s="15" t="s">
        <v>20</v>
      </c>
      <c r="H27" s="16">
        <f>H25+H26</f>
        <v>1510080</v>
      </c>
    </row>
    <row r="28" spans="1:8" x14ac:dyDescent="0.35">
      <c r="D28" s="17"/>
      <c r="E28" s="17"/>
      <c r="F28" s="17"/>
      <c r="G28" s="17"/>
      <c r="H28" s="17"/>
    </row>
    <row r="29" spans="1:8" x14ac:dyDescent="0.35">
      <c r="D29" s="18" t="s">
        <v>10</v>
      </c>
      <c r="E29" s="18" t="s">
        <v>9</v>
      </c>
      <c r="F29" s="18" t="s">
        <v>26</v>
      </c>
      <c r="G29" s="18" t="s">
        <v>24</v>
      </c>
      <c r="H29" s="18" t="s">
        <v>25</v>
      </c>
    </row>
    <row r="30" spans="1:8" x14ac:dyDescent="0.35">
      <c r="D30" s="8">
        <v>0</v>
      </c>
      <c r="E30" s="8">
        <v>5000000</v>
      </c>
      <c r="F30" s="9">
        <v>0</v>
      </c>
      <c r="G30" s="8">
        <v>0</v>
      </c>
      <c r="H30" s="8">
        <f>G30*F30</f>
        <v>0</v>
      </c>
    </row>
    <row r="31" spans="1:8" x14ac:dyDescent="0.35">
      <c r="D31" s="8">
        <v>5000000</v>
      </c>
      <c r="E31" s="8">
        <v>10000000</v>
      </c>
      <c r="F31" s="9">
        <v>0.1</v>
      </c>
      <c r="G31" s="8">
        <f>IF(AND(B13&lt;E31,B13&gt;D31),H10*F31,0)</f>
        <v>0</v>
      </c>
      <c r="H31" s="8">
        <f>IF(AND(B2&lt;E31,B2&gt;D31),H23*F31,0)</f>
        <v>132000</v>
      </c>
    </row>
    <row r="32" spans="1:8" x14ac:dyDescent="0.35">
      <c r="D32" s="8">
        <v>10000000</v>
      </c>
      <c r="E32" s="8">
        <v>20000000</v>
      </c>
      <c r="F32" s="9">
        <v>0.15</v>
      </c>
      <c r="G32" s="8">
        <f>IF(G31&gt;0,0,(IF(AND(B13&gt;D32,B13&lt;E32),H10*F32,0)))</f>
        <v>0</v>
      </c>
      <c r="H32" s="8">
        <f>IF(G31&gt;0,0,(IF(AND(B2&gt;D32,B2&lt;E32),H23*F32,0)))</f>
        <v>0</v>
      </c>
    </row>
    <row r="33" spans="4:8" x14ac:dyDescent="0.35">
      <c r="D33" s="8">
        <v>20000000</v>
      </c>
      <c r="E33" s="8">
        <v>0</v>
      </c>
      <c r="F33" s="9">
        <v>0.25</v>
      </c>
      <c r="G33" s="8">
        <f>IF(G32&gt;0,0,(IF(B13&gt;D33,H10*F33,0)))</f>
        <v>0</v>
      </c>
      <c r="H33" s="8">
        <f>IF(G32&gt;0,0,(IF(B2&gt;D33,H23*F33,0)))</f>
        <v>0</v>
      </c>
    </row>
  </sheetData>
  <sheetProtection algorithmName="SHA-512" hashValue="FBdhZ9Z9l7hmj3Xd8x49tGOSh//7ni4IC03a7sOg6Oz2P3JXloXcnu4K9z2SCVx4YVfpNzsI/R1MRyP5CyqSaA==" saltValue="r4GlJ9n9Emfgiu71D0deQg==" spinCount="100000" sheet="1" objects="1" scenarios="1"/>
  <conditionalFormatting sqref="H14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27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Stable Investor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Brahmanayagam</dc:creator>
  <cp:lastModifiedBy>Brahamanayagam</cp:lastModifiedBy>
  <cp:lastPrinted>2021-12-14T05:23:29Z</cp:lastPrinted>
  <dcterms:created xsi:type="dcterms:W3CDTF">2020-02-04T06:46:08Z</dcterms:created>
  <dcterms:modified xsi:type="dcterms:W3CDTF">2023-02-03T10:10:41Z</dcterms:modified>
</cp:coreProperties>
</file>