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56" windowWidth="16663" windowHeight="8649"/>
  </bookViews>
  <sheets>
    <sheet name="Old Regime" sheetId="1" r:id="rId1"/>
    <sheet name="New Regime" sheetId="2" r:id="rId2"/>
  </sheets>
  <calcPr calcId="125725"/>
</workbook>
</file>

<file path=xl/calcChain.xml><?xml version="1.0" encoding="utf-8"?>
<calcChain xmlns="http://schemas.openxmlformats.org/spreadsheetml/2006/main">
  <c r="C16" i="2"/>
  <c r="C4" s="1"/>
  <c r="C5" s="1"/>
  <c r="D16"/>
  <c r="D4" s="1"/>
  <c r="E16"/>
  <c r="E4" s="1"/>
  <c r="E6" s="1"/>
  <c r="E8" s="1"/>
  <c r="F16"/>
  <c r="F4" s="1"/>
  <c r="F6" s="1"/>
  <c r="F8" s="1"/>
  <c r="D5" l="1"/>
  <c r="D6" s="1"/>
  <c r="D8" s="1"/>
  <c r="D9" s="1"/>
  <c r="D10" s="1"/>
  <c r="C6"/>
  <c r="E9"/>
  <c r="E10" s="1"/>
  <c r="F9"/>
  <c r="F10" s="1"/>
  <c r="C7"/>
  <c r="H16" i="1"/>
  <c r="H4" s="1"/>
  <c r="G16"/>
  <c r="G4" s="1"/>
  <c r="F16"/>
  <c r="F4" s="1"/>
  <c r="F5" s="1"/>
  <c r="E16"/>
  <c r="E4" s="1"/>
  <c r="E7" s="1"/>
  <c r="C16"/>
  <c r="D16"/>
  <c r="D4" s="1"/>
  <c r="D5" s="1"/>
  <c r="C8" i="2" l="1"/>
  <c r="C9" s="1"/>
  <c r="C10" s="1"/>
  <c r="D6" i="1"/>
  <c r="D8" s="1"/>
  <c r="C4"/>
  <c r="C7" s="1"/>
  <c r="H6"/>
  <c r="H8" s="1"/>
  <c r="G6"/>
  <c r="G8" s="1"/>
  <c r="F6"/>
  <c r="F8" s="1"/>
  <c r="C5" l="1"/>
  <c r="C6" s="1"/>
  <c r="H9"/>
  <c r="H10" s="1"/>
  <c r="G9"/>
  <c r="G10" s="1"/>
  <c r="F9"/>
  <c r="F10" s="1"/>
  <c r="D9"/>
  <c r="D10" s="1"/>
  <c r="E5"/>
  <c r="E6" s="1"/>
  <c r="C8" l="1"/>
  <c r="E8"/>
  <c r="E9" l="1"/>
  <c r="E10" s="1"/>
  <c r="C9"/>
  <c r="C10" s="1"/>
</calcChain>
</file>

<file path=xl/comments1.xml><?xml version="1.0" encoding="utf-8"?>
<comments xmlns="http://schemas.openxmlformats.org/spreadsheetml/2006/main">
  <authors>
    <author>Prakash Dugar</author>
  </authors>
  <commentList>
    <comment ref="C3" authorId="0">
      <text>
        <r>
          <rPr>
            <sz val="10"/>
            <color indexed="81"/>
            <rFont val="Arial Narrow"/>
            <family val="2"/>
          </rPr>
          <t xml:space="preserve">Enter A Whole Number
Between 0 And 100 Lakhs
</t>
        </r>
      </text>
    </comment>
    <comment ref="D3" authorId="0">
      <text>
        <r>
          <rPr>
            <sz val="10"/>
            <color indexed="81"/>
            <rFont val="Arial Narrow"/>
            <family val="2"/>
          </rPr>
          <t>Enter A Whole Number
Between 0 And 100 Lakhs</t>
        </r>
      </text>
    </comment>
    <comment ref="E3" authorId="0">
      <text>
        <r>
          <rPr>
            <sz val="10"/>
            <color indexed="81"/>
            <rFont val="Arial Narrow"/>
            <family val="2"/>
          </rPr>
          <t>Enter A Whole Number
Between 0 And 100 Lakhs</t>
        </r>
      </text>
    </comment>
    <comment ref="F3" authorId="0">
      <text>
        <r>
          <rPr>
            <sz val="10"/>
            <color indexed="81"/>
            <rFont val="Arial Narrow"/>
            <family val="2"/>
          </rPr>
          <t>Enter A Whole Number
Between 0 And 100 Lakhs.</t>
        </r>
      </text>
    </comment>
    <comment ref="G3" authorId="0">
      <text>
        <r>
          <rPr>
            <sz val="10"/>
            <color indexed="81"/>
            <rFont val="Arial Narrow"/>
            <family val="2"/>
          </rPr>
          <t>Enter A Whole Number
Between 0 And 100 Lakhs</t>
        </r>
      </text>
    </comment>
    <comment ref="B5" authorId="0">
      <text>
        <r>
          <rPr>
            <sz val="9"/>
            <color indexed="81"/>
            <rFont val="Arial Narrow"/>
            <family val="2"/>
          </rPr>
          <t xml:space="preserve">For Individuals &amp; HUF For Incomes Above 50 Lakhs </t>
        </r>
      </text>
    </comment>
    <comment ref="B7" authorId="0">
      <text>
        <r>
          <rPr>
            <sz val="10"/>
            <color indexed="81"/>
            <rFont val="Arial Narrow"/>
            <family val="2"/>
          </rPr>
          <t xml:space="preserve">Available For Incomes Up To
</t>
        </r>
        <r>
          <rPr>
            <b/>
            <sz val="10"/>
            <color indexed="81"/>
            <rFont val="Arial Narrow"/>
            <family val="2"/>
          </rPr>
          <t>5 Lakhs</t>
        </r>
        <r>
          <rPr>
            <sz val="10"/>
            <color indexed="81"/>
            <rFont val="Arial Narrow"/>
            <family val="2"/>
          </rPr>
          <t xml:space="preserve"> </t>
        </r>
        <r>
          <rPr>
            <b/>
            <sz val="10"/>
            <color indexed="81"/>
            <rFont val="Arial Narrow"/>
            <family val="2"/>
          </rPr>
          <t>For Individuals</t>
        </r>
      </text>
    </comment>
  </commentList>
</comments>
</file>

<file path=xl/comments2.xml><?xml version="1.0" encoding="utf-8"?>
<comments xmlns="http://schemas.openxmlformats.org/spreadsheetml/2006/main">
  <authors>
    <author>Prakash Dugar</author>
  </authors>
  <commentList>
    <comment ref="C3" authorId="0">
      <text>
        <r>
          <rPr>
            <sz val="10"/>
            <color indexed="81"/>
            <rFont val="Arial Narrow"/>
            <family val="2"/>
          </rPr>
          <t xml:space="preserve">Enter A Whole Number
Between 0 And 100 Lakhs
</t>
        </r>
      </text>
    </comment>
    <comment ref="D3" authorId="0">
      <text>
        <r>
          <rPr>
            <sz val="10"/>
            <color indexed="81"/>
            <rFont val="Arial Narrow"/>
            <family val="2"/>
          </rPr>
          <t>Enter A Whole Number
Between 0 And 100 Lakhs</t>
        </r>
      </text>
    </comment>
    <comment ref="E3" authorId="0">
      <text>
        <r>
          <rPr>
            <sz val="10"/>
            <color indexed="81"/>
            <rFont val="Arial Narrow"/>
            <family val="2"/>
          </rPr>
          <t>Enter A Whole Number
Between 0 And 100 Lakhs</t>
        </r>
      </text>
    </comment>
    <comment ref="B5" authorId="0">
      <text>
        <r>
          <rPr>
            <b/>
            <sz val="9"/>
            <color indexed="81"/>
            <rFont val="Arial Narrow"/>
            <family val="2"/>
          </rPr>
          <t xml:space="preserve">For Individuals &amp; HUF For Incomes Above 50 Lakhs </t>
        </r>
      </text>
    </comment>
    <comment ref="B7" authorId="0">
      <text>
        <r>
          <rPr>
            <b/>
            <sz val="9"/>
            <color indexed="81"/>
            <rFont val="Arial Narrow"/>
            <family val="2"/>
          </rPr>
          <t>Available For Incomes Up To
5 Lakhs For Individuals</t>
        </r>
      </text>
    </comment>
  </commentList>
</comments>
</file>

<file path=xl/sharedStrings.xml><?xml version="1.0" encoding="utf-8"?>
<sst xmlns="http://schemas.openxmlformats.org/spreadsheetml/2006/main" count="36" uniqueCount="24">
  <si>
    <t>Total Tax</t>
  </si>
  <si>
    <t>CA. Prakash Dugar, Chennai. E Mail: pcdugar@gmail.com</t>
  </si>
  <si>
    <t>With The Best Wishes Of</t>
  </si>
  <si>
    <t>Less: Rebate u/s 87A</t>
  </si>
  <si>
    <t>Tax Payable</t>
  </si>
  <si>
    <t>Surcharge</t>
  </si>
  <si>
    <t>HUF</t>
  </si>
  <si>
    <t>Income Tax*</t>
  </si>
  <si>
    <t>FINAL TAX PAYABLE**</t>
  </si>
  <si>
    <t>FIRMS</t>
  </si>
  <si>
    <t>*Income Figures have been rounded to the nearest 10 Rupees and Income Tax &amp; Cess Figures have been rounded to the nearest Rupee Figures.</t>
  </si>
  <si>
    <t>Add: Health &amp; Education Cess*</t>
  </si>
  <si>
    <t>Men &amp; Women
[18- &lt;60 Years]</t>
  </si>
  <si>
    <t>Senior Citizens
[60- &lt;80 Years]</t>
  </si>
  <si>
    <r>
      <t xml:space="preserve">Total Taxable Income*
</t>
    </r>
    <r>
      <rPr>
        <b/>
        <sz val="12"/>
        <color indexed="12"/>
        <rFont val="Arial Narrow"/>
        <family val="2"/>
      </rPr>
      <t>[0-100 Lakhs]</t>
    </r>
  </si>
  <si>
    <t>Super Senior Citizens
[ ≥ 80 Years]</t>
  </si>
  <si>
    <r>
      <t xml:space="preserve">INCOME TAX CALCULATOR FOR F.Y. 2021-22 &amp; A.Y. 2022-23 </t>
    </r>
    <r>
      <rPr>
        <b/>
        <sz val="13"/>
        <color rgb="FFC00000"/>
        <rFont val="Arial"/>
        <family val="2"/>
      </rPr>
      <t>[Old Regime]</t>
    </r>
  </si>
  <si>
    <r>
      <t xml:space="preserve">DOMESTIC COMPANIES
</t>
    </r>
    <r>
      <rPr>
        <b/>
        <sz val="9"/>
        <color indexed="12"/>
        <rFont val="Arial Narrow"/>
        <family val="2"/>
      </rPr>
      <t>[ Turnover ≤ 400 Crores 
In FY 2019-20 &amp;
Not Covered By 
S.115BAA &amp; S.115BAB ]</t>
    </r>
  </si>
  <si>
    <t>**Information provided here is for general use only.  
For actual calculation of your income tax liability, please use the Tax Calculators provided on the IT Efiling Website or contact your CA / Tax Consultant.</t>
  </si>
  <si>
    <t>Less: Rebate 
u/s 87A</t>
  </si>
  <si>
    <r>
      <t xml:space="preserve">Total Taxable Income*
</t>
    </r>
    <r>
      <rPr>
        <b/>
        <sz val="11"/>
        <color indexed="12"/>
        <rFont val="Arial"/>
        <family val="2"/>
      </rPr>
      <t>[ 0-100 Lakhs ]</t>
    </r>
  </si>
  <si>
    <t>Men &amp; Women
[ All Ages ]</t>
  </si>
  <si>
    <r>
      <t xml:space="preserve">INCOME TAX CALCULATOR FOR F.Y. 2021-22 &amp; A.Y. 2022-23 </t>
    </r>
    <r>
      <rPr>
        <b/>
        <sz val="14"/>
        <color rgb="FFC00000"/>
        <rFont val="Arial"/>
        <family val="2"/>
      </rPr>
      <t>[ New Regime ]</t>
    </r>
  </si>
  <si>
    <r>
      <t xml:space="preserve">DOMESTIC COMPANIES
</t>
    </r>
    <r>
      <rPr>
        <b/>
        <sz val="9"/>
        <color indexed="12"/>
        <rFont val="Arial"/>
        <family val="2"/>
      </rPr>
      <t xml:space="preserve">[ Turnover ≤ 400 Crores 
In FY 2019-20 &amp;
</t>
    </r>
    <r>
      <rPr>
        <b/>
        <sz val="9"/>
        <color indexed="12"/>
        <rFont val="Arial Narrow"/>
        <family val="2"/>
      </rPr>
      <t xml:space="preserve">Not Covered By 
S.115BAA &amp; S.115BAB </t>
    </r>
    <r>
      <rPr>
        <b/>
        <sz val="9"/>
        <color indexed="12"/>
        <rFont val="Arial"/>
        <family val="2"/>
      </rPr>
      <t>]</t>
    </r>
  </si>
</sst>
</file>

<file path=xl/styles.xml><?xml version="1.0" encoding="utf-8"?>
<styleSheet xmlns="http://schemas.openxmlformats.org/spreadsheetml/2006/main">
  <numFmts count="4">
    <numFmt numFmtId="43" formatCode="_(* #,##0.00_);_(* \(#,##0.00\);_(* &quot;-&quot;??_);_(@_)"/>
    <numFmt numFmtId="164" formatCode="[$-409]d\-mmm\-yy;@"/>
    <numFmt numFmtId="165" formatCode="00\ \ \ \ 00/12"/>
    <numFmt numFmtId="166" formatCode="[&gt;=10000000]##\,##\,##\,##0;[&gt;=100000]\ ##\,##\,##0;##,##0"/>
  </numFmts>
  <fonts count="50">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sz val="8"/>
      <color indexed="8"/>
      <name val="Calibri"/>
      <family val="2"/>
    </font>
    <font>
      <sz val="14"/>
      <color indexed="8"/>
      <name val="Calibri"/>
      <family val="2"/>
    </font>
    <font>
      <b/>
      <sz val="8"/>
      <color indexed="8"/>
      <name val="Calibri"/>
      <family val="2"/>
    </font>
    <font>
      <b/>
      <sz val="13"/>
      <color indexed="12"/>
      <name val="Arial"/>
      <family val="2"/>
    </font>
    <font>
      <b/>
      <sz val="11"/>
      <color indexed="12"/>
      <name val="Arial"/>
      <family val="2"/>
    </font>
    <font>
      <b/>
      <sz val="12"/>
      <color indexed="12"/>
      <name val="Arial"/>
      <family val="2"/>
    </font>
    <font>
      <i/>
      <sz val="11"/>
      <color indexed="12"/>
      <name val="Arial Narrow"/>
      <family val="2"/>
    </font>
    <font>
      <sz val="11"/>
      <color indexed="8"/>
      <name val="Calibri"/>
      <family val="2"/>
    </font>
    <font>
      <sz val="12"/>
      <color indexed="8"/>
      <name val="Arial Narrow"/>
      <family val="2"/>
    </font>
    <font>
      <i/>
      <sz val="8"/>
      <color indexed="12"/>
      <name val="Calibri"/>
      <family val="2"/>
    </font>
    <font>
      <sz val="10"/>
      <color indexed="81"/>
      <name val="Arial Narrow"/>
      <family val="2"/>
    </font>
    <font>
      <sz val="9"/>
      <color indexed="81"/>
      <name val="Arial Narrow"/>
      <family val="2"/>
    </font>
    <font>
      <b/>
      <sz val="11"/>
      <color indexed="12"/>
      <name val="Arial Narrow"/>
      <family val="2"/>
    </font>
    <font>
      <b/>
      <i/>
      <sz val="11"/>
      <color indexed="12"/>
      <name val="Trebuchet MS"/>
      <family val="2"/>
    </font>
    <font>
      <b/>
      <sz val="11"/>
      <color indexed="8"/>
      <name val="Trebuchet MS"/>
      <family val="2"/>
    </font>
    <font>
      <b/>
      <sz val="10"/>
      <color indexed="81"/>
      <name val="Arial Narrow"/>
      <family val="2"/>
    </font>
    <font>
      <b/>
      <sz val="13"/>
      <color rgb="FFC00000"/>
      <name val="Arial"/>
      <family val="2"/>
    </font>
    <font>
      <b/>
      <sz val="12"/>
      <color indexed="12"/>
      <name val="Arial Narrow"/>
      <family val="2"/>
    </font>
    <font>
      <b/>
      <sz val="9"/>
      <color indexed="12"/>
      <name val="Arial Narrow"/>
      <family val="2"/>
    </font>
    <font>
      <sz val="10"/>
      <color indexed="8"/>
      <name val="Calibri"/>
      <family val="2"/>
    </font>
    <font>
      <i/>
      <sz val="9"/>
      <color indexed="8"/>
      <name val="Arial Narrow"/>
      <family val="2"/>
    </font>
    <font>
      <i/>
      <sz val="9"/>
      <color indexed="12"/>
      <name val="Arial Narrow"/>
      <family val="2"/>
    </font>
    <font>
      <i/>
      <sz val="12"/>
      <color indexed="12"/>
      <name val="Arial Narrow"/>
      <family val="2"/>
    </font>
    <font>
      <sz val="11"/>
      <color indexed="8"/>
      <name val="Arial"/>
      <family val="2"/>
    </font>
    <font>
      <b/>
      <sz val="9"/>
      <color indexed="12"/>
      <name val="Arial"/>
      <family val="2"/>
    </font>
    <font>
      <b/>
      <sz val="14"/>
      <color indexed="12"/>
      <name val="Arial"/>
      <family val="2"/>
    </font>
    <font>
      <b/>
      <sz val="14"/>
      <color rgb="FFC00000"/>
      <name val="Arial"/>
      <family val="2"/>
    </font>
    <font>
      <b/>
      <sz val="9"/>
      <color indexed="81"/>
      <name val="Arial Narrow"/>
      <family val="2"/>
    </font>
    <font>
      <sz val="9"/>
      <color indexed="12"/>
      <name val="Arial Narrow"/>
      <family val="2"/>
    </font>
    <font>
      <sz val="9"/>
      <color indexed="8"/>
      <name val="Arial Narrow"/>
      <family val="2"/>
    </font>
    <font>
      <i/>
      <sz val="9"/>
      <color indexed="12"/>
      <name val="Calibri"/>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indexed="41"/>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12"/>
      </left>
      <right style="thin">
        <color indexed="12"/>
      </right>
      <top/>
      <bottom style="thin">
        <color indexed="12"/>
      </bottom>
      <diagonal/>
    </border>
    <border>
      <left style="double">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double">
        <color indexed="12"/>
      </right>
      <top style="thin">
        <color indexed="12"/>
      </top>
      <bottom style="thin">
        <color indexed="12"/>
      </bottom>
      <diagonal/>
    </border>
    <border>
      <left style="double">
        <color indexed="12"/>
      </left>
      <right style="thin">
        <color indexed="12"/>
      </right>
      <top style="thin">
        <color indexed="12"/>
      </top>
      <bottom style="double">
        <color indexed="12"/>
      </bottom>
      <diagonal/>
    </border>
    <border>
      <left style="thin">
        <color indexed="12"/>
      </left>
      <right style="thin">
        <color indexed="12"/>
      </right>
      <top style="thin">
        <color indexed="12"/>
      </top>
      <bottom style="double">
        <color indexed="12"/>
      </bottom>
      <diagonal/>
    </border>
    <border>
      <left style="thin">
        <color indexed="12"/>
      </left>
      <right style="double">
        <color indexed="12"/>
      </right>
      <top style="thin">
        <color indexed="12"/>
      </top>
      <bottom style="double">
        <color indexed="12"/>
      </bottom>
      <diagonal/>
    </border>
    <border>
      <left style="double">
        <color indexed="12"/>
      </left>
      <right style="thin">
        <color indexed="12"/>
      </right>
      <top style="double">
        <color indexed="12"/>
      </top>
      <bottom style="thin">
        <color indexed="12"/>
      </bottom>
      <diagonal/>
    </border>
    <border>
      <left style="thin">
        <color indexed="12"/>
      </left>
      <right style="thin">
        <color indexed="12"/>
      </right>
      <top style="double">
        <color indexed="12"/>
      </top>
      <bottom style="thin">
        <color indexed="12"/>
      </bottom>
      <diagonal/>
    </border>
    <border>
      <left/>
      <right/>
      <top/>
      <bottom style="double">
        <color indexed="12"/>
      </bottom>
      <diagonal/>
    </border>
    <border>
      <left style="double">
        <color indexed="12"/>
      </left>
      <right/>
      <top style="double">
        <color indexed="12"/>
      </top>
      <bottom/>
      <diagonal/>
    </border>
    <border>
      <left/>
      <right/>
      <top style="double">
        <color indexed="12"/>
      </top>
      <bottom/>
      <diagonal/>
    </border>
    <border>
      <left/>
      <right style="double">
        <color indexed="12"/>
      </right>
      <top style="double">
        <color indexed="12"/>
      </top>
      <bottom/>
      <diagonal/>
    </border>
    <border>
      <left style="double">
        <color indexed="12"/>
      </left>
      <right/>
      <top/>
      <bottom style="double">
        <color indexed="12"/>
      </bottom>
      <diagonal/>
    </border>
    <border>
      <left/>
      <right style="double">
        <color indexed="12"/>
      </right>
      <top/>
      <bottom style="double">
        <color indexed="12"/>
      </bottom>
      <diagonal/>
    </border>
    <border>
      <left style="thin">
        <color indexed="12"/>
      </left>
      <right/>
      <top style="double">
        <color indexed="12"/>
      </top>
      <bottom/>
      <diagonal/>
    </border>
    <border>
      <left/>
      <right style="thin">
        <color indexed="12"/>
      </right>
      <top style="double">
        <color indexed="12"/>
      </top>
      <bottom/>
      <diagonal/>
    </border>
    <border>
      <left style="thin">
        <color indexed="12"/>
      </left>
      <right/>
      <top/>
      <bottom style="thin">
        <color indexed="12"/>
      </bottom>
      <diagonal/>
    </border>
    <border>
      <left/>
      <right/>
      <top/>
      <bottom style="thin">
        <color indexed="12"/>
      </bottom>
      <diagonal/>
    </border>
    <border>
      <left/>
      <right style="thin">
        <color indexed="12"/>
      </right>
      <top/>
      <bottom style="thin">
        <color indexed="12"/>
      </bottom>
      <diagonal/>
    </border>
    <border>
      <left style="double">
        <color indexed="12"/>
      </left>
      <right/>
      <top style="double">
        <color indexed="12"/>
      </top>
      <bottom style="double">
        <color indexed="12"/>
      </bottom>
      <diagonal/>
    </border>
    <border>
      <left/>
      <right/>
      <top style="double">
        <color indexed="12"/>
      </top>
      <bottom style="double">
        <color indexed="12"/>
      </bottom>
      <diagonal/>
    </border>
    <border>
      <left/>
      <right style="double">
        <color indexed="12"/>
      </right>
      <top style="double">
        <color indexed="12"/>
      </top>
      <bottom style="double">
        <color indexed="12"/>
      </bottom>
      <diagonal/>
    </border>
    <border>
      <left style="thin">
        <color indexed="12"/>
      </left>
      <right style="double">
        <color indexed="12"/>
      </right>
      <top/>
      <bottom style="thin">
        <color indexed="12"/>
      </bottom>
      <diagonal/>
    </border>
    <border>
      <left style="thin">
        <color indexed="12"/>
      </left>
      <right style="thin">
        <color indexed="12"/>
      </right>
      <top/>
      <bottom style="thin">
        <color indexed="12"/>
      </bottom>
      <diagonal/>
    </border>
  </borders>
  <cellStyleXfs count="4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1" fillId="23" borderId="7" applyNumberFormat="0" applyFont="0" applyAlignment="0" applyProtection="0"/>
    <xf numFmtId="0" fontId="14" fillId="20" borderId="8"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cellStyleXfs>
  <cellXfs count="64">
    <xf numFmtId="0" fontId="0" fillId="0" borderId="0" xfId="0"/>
    <xf numFmtId="0" fontId="19" fillId="0" borderId="0" xfId="0" applyFont="1" applyAlignment="1" applyProtection="1">
      <alignment vertical="center"/>
      <protection hidden="1"/>
    </xf>
    <xf numFmtId="165" fontId="20" fillId="0" borderId="0" xfId="0" quotePrefix="1" applyNumberFormat="1" applyFont="1" applyAlignment="1" applyProtection="1">
      <alignment vertical="center"/>
      <protection hidden="1"/>
    </xf>
    <xf numFmtId="165" fontId="19" fillId="0" borderId="0" xfId="0" applyNumberFormat="1" applyFont="1" applyAlignment="1" applyProtection="1">
      <alignment vertical="center"/>
      <protection hidden="1"/>
    </xf>
    <xf numFmtId="3" fontId="19" fillId="0" borderId="0" xfId="0" applyNumberFormat="1" applyFont="1" applyAlignment="1" applyProtection="1">
      <alignment vertical="center"/>
      <protection hidden="1"/>
    </xf>
    <xf numFmtId="3" fontId="21" fillId="0" borderId="0" xfId="0" applyNumberFormat="1" applyFont="1" applyAlignment="1" applyProtection="1">
      <alignment vertical="center"/>
      <protection hidden="1"/>
    </xf>
    <xf numFmtId="166" fontId="23" fillId="25" borderId="12" xfId="0" applyNumberFormat="1" applyFont="1" applyFill="1" applyBorder="1" applyAlignment="1" applyProtection="1">
      <alignment vertical="center"/>
      <protection hidden="1"/>
    </xf>
    <xf numFmtId="166" fontId="23" fillId="25" borderId="13" xfId="0" applyNumberFormat="1" applyFont="1" applyFill="1" applyBorder="1" applyAlignment="1" applyProtection="1">
      <alignment vertical="center"/>
      <protection hidden="1"/>
    </xf>
    <xf numFmtId="166" fontId="24" fillId="25" borderId="15" xfId="0" applyNumberFormat="1" applyFont="1" applyFill="1" applyBorder="1" applyAlignment="1" applyProtection="1">
      <alignment vertical="center"/>
      <protection hidden="1"/>
    </xf>
    <xf numFmtId="166" fontId="24" fillId="25" borderId="16" xfId="0" applyNumberFormat="1" applyFont="1" applyFill="1" applyBorder="1" applyAlignment="1" applyProtection="1">
      <alignment vertical="center"/>
      <protection hidden="1"/>
    </xf>
    <xf numFmtId="164" fontId="23" fillId="25" borderId="18" xfId="0" applyNumberFormat="1" applyFont="1" applyFill="1" applyBorder="1" applyAlignment="1" applyProtection="1">
      <alignment horizontal="center" vertical="center" wrapText="1"/>
      <protection hidden="1"/>
    </xf>
    <xf numFmtId="166" fontId="24" fillId="0" borderId="12" xfId="0" applyNumberFormat="1" applyFont="1" applyFill="1" applyBorder="1" applyAlignment="1" applyProtection="1">
      <alignment vertical="center"/>
      <protection locked="0"/>
    </xf>
    <xf numFmtId="3" fontId="27" fillId="0" borderId="0" xfId="0" applyNumberFormat="1" applyFont="1" applyAlignment="1" applyProtection="1">
      <alignment vertical="center"/>
      <protection hidden="1"/>
    </xf>
    <xf numFmtId="164" fontId="23" fillId="25" borderId="33" xfId="0" applyNumberFormat="1" applyFont="1" applyFill="1" applyBorder="1" applyAlignment="1" applyProtection="1">
      <alignment horizontal="center" vertical="center" wrapText="1"/>
      <protection hidden="1"/>
    </xf>
    <xf numFmtId="49" fontId="23" fillId="25" borderId="17" xfId="0" applyNumberFormat="1" applyFont="1" applyFill="1" applyBorder="1" applyAlignment="1" applyProtection="1">
      <alignment horizontal="left" vertical="center" wrapText="1"/>
      <protection hidden="1"/>
    </xf>
    <xf numFmtId="164" fontId="19" fillId="0" borderId="0" xfId="0" applyNumberFormat="1" applyFont="1" applyAlignment="1" applyProtection="1">
      <alignment horizontal="left" vertical="center"/>
      <protection hidden="1"/>
    </xf>
    <xf numFmtId="49" fontId="24" fillId="0" borderId="10" xfId="0" applyNumberFormat="1" applyFont="1" applyFill="1" applyBorder="1" applyAlignment="1" applyProtection="1">
      <alignment horizontal="left" vertical="center" wrapText="1" indent="1"/>
      <protection hidden="1"/>
    </xf>
    <xf numFmtId="49" fontId="23" fillId="25" borderId="11" xfId="28" applyNumberFormat="1" applyFont="1" applyFill="1" applyBorder="1" applyAlignment="1" applyProtection="1">
      <alignment horizontal="left" vertical="center" wrapText="1" indent="1"/>
      <protection hidden="1"/>
    </xf>
    <xf numFmtId="49" fontId="23" fillId="25" borderId="11" xfId="0" applyNumberFormat="1" applyFont="1" applyFill="1" applyBorder="1" applyAlignment="1" applyProtection="1">
      <alignment horizontal="left" vertical="center" wrapText="1" indent="1"/>
      <protection hidden="1"/>
    </xf>
    <xf numFmtId="49" fontId="31" fillId="25" borderId="11" xfId="0" applyNumberFormat="1" applyFont="1" applyFill="1" applyBorder="1" applyAlignment="1" applyProtection="1">
      <alignment horizontal="left" vertical="center" wrapText="1" indent="1"/>
      <protection hidden="1"/>
    </xf>
    <xf numFmtId="49" fontId="24" fillId="25" borderId="14" xfId="0" applyNumberFormat="1" applyFont="1" applyFill="1" applyBorder="1" applyAlignment="1" applyProtection="1">
      <alignment horizontal="left" vertical="center" wrapText="1" indent="1"/>
      <protection hidden="1"/>
    </xf>
    <xf numFmtId="164" fontId="19" fillId="0" borderId="0" xfId="0" applyNumberFormat="1" applyFont="1" applyAlignment="1" applyProtection="1">
      <alignment vertical="center"/>
      <protection hidden="1"/>
    </xf>
    <xf numFmtId="165" fontId="0" fillId="0" borderId="0" xfId="0" quotePrefix="1" applyNumberFormat="1" applyFont="1" applyAlignment="1" applyProtection="1">
      <alignment vertical="center"/>
      <protection hidden="1"/>
    </xf>
    <xf numFmtId="164" fontId="38" fillId="0" borderId="0" xfId="0" quotePrefix="1" applyNumberFormat="1" applyFont="1" applyAlignment="1" applyProtection="1">
      <alignment vertical="center"/>
      <protection hidden="1"/>
    </xf>
    <xf numFmtId="166" fontId="24" fillId="25" borderId="13" xfId="0" applyNumberFormat="1" applyFont="1" applyFill="1" applyBorder="1" applyAlignment="1" applyProtection="1">
      <alignment vertical="center"/>
      <protection hidden="1"/>
    </xf>
    <xf numFmtId="166" fontId="24" fillId="25" borderId="12" xfId="0" applyNumberFormat="1" applyFont="1" applyFill="1" applyBorder="1" applyAlignment="1" applyProtection="1">
      <alignment vertical="center"/>
      <protection hidden="1"/>
    </xf>
    <xf numFmtId="49" fontId="24" fillId="25" borderId="11" xfId="0" applyNumberFormat="1" applyFont="1" applyFill="1" applyBorder="1" applyAlignment="1" applyProtection="1">
      <alignment horizontal="left" vertical="center" wrapText="1" indent="1"/>
      <protection hidden="1"/>
    </xf>
    <xf numFmtId="166" fontId="24" fillId="25" borderId="12" xfId="0" quotePrefix="1" applyNumberFormat="1" applyFont="1" applyFill="1" applyBorder="1" applyAlignment="1" applyProtection="1">
      <alignment vertical="center"/>
      <protection hidden="1"/>
    </xf>
    <xf numFmtId="49" fontId="24" fillId="25" borderId="11" xfId="28" applyNumberFormat="1" applyFont="1" applyFill="1" applyBorder="1" applyAlignment="1" applyProtection="1">
      <alignment horizontal="left" vertical="center" wrapText="1" indent="1"/>
      <protection hidden="1"/>
    </xf>
    <xf numFmtId="164" fontId="24" fillId="25" borderId="34" xfId="0" applyNumberFormat="1" applyFont="1" applyFill="1" applyBorder="1" applyAlignment="1" applyProtection="1">
      <alignment horizontal="center" vertical="center" wrapText="1"/>
      <protection hidden="1"/>
    </xf>
    <xf numFmtId="49" fontId="23" fillId="25" borderId="10" xfId="0" applyNumberFormat="1" applyFont="1" applyFill="1" applyBorder="1" applyAlignment="1" applyProtection="1">
      <alignment horizontal="center" vertical="center" wrapText="1"/>
      <protection hidden="1"/>
    </xf>
    <xf numFmtId="0" fontId="21" fillId="0" borderId="0" xfId="0" applyFont="1" applyAlignment="1" applyProtection="1">
      <alignment vertical="center"/>
      <protection hidden="1"/>
    </xf>
    <xf numFmtId="0" fontId="19" fillId="24" borderId="0" xfId="0" applyFont="1" applyFill="1" applyBorder="1" applyAlignment="1" applyProtection="1">
      <alignment vertical="center"/>
      <protection hidden="1"/>
    </xf>
    <xf numFmtId="0" fontId="0" fillId="0" borderId="0" xfId="0" applyAlignment="1">
      <alignment vertical="center"/>
    </xf>
    <xf numFmtId="165" fontId="22" fillId="24" borderId="30" xfId="0" applyNumberFormat="1" applyFont="1" applyFill="1" applyBorder="1" applyAlignment="1" applyProtection="1">
      <alignment horizontal="center" vertical="center"/>
      <protection hidden="1"/>
    </xf>
    <xf numFmtId="0" fontId="0" fillId="0" borderId="31" xfId="0" applyBorder="1" applyAlignment="1">
      <alignment horizontal="center" vertical="center"/>
    </xf>
    <xf numFmtId="0" fontId="0" fillId="0" borderId="32" xfId="0" applyBorder="1" applyAlignment="1">
      <alignment horizontal="center" vertical="center"/>
    </xf>
    <xf numFmtId="164" fontId="25" fillId="25" borderId="20" xfId="0" applyNumberFormat="1" applyFont="1" applyFill="1" applyBorder="1" applyAlignment="1" applyProtection="1">
      <alignment horizontal="center" vertical="center"/>
      <protection hidden="1"/>
    </xf>
    <xf numFmtId="0" fontId="26" fillId="0" borderId="21" xfId="0" applyFont="1" applyBorder="1" applyAlignment="1">
      <alignment horizontal="center" vertical="center"/>
    </xf>
    <xf numFmtId="0" fontId="26" fillId="0" borderId="22" xfId="0" applyFont="1" applyBorder="1" applyAlignment="1">
      <alignment horizontal="center" vertical="center"/>
    </xf>
    <xf numFmtId="164" fontId="32" fillId="25" borderId="23" xfId="0" applyNumberFormat="1" applyFont="1" applyFill="1" applyBorder="1" applyAlignment="1" applyProtection="1">
      <alignment horizontal="center" vertical="center"/>
      <protection hidden="1"/>
    </xf>
    <xf numFmtId="0" fontId="33" fillId="0" borderId="19" xfId="0" applyFont="1" applyBorder="1" applyAlignment="1">
      <alignment horizontal="center" vertical="center"/>
    </xf>
    <xf numFmtId="0" fontId="33" fillId="0" borderId="24" xfId="0" applyFont="1" applyBorder="1" applyAlignment="1">
      <alignment horizontal="center" vertical="center"/>
    </xf>
    <xf numFmtId="164" fontId="40" fillId="24" borderId="27" xfId="0" applyNumberFormat="1" applyFont="1" applyFill="1" applyBorder="1" applyAlignment="1" applyProtection="1">
      <alignment horizontal="center" vertical="center" wrapText="1"/>
      <protection hidden="1"/>
    </xf>
    <xf numFmtId="0" fontId="39" fillId="0" borderId="28" xfId="0" applyFont="1" applyBorder="1" applyAlignment="1">
      <alignment horizontal="center" vertical="center" wrapText="1"/>
    </xf>
    <xf numFmtId="0" fontId="39" fillId="0" borderId="29" xfId="0" applyFont="1" applyBorder="1" applyAlignment="1">
      <alignment horizontal="center" vertical="center" wrapText="1"/>
    </xf>
    <xf numFmtId="0" fontId="49" fillId="24" borderId="25" xfId="0" applyFont="1" applyFill="1" applyBorder="1" applyAlignment="1" applyProtection="1">
      <alignment horizontal="center" vertical="center"/>
      <protection hidden="1"/>
    </xf>
    <xf numFmtId="0" fontId="28" fillId="24" borderId="21" xfId="0" applyFont="1" applyFill="1" applyBorder="1" applyAlignment="1" applyProtection="1">
      <alignment horizontal="center" vertical="center"/>
      <protection hidden="1"/>
    </xf>
    <xf numFmtId="0" fontId="28" fillId="24" borderId="26" xfId="0" applyFont="1" applyFill="1" applyBorder="1" applyAlignment="1" applyProtection="1">
      <alignment horizontal="center" vertical="center"/>
      <protection hidden="1"/>
    </xf>
    <xf numFmtId="0" fontId="19" fillId="24" borderId="31" xfId="0" applyFont="1" applyFill="1" applyBorder="1" applyAlignment="1" applyProtection="1">
      <alignment vertical="center"/>
      <protection hidden="1"/>
    </xf>
    <xf numFmtId="0" fontId="42" fillId="24" borderId="31" xfId="0" applyFont="1" applyFill="1" applyBorder="1" applyAlignment="1" applyProtection="1">
      <alignment vertical="center"/>
      <protection hidden="1"/>
    </xf>
    <xf numFmtId="0" fontId="0" fillId="0" borderId="31" xfId="0" applyBorder="1" applyAlignment="1">
      <alignment vertical="center"/>
    </xf>
    <xf numFmtId="165" fontId="44" fillId="24" borderId="30" xfId="0" applyNumberFormat="1" applyFont="1" applyFill="1" applyBorder="1" applyAlignment="1" applyProtection="1">
      <alignment horizontal="center" vertical="center"/>
      <protection hidden="1"/>
    </xf>
    <xf numFmtId="164" fontId="41" fillId="25" borderId="20" xfId="0" applyNumberFormat="1" applyFont="1" applyFill="1" applyBorder="1" applyAlignment="1" applyProtection="1">
      <alignment horizontal="center" vertical="center"/>
      <protection hidden="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19" xfId="0" applyBorder="1" applyAlignment="1">
      <alignment horizontal="center" vertical="center"/>
    </xf>
    <xf numFmtId="0" fontId="0" fillId="0" borderId="24" xfId="0" applyBorder="1" applyAlignment="1">
      <alignment horizontal="center" vertical="center"/>
    </xf>
    <xf numFmtId="0" fontId="47" fillId="24" borderId="25" xfId="0" applyFont="1" applyFill="1" applyBorder="1" applyAlignment="1" applyProtection="1">
      <alignment horizontal="center" vertical="center"/>
      <protection hidden="1"/>
    </xf>
    <xf numFmtId="0" fontId="48" fillId="0" borderId="21" xfId="0" applyFont="1" applyBorder="1" applyAlignment="1">
      <alignment horizontal="center" vertical="center"/>
    </xf>
    <xf numFmtId="0" fontId="48" fillId="0" borderId="26" xfId="0" applyFont="1" applyBorder="1" applyAlignment="1">
      <alignment horizontal="center" vertical="center"/>
    </xf>
    <xf numFmtId="164" fontId="47" fillId="24" borderId="27" xfId="0" applyNumberFormat="1" applyFont="1" applyFill="1" applyBorder="1" applyAlignment="1" applyProtection="1">
      <alignment horizontal="center" vertical="center" wrapText="1"/>
      <protection hidden="1"/>
    </xf>
    <xf numFmtId="0" fontId="48" fillId="0" borderId="28" xfId="0" applyFont="1" applyBorder="1" applyAlignment="1">
      <alignment horizontal="center" vertical="center" wrapText="1"/>
    </xf>
    <xf numFmtId="0" fontId="48" fillId="0" borderId="29" xfId="0" applyFont="1" applyBorder="1" applyAlignment="1">
      <alignment horizontal="center" vertical="center" wrapText="1"/>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cellStyle name="Comma 3" xfId="3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inked Cell" xfId="38" builtinId="24" customBuiltin="1"/>
    <cellStyle name="Neutral" xfId="39" builtinId="28" customBuiltin="1"/>
    <cellStyle name="Normal" xfId="0" builtinId="0"/>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L30"/>
  <sheetViews>
    <sheetView tabSelected="1" zoomScaleNormal="100" workbookViewId="0">
      <selection activeCell="D7" sqref="D7"/>
    </sheetView>
  </sheetViews>
  <sheetFormatPr defaultColWidth="0" defaultRowHeight="29.35" customHeight="1" zeroHeight="1"/>
  <cols>
    <col min="1" max="1" width="8.6640625" style="1" customWidth="1"/>
    <col min="2" max="2" width="17.58203125" style="15" customWidth="1"/>
    <col min="3" max="4" width="15.58203125" style="3" customWidth="1"/>
    <col min="5" max="7" width="15.58203125" style="1" customWidth="1"/>
    <col min="8" max="8" width="17.58203125" style="1" customWidth="1"/>
    <col min="9" max="9" width="8.6640625" style="1" customWidth="1"/>
    <col min="10" max="16384" width="0" style="1" hidden="1"/>
  </cols>
  <sheetData>
    <row r="1" spans="1:12" ht="24" customHeight="1" thickTop="1" thickBot="1">
      <c r="A1" s="32"/>
      <c r="B1" s="34" t="s">
        <v>16</v>
      </c>
      <c r="C1" s="35"/>
      <c r="D1" s="35"/>
      <c r="E1" s="35"/>
      <c r="F1" s="35"/>
      <c r="G1" s="35"/>
      <c r="H1" s="36"/>
      <c r="I1" s="32"/>
    </row>
    <row r="2" spans="1:12" ht="79.95" customHeight="1" thickTop="1">
      <c r="A2" s="32"/>
      <c r="B2" s="14"/>
      <c r="C2" s="10" t="s">
        <v>12</v>
      </c>
      <c r="D2" s="10" t="s">
        <v>6</v>
      </c>
      <c r="E2" s="10" t="s">
        <v>13</v>
      </c>
      <c r="F2" s="10" t="s">
        <v>15</v>
      </c>
      <c r="G2" s="10" t="s">
        <v>9</v>
      </c>
      <c r="H2" s="13" t="s">
        <v>17</v>
      </c>
      <c r="I2" s="33"/>
    </row>
    <row r="3" spans="1:12" ht="52.05" customHeight="1">
      <c r="A3" s="32"/>
      <c r="B3" s="16" t="s">
        <v>14</v>
      </c>
      <c r="C3" s="11">
        <v>500000</v>
      </c>
      <c r="D3" s="11">
        <v>250000</v>
      </c>
      <c r="E3" s="11">
        <v>500000</v>
      </c>
      <c r="F3" s="11">
        <v>500000</v>
      </c>
      <c r="G3" s="11">
        <v>100000</v>
      </c>
      <c r="H3" s="11">
        <v>100000</v>
      </c>
      <c r="I3" s="33"/>
      <c r="J3" s="4"/>
      <c r="K3" s="5"/>
    </row>
    <row r="4" spans="1:12" ht="22" customHeight="1">
      <c r="A4" s="32"/>
      <c r="B4" s="17" t="s">
        <v>7</v>
      </c>
      <c r="C4" s="6">
        <f>ROUND(IF(C16&gt;1000000,(C16-1000000)*0.3+112500,IF(C16&gt;500000,(C16-500000)*0.2+12500,IF(C16&gt;250000,(C16-250000)*0.05,0))),0)</f>
        <v>12500</v>
      </c>
      <c r="D4" s="6">
        <f>ROUND(IF(D16&gt;1000000,(D16-1000000)*0.3+112500,IF(D16&gt;500000,(D16-500000)*0.2+12500,IF(D16&gt;250000,(D16-250000)*0.05,0))),0)</f>
        <v>0</v>
      </c>
      <c r="E4" s="6">
        <f>ROUND(IF(E16&gt;1000000,(E16-1000000)*0.3+110000,IF(E16&gt;500000,(E16-500000)*0.2+10000,IF(E16&gt;300000,(E16-300000)*0.05,0))),0)</f>
        <v>10000</v>
      </c>
      <c r="F4" s="6">
        <f>ROUND(IF(F16&gt;1000000,(F16-1000000)*0.3+100000,IF(F16&gt;500000,(F16-500000)*0.2,0)),0)</f>
        <v>0</v>
      </c>
      <c r="G4" s="6">
        <f>ROUND(G16*0.3,0)</f>
        <v>30000</v>
      </c>
      <c r="H4" s="7">
        <f>ROUND(H16*0.25,0)</f>
        <v>25000</v>
      </c>
      <c r="I4" s="33"/>
      <c r="J4" s="4"/>
      <c r="K4" s="5"/>
      <c r="L4" s="4"/>
    </row>
    <row r="5" spans="1:12" ht="22" customHeight="1">
      <c r="A5" s="32"/>
      <c r="B5" s="18" t="s">
        <v>5</v>
      </c>
      <c r="C5" s="6">
        <f>ROUND(IF(C3&gt;5000000,MIN((C4*0.1),(C3-5000000)*0.7),0),0)</f>
        <v>0</v>
      </c>
      <c r="D5" s="6">
        <f>ROUND(IF(D3&gt;5000000,MIN((D4*0.1),(D3-5000000)*0.7),0),0)</f>
        <v>0</v>
      </c>
      <c r="E5" s="6">
        <f t="shared" ref="E5:F5" si="0">ROUND(IF(E3&gt;5000000,MIN((E4*0.1),(E3-5000000)*0.7),0),0)</f>
        <v>0</v>
      </c>
      <c r="F5" s="6">
        <f t="shared" si="0"/>
        <v>0</v>
      </c>
      <c r="G5" s="6">
        <v>0</v>
      </c>
      <c r="H5" s="7">
        <v>0</v>
      </c>
      <c r="I5" s="33"/>
      <c r="J5" s="4"/>
      <c r="K5" s="5"/>
    </row>
    <row r="6" spans="1:12" ht="22" customHeight="1">
      <c r="A6" s="32"/>
      <c r="B6" s="18" t="s">
        <v>0</v>
      </c>
      <c r="C6" s="6">
        <f t="shared" ref="C6:H6" si="1">C4+C5</f>
        <v>12500</v>
      </c>
      <c r="D6" s="6">
        <f t="shared" si="1"/>
        <v>0</v>
      </c>
      <c r="E6" s="6">
        <f t="shared" si="1"/>
        <v>10000</v>
      </c>
      <c r="F6" s="6">
        <f t="shared" si="1"/>
        <v>0</v>
      </c>
      <c r="G6" s="6">
        <f t="shared" si="1"/>
        <v>30000</v>
      </c>
      <c r="H6" s="7">
        <f t="shared" si="1"/>
        <v>25000</v>
      </c>
      <c r="I6" s="33"/>
      <c r="J6" s="4"/>
      <c r="K6" s="5"/>
      <c r="L6" s="4"/>
    </row>
    <row r="7" spans="1:12" ht="32.15" customHeight="1">
      <c r="A7" s="32"/>
      <c r="B7" s="18" t="s">
        <v>3</v>
      </c>
      <c r="C7" s="6">
        <f>IF(C3&gt;500000,0,C4)</f>
        <v>12500</v>
      </c>
      <c r="D7" s="6">
        <v>0</v>
      </c>
      <c r="E7" s="6">
        <f>IF(E3&gt;500000,0,E4)</f>
        <v>10000</v>
      </c>
      <c r="F7" s="6">
        <v>0</v>
      </c>
      <c r="G7" s="6">
        <v>0</v>
      </c>
      <c r="H7" s="7">
        <v>0</v>
      </c>
      <c r="I7" s="33"/>
      <c r="J7" s="4"/>
      <c r="L7" s="4"/>
    </row>
    <row r="8" spans="1:12" ht="22" customHeight="1">
      <c r="A8" s="32"/>
      <c r="B8" s="18" t="s">
        <v>4</v>
      </c>
      <c r="C8" s="6">
        <f t="shared" ref="C8:H8" si="2">+C6-C7</f>
        <v>0</v>
      </c>
      <c r="D8" s="6">
        <f t="shared" si="2"/>
        <v>0</v>
      </c>
      <c r="E8" s="6">
        <f t="shared" si="2"/>
        <v>0</v>
      </c>
      <c r="F8" s="6">
        <f t="shared" si="2"/>
        <v>0</v>
      </c>
      <c r="G8" s="6">
        <f t="shared" si="2"/>
        <v>30000</v>
      </c>
      <c r="H8" s="7">
        <f t="shared" si="2"/>
        <v>25000</v>
      </c>
      <c r="I8" s="33"/>
      <c r="J8" s="4"/>
    </row>
    <row r="9" spans="1:12" ht="32.049999999999997" customHeight="1">
      <c r="A9" s="32"/>
      <c r="B9" s="19" t="s">
        <v>11</v>
      </c>
      <c r="C9" s="6">
        <f t="shared" ref="C9:H9" si="3">ROUND(C8*0.04,0)</f>
        <v>0</v>
      </c>
      <c r="D9" s="6">
        <f t="shared" si="3"/>
        <v>0</v>
      </c>
      <c r="E9" s="6">
        <f t="shared" si="3"/>
        <v>0</v>
      </c>
      <c r="F9" s="6">
        <f t="shared" si="3"/>
        <v>0</v>
      </c>
      <c r="G9" s="6">
        <f t="shared" si="3"/>
        <v>1200</v>
      </c>
      <c r="H9" s="7">
        <f t="shared" si="3"/>
        <v>1000</v>
      </c>
      <c r="I9" s="33"/>
      <c r="J9" s="4"/>
    </row>
    <row r="10" spans="1:12" ht="34.049999999999997" customHeight="1" thickBot="1">
      <c r="A10" s="32"/>
      <c r="B10" s="20" t="s">
        <v>8</v>
      </c>
      <c r="C10" s="8">
        <f t="shared" ref="C10:H10" si="4">+C8+C9</f>
        <v>0</v>
      </c>
      <c r="D10" s="8">
        <f t="shared" si="4"/>
        <v>0</v>
      </c>
      <c r="E10" s="8">
        <f t="shared" si="4"/>
        <v>0</v>
      </c>
      <c r="F10" s="8">
        <f t="shared" si="4"/>
        <v>0</v>
      </c>
      <c r="G10" s="8">
        <f t="shared" si="4"/>
        <v>31200</v>
      </c>
      <c r="H10" s="9">
        <f t="shared" si="4"/>
        <v>26000</v>
      </c>
      <c r="I10" s="33"/>
      <c r="J10" s="4"/>
    </row>
    <row r="11" spans="1:12" ht="6" customHeight="1" thickTop="1" thickBot="1">
      <c r="A11" s="32"/>
      <c r="B11" s="49"/>
      <c r="C11" s="49"/>
      <c r="D11" s="49"/>
      <c r="E11" s="49"/>
      <c r="F11" s="49"/>
      <c r="G11" s="49"/>
      <c r="H11" s="49"/>
      <c r="I11" s="33"/>
    </row>
    <row r="12" spans="1:12" ht="14.05" customHeight="1" thickTop="1">
      <c r="A12" s="32"/>
      <c r="B12" s="37" t="s">
        <v>2</v>
      </c>
      <c r="C12" s="38"/>
      <c r="D12" s="38"/>
      <c r="E12" s="38"/>
      <c r="F12" s="38"/>
      <c r="G12" s="38"/>
      <c r="H12" s="39"/>
      <c r="I12" s="33"/>
    </row>
    <row r="13" spans="1:12" ht="18" customHeight="1" thickBot="1">
      <c r="A13" s="32"/>
      <c r="B13" s="40" t="s">
        <v>1</v>
      </c>
      <c r="C13" s="41"/>
      <c r="D13" s="41"/>
      <c r="E13" s="41"/>
      <c r="F13" s="41"/>
      <c r="G13" s="41"/>
      <c r="H13" s="42"/>
      <c r="I13" s="33"/>
    </row>
    <row r="14" spans="1:12" ht="10.050000000000001" customHeight="1" thickTop="1">
      <c r="A14" s="32"/>
      <c r="B14" s="46" t="s">
        <v>10</v>
      </c>
      <c r="C14" s="47"/>
      <c r="D14" s="47"/>
      <c r="E14" s="47"/>
      <c r="F14" s="47"/>
      <c r="G14" s="47"/>
      <c r="H14" s="48"/>
      <c r="I14" s="33"/>
    </row>
    <row r="15" spans="1:12" s="31" customFormat="1" ht="25.95" customHeight="1">
      <c r="A15" s="32"/>
      <c r="B15" s="43" t="s">
        <v>18</v>
      </c>
      <c r="C15" s="44"/>
      <c r="D15" s="44"/>
      <c r="E15" s="44"/>
      <c r="F15" s="44"/>
      <c r="G15" s="44"/>
      <c r="H15" s="45"/>
      <c r="I15" s="33"/>
    </row>
    <row r="16" spans="1:12" ht="29.35" hidden="1" customHeight="1">
      <c r="C16" s="12">
        <f t="shared" ref="C16:H16" si="5">ROUND(C3,-1)</f>
        <v>500000</v>
      </c>
      <c r="D16" s="12">
        <f t="shared" si="5"/>
        <v>250000</v>
      </c>
      <c r="E16" s="12">
        <f t="shared" si="5"/>
        <v>500000</v>
      </c>
      <c r="F16" s="12">
        <f t="shared" si="5"/>
        <v>500000</v>
      </c>
      <c r="G16" s="12">
        <f t="shared" si="5"/>
        <v>100000</v>
      </c>
      <c r="H16" s="12">
        <f t="shared" si="5"/>
        <v>100000</v>
      </c>
    </row>
    <row r="17" spans="3:4" ht="29.35" hidden="1" customHeight="1">
      <c r="C17" s="2"/>
      <c r="D17" s="2"/>
    </row>
    <row r="18" spans="3:4" ht="29.35" hidden="1" customHeight="1"/>
    <row r="19" spans="3:4" ht="29.35" hidden="1" customHeight="1"/>
    <row r="20" spans="3:4" ht="29.35" hidden="1" customHeight="1"/>
    <row r="21" spans="3:4" ht="29.35" hidden="1" customHeight="1"/>
    <row r="22" spans="3:4" ht="29.35" hidden="1" customHeight="1"/>
    <row r="23" spans="3:4" ht="29.35" hidden="1" customHeight="1"/>
    <row r="24" spans="3:4" ht="29.35" hidden="1" customHeight="1"/>
    <row r="25" spans="3:4" ht="29.35" hidden="1" customHeight="1"/>
    <row r="26" spans="3:4" ht="29.35" hidden="1" customHeight="1"/>
    <row r="27" spans="3:4" ht="29.35" hidden="1" customHeight="1"/>
    <row r="28" spans="3:4" ht="29.35" hidden="1" customHeight="1"/>
    <row r="29" spans="3:4" ht="29.35" hidden="1" customHeight="1"/>
    <row r="30" spans="3:4" ht="29.35" hidden="1" customHeight="1"/>
  </sheetData>
  <sheetProtection password="C3B7" sheet="1" objects="1" scenarios="1"/>
  <mergeCells count="8">
    <mergeCell ref="A1:A15"/>
    <mergeCell ref="I1:I15"/>
    <mergeCell ref="B1:H1"/>
    <mergeCell ref="B12:H12"/>
    <mergeCell ref="B13:H13"/>
    <mergeCell ref="B15:H15"/>
    <mergeCell ref="B14:H14"/>
    <mergeCell ref="B11:H11"/>
  </mergeCells>
  <phoneticPr fontId="18" type="noConversion"/>
  <dataValidations disablePrompts="1" count="1">
    <dataValidation type="whole" allowBlank="1" showInputMessage="1" showErrorMessage="1" errorTitle="Numbers Only" error="Enter A Whole Number_x000a_0 To 100 Lakhs_x000a_No Decimals" sqref="C3:H3">
      <formula1>0</formula1>
      <formula2>10000000</formula2>
    </dataValidation>
  </dataValidations>
  <printOptions horizontalCentered="1"/>
  <pageMargins left="0" right="0" top="0" bottom="0" header="0" footer="0"/>
  <pageSetup paperSize="9" orientation="landscape" r:id="rId1"/>
  <legacyDrawing r:id="rId2"/>
</worksheet>
</file>

<file path=xl/worksheets/sheet2.xml><?xml version="1.0" encoding="utf-8"?>
<worksheet xmlns="http://schemas.openxmlformats.org/spreadsheetml/2006/main" xmlns:r="http://schemas.openxmlformats.org/officeDocument/2006/relationships">
  <sheetPr>
    <pageSetUpPr fitToPage="1"/>
  </sheetPr>
  <dimension ref="A1:J30"/>
  <sheetViews>
    <sheetView zoomScaleNormal="100" workbookViewId="0">
      <selection activeCell="E8" sqref="E8"/>
    </sheetView>
  </sheetViews>
  <sheetFormatPr defaultColWidth="0" defaultRowHeight="0" customHeight="1" zeroHeight="1"/>
  <cols>
    <col min="1" max="1" width="10.58203125" style="1" customWidth="1"/>
    <col min="2" max="2" width="20.58203125" style="21" customWidth="1"/>
    <col min="3" max="4" width="20.58203125" style="3" customWidth="1"/>
    <col min="5" max="6" width="20.58203125" style="1" customWidth="1"/>
    <col min="7" max="7" width="10.58203125" style="1" customWidth="1"/>
    <col min="8" max="16384" width="0" style="1" hidden="1"/>
  </cols>
  <sheetData>
    <row r="1" spans="1:10" ht="24" customHeight="1" thickTop="1" thickBot="1">
      <c r="A1" s="32"/>
      <c r="B1" s="52" t="s">
        <v>22</v>
      </c>
      <c r="C1" s="35"/>
      <c r="D1" s="35"/>
      <c r="E1" s="35"/>
      <c r="F1" s="36"/>
      <c r="G1" s="32"/>
    </row>
    <row r="2" spans="1:10" ht="79.95" customHeight="1" thickTop="1">
      <c r="A2" s="32"/>
      <c r="B2" s="30"/>
      <c r="C2" s="29" t="s">
        <v>21</v>
      </c>
      <c r="D2" s="29" t="s">
        <v>6</v>
      </c>
      <c r="E2" s="29" t="s">
        <v>9</v>
      </c>
      <c r="F2" s="13" t="s">
        <v>23</v>
      </c>
      <c r="G2" s="33"/>
    </row>
    <row r="3" spans="1:10" ht="54" customHeight="1">
      <c r="A3" s="32"/>
      <c r="B3" s="16" t="s">
        <v>20</v>
      </c>
      <c r="C3" s="11">
        <v>500000</v>
      </c>
      <c r="D3" s="11">
        <v>250000</v>
      </c>
      <c r="E3" s="11">
        <v>100000</v>
      </c>
      <c r="F3" s="11">
        <v>100000</v>
      </c>
      <c r="G3" s="33"/>
      <c r="H3" s="4"/>
      <c r="I3" s="5"/>
    </row>
    <row r="4" spans="1:10" ht="24" customHeight="1">
      <c r="A4" s="32"/>
      <c r="B4" s="28" t="s">
        <v>7</v>
      </c>
      <c r="C4" s="27">
        <f>ROUND(IF(C16&gt;1500000,(C16-1500000)*0.3+187500,IF(C16&gt;1250000,(C16-1250000)*0.25+125000,IF(C16&gt;1000000,(C16-1000000)*0.2+75000,IF(C16&gt;750000,(C16-750000)*0.15+37500,IF(C16&gt;500000,(C16-500000)*0.1+12500,IF(C16&gt;250000,(C16-250000)*0.05,0)))))),0)</f>
        <v>12500</v>
      </c>
      <c r="D4" s="27">
        <f>ROUND(IF(D16&gt;1500000,(D16-1500000)*0.3+187500,IF(D16&gt;1250000,(D16-1250000)*0.25+125000,IF(D16&gt;1000000,(D16-1000000)*0.2+75000,IF(D16&gt;750000,(D16-750000)*0.15+37500,IF(D16&gt;500000,(D16-500000)*0.1+12500,IF(D16&gt;250000,(D16-250000)*0.05,0)))))),0)</f>
        <v>0</v>
      </c>
      <c r="E4" s="25">
        <f>ROUND(E16*0.3,0)</f>
        <v>30000</v>
      </c>
      <c r="F4" s="24">
        <f>ROUND(F16*0.25,0)</f>
        <v>25000</v>
      </c>
      <c r="G4" s="33"/>
      <c r="H4" s="4"/>
      <c r="I4" s="5"/>
      <c r="J4" s="4"/>
    </row>
    <row r="5" spans="1:10" ht="24" customHeight="1">
      <c r="A5" s="32"/>
      <c r="B5" s="26" t="s">
        <v>5</v>
      </c>
      <c r="C5" s="25">
        <f>ROUND(IF(C3&gt;5000000,MIN((C4*0.1),(C3-5000000)*0.7),0),0)</f>
        <v>0</v>
      </c>
      <c r="D5" s="25">
        <f>ROUND(IF(D3&gt;5000000,MIN((D4*0.1),(D3-5000000)*0.7),0),0)</f>
        <v>0</v>
      </c>
      <c r="E5" s="25">
        <v>0</v>
      </c>
      <c r="F5" s="24">
        <v>0</v>
      </c>
      <c r="G5" s="33"/>
      <c r="H5" s="4"/>
      <c r="I5" s="5"/>
    </row>
    <row r="6" spans="1:10" ht="24" customHeight="1">
      <c r="A6" s="32"/>
      <c r="B6" s="26" t="s">
        <v>4</v>
      </c>
      <c r="C6" s="25">
        <f>C4+C5</f>
        <v>12500</v>
      </c>
      <c r="D6" s="25">
        <f>D4+D5</f>
        <v>0</v>
      </c>
      <c r="E6" s="25">
        <f>E4+E5</f>
        <v>30000</v>
      </c>
      <c r="F6" s="24">
        <f>F4+F5</f>
        <v>25000</v>
      </c>
      <c r="G6" s="33"/>
      <c r="H6" s="4"/>
      <c r="I6" s="5"/>
      <c r="J6" s="4"/>
    </row>
    <row r="7" spans="1:10" ht="32.15" customHeight="1">
      <c r="A7" s="32"/>
      <c r="B7" s="26" t="s">
        <v>19</v>
      </c>
      <c r="C7" s="25">
        <f>IF(C3&gt;500000,0,C4)</f>
        <v>12500</v>
      </c>
      <c r="D7" s="25">
        <v>0</v>
      </c>
      <c r="E7" s="25">
        <v>0</v>
      </c>
      <c r="F7" s="24">
        <v>0</v>
      </c>
      <c r="G7" s="33"/>
      <c r="H7" s="4"/>
      <c r="J7" s="4"/>
    </row>
    <row r="8" spans="1:10" ht="24" customHeight="1">
      <c r="A8" s="32"/>
      <c r="B8" s="26" t="s">
        <v>4</v>
      </c>
      <c r="C8" s="25">
        <f>+C6-C7</f>
        <v>0</v>
      </c>
      <c r="D8" s="25">
        <f>+D6-D7</f>
        <v>0</v>
      </c>
      <c r="E8" s="25">
        <f>+E6-E7</f>
        <v>30000</v>
      </c>
      <c r="F8" s="24">
        <f>+F6-F7</f>
        <v>25000</v>
      </c>
      <c r="G8" s="33"/>
      <c r="H8" s="4"/>
    </row>
    <row r="9" spans="1:10" ht="40.1" customHeight="1">
      <c r="A9" s="32"/>
      <c r="B9" s="26" t="s">
        <v>11</v>
      </c>
      <c r="C9" s="25">
        <f>ROUND(C8*0.04,0)</f>
        <v>0</v>
      </c>
      <c r="D9" s="25">
        <f>ROUND(D8*0.04,0)</f>
        <v>0</v>
      </c>
      <c r="E9" s="25">
        <f>ROUND(E8*0.04,0)</f>
        <v>1200</v>
      </c>
      <c r="F9" s="24">
        <f>ROUND(F8*0.04,0)</f>
        <v>1000</v>
      </c>
      <c r="G9" s="33"/>
      <c r="H9" s="4"/>
    </row>
    <row r="10" spans="1:10" ht="36" customHeight="1" thickBot="1">
      <c r="A10" s="32"/>
      <c r="B10" s="20" t="s">
        <v>8</v>
      </c>
      <c r="C10" s="8">
        <f>+C8+C9</f>
        <v>0</v>
      </c>
      <c r="D10" s="8">
        <f>+D8+D9</f>
        <v>0</v>
      </c>
      <c r="E10" s="8">
        <f>+E8+E9</f>
        <v>31200</v>
      </c>
      <c r="F10" s="9">
        <f>+F8+F9</f>
        <v>26000</v>
      </c>
      <c r="G10" s="33"/>
      <c r="H10" s="4"/>
    </row>
    <row r="11" spans="1:10" ht="6" customHeight="1" thickTop="1" thickBot="1">
      <c r="A11" s="32"/>
      <c r="B11" s="50"/>
      <c r="C11" s="51"/>
      <c r="D11" s="51"/>
      <c r="E11" s="51"/>
      <c r="F11" s="51"/>
      <c r="G11" s="33"/>
    </row>
    <row r="12" spans="1:10" ht="16.05" customHeight="1" thickTop="1">
      <c r="A12" s="32"/>
      <c r="B12" s="53" t="s">
        <v>2</v>
      </c>
      <c r="C12" s="54"/>
      <c r="D12" s="54"/>
      <c r="E12" s="54"/>
      <c r="F12" s="55"/>
      <c r="G12" s="33"/>
    </row>
    <row r="13" spans="1:10" ht="20.25" customHeight="1" thickBot="1">
      <c r="A13" s="32"/>
      <c r="B13" s="40" t="s">
        <v>1</v>
      </c>
      <c r="C13" s="56"/>
      <c r="D13" s="56"/>
      <c r="E13" s="56"/>
      <c r="F13" s="57"/>
      <c r="G13" s="33"/>
    </row>
    <row r="14" spans="1:10" ht="10.050000000000001" customHeight="1" thickTop="1">
      <c r="A14" s="32"/>
      <c r="B14" s="58" t="s">
        <v>10</v>
      </c>
      <c r="C14" s="59"/>
      <c r="D14" s="59"/>
      <c r="E14" s="59"/>
      <c r="F14" s="60"/>
      <c r="G14" s="33"/>
    </row>
    <row r="15" spans="1:10" ht="24" customHeight="1">
      <c r="A15" s="32"/>
      <c r="B15" s="61" t="s">
        <v>18</v>
      </c>
      <c r="C15" s="62"/>
      <c r="D15" s="62"/>
      <c r="E15" s="62"/>
      <c r="F15" s="63"/>
      <c r="G15" s="33"/>
    </row>
    <row r="16" spans="1:10" ht="29.35" hidden="1" customHeight="1">
      <c r="C16" s="12">
        <f>ROUND(C3,-1)</f>
        <v>500000</v>
      </c>
      <c r="D16" s="12">
        <f>ROUND(D3,-1)</f>
        <v>250000</v>
      </c>
      <c r="E16" s="12">
        <f>ROUND(E3,-1)</f>
        <v>100000</v>
      </c>
      <c r="F16" s="12">
        <f>ROUND(F3,-1)</f>
        <v>100000</v>
      </c>
    </row>
    <row r="17" spans="2:4" ht="29.35" hidden="1" customHeight="1">
      <c r="C17" s="2"/>
      <c r="D17" s="2"/>
    </row>
    <row r="18" spans="2:4" ht="29.35" hidden="1" customHeight="1">
      <c r="B18" s="23"/>
      <c r="D18" s="22"/>
    </row>
    <row r="19" spans="2:4" ht="29.35" hidden="1" customHeight="1"/>
    <row r="20" spans="2:4" ht="29.35" hidden="1" customHeight="1"/>
    <row r="21" spans="2:4" ht="29.35" hidden="1" customHeight="1"/>
    <row r="22" spans="2:4" ht="29.35" hidden="1" customHeight="1"/>
    <row r="23" spans="2:4" ht="29.35" hidden="1" customHeight="1"/>
    <row r="24" spans="2:4" ht="29.35" hidden="1" customHeight="1"/>
    <row r="25" spans="2:4" ht="29.35" hidden="1" customHeight="1"/>
    <row r="26" spans="2:4" ht="29.35" hidden="1" customHeight="1"/>
    <row r="27" spans="2:4" ht="29.35" hidden="1" customHeight="1"/>
    <row r="28" spans="2:4" ht="29.35" hidden="1" customHeight="1"/>
    <row r="29" spans="2:4" ht="29.35" hidden="1" customHeight="1"/>
    <row r="30" spans="2:4" ht="29.35" hidden="1" customHeight="1"/>
  </sheetData>
  <sheetProtection password="C3B7" sheet="1" objects="1" scenarios="1"/>
  <mergeCells count="8">
    <mergeCell ref="G1:G15"/>
    <mergeCell ref="A1:A15"/>
    <mergeCell ref="B11:F11"/>
    <mergeCell ref="B1:F1"/>
    <mergeCell ref="B12:F12"/>
    <mergeCell ref="B13:F13"/>
    <mergeCell ref="B14:F14"/>
    <mergeCell ref="B15:F15"/>
  </mergeCells>
  <dataValidations count="1">
    <dataValidation type="whole" allowBlank="1" showInputMessage="1" showErrorMessage="1" errorTitle="Numbers Only" error="Enter A Whole Number_x000a_0 To 100 Lakhs_x000a_No Decimals" sqref="C3:F3">
      <formula1>0</formula1>
      <formula2>10000000</formula2>
    </dataValidation>
  </dataValidations>
  <printOptions horizontalCentered="1"/>
  <pageMargins left="0" right="0" top="0" bottom="0" header="0" footer="0"/>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Old Regime</vt:lpstr>
      <vt:lpstr>New Regime</vt:lpstr>
    </vt:vector>
  </TitlesOfParts>
  <Company>Prakash Dugar &amp; 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Prakash Dugar</dc:creator>
  <cp:lastModifiedBy>PD</cp:lastModifiedBy>
  <dcterms:created xsi:type="dcterms:W3CDTF">2013-07-04T01:04:36Z</dcterms:created>
  <dcterms:modified xsi:type="dcterms:W3CDTF">2022-05-22T12:56:04Z</dcterms:modified>
</cp:coreProperties>
</file>