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56" windowWidth="16663" windowHeight="8649"/>
  </bookViews>
  <sheets>
    <sheet name="IT Interest Calculator" sheetId="1" r:id="rId1"/>
  </sheets>
  <calcPr calcId="125725"/>
</workbook>
</file>

<file path=xl/calcChain.xml><?xml version="1.0" encoding="utf-8"?>
<calcChain xmlns="http://schemas.openxmlformats.org/spreadsheetml/2006/main">
  <c r="D23" i="1"/>
  <c r="C23"/>
  <c r="D24"/>
  <c r="C24"/>
  <c r="F23" l="1"/>
  <c r="C12" l="1"/>
  <c r="D5" l="1"/>
  <c r="C5"/>
  <c r="D12"/>
  <c r="C16" l="1"/>
  <c r="C31"/>
  <c r="C28"/>
  <c r="D28" s="1"/>
  <c r="C29"/>
  <c r="D29" s="1"/>
  <c r="C30"/>
  <c r="D30" s="1"/>
  <c r="E27"/>
  <c r="F27" s="1"/>
  <c r="C27"/>
  <c r="D27" s="1"/>
  <c r="D13"/>
  <c r="D15" s="1"/>
  <c r="E31"/>
  <c r="C13"/>
  <c r="C15" s="1"/>
  <c r="E30"/>
  <c r="F30" s="1"/>
  <c r="E29"/>
  <c r="F29" s="1"/>
  <c r="E28"/>
  <c r="F28" s="1"/>
  <c r="D16" l="1"/>
  <c r="D32"/>
  <c r="C17" s="1"/>
  <c r="F32"/>
  <c r="D17" s="1"/>
  <c r="D18" l="1"/>
  <c r="C18"/>
</calcChain>
</file>

<file path=xl/comments1.xml><?xml version="1.0" encoding="utf-8"?>
<comments xmlns="http://schemas.openxmlformats.org/spreadsheetml/2006/main">
  <authors>
    <author>Prakash Dugar</author>
    <author>Author</author>
  </authors>
  <commentList>
    <comment ref="C3" authorId="0">
      <text>
        <r>
          <rPr>
            <sz val="11"/>
            <color indexed="81"/>
            <rFont val="Arial Narrow"/>
            <family val="2"/>
          </rPr>
          <t xml:space="preserve">Enter A Whole Number
</t>
        </r>
      </text>
    </comment>
    <comment ref="D3" authorId="0">
      <text>
        <r>
          <rPr>
            <sz val="10"/>
            <color indexed="81"/>
            <rFont val="Verdana"/>
            <family val="2"/>
          </rPr>
          <t xml:space="preserve">Enter A Whole Number
</t>
        </r>
      </text>
    </comment>
    <comment ref="C7" authorId="0">
      <text>
        <r>
          <rPr>
            <sz val="10"/>
            <color indexed="81"/>
            <rFont val="Verdana"/>
            <family val="2"/>
          </rPr>
          <t>Use Whole Numbers Only.</t>
        </r>
      </text>
    </comment>
    <comment ref="D7" authorId="0">
      <text>
        <r>
          <rPr>
            <sz val="10"/>
            <color indexed="81"/>
            <rFont val="Verdana"/>
            <family val="2"/>
          </rPr>
          <t>Use Whole Numbers Only.</t>
        </r>
      </text>
    </comment>
    <comment ref="C8" authorId="0">
      <text>
        <r>
          <rPr>
            <sz val="10"/>
            <color indexed="81"/>
            <rFont val="Verdana"/>
            <family val="2"/>
          </rPr>
          <t>Use Whole Numbers Only.</t>
        </r>
      </text>
    </comment>
    <comment ref="D8" authorId="0">
      <text>
        <r>
          <rPr>
            <sz val="10"/>
            <color indexed="81"/>
            <rFont val="Verdana"/>
            <family val="2"/>
          </rPr>
          <t>Use Whole Numbers Only.</t>
        </r>
      </text>
    </comment>
    <comment ref="C14" authorId="1">
      <text>
        <r>
          <rPr>
            <sz val="10"/>
            <color indexed="81"/>
            <rFont val="Arial Narrow"/>
            <family val="2"/>
          </rPr>
          <t>Enter Date In dd/mm/yyyy Format</t>
        </r>
      </text>
    </comment>
    <comment ref="D14" authorId="1">
      <text>
        <r>
          <rPr>
            <sz val="10"/>
            <color indexed="81"/>
            <rFont val="Arial Narrow"/>
            <family val="2"/>
          </rPr>
          <t>Enter Date In dd/mm/yyyy Format</t>
        </r>
      </text>
    </comment>
  </commentList>
</comments>
</file>

<file path=xl/sharedStrings.xml><?xml version="1.0" encoding="utf-8"?>
<sst xmlns="http://schemas.openxmlformats.org/spreadsheetml/2006/main" count="38" uniqueCount="36">
  <si>
    <t>CA. Prakash Dugar, Chennai. E Mail: pcdugar@gmail.com</t>
  </si>
  <si>
    <t>TAX PAYABLE</t>
  </si>
  <si>
    <t>Installment 1</t>
  </si>
  <si>
    <t>Installment 2</t>
  </si>
  <si>
    <t>Installment 3</t>
  </si>
  <si>
    <t>Installment 4</t>
  </si>
  <si>
    <t>Balance Tax Payable</t>
  </si>
  <si>
    <t>WORKINGS FOR INTERNAL USE ONLY</t>
  </si>
  <si>
    <t>Short Paid</t>
  </si>
  <si>
    <t>Interest</t>
  </si>
  <si>
    <t>Less: TDS\TCS</t>
  </si>
  <si>
    <t>Total Interest Payable*</t>
  </si>
  <si>
    <t>Interest u/s 234B</t>
  </si>
  <si>
    <t>Interest u/s 234C</t>
  </si>
  <si>
    <t>Companies</t>
  </si>
  <si>
    <t xml:space="preserve">234C Interest Calculation: </t>
  </si>
  <si>
    <t>Return Filed On</t>
  </si>
  <si>
    <t>Total Advance Tax Paid</t>
  </si>
  <si>
    <t>ADVANCE TAX PAID:</t>
  </si>
  <si>
    <t>Self Assessment Tax Paid (if applicable) and</t>
  </si>
  <si>
    <t>Individuals HUF etc.</t>
  </si>
  <si>
    <t>Year End &gt;</t>
  </si>
  <si>
    <t>Installment 5</t>
  </si>
  <si>
    <t xml:space="preserve"> 234A, 234B, 234C INTEREST CALCULATOR FOR FY 2019-20 &amp; AY 2020-21</t>
  </si>
  <si>
    <t>16th March To 31st March 2020</t>
  </si>
  <si>
    <t>Up To 15th June 2019</t>
  </si>
  <si>
    <t>16th June To 15th Sept. 2019</t>
  </si>
  <si>
    <t>16th Sept. To 15th Dec. 2019</t>
  </si>
  <si>
    <t>16th Dec. 2019 To 15th March 2020</t>
  </si>
  <si>
    <r>
      <t>Individuals</t>
    </r>
    <r>
      <rPr>
        <b/>
        <vertAlign val="superscript"/>
        <sz val="11"/>
        <color indexed="12"/>
        <rFont val="Arial Narrow"/>
        <family val="2"/>
      </rPr>
      <t>!</t>
    </r>
    <r>
      <rPr>
        <b/>
        <sz val="11"/>
        <color indexed="12"/>
        <rFont val="Arial Narrow"/>
        <family val="2"/>
      </rPr>
      <t>, HUF &amp; Firms (Unaudited)</t>
    </r>
  </si>
  <si>
    <t>Return Filing Due Date: Tax Liab.&gt; 1L</t>
  </si>
  <si>
    <t>Interest u/s 234A*</t>
  </si>
  <si>
    <r>
      <t xml:space="preserve">Companies, Firms,
</t>
    </r>
    <r>
      <rPr>
        <b/>
        <sz val="10"/>
        <color indexed="12"/>
        <rFont val="Arial Narrow"/>
        <family val="2"/>
      </rPr>
      <t>Individuals (Audited)</t>
    </r>
  </si>
  <si>
    <r>
      <rPr>
        <b/>
        <sz val="9"/>
        <color indexed="12"/>
        <rFont val="Arial Narrow"/>
        <family val="2"/>
      </rPr>
      <t>Disclaimer</t>
    </r>
    <r>
      <rPr>
        <sz val="9"/>
        <color indexed="12"/>
        <rFont val="Arial Narrow"/>
        <family val="2"/>
      </rPr>
      <t>: Information provided here is for general use only. For actual calculation of your IT Interest Liability, 
please use calculations provided in the ITR Utilities freely available on the IT Efiling Website, or contact your CA / Tax Consultant.</t>
    </r>
  </si>
  <si>
    <t>Return Filing Due Date: Individuals &amp; Companies (Revised)</t>
  </si>
  <si>
    <r>
      <rPr>
        <b/>
        <sz val="9"/>
        <color indexed="12"/>
        <rFont val="Arial Narrow"/>
        <family val="2"/>
      </rPr>
      <t>NOTE</t>
    </r>
    <r>
      <rPr>
        <sz val="8"/>
        <color indexed="12"/>
        <rFont val="Arial Narrow"/>
        <family val="2"/>
      </rPr>
      <t xml:space="preserve">: If your </t>
    </r>
    <r>
      <rPr>
        <b/>
        <sz val="8"/>
        <color indexed="12"/>
        <rFont val="Arial Narrow"/>
        <family val="2"/>
      </rPr>
      <t>System Date Format</t>
    </r>
    <r>
      <rPr>
        <sz val="8"/>
        <color indexed="12"/>
        <rFont val="Arial Narrow"/>
        <family val="2"/>
      </rPr>
      <t xml:space="preserve"> is not dd/mm/yyyy, please make it so, by changing settings in Control Panel, Regional Settings. 
</t>
    </r>
    <r>
      <rPr>
        <b/>
        <u/>
        <sz val="8"/>
        <color indexed="12"/>
        <rFont val="Arial Narrow"/>
        <family val="2"/>
      </rPr>
      <t>31/12/2020</t>
    </r>
    <r>
      <rPr>
        <sz val="8"/>
        <color indexed="12"/>
        <rFont val="Arial Narrow"/>
        <family val="2"/>
      </rPr>
      <t xml:space="preserve"> is assumed as Due Date for Filing of Returns by Individuals, and </t>
    </r>
    <r>
      <rPr>
        <b/>
        <sz val="8"/>
        <color indexed="12"/>
        <rFont val="Arial Narrow"/>
        <family val="2"/>
      </rPr>
      <t>31/01/2021</t>
    </r>
    <r>
      <rPr>
        <sz val="8"/>
        <color indexed="12"/>
        <rFont val="Arial Narrow"/>
        <family val="2"/>
      </rPr>
      <t xml:space="preserve"> for Individual (Audit) Companies, Firms etc. 
</t>
    </r>
    <r>
      <rPr>
        <b/>
        <sz val="8"/>
        <color indexed="12"/>
        <rFont val="Arial Narrow"/>
        <family val="2"/>
      </rPr>
      <t>Advance Tax Payments</t>
    </r>
    <r>
      <rPr>
        <sz val="8"/>
        <color indexed="12"/>
        <rFont val="Arial Narrow"/>
        <family val="2"/>
      </rPr>
      <t xml:space="preserve"> apply if the Tax Amount to be paid is Rs. 10,000 or more after TDS\TCS Deductions. 
</t>
    </r>
    <r>
      <rPr>
        <b/>
        <sz val="8"/>
        <color indexed="12"/>
        <rFont val="Arial Narrow"/>
        <family val="2"/>
      </rPr>
      <t>*</t>
    </r>
    <r>
      <rPr>
        <sz val="8"/>
        <color indexed="12"/>
        <rFont val="Arial Narrow"/>
        <family val="2"/>
      </rPr>
      <t xml:space="preserve">WHERE </t>
    </r>
    <r>
      <rPr>
        <b/>
        <sz val="8"/>
        <color indexed="12"/>
        <rFont val="Arial Narrow"/>
        <family val="2"/>
      </rPr>
      <t>SELF ASSESSMENT TAX LIABILITY</t>
    </r>
    <r>
      <rPr>
        <sz val="8"/>
        <color indexed="12"/>
        <rFont val="Arial Narrow"/>
        <family val="2"/>
      </rPr>
      <t xml:space="preserve"> EXCEEDS ₹1 LAKH, INTEREST U/S 234A WOULD APPLY FROM AUGUST 1, 2020 FOR INDIVIDUALS &amp; FROM OCTOBER 1, 2020 IN CASE OF INDIVIDUALS (AUDIT), COMPANIES, FIRM ETC.
</t>
    </r>
    <r>
      <rPr>
        <b/>
        <vertAlign val="superscript"/>
        <sz val="9"/>
        <color indexed="12"/>
        <rFont val="Arial Narrow"/>
        <family val="2"/>
      </rPr>
      <t>!</t>
    </r>
    <r>
      <rPr>
        <b/>
        <sz val="9"/>
        <color indexed="12"/>
        <rFont val="Arial Narrow"/>
        <family val="2"/>
      </rPr>
      <t>Individuals, 60 years or older</t>
    </r>
    <r>
      <rPr>
        <sz val="8"/>
        <color indexed="12"/>
        <rFont val="Arial Narrow"/>
        <family val="2"/>
      </rPr>
      <t>, and not having any business, are exempt from paying Advance Tax, hence Interest u/s 234B &amp; 234C won't apply to them.</t>
    </r>
  </si>
</sst>
</file>

<file path=xl/styles.xml><?xml version="1.0" encoding="utf-8"?>
<styleSheet xmlns="http://schemas.openxmlformats.org/spreadsheetml/2006/main">
  <numFmts count="5">
    <numFmt numFmtId="43" formatCode="_(* #,##0.00_);_(* \(#,##0.00\);_(* &quot;-&quot;??_);_(@_)"/>
    <numFmt numFmtId="164" formatCode="[$-409]d\-mmm\-yy;@"/>
    <numFmt numFmtId="165" formatCode="00\ \ \ \ 00/12"/>
    <numFmt numFmtId="166" formatCode="[&gt;=10000000]##\,##\,##\,##0;[&gt;=100000]\ ##\,##\,##0;##,##0"/>
    <numFmt numFmtId="167" formatCode="[$-409]d\-mmm\-yyyy;@"/>
  </numFmts>
  <fonts count="45">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8"/>
      <color indexed="8"/>
      <name val="Calibri"/>
      <family val="2"/>
    </font>
    <font>
      <b/>
      <sz val="8"/>
      <color indexed="8"/>
      <name val="Calibri"/>
      <family val="2"/>
    </font>
    <font>
      <b/>
      <sz val="11"/>
      <color indexed="12"/>
      <name val="Arial"/>
      <family val="2"/>
    </font>
    <font>
      <b/>
      <sz val="11"/>
      <color indexed="12"/>
      <name val="Arial Narrow"/>
      <family val="2"/>
    </font>
    <font>
      <b/>
      <sz val="11"/>
      <name val="Arial"/>
      <family val="2"/>
    </font>
    <font>
      <sz val="10"/>
      <name val="Arial"/>
      <family val="2"/>
    </font>
    <font>
      <sz val="11"/>
      <color indexed="12"/>
      <name val="Arial"/>
      <family val="2"/>
    </font>
    <font>
      <sz val="8"/>
      <color indexed="12"/>
      <name val="Arial Narrow"/>
      <family val="2"/>
    </font>
    <font>
      <sz val="8"/>
      <color indexed="8"/>
      <name val="Arial Narrow"/>
      <family val="2"/>
    </font>
    <font>
      <sz val="11"/>
      <name val="Arial"/>
      <family val="2"/>
    </font>
    <font>
      <sz val="12"/>
      <name val="Arial Narrow"/>
      <family val="2"/>
    </font>
    <font>
      <b/>
      <sz val="12"/>
      <color indexed="8"/>
      <name val="Arial Narrow"/>
      <family val="2"/>
    </font>
    <font>
      <b/>
      <sz val="12"/>
      <color indexed="8"/>
      <name val="Calibri"/>
      <family val="2"/>
    </font>
    <font>
      <b/>
      <sz val="12"/>
      <name val="Arial Narrow"/>
      <family val="2"/>
    </font>
    <font>
      <b/>
      <i/>
      <sz val="11"/>
      <color indexed="12"/>
      <name val="Arial Narrow"/>
      <family val="2"/>
    </font>
    <font>
      <b/>
      <sz val="10"/>
      <color indexed="12"/>
      <name val="Arial Narrow"/>
      <family val="2"/>
    </font>
    <font>
      <sz val="10"/>
      <color indexed="81"/>
      <name val="Verdana"/>
      <family val="2"/>
    </font>
    <font>
      <b/>
      <sz val="8"/>
      <color indexed="12"/>
      <name val="Arial Narrow"/>
      <family val="2"/>
    </font>
    <font>
      <sz val="11"/>
      <color indexed="81"/>
      <name val="Arial Narrow"/>
      <family val="2"/>
    </font>
    <font>
      <sz val="10"/>
      <color indexed="81"/>
      <name val="Arial Narrow"/>
      <family val="2"/>
    </font>
    <font>
      <b/>
      <u/>
      <sz val="8"/>
      <color indexed="12"/>
      <name val="Arial Narrow"/>
      <family val="2"/>
    </font>
    <font>
      <b/>
      <vertAlign val="superscript"/>
      <sz val="11"/>
      <color indexed="12"/>
      <name val="Arial Narrow"/>
      <family val="2"/>
    </font>
    <font>
      <b/>
      <vertAlign val="superscript"/>
      <sz val="9"/>
      <color indexed="12"/>
      <name val="Arial Narrow"/>
      <family val="2"/>
    </font>
    <font>
      <b/>
      <sz val="9"/>
      <color indexed="12"/>
      <name val="Arial Narrow"/>
      <family val="2"/>
    </font>
    <font>
      <sz val="9"/>
      <color indexed="12"/>
      <name val="Arial Narrow"/>
      <family val="2"/>
    </font>
    <font>
      <sz val="9"/>
      <color indexed="8"/>
      <name val="Arial Narrow"/>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4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style="double">
        <color indexed="12"/>
      </right>
      <top/>
      <bottom/>
      <diagonal/>
    </border>
    <border>
      <left style="thin">
        <color indexed="12"/>
      </left>
      <right style="thin">
        <color indexed="12"/>
      </right>
      <top/>
      <bottom/>
      <diagonal/>
    </border>
    <border>
      <left style="thin">
        <color indexed="12"/>
      </left>
      <right style="thin">
        <color indexed="12"/>
      </right>
      <top style="thin">
        <color indexed="12"/>
      </top>
      <bottom style="double">
        <color indexed="12"/>
      </bottom>
      <diagonal/>
    </border>
    <border>
      <left style="double">
        <color indexed="12"/>
      </left>
      <right style="thin">
        <color indexed="12"/>
      </right>
      <top/>
      <bottom style="thin">
        <color indexed="12"/>
      </bottom>
      <diagonal/>
    </border>
    <border>
      <left style="double">
        <color indexed="12"/>
      </left>
      <right style="thin">
        <color indexed="12"/>
      </right>
      <top style="thin">
        <color indexed="12"/>
      </top>
      <bottom style="thin">
        <color indexed="12"/>
      </bottom>
      <diagonal/>
    </border>
    <border>
      <left style="double">
        <color indexed="12"/>
      </left>
      <right style="thin">
        <color indexed="12"/>
      </right>
      <top style="thin">
        <color indexed="12"/>
      </top>
      <bottom style="double">
        <color indexed="12"/>
      </bottom>
      <diagonal/>
    </border>
    <border>
      <left style="thin">
        <color indexed="12"/>
      </left>
      <right/>
      <top style="double">
        <color indexed="12"/>
      </top>
      <bottom style="thin">
        <color indexed="12"/>
      </bottom>
      <diagonal/>
    </border>
    <border>
      <left style="thin">
        <color indexed="12"/>
      </left>
      <right style="double">
        <color indexed="12"/>
      </right>
      <top style="double">
        <color indexed="12"/>
      </top>
      <bottom/>
      <diagonal/>
    </border>
    <border>
      <left/>
      <right style="double">
        <color indexed="12"/>
      </right>
      <top/>
      <bottom style="double">
        <color indexed="12"/>
      </bottom>
      <diagonal/>
    </border>
    <border>
      <left style="thin">
        <color indexed="64"/>
      </left>
      <right style="thin">
        <color indexed="64"/>
      </right>
      <top style="thin">
        <color indexed="64"/>
      </top>
      <bottom style="thin">
        <color indexed="64"/>
      </bottom>
      <diagonal/>
    </border>
    <border>
      <left style="double">
        <color indexed="12"/>
      </left>
      <right style="thin">
        <color indexed="12"/>
      </right>
      <top style="thin">
        <color indexed="12"/>
      </top>
      <bottom/>
      <diagonal/>
    </border>
    <border>
      <left style="double">
        <color indexed="12"/>
      </left>
      <right/>
      <top style="thin">
        <color indexed="12"/>
      </top>
      <bottom style="thin">
        <color indexed="12"/>
      </bottom>
      <diagonal/>
    </border>
    <border>
      <left/>
      <right style="thin">
        <color indexed="12"/>
      </right>
      <top style="thin">
        <color indexed="12"/>
      </top>
      <bottom style="thin">
        <color indexed="1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12"/>
      </left>
      <right style="thin">
        <color indexed="12"/>
      </right>
      <top style="thin">
        <color indexed="12"/>
      </top>
      <bottom/>
      <diagonal/>
    </border>
    <border>
      <left/>
      <right/>
      <top/>
      <bottom style="double">
        <color indexed="12"/>
      </bottom>
      <diagonal/>
    </border>
    <border>
      <left style="double">
        <color indexed="12"/>
      </left>
      <right/>
      <top/>
      <bottom style="double">
        <color indexed="1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12"/>
      </top>
      <bottom style="double">
        <color indexed="12"/>
      </bottom>
      <diagonal/>
    </border>
    <border>
      <left style="thin">
        <color indexed="12"/>
      </left>
      <right style="double">
        <color indexed="12"/>
      </right>
      <top/>
      <bottom style="double">
        <color indexed="12"/>
      </bottom>
      <diagonal/>
    </border>
    <border>
      <left/>
      <right style="double">
        <color indexed="12"/>
      </right>
      <top style="double">
        <color indexed="12"/>
      </top>
      <bottom style="double">
        <color indexed="12"/>
      </bottom>
      <diagonal/>
    </border>
    <border>
      <left style="thin">
        <color indexed="64"/>
      </left>
      <right/>
      <top/>
      <bottom style="thin">
        <color indexed="64"/>
      </bottom>
      <diagonal/>
    </border>
    <border>
      <left/>
      <right/>
      <top/>
      <bottom style="thin">
        <color indexed="64"/>
      </bottom>
      <diagonal/>
    </border>
    <border>
      <left style="double">
        <color indexed="12"/>
      </left>
      <right/>
      <top style="double">
        <color indexed="12"/>
      </top>
      <bottom style="double">
        <color indexed="12"/>
      </bottom>
      <diagonal/>
    </border>
    <border>
      <left style="double">
        <color indexed="12"/>
      </left>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4" fillId="0" borderId="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65">
    <xf numFmtId="0" fontId="0" fillId="0" borderId="0" xfId="0"/>
    <xf numFmtId="0" fontId="19" fillId="0" borderId="0" xfId="0" applyFont="1" applyAlignment="1" applyProtection="1">
      <alignment vertical="center"/>
      <protection hidden="1"/>
    </xf>
    <xf numFmtId="3" fontId="19" fillId="0" borderId="0" xfId="0" applyNumberFormat="1" applyFont="1" applyAlignment="1" applyProtection="1">
      <alignment vertical="center"/>
      <protection hidden="1"/>
    </xf>
    <xf numFmtId="3" fontId="20" fillId="0" borderId="0" xfId="0" applyNumberFormat="1" applyFont="1" applyAlignment="1" applyProtection="1">
      <alignment vertical="center"/>
      <protection hidden="1"/>
    </xf>
    <xf numFmtId="0" fontId="19" fillId="24" borderId="0" xfId="0" applyFont="1" applyFill="1" applyBorder="1" applyAlignment="1" applyProtection="1">
      <alignment vertical="center"/>
      <protection hidden="1"/>
    </xf>
    <xf numFmtId="3" fontId="19" fillId="24" borderId="0" xfId="0" applyNumberFormat="1" applyFont="1" applyFill="1" applyBorder="1" applyAlignment="1" applyProtection="1">
      <alignment vertical="center"/>
      <protection hidden="1"/>
    </xf>
    <xf numFmtId="164" fontId="19" fillId="0" borderId="0" xfId="0" applyNumberFormat="1" applyFont="1" applyAlignment="1" applyProtection="1">
      <alignment horizontal="left" vertical="center"/>
      <protection hidden="1"/>
    </xf>
    <xf numFmtId="0" fontId="27" fillId="0" borderId="0" xfId="0" applyFont="1" applyAlignment="1" applyProtection="1">
      <alignment vertical="center"/>
      <protection hidden="1"/>
    </xf>
    <xf numFmtId="1" fontId="19" fillId="0" borderId="0" xfId="0" applyNumberFormat="1" applyFont="1" applyAlignment="1" applyProtection="1">
      <alignment vertical="center"/>
      <protection hidden="1"/>
    </xf>
    <xf numFmtId="166" fontId="19" fillId="24" borderId="0" xfId="0" applyNumberFormat="1" applyFont="1" applyFill="1" applyBorder="1" applyAlignment="1" applyProtection="1">
      <alignment vertical="center"/>
      <protection hidden="1"/>
    </xf>
    <xf numFmtId="49" fontId="22" fillId="25" borderId="16" xfId="28" applyNumberFormat="1" applyFont="1" applyFill="1" applyBorder="1" applyAlignment="1" applyProtection="1">
      <alignment horizontal="left" vertical="center" wrapText="1" indent="1"/>
      <protection hidden="1"/>
    </xf>
    <xf numFmtId="49" fontId="22" fillId="25" borderId="16" xfId="0" applyNumberFormat="1" applyFont="1" applyFill="1" applyBorder="1" applyAlignment="1" applyProtection="1">
      <alignment horizontal="left" vertical="center" wrapText="1" indent="1"/>
      <protection hidden="1"/>
    </xf>
    <xf numFmtId="0" fontId="19" fillId="24" borderId="0" xfId="0" applyFont="1" applyFill="1" applyBorder="1" applyAlignment="1" applyProtection="1">
      <alignment horizontal="center" vertical="center"/>
      <protection hidden="1"/>
    </xf>
    <xf numFmtId="1" fontId="28" fillId="0" borderId="21" xfId="0" applyNumberFormat="1" applyFont="1" applyFill="1" applyBorder="1" applyAlignment="1" applyProtection="1">
      <alignment vertical="center"/>
      <protection hidden="1"/>
    </xf>
    <xf numFmtId="49" fontId="25" fillId="0" borderId="21" xfId="0" applyNumberFormat="1" applyFont="1" applyFill="1" applyBorder="1" applyAlignment="1" applyProtection="1">
      <alignment horizontal="left" vertical="center" wrapText="1"/>
      <protection hidden="1"/>
    </xf>
    <xf numFmtId="49" fontId="21" fillId="0" borderId="21" xfId="0" applyNumberFormat="1" applyFont="1" applyFill="1" applyBorder="1" applyAlignment="1" applyProtection="1">
      <alignment horizontal="left" vertical="center" wrapText="1"/>
      <protection hidden="1"/>
    </xf>
    <xf numFmtId="1" fontId="28" fillId="0" borderId="21" xfId="0" applyNumberFormat="1" applyFont="1" applyFill="1" applyBorder="1" applyProtection="1">
      <protection hidden="1"/>
    </xf>
    <xf numFmtId="0" fontId="28" fillId="0" borderId="21" xfId="0" applyFont="1" applyFill="1" applyBorder="1" applyAlignment="1" applyProtection="1">
      <alignment vertical="center"/>
      <protection hidden="1"/>
    </xf>
    <xf numFmtId="0" fontId="29" fillId="0" borderId="21" xfId="0" applyFont="1" applyFill="1" applyBorder="1" applyAlignment="1" applyProtection="1">
      <alignment horizontal="center" vertical="center"/>
      <protection hidden="1"/>
    </xf>
    <xf numFmtId="164" fontId="34" fillId="25" borderId="19" xfId="0" applyNumberFormat="1" applyFont="1" applyFill="1" applyBorder="1" applyAlignment="1" applyProtection="1">
      <alignment horizontal="center" vertical="center" wrapText="1"/>
      <protection hidden="1"/>
    </xf>
    <xf numFmtId="0" fontId="19" fillId="24" borderId="38" xfId="0" applyFont="1" applyFill="1" applyBorder="1" applyAlignment="1" applyProtection="1">
      <alignment vertical="center"/>
      <protection hidden="1"/>
    </xf>
    <xf numFmtId="0" fontId="27" fillId="25" borderId="12" xfId="0" applyFont="1" applyFill="1" applyBorder="1" applyAlignment="1" applyProtection="1">
      <alignment vertical="center"/>
      <protection hidden="1"/>
    </xf>
    <xf numFmtId="0" fontId="27" fillId="25" borderId="33" xfId="0" applyFont="1" applyFill="1" applyBorder="1" applyAlignment="1" applyProtection="1">
      <alignment vertical="center"/>
      <protection hidden="1"/>
    </xf>
    <xf numFmtId="49" fontId="22" fillId="25" borderId="22" xfId="0" applyNumberFormat="1" applyFont="1" applyFill="1" applyBorder="1" applyAlignment="1" applyProtection="1">
      <alignment horizontal="left" vertical="center" wrapText="1" indent="1"/>
      <protection hidden="1"/>
    </xf>
    <xf numFmtId="164" fontId="22" fillId="25" borderId="18" xfId="0" applyNumberFormat="1" applyFont="1" applyFill="1" applyBorder="1" applyAlignment="1" applyProtection="1">
      <alignment horizontal="center" vertical="center" wrapText="1"/>
      <protection hidden="1"/>
    </xf>
    <xf numFmtId="49" fontId="22" fillId="25" borderId="23" xfId="0" applyNumberFormat="1" applyFont="1" applyFill="1" applyBorder="1" applyAlignment="1" applyProtection="1">
      <alignment horizontal="left" vertical="center" wrapText="1" indent="1"/>
      <protection hidden="1"/>
    </xf>
    <xf numFmtId="166" fontId="22" fillId="0" borderId="10" xfId="0" applyNumberFormat="1" applyFont="1" applyFill="1" applyBorder="1" applyAlignment="1" applyProtection="1">
      <alignment vertical="center"/>
      <protection locked="0"/>
    </xf>
    <xf numFmtId="166" fontId="22" fillId="0" borderId="24" xfId="0" applyNumberFormat="1" applyFont="1" applyFill="1" applyBorder="1" applyAlignment="1" applyProtection="1">
      <alignment vertical="center"/>
      <protection locked="0"/>
    </xf>
    <xf numFmtId="49" fontId="22" fillId="25" borderId="15" xfId="0" applyNumberFormat="1" applyFont="1" applyFill="1" applyBorder="1" applyAlignment="1" applyProtection="1">
      <alignment horizontal="left" vertical="center" wrapText="1" indent="1"/>
      <protection hidden="1"/>
    </xf>
    <xf numFmtId="166" fontId="22" fillId="25" borderId="10" xfId="0" applyNumberFormat="1" applyFont="1" applyFill="1" applyBorder="1" applyAlignment="1" applyProtection="1">
      <alignment vertical="center"/>
      <protection hidden="1"/>
    </xf>
    <xf numFmtId="166" fontId="22" fillId="25" borderId="11" xfId="0" applyNumberFormat="1" applyFont="1" applyFill="1" applyBorder="1" applyAlignment="1" applyProtection="1">
      <alignment vertical="center"/>
      <protection hidden="1"/>
    </xf>
    <xf numFmtId="166" fontId="22" fillId="0" borderId="11" xfId="0" applyNumberFormat="1" applyFont="1" applyFill="1" applyBorder="1" applyAlignment="1" applyProtection="1">
      <alignment vertical="center"/>
      <protection locked="0"/>
    </xf>
    <xf numFmtId="166" fontId="22" fillId="25" borderId="27" xfId="0" applyNumberFormat="1" applyFont="1" applyFill="1" applyBorder="1" applyAlignment="1" applyProtection="1">
      <alignment vertical="center"/>
      <protection hidden="1"/>
    </xf>
    <xf numFmtId="1" fontId="22" fillId="25" borderId="10" xfId="0" applyNumberFormat="1" applyFont="1" applyFill="1" applyBorder="1" applyAlignment="1" applyProtection="1">
      <alignment vertical="center"/>
      <protection hidden="1"/>
    </xf>
    <xf numFmtId="1" fontId="22" fillId="25" borderId="13" xfId="0" applyNumberFormat="1" applyFont="1" applyFill="1" applyBorder="1" applyAlignment="1" applyProtection="1">
      <alignment vertical="center"/>
      <protection hidden="1"/>
    </xf>
    <xf numFmtId="49" fontId="22" fillId="25" borderId="17" xfId="0" applyNumberFormat="1" applyFont="1" applyFill="1" applyBorder="1" applyAlignment="1" applyProtection="1">
      <alignment horizontal="left" vertical="center" wrapText="1" indent="1"/>
      <protection hidden="1"/>
    </xf>
    <xf numFmtId="1" fontId="22" fillId="25" borderId="14" xfId="0" applyNumberFormat="1" applyFont="1" applyFill="1" applyBorder="1" applyAlignment="1" applyProtection="1">
      <alignment vertical="center"/>
      <protection hidden="1"/>
    </xf>
    <xf numFmtId="167" fontId="22" fillId="0" borderId="11" xfId="40" applyNumberFormat="1" applyFont="1" applyFill="1" applyBorder="1" applyAlignment="1" applyProtection="1">
      <alignment horizontal="right" vertical="center"/>
      <protection locked="0"/>
    </xf>
    <xf numFmtId="167" fontId="28" fillId="0" borderId="21" xfId="0" applyNumberFormat="1" applyFont="1" applyFill="1" applyBorder="1" applyAlignment="1" applyProtection="1">
      <alignment horizontal="center" vertical="center"/>
      <protection hidden="1"/>
    </xf>
    <xf numFmtId="167" fontId="28" fillId="0" borderId="25" xfId="0" applyNumberFormat="1" applyFont="1" applyFill="1" applyBorder="1" applyAlignment="1" applyProtection="1">
      <alignment vertical="center"/>
      <protection hidden="1"/>
    </xf>
    <xf numFmtId="1" fontId="22" fillId="25" borderId="11" xfId="0" quotePrefix="1" applyNumberFormat="1" applyFont="1" applyFill="1" applyBorder="1" applyAlignment="1" applyProtection="1">
      <alignment vertical="center"/>
      <protection hidden="1"/>
    </xf>
    <xf numFmtId="0" fontId="19" fillId="0" borderId="0" xfId="0" quotePrefix="1" applyFont="1" applyAlignment="1" applyProtection="1">
      <alignment vertical="center"/>
      <protection hidden="1"/>
    </xf>
    <xf numFmtId="0" fontId="28" fillId="0" borderId="0" xfId="0" applyFont="1" applyFill="1" applyBorder="1" applyAlignment="1" applyProtection="1">
      <alignment vertical="center"/>
      <protection hidden="1"/>
    </xf>
    <xf numFmtId="1" fontId="28" fillId="0" borderId="0" xfId="0" applyNumberFormat="1" applyFont="1" applyFill="1" applyBorder="1" applyAlignment="1" applyProtection="1">
      <alignment vertical="center"/>
      <protection hidden="1"/>
    </xf>
    <xf numFmtId="0" fontId="29" fillId="0" borderId="31" xfId="0" applyFont="1" applyFill="1" applyBorder="1" applyAlignment="1" applyProtection="1">
      <alignment horizontal="center" vertical="center"/>
      <protection hidden="1"/>
    </xf>
    <xf numFmtId="164" fontId="23" fillId="0" borderId="26" xfId="0" applyNumberFormat="1" applyFont="1" applyFill="1" applyBorder="1" applyAlignment="1" applyProtection="1">
      <alignment horizontal="right"/>
      <protection hidden="1"/>
    </xf>
    <xf numFmtId="164" fontId="23" fillId="0" borderId="21" xfId="0" applyNumberFormat="1" applyFont="1" applyFill="1" applyBorder="1" applyAlignment="1" applyProtection="1">
      <alignment horizontal="right"/>
      <protection hidden="1"/>
    </xf>
    <xf numFmtId="165" fontId="21" fillId="24" borderId="37" xfId="0" applyNumberFormat="1" applyFont="1" applyFill="1" applyBorder="1" applyAlignment="1" applyProtection="1">
      <alignment horizontal="left" vertical="center" wrapText="1"/>
      <protection hidden="1"/>
    </xf>
    <xf numFmtId="0" fontId="0" fillId="0" borderId="32" xfId="0" applyBorder="1" applyAlignment="1">
      <alignment vertical="center" wrapText="1"/>
    </xf>
    <xf numFmtId="0" fontId="0" fillId="0" borderId="34" xfId="0" applyBorder="1" applyAlignment="1">
      <alignment vertical="center" wrapText="1"/>
    </xf>
    <xf numFmtId="164" fontId="30" fillId="0" borderId="35" xfId="0" applyNumberFormat="1" applyFont="1" applyBorder="1" applyAlignment="1" applyProtection="1">
      <alignment horizontal="center" vertical="center"/>
      <protection hidden="1"/>
    </xf>
    <xf numFmtId="0" fontId="31" fillId="0" borderId="36" xfId="0" applyFont="1" applyBorder="1" applyAlignment="1">
      <alignment horizontal="center" vertical="center"/>
    </xf>
    <xf numFmtId="0" fontId="31" fillId="0" borderId="26" xfId="0" applyFont="1" applyBorder="1" applyAlignment="1">
      <alignment horizontal="center" vertical="center"/>
    </xf>
    <xf numFmtId="164" fontId="23" fillId="0" borderId="30" xfId="0" applyNumberFormat="1" applyFont="1" applyFill="1" applyBorder="1" applyAlignment="1" applyProtection="1">
      <alignment horizontal="center" vertical="center"/>
      <protection hidden="1"/>
    </xf>
    <xf numFmtId="0" fontId="16" fillId="0" borderId="26" xfId="0" applyFont="1" applyFill="1" applyBorder="1" applyAlignment="1">
      <alignment vertical="center"/>
    </xf>
    <xf numFmtId="0" fontId="32" fillId="0" borderId="31" xfId="0" applyFont="1" applyFill="1" applyBorder="1" applyAlignment="1" applyProtection="1">
      <alignment horizontal="center" vertical="center"/>
      <protection hidden="1"/>
    </xf>
    <xf numFmtId="0" fontId="26" fillId="25" borderId="37" xfId="0" applyNumberFormat="1" applyFont="1" applyFill="1" applyBorder="1" applyAlignment="1" applyProtection="1">
      <alignment horizontal="left" vertical="center" wrapText="1" indent="1"/>
      <protection hidden="1"/>
    </xf>
    <xf numFmtId="0" fontId="27" fillId="0" borderId="32" xfId="0" applyFont="1" applyBorder="1" applyAlignment="1">
      <alignment horizontal="left" vertical="center" wrapText="1" indent="1"/>
    </xf>
    <xf numFmtId="0" fontId="27" fillId="0" borderId="34" xfId="0" applyFont="1" applyBorder="1" applyAlignment="1">
      <alignment horizontal="left" vertical="center" wrapText="1" indent="1"/>
    </xf>
    <xf numFmtId="164" fontId="33" fillId="25" borderId="29" xfId="0" applyNumberFormat="1" applyFont="1" applyFill="1" applyBorder="1" applyAlignment="1" applyProtection="1">
      <alignment horizontal="center" vertical="center"/>
      <protection hidden="1"/>
    </xf>
    <xf numFmtId="0" fontId="0" fillId="0" borderId="28" xfId="0" applyBorder="1" applyAlignment="1">
      <alignment horizontal="center" vertical="center"/>
    </xf>
    <xf numFmtId="0" fontId="0" fillId="0" borderId="20" xfId="0" applyBorder="1" applyAlignment="1">
      <alignment horizontal="center" vertical="center"/>
    </xf>
    <xf numFmtId="164" fontId="43" fillId="24" borderId="37" xfId="0" applyNumberFormat="1" applyFont="1" applyFill="1" applyBorder="1" applyAlignment="1" applyProtection="1">
      <alignment horizontal="center" vertical="center" wrapText="1"/>
      <protection hidden="1"/>
    </xf>
    <xf numFmtId="0" fontId="44" fillId="0" borderId="32" xfId="0" applyFont="1" applyBorder="1" applyAlignment="1">
      <alignment horizontal="center" vertical="center" wrapText="1"/>
    </xf>
    <xf numFmtId="0" fontId="44" fillId="0" borderId="34" xfId="0" applyFont="1" applyBorder="1" applyAlignment="1">
      <alignment horizontal="center"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J37"/>
  <sheetViews>
    <sheetView tabSelected="1" topLeftCell="A13" zoomScale="115" zoomScaleNormal="115" workbookViewId="0">
      <selection activeCell="C16" sqref="C16"/>
    </sheetView>
  </sheetViews>
  <sheetFormatPr defaultColWidth="0" defaultRowHeight="0" customHeight="1" zeroHeight="1"/>
  <cols>
    <col min="1" max="1" width="12.75" style="1" customWidth="1"/>
    <col min="2" max="2" width="36.75" style="6" customWidth="1"/>
    <col min="3" max="4" width="18.58203125" style="1" customWidth="1"/>
    <col min="5" max="6" width="13.6640625" style="1" customWidth="1"/>
    <col min="7" max="7" width="8.6640625" style="1" customWidth="1"/>
    <col min="8" max="16384" width="0" style="1" hidden="1"/>
  </cols>
  <sheetData>
    <row r="1" spans="1:10" ht="19.2" customHeight="1" thickTop="1" thickBot="1">
      <c r="A1" s="12"/>
      <c r="B1" s="47" t="s">
        <v>23</v>
      </c>
      <c r="C1" s="48"/>
      <c r="D1" s="48"/>
      <c r="E1" s="49"/>
      <c r="F1" s="4"/>
      <c r="G1" s="4"/>
    </row>
    <row r="2" spans="1:10" ht="48.05" customHeight="1" thickTop="1">
      <c r="A2" s="4"/>
      <c r="B2" s="23"/>
      <c r="C2" s="24" t="s">
        <v>29</v>
      </c>
      <c r="D2" s="24" t="s">
        <v>32</v>
      </c>
      <c r="E2" s="19"/>
      <c r="F2" s="20"/>
      <c r="G2" s="4"/>
    </row>
    <row r="3" spans="1:10" ht="16.149999999999999" customHeight="1">
      <c r="A3" s="4"/>
      <c r="B3" s="25" t="s">
        <v>1</v>
      </c>
      <c r="C3" s="26">
        <v>100000</v>
      </c>
      <c r="D3" s="27">
        <v>100000</v>
      </c>
      <c r="E3" s="21"/>
      <c r="F3" s="4"/>
      <c r="G3" s="9"/>
    </row>
    <row r="4" spans="1:10" ht="16.149999999999999" customHeight="1">
      <c r="A4" s="4"/>
      <c r="B4" s="28" t="s">
        <v>10</v>
      </c>
      <c r="C4" s="26"/>
      <c r="D4" s="26"/>
      <c r="E4" s="21"/>
      <c r="F4" s="4"/>
      <c r="G4" s="4"/>
      <c r="H4" s="2"/>
      <c r="I4" s="3"/>
    </row>
    <row r="5" spans="1:10" ht="16.149999999999999" customHeight="1">
      <c r="A5" s="4"/>
      <c r="B5" s="10" t="s">
        <v>6</v>
      </c>
      <c r="C5" s="29">
        <f>+C3-C4</f>
        <v>100000</v>
      </c>
      <c r="D5" s="29">
        <f>+D3-D4</f>
        <v>100000</v>
      </c>
      <c r="E5" s="21"/>
      <c r="F5" s="4"/>
      <c r="G5" s="5"/>
      <c r="H5" s="2"/>
      <c r="I5" s="3"/>
      <c r="J5" s="2"/>
    </row>
    <row r="6" spans="1:10" ht="16.149999999999999" customHeight="1">
      <c r="A6" s="4"/>
      <c r="B6" s="10" t="s">
        <v>18</v>
      </c>
      <c r="C6" s="29"/>
      <c r="D6" s="30"/>
      <c r="E6" s="21"/>
      <c r="F6" s="4"/>
      <c r="G6" s="5"/>
      <c r="H6" s="2"/>
      <c r="I6" s="3"/>
      <c r="J6" s="2"/>
    </row>
    <row r="7" spans="1:10" ht="16.149999999999999" customHeight="1">
      <c r="A7" s="4"/>
      <c r="B7" s="10" t="s">
        <v>25</v>
      </c>
      <c r="C7" s="31"/>
      <c r="D7" s="26"/>
      <c r="E7" s="21"/>
      <c r="F7" s="4"/>
      <c r="G7" s="5"/>
      <c r="H7" s="2"/>
      <c r="I7" s="3"/>
      <c r="J7" s="2"/>
    </row>
    <row r="8" spans="1:10" ht="16.149999999999999" customHeight="1">
      <c r="A8" s="4"/>
      <c r="B8" s="10" t="s">
        <v>26</v>
      </c>
      <c r="C8" s="31"/>
      <c r="D8" s="26"/>
      <c r="E8" s="21"/>
      <c r="F8" s="4"/>
      <c r="G8" s="5"/>
      <c r="H8" s="2"/>
      <c r="I8" s="3"/>
      <c r="J8" s="2"/>
    </row>
    <row r="9" spans="1:10" ht="16.149999999999999" customHeight="1">
      <c r="A9" s="4"/>
      <c r="B9" s="10" t="s">
        <v>27</v>
      </c>
      <c r="C9" s="26"/>
      <c r="D9" s="26"/>
      <c r="E9" s="21"/>
      <c r="F9" s="4"/>
      <c r="G9" s="5"/>
      <c r="H9" s="2"/>
      <c r="I9" s="3"/>
      <c r="J9" s="2"/>
    </row>
    <row r="10" spans="1:10" ht="16.149999999999999" customHeight="1">
      <c r="A10" s="4"/>
      <c r="B10" s="10" t="s">
        <v>28</v>
      </c>
      <c r="C10" s="26"/>
      <c r="D10" s="26"/>
      <c r="E10" s="21"/>
      <c r="F10" s="4"/>
      <c r="G10" s="5"/>
      <c r="H10" s="2"/>
      <c r="I10" s="3"/>
      <c r="J10" s="2"/>
    </row>
    <row r="11" spans="1:10" ht="16.149999999999999" customHeight="1">
      <c r="A11" s="4"/>
      <c r="B11" s="11" t="s">
        <v>24</v>
      </c>
      <c r="C11" s="26"/>
      <c r="D11" s="26"/>
      <c r="E11" s="21"/>
      <c r="F11" s="4"/>
      <c r="G11" s="5"/>
      <c r="H11" s="2"/>
      <c r="I11" s="3"/>
    </row>
    <row r="12" spans="1:10" ht="16.149999999999999" customHeight="1">
      <c r="A12" s="4"/>
      <c r="B12" s="11" t="s">
        <v>17</v>
      </c>
      <c r="C12" s="30">
        <f>SUM(C7:C11)</f>
        <v>0</v>
      </c>
      <c r="D12" s="29">
        <f>SUM(D7:D11)</f>
        <v>0</v>
      </c>
      <c r="E12" s="21"/>
      <c r="F12" s="4"/>
      <c r="G12" s="5"/>
      <c r="H12" s="2"/>
      <c r="I12" s="3"/>
    </row>
    <row r="13" spans="1:10" ht="16.149999999999999" customHeight="1">
      <c r="A13" s="4"/>
      <c r="B13" s="23" t="s">
        <v>19</v>
      </c>
      <c r="C13" s="32">
        <f>IF((C5-C12)&gt;0,(C5-C12),0)</f>
        <v>100000</v>
      </c>
      <c r="D13" s="32">
        <f>IF((D5-D12)&gt;0,(D5-D12),0)</f>
        <v>100000</v>
      </c>
      <c r="E13" s="21"/>
      <c r="F13" s="4"/>
      <c r="G13" s="4"/>
      <c r="H13" s="2"/>
    </row>
    <row r="14" spans="1:10" ht="16.149999999999999" customHeight="1">
      <c r="A14" s="4"/>
      <c r="B14" s="28" t="s">
        <v>16</v>
      </c>
      <c r="C14" s="37">
        <v>44195</v>
      </c>
      <c r="D14" s="37">
        <v>44195</v>
      </c>
      <c r="E14" s="21"/>
      <c r="F14" s="4"/>
      <c r="G14" s="4"/>
      <c r="H14" s="2"/>
    </row>
    <row r="15" spans="1:10" ht="16.149999999999999" customHeight="1">
      <c r="A15" s="4"/>
      <c r="B15" s="28" t="s">
        <v>31</v>
      </c>
      <c r="C15" s="40">
        <f>IF(C14&lt;=DATE(2020,7,31),0,IF(C13&gt;100000,MAX(((YEAR(C14)-YEAR(C24))*12+MONTH(C14)-MONTH(C24)),0)*C13*1%,MAX(((YEAR(C14)-YEAR(C23))*12+MONTH(C14)-MONTH(C23)),0)*C13*1%))</f>
        <v>0</v>
      </c>
      <c r="D15" s="40">
        <f>IF(D14&lt;=DATE(2020,9,30),0,IF(D13&gt;100000,MAX(((YEAR(D14)-YEAR(D24))*12+MONTH(D14)-MONTH(D24)),0)*D13*1%,MAX(((YEAR(D14)-YEAR(D23))*12+MONTH(D14)-MONTH(D23)),0)*D13*1%))</f>
        <v>0</v>
      </c>
      <c r="E15" s="21"/>
      <c r="F15" s="4"/>
      <c r="G15" s="4"/>
      <c r="H15" s="2"/>
    </row>
    <row r="16" spans="1:10" ht="16.149999999999999" customHeight="1">
      <c r="A16" s="4"/>
      <c r="B16" s="11" t="s">
        <v>12</v>
      </c>
      <c r="C16" s="33">
        <f>IF(C5&lt;10000,0,IF(C12&gt;=(C5*0.9),0,ROUND(((YEAR(C14)-YEAR(F23))*12+MONTH(C14)-MONTH(F23))*C13*1%,0)))</f>
        <v>9000</v>
      </c>
      <c r="D16" s="33">
        <f>IF(D5&lt;10000,0,IF(D12&gt;=(D5*0.9),0,ROUND(((YEAR(D14)-YEAR(F23))*12+MONTH(D14)-MONTH(F23))*D13*1%,0)))</f>
        <v>9000</v>
      </c>
      <c r="E16" s="21"/>
      <c r="F16" s="4"/>
      <c r="G16" s="4"/>
      <c r="H16" s="2"/>
    </row>
    <row r="17" spans="1:8" ht="16.149999999999999" customHeight="1">
      <c r="A17" s="4"/>
      <c r="B17" s="11" t="s">
        <v>13</v>
      </c>
      <c r="C17" s="34">
        <f>IF(C5&lt;10000,0,D32)</f>
        <v>5050</v>
      </c>
      <c r="D17" s="33">
        <f>IF(D5&lt;10000,0,F32)</f>
        <v>5050</v>
      </c>
      <c r="E17" s="21"/>
      <c r="F17" s="4"/>
      <c r="G17" s="4"/>
      <c r="H17" s="2"/>
    </row>
    <row r="18" spans="1:8" ht="16.149999999999999" customHeight="1" thickBot="1">
      <c r="A18" s="4"/>
      <c r="B18" s="35" t="s">
        <v>11</v>
      </c>
      <c r="C18" s="36">
        <f>SUM(C15:C17)</f>
        <v>14050</v>
      </c>
      <c r="D18" s="36">
        <f>SUM(D15:D17)</f>
        <v>14050</v>
      </c>
      <c r="E18" s="22"/>
      <c r="F18" s="4"/>
      <c r="G18" s="4"/>
      <c r="H18" s="2"/>
    </row>
    <row r="19" spans="1:8" ht="75.150000000000006" customHeight="1" thickTop="1" thickBot="1">
      <c r="A19" s="4"/>
      <c r="B19" s="56" t="s">
        <v>35</v>
      </c>
      <c r="C19" s="57"/>
      <c r="D19" s="57"/>
      <c r="E19" s="58"/>
      <c r="F19" s="4"/>
      <c r="G19" s="4"/>
      <c r="H19" s="2"/>
    </row>
    <row r="20" spans="1:8" ht="18" customHeight="1" thickTop="1" thickBot="1">
      <c r="A20" s="4"/>
      <c r="B20" s="59" t="s">
        <v>0</v>
      </c>
      <c r="C20" s="60"/>
      <c r="D20" s="60"/>
      <c r="E20" s="61"/>
      <c r="F20" s="4"/>
      <c r="G20" s="4"/>
    </row>
    <row r="21" spans="1:8" ht="28.2" customHeight="1" thickTop="1" thickBot="1">
      <c r="A21" s="4"/>
      <c r="B21" s="62" t="s">
        <v>33</v>
      </c>
      <c r="C21" s="63"/>
      <c r="D21" s="63"/>
      <c r="E21" s="64"/>
      <c r="F21" s="4"/>
      <c r="G21" s="4"/>
    </row>
    <row r="22" spans="1:8" ht="29.35" hidden="1" customHeight="1" thickTop="1">
      <c r="B22" s="50" t="s">
        <v>7</v>
      </c>
      <c r="C22" s="51"/>
      <c r="D22" s="51"/>
      <c r="E22" s="51"/>
      <c r="F22" s="52"/>
      <c r="G22" s="7"/>
    </row>
    <row r="23" spans="1:8" ht="29.35" hidden="1" customHeight="1">
      <c r="B23" s="14" t="s">
        <v>34</v>
      </c>
      <c r="C23" s="38">
        <f>DATE(2020,12,31)</f>
        <v>44196</v>
      </c>
      <c r="D23" s="38">
        <f>DATE(2021,1,31)</f>
        <v>44227</v>
      </c>
      <c r="E23" s="18" t="s">
        <v>21</v>
      </c>
      <c r="F23" s="39">
        <f>DATE(2020,3,31)</f>
        <v>43921</v>
      </c>
    </row>
    <row r="24" spans="1:8" ht="29.35" hidden="1" customHeight="1">
      <c r="B24" s="14" t="s">
        <v>30</v>
      </c>
      <c r="C24" s="38">
        <f>DATE(2020,7,31)</f>
        <v>44043</v>
      </c>
      <c r="D24" s="38">
        <f>DATE(2020,9,30)</f>
        <v>44104</v>
      </c>
      <c r="E24" s="44"/>
      <c r="F24" s="39"/>
    </row>
    <row r="25" spans="1:8" ht="29.35" hidden="1" customHeight="1">
      <c r="B25" s="14"/>
      <c r="C25" s="53" t="s">
        <v>20</v>
      </c>
      <c r="D25" s="54"/>
      <c r="E25" s="55" t="s">
        <v>14</v>
      </c>
      <c r="F25" s="54"/>
    </row>
    <row r="26" spans="1:8" ht="29.35" hidden="1" customHeight="1">
      <c r="B26" s="15" t="s">
        <v>15</v>
      </c>
      <c r="C26" s="45" t="s">
        <v>8</v>
      </c>
      <c r="D26" s="46" t="s">
        <v>9</v>
      </c>
      <c r="E26" s="46" t="s">
        <v>8</v>
      </c>
      <c r="F26" s="46" t="s">
        <v>9</v>
      </c>
    </row>
    <row r="27" spans="1:8" ht="29.35" hidden="1" customHeight="1">
      <c r="B27" s="15" t="s">
        <v>2</v>
      </c>
      <c r="C27" s="16">
        <f>((C5*0.15)-(C7))</f>
        <v>15000</v>
      </c>
      <c r="D27" s="16">
        <f>IF(C7&gt;=(0.12*C5),0,IF(C27&gt;0,C27*1%*3,0))</f>
        <v>450</v>
      </c>
      <c r="E27" s="16">
        <f>((D5*0.15)-(D7))</f>
        <v>15000</v>
      </c>
      <c r="F27" s="16">
        <f>IF(D7&gt;=(0.12*D5),0,IF(E27&gt;0,E27*1%*3,0))</f>
        <v>450</v>
      </c>
      <c r="G27" s="8"/>
    </row>
    <row r="28" spans="1:8" ht="29.35" hidden="1" customHeight="1">
      <c r="B28" s="15" t="s">
        <v>3</v>
      </c>
      <c r="C28" s="16">
        <f>((C5*0.45)-(C7+C8))</f>
        <v>45000</v>
      </c>
      <c r="D28" s="16">
        <f>IF((C7+C8)&gt;=(0.36*C5),0,IF(C28&gt;0,C28*1%*3,0))</f>
        <v>1350</v>
      </c>
      <c r="E28" s="16">
        <f>((D5*0.45)-(D7+D8))</f>
        <v>45000</v>
      </c>
      <c r="F28" s="16">
        <f>IF((D7+D8)&gt;=(0.36*D5),0,IF(E28&gt;0,E28*1%*3,0))</f>
        <v>1350</v>
      </c>
    </row>
    <row r="29" spans="1:8" ht="29.35" hidden="1" customHeight="1">
      <c r="B29" s="15" t="s">
        <v>4</v>
      </c>
      <c r="C29" s="16">
        <f>((C5*0.75)-(C7+C8+C9))</f>
        <v>75000</v>
      </c>
      <c r="D29" s="16">
        <f>IF(C29&gt;0,C29*1%*3,0)</f>
        <v>2250</v>
      </c>
      <c r="E29" s="16">
        <f>((D5*0.75)-(D7+D8+D9))</f>
        <v>75000</v>
      </c>
      <c r="F29" s="16">
        <f>IF(E29&gt;0,E29*1%*3,0)</f>
        <v>2250</v>
      </c>
    </row>
    <row r="30" spans="1:8" ht="29.35" hidden="1" customHeight="1">
      <c r="B30" s="15" t="s">
        <v>5</v>
      </c>
      <c r="C30" s="16">
        <f>((C5)-(C7+C8+C9+C10))</f>
        <v>100000</v>
      </c>
      <c r="D30" s="16">
        <f>IF(C30&gt;0,C30*1%*1,0)</f>
        <v>1000</v>
      </c>
      <c r="E30" s="16">
        <f>((D5)-(D7+D8+D9+D10))</f>
        <v>100000</v>
      </c>
      <c r="F30" s="16">
        <f>IF(E30&gt;0,E30*1%*1,0)</f>
        <v>1000</v>
      </c>
    </row>
    <row r="31" spans="1:8" ht="29.35" hidden="1" customHeight="1">
      <c r="B31" s="15" t="s">
        <v>22</v>
      </c>
      <c r="C31" s="16">
        <f>((C5)-(C7+C8+C9+C10+C11))</f>
        <v>100000</v>
      </c>
      <c r="D31" s="16"/>
      <c r="E31" s="16">
        <f>((D5)-(D7+D8+D9+D10+D11))</f>
        <v>100000</v>
      </c>
      <c r="F31" s="16">
        <v>0</v>
      </c>
    </row>
    <row r="32" spans="1:8" ht="29.35" hidden="1" customHeight="1">
      <c r="B32" s="15"/>
      <c r="C32" s="17"/>
      <c r="D32" s="13">
        <f>SUM(D27:D31)</f>
        <v>5050</v>
      </c>
      <c r="E32" s="17"/>
      <c r="F32" s="13">
        <f>ROUND(SUM(F27:F31),0)</f>
        <v>5050</v>
      </c>
    </row>
    <row r="33" spans="2:6" ht="29.35" hidden="1" customHeight="1">
      <c r="B33" s="41"/>
      <c r="C33" s="42"/>
      <c r="D33" s="43"/>
      <c r="E33" s="42"/>
      <c r="F33" s="43"/>
    </row>
    <row r="34" spans="2:6" ht="29.35" hidden="1" customHeight="1">
      <c r="B34" s="41"/>
    </row>
    <row r="35" spans="2:6" ht="29.35" hidden="1" customHeight="1"/>
    <row r="36" spans="2:6" ht="29.35" hidden="1" customHeight="1"/>
    <row r="37" spans="2:6" ht="29.35" hidden="1" customHeight="1"/>
  </sheetData>
  <sheetProtection password="C3B7" sheet="1" objects="1" scenarios="1"/>
  <mergeCells count="7">
    <mergeCell ref="B1:E1"/>
    <mergeCell ref="B22:F22"/>
    <mergeCell ref="C25:D25"/>
    <mergeCell ref="E25:F25"/>
    <mergeCell ref="B19:E19"/>
    <mergeCell ref="B20:E20"/>
    <mergeCell ref="B21:E21"/>
  </mergeCells>
  <phoneticPr fontId="18" type="noConversion"/>
  <dataValidations count="4">
    <dataValidation type="whole" operator="greaterThanOrEqual" allowBlank="1" showInputMessage="1" showErrorMessage="1" errorTitle="Number Only" error="Enter A Whole Number" sqref="C7:D11">
      <formula1>0</formula1>
    </dataValidation>
    <dataValidation type="whole" operator="greaterThanOrEqual" allowBlank="1" showInputMessage="1" showErrorMessage="1" errorTitle="Numbers Only" error="Enter A Whole Number_x000a_Use No Decimal Values" sqref="C3 C4:D4">
      <formula1>0</formula1>
    </dataValidation>
    <dataValidation type="whole" operator="greaterThanOrEqual" allowBlank="1" showInputMessage="1" showErrorMessage="1" errorTitle="Numbers Only" error="Enter A Whole Number_x000a_Use No Deicmal Values" sqref="D3">
      <formula1>0</formula1>
    </dataValidation>
    <dataValidation type="date" allowBlank="1" showInputMessage="1" showErrorMessage="1" errorTitle="Date Only" error="Enter A Date From April 1, 2020 To March 31, 2021." sqref="C14:D14">
      <formula1>43922</formula1>
      <formula2>44286</formula2>
    </dataValidation>
  </dataValidations>
  <printOptions horizontalCentered="1"/>
  <pageMargins left="0" right="0" top="0" bottom="0"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 Interest Calculator</vt:lpstr>
    </vt:vector>
  </TitlesOfParts>
  <Company>Prakash Dugar &amp; 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Prakash Dugar</dc:creator>
  <cp:lastModifiedBy>PD</cp:lastModifiedBy>
  <dcterms:created xsi:type="dcterms:W3CDTF">2013-07-04T01:04:36Z</dcterms:created>
  <dcterms:modified xsi:type="dcterms:W3CDTF">2020-12-19T09:59:26Z</dcterms:modified>
</cp:coreProperties>
</file>