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defaultThemeVersion="124226"/>
  <mc:AlternateContent xmlns:mc="http://schemas.openxmlformats.org/markup-compatibility/2006">
    <mc:Choice Requires="x15">
      <x15ac:absPath xmlns:x15ac="http://schemas.microsoft.com/office/spreadsheetml/2010/11/ac" url="C:\Users\dell\Desktop\DESKTOP TO COPY\"/>
    </mc:Choice>
  </mc:AlternateContent>
  <xr:revisionPtr revIDLastSave="0" documentId="13_ncr:1_{F005EF5F-C175-4E27-97B4-3D5CDF60D745}" xr6:coauthVersionLast="45" xr6:coauthVersionMax="45" xr10:uidLastSave="{00000000-0000-0000-0000-000000000000}"/>
  <workbookProtection workbookAlgorithmName="SHA-512" workbookHashValue="cVQFUq1yv4IoPePEPXP2OflweFvkGUn1EJRfKSXNBNUIXW6zeGuE0uJk6LuiiwIluttZWIYKwVwrX/LTy202Zg==" workbookSaltValue="LNeXIsIX9Tr+3KYW7CZJiQ==" workbookSpinCount="100000" lockStructure="1"/>
  <bookViews>
    <workbookView xWindow="-132" yWindow="-132" windowWidth="23304" windowHeight="12624" activeTab="1" xr2:uid="{00000000-000D-0000-FFFF-FFFF00000000}"/>
  </bookViews>
  <sheets>
    <sheet name="115BAC" sheetId="3" r:id="rId1"/>
    <sheet name="TAX CALCULATOR" sheetId="2" r:id="rId2"/>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74" i="3" l="1"/>
  <c r="D74" i="3"/>
  <c r="E72" i="3"/>
  <c r="E8" i="2" l="1"/>
  <c r="C10" i="2" l="1"/>
  <c r="E10" i="2"/>
  <c r="E11" i="2" s="1"/>
  <c r="E12" i="2" l="1"/>
  <c r="E13" i="2" s="1"/>
  <c r="C19" i="2"/>
  <c r="C18" i="2"/>
  <c r="C17" i="2"/>
  <c r="C11" i="2" l="1"/>
  <c r="C12" i="2" s="1"/>
  <c r="C13" i="2" s="1"/>
  <c r="G13" i="2" s="1"/>
  <c r="B21" i="2" s="1"/>
</calcChain>
</file>

<file path=xl/sharedStrings.xml><?xml version="1.0" encoding="utf-8"?>
<sst xmlns="http://schemas.openxmlformats.org/spreadsheetml/2006/main" count="93" uniqueCount="80">
  <si>
    <t>INCOME TAX TAX BEFORE REBATE</t>
  </si>
  <si>
    <t>OLD TAX STRUCTURE</t>
  </si>
  <si>
    <t>NEW TAX STRUCTURE</t>
  </si>
  <si>
    <t>CALCULATION OF INCOME TAX FOR F.Y. 2020-2021 (ASSESSMENT YEAR 2021-2022)</t>
  </si>
  <si>
    <t>TOTAL INCOME WITHOUT GIVING EFFECT SPECIFIED DEDUCTIONS/EXEMPTION RESTRCITED U/s. 115BAC</t>
  </si>
  <si>
    <t>LESS: RESTRICTED DEDUCTION AND EXEMPTION U/s. 115BAC</t>
  </si>
  <si>
    <t>TOTAL INCOME AFTER DEDUCTION AND EXEMPTIONS</t>
  </si>
  <si>
    <t>LESS: REBATE U/s. 87A</t>
  </si>
  <si>
    <t>SELECT AGE</t>
  </si>
  <si>
    <t>BELOW 60</t>
  </si>
  <si>
    <t>60 TO 79</t>
  </si>
  <si>
    <t>80 AND ABOVE</t>
  </si>
  <si>
    <t>ANY AGE GROUP</t>
  </si>
  <si>
    <t>NET INCOME TAX PAYABLE (BEFORE SURCHARGE AND EDUCATIONAL CESS)</t>
  </si>
  <si>
    <t>1. INDIVIDUAL+(HUF) AGE&gt;=80</t>
  </si>
  <si>
    <t>NIL</t>
  </si>
  <si>
    <t>INDIVIDUAL+(HUF) AGE - 60 TO 79</t>
  </si>
  <si>
    <t>3 TO 5 LACS</t>
  </si>
  <si>
    <t>5 TO 10  LACS</t>
  </si>
  <si>
    <t xml:space="preserve">&gt;10 LACS </t>
  </si>
  <si>
    <t>OTHER INDIVIDUAL+(HUF)</t>
  </si>
  <si>
    <t>2.5 TO 5 LACS</t>
  </si>
  <si>
    <t>5 TO 10 LACS</t>
  </si>
  <si>
    <t>2O%</t>
  </si>
  <si>
    <t>ALL AGE GROUPS</t>
  </si>
  <si>
    <t xml:space="preserve">5 TO 7.5 LACS </t>
  </si>
  <si>
    <t>7.5 TO 10 LACS</t>
  </si>
  <si>
    <t>10 TO 12.5 LACS</t>
  </si>
  <si>
    <t>&gt;15 LACS</t>
  </si>
  <si>
    <t xml:space="preserve">   THE FOLLOWING EXCEMPTION/DEDUCTIONS NOT AVAILABLE UNDER NEW SCHEME OF TAX RATES</t>
  </si>
  <si>
    <t>1. SECTION 10(5) LEAVE TRAVEL CONCESSION</t>
  </si>
  <si>
    <t xml:space="preserve">2. SECTION 10(13 A) - H.R.A </t>
  </si>
  <si>
    <t>3. SECTION 10(14)</t>
  </si>
  <si>
    <t xml:space="preserve">4. SECTION 10(17) - ALLOWANCES TO MPs AND MLAs </t>
  </si>
  <si>
    <t>5. SECTION 10(32) - INCOME OF MINOR CHILD</t>
  </si>
  <si>
    <t>6. SECTION 10AA - EXCEMPTION TO SEZ UNITS</t>
  </si>
  <si>
    <t>7. SECTION 16 - STANDARD DEDUCTION ENTERTAINMENT ALLOWANCE &amp; PROFFESSIONAL TAX</t>
  </si>
  <si>
    <t>10. SECTION 32AD / 33AB / 33ABA</t>
  </si>
  <si>
    <t>15. C/F LOSS OR DEPRICIATION IF SUCH LOSS OR DEPRICIATION IS RELATED TO ANY DEDUCTIONS REFFERED ABOVE</t>
  </si>
  <si>
    <t>16. CURRENT YEAR LOSS UNDER HOUSE PROPERTY CANNOT BE SETT OFF WITH ANY OTHER HEADS</t>
  </si>
  <si>
    <t>OPTIONAL TAX STRUCTURE PRESCRIBED UNDER SECTION 115BAC</t>
  </si>
  <si>
    <t>LET US FIRST SEE THE NORMAL TAX STRUCTURE:</t>
  </si>
  <si>
    <t>REBATE Rs. 12,500 IF INCOME &lt;= 5 LACS</t>
  </si>
  <si>
    <t>NOW LET US SEE THE OPTIONAL TAX STRUCTURE U/s. 115BAC</t>
  </si>
  <si>
    <t xml:space="preserve">UP TO 5 LACS </t>
  </si>
  <si>
    <t>&gt;10 LACS</t>
  </si>
  <si>
    <t xml:space="preserve">UP TO 3 LACS </t>
  </si>
  <si>
    <t>UP TO 2.5 LACS</t>
  </si>
  <si>
    <t xml:space="preserve">9. SECTION 32(1)(iia) - ADDITIONAL DEPRICIATION </t>
  </si>
  <si>
    <t>12. SECTION  35AD AND 35CCC</t>
  </si>
  <si>
    <t>1. HAVING BUSINESS INCOME: BEFORE THE DUE DATE OF FILING RETURN</t>
  </si>
  <si>
    <t>2. HAVING NO BUSINESS INCOME: AT THE TIME OF FILING RETURN OF INCOME</t>
  </si>
  <si>
    <t>1. HAVING BUSINESS INCOME: CAN BE WITHDRAWN IN ANY SUBSEQUENT ASSESSMENT YEAR BUT ONCE WITHDRAWN, CANNOT OPT AGAIN THE NEW TAX SCHEME HOWEVER, IF TAX PAYER CEASED TO HAVE A BUSINESS INCOME HE CAN OPT AGAIN THE NEW TAX SCHEME</t>
  </si>
  <si>
    <t>8. SECTION 24(b) - INTEREST ON SELF OCCUPIES HOUSE PROPERTY</t>
  </si>
  <si>
    <t>11. SECTION 35(2AA) / 35(1)(ii) / 35(1)(iia)/ 35(1)(iii)</t>
  </si>
  <si>
    <t>13. SECTION 57 (iia) - STANDARD REDUCTION FROM FAMILY PENSION</t>
  </si>
  <si>
    <t>14. CHAPTER VI-A, EXCEPT 80CCD (2)- EMPLOYER CONTRIBUTION TO NOTIFIED PENSION SCHEME AND 80JJAA- FOR NEW EMPLOYMENT</t>
  </si>
  <si>
    <t>115BAC</t>
  </si>
  <si>
    <t>2. HAVING NO BUSINESS INCOME:  CHOICE CAN BE MADE ON YEAR TO YEAR BASIS</t>
  </si>
  <si>
    <t xml:space="preserve">           THE FINANCE ACT 2020 HAS INTRODUCED A NEW SECTION 115BAC WHICH PROVIDES A LOWER TAX RATES AS COMPARED TO NORMAL TAX RATES FOR INDIVIDUALS AND HUF. THE SECTION CREATES LOTS OF CONFUSIONS FOR THE NORMAL PEOPLE AND TAX PRACTITIONERS AS TO WHETHER OR NOT TO OPT FOR THE OPTIONAL TAX STRUCTURE UNDER SECTION 115 BAC. THIS ARTICLE ANALYSES THE PROS AND CONS OF SECTION 115BAC</t>
  </si>
  <si>
    <t>OTHER POINTS</t>
  </si>
  <si>
    <t>WITHDRAWAL OF OPTION OF LOWER TAX RATES</t>
  </si>
  <si>
    <t xml:space="preserve">WHEN TO EXCERSICE THE OPTION OF LOWER TAX RATE SCHEMES </t>
  </si>
  <si>
    <t>1. THE OPTIONAL LOWER TAX STRUCTURE IS SAME FOR ALL AGE GROUPS.</t>
  </si>
  <si>
    <t>2. THE OPTIONAL TAX STRUCTURE IS NOT APPLY TO INCOMES TAXABLE AT SPECIAL RATES.</t>
  </si>
  <si>
    <t>HOW TO SELECT WHICH OPTION IS BETTER</t>
  </si>
  <si>
    <t>TOTAL INCOME BEFORE SPECIFIED DEDUCTIONS</t>
  </si>
  <si>
    <t>LESS: SPECIFIED DEDUCTIONS</t>
  </si>
  <si>
    <t>INCOME TAX TAX BEFORE CESS AND SURCHARGE</t>
  </si>
  <si>
    <t>2. THE TAX CALCULATOR PROVIDED HERE WILL HELP TO CALCULATE THE TAX UNDER BOTH THE OPTIONS.</t>
  </si>
  <si>
    <t>3. IF TOTAL INCOME AFTER ALL DEDUCTIONS AND EXEMPTIONS IS UP TO 5 LACS THE OLD TAX RATES ARE BETTER SINCE THE TAX PAYABLE AFTER REBATE WILL BE NIL.</t>
  </si>
  <si>
    <t>1. WHICH OPTION IS TO BE SELECTED WILL DEPEND UPON THE AGE OF TAXPAYER, 4AMOUNT OF GROSS TOTAL INCOME AND SPECIFIED DEDUCTIONS/EXEMPTIONS AS SPECIFIED ABOVE WHICH ARE NOT AVAILABLE UNDER THE NEW TAX STRUCTURE PRESCRIBED U/s. 115BAC.</t>
  </si>
  <si>
    <t>4. IF THE TOTAL INCOME OF TAXPAYER (AGED BELOW 60) AFTER ALL DEDUCTIONS AND EXEMPTIONS IS MORE THAN 5 LACS AND UP TO 7.50 LACS, THERE WILL BE TAX SAVING OF 10% OF INCOME ABOVE 5 LACS UNDER THE NEW TAX STRUCTURE, HOWEVER THE DEDUCTION AND EXEMPTIONS AS SPECIFIED ABOVE WILL NOT BE AVAILABLE, SO IF THE SPECIFIED DEDUCTIONS AND EXEMPTIONS ARE MORE THAN HALF OF THE (TOTAL INCOME BEFORE SPECIFIED DEDUCTIONS LESS 5 LACS) THE OLD TAX STRUCTURE IS BETTER. FOR EXAMPLE :</t>
  </si>
  <si>
    <t>5. IN THE SAME WAY WE CAN ALSO DEVELOP THE DIFFERENT FORMULAS FOR ALL THE THREE AGE GROUPS AND ALL THE TAX SLABS, BUT THIS MIGHT BE A DIFFICULT TASK SO IT IS BETTER TO CALCULATE 1. TOTAL INCOME BEFORE SPECIFIED DEDUCTIONS  2. TOTAL AMOUNT OF SPECIFIED DEDUCTIONS AND EXEMPTIONS, AND PUT THESE TWO FIGURES IN THE SHEET OF TAX CALCULATOR TO KNOW WHICH OPTION IS BETTER.</t>
  </si>
  <si>
    <t>PREPARED BY:</t>
  </si>
  <si>
    <t>CA MUKESH KUMAR ANDANI</t>
  </si>
  <si>
    <t>MASC &amp; ASSOCIATES</t>
  </si>
  <si>
    <t>CHARTERED ACCOUNTANTS</t>
  </si>
  <si>
    <t>SHOP NO. 205B, 2 ND FLOOR MIDAS COMPLEX,</t>
  </si>
  <si>
    <t>FAFADIH, RAIPUR (C.G.) - M. NO. 98261-95001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</si>
</sst>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u/>
      <sz val="11"/>
      <color theme="1"/>
      <name val="Calibri"/>
      <family val="2"/>
      <scheme val="minor"/>
    </font>
    <font>
      <b/>
      <u/>
      <sz val="18"/>
      <color theme="1"/>
      <name val="Calibri"/>
      <family val="2"/>
      <scheme val="minor"/>
    </font>
    <font>
      <b/>
      <u/>
      <sz val="16"/>
      <color theme="1"/>
      <name val="Calibri"/>
      <family val="2"/>
      <scheme val="minor"/>
    </font>
    <font>
      <b/>
      <u/>
      <sz val="14"/>
      <color theme="1"/>
      <name val="Calibri"/>
      <family val="2"/>
      <scheme val="minor"/>
    </font>
    <font>
      <sz val="14"/>
      <color theme="1"/>
      <name val="Calibri"/>
      <family val="2"/>
      <scheme val="minor"/>
    </font>
    <font>
      <sz val="12"/>
      <color theme="1"/>
      <name val="Calibri"/>
      <family val="2"/>
      <scheme val="minor"/>
    </font>
    <font>
      <b/>
      <sz val="12"/>
      <color theme="1"/>
      <name val="Calibri"/>
      <family val="2"/>
      <scheme val="minor"/>
    </font>
    <font>
      <sz val="16"/>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b/>
      <sz val="22"/>
      <color theme="1"/>
      <name val="Calibri"/>
      <family val="2"/>
      <scheme val="minor"/>
    </font>
    <font>
      <i/>
      <sz val="11"/>
      <color theme="1"/>
      <name val="Calibri"/>
      <family val="2"/>
      <scheme val="minor"/>
    </font>
  </fonts>
  <fills count="9">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00B050"/>
        <bgColor indexed="64"/>
      </patternFill>
    </fill>
    <fill>
      <patternFill patternType="solid">
        <fgColor theme="9" tint="0.39997558519241921"/>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91">
    <xf numFmtId="0" fontId="0" fillId="0" borderId="0" xfId="0"/>
    <xf numFmtId="2" fontId="0" fillId="0" borderId="0" xfId="0" applyNumberFormat="1"/>
    <xf numFmtId="2" fontId="1" fillId="0" borderId="4" xfId="0" applyNumberFormat="1" applyFont="1" applyBorder="1" applyAlignment="1">
      <alignment horizontal="center"/>
    </xf>
    <xf numFmtId="2" fontId="0" fillId="0" borderId="0" xfId="0" applyNumberFormat="1" applyBorder="1"/>
    <xf numFmtId="2" fontId="0" fillId="0" borderId="5" xfId="0" applyNumberFormat="1" applyBorder="1"/>
    <xf numFmtId="2" fontId="0" fillId="0" borderId="4" xfId="0" applyNumberFormat="1" applyBorder="1"/>
    <xf numFmtId="2" fontId="0" fillId="0" borderId="6" xfId="0" applyNumberFormat="1" applyBorder="1"/>
    <xf numFmtId="2" fontId="0" fillId="0" borderId="7" xfId="0" applyNumberFormat="1" applyBorder="1"/>
    <xf numFmtId="2" fontId="0" fillId="0" borderId="8" xfId="0" applyNumberFormat="1" applyBorder="1"/>
    <xf numFmtId="2" fontId="1" fillId="0" borderId="0" xfId="0" applyNumberFormat="1" applyFont="1" applyBorder="1" applyAlignment="1">
      <alignment horizontal="center"/>
    </xf>
    <xf numFmtId="2" fontId="1" fillId="0" borderId="5" xfId="0" applyNumberFormat="1" applyFont="1" applyBorder="1" applyAlignment="1">
      <alignment horizontal="center"/>
    </xf>
    <xf numFmtId="2" fontId="0" fillId="0" borderId="0" xfId="0" quotePrefix="1" applyNumberFormat="1" applyBorder="1"/>
    <xf numFmtId="2" fontId="3" fillId="0" borderId="0" xfId="0" applyNumberFormat="1" applyFont="1" applyBorder="1" applyAlignment="1">
      <alignment horizontal="center"/>
    </xf>
    <xf numFmtId="2" fontId="3" fillId="0" borderId="5" xfId="0" applyNumberFormat="1" applyFont="1" applyBorder="1" applyAlignment="1">
      <alignment horizontal="center"/>
    </xf>
    <xf numFmtId="2" fontId="5" fillId="0" borderId="0" xfId="0" applyNumberFormat="1" applyFont="1" applyBorder="1"/>
    <xf numFmtId="2" fontId="6" fillId="0" borderId="4" xfId="0" applyNumberFormat="1" applyFont="1" applyBorder="1"/>
    <xf numFmtId="2" fontId="6" fillId="0" borderId="0" xfId="0" applyNumberFormat="1" applyFont="1" applyBorder="1"/>
    <xf numFmtId="2" fontId="6" fillId="0" borderId="5" xfId="0" applyNumberFormat="1" applyFont="1" applyBorder="1"/>
    <xf numFmtId="2" fontId="7" fillId="0" borderId="10" xfId="0" applyNumberFormat="1" applyFont="1" applyBorder="1"/>
    <xf numFmtId="2" fontId="7" fillId="0" borderId="12" xfId="0" applyNumberFormat="1" applyFont="1" applyBorder="1"/>
    <xf numFmtId="2" fontId="6" fillId="0" borderId="0" xfId="0" quotePrefix="1" applyNumberFormat="1" applyFont="1" applyBorder="1"/>
    <xf numFmtId="2" fontId="6" fillId="0" borderId="9" xfId="0" quotePrefix="1" applyNumberFormat="1" applyFont="1" applyBorder="1"/>
    <xf numFmtId="2" fontId="6" fillId="0" borderId="11" xfId="0" quotePrefix="1" applyNumberFormat="1" applyFont="1" applyBorder="1"/>
    <xf numFmtId="2" fontId="3" fillId="3" borderId="4" xfId="0" applyNumberFormat="1" applyFont="1" applyFill="1" applyBorder="1" applyAlignment="1">
      <alignment horizontal="center"/>
    </xf>
    <xf numFmtId="2" fontId="7" fillId="4" borderId="10" xfId="0" applyNumberFormat="1" applyFont="1" applyFill="1" applyBorder="1"/>
    <xf numFmtId="2" fontId="7" fillId="4" borderId="12" xfId="0" applyNumberFormat="1" applyFont="1" applyFill="1" applyBorder="1"/>
    <xf numFmtId="2" fontId="6" fillId="5" borderId="4" xfId="0" applyNumberFormat="1" applyFont="1" applyFill="1" applyBorder="1"/>
    <xf numFmtId="2" fontId="4" fillId="6" borderId="0" xfId="0" applyNumberFormat="1" applyFont="1" applyFill="1" applyBorder="1" applyAlignment="1">
      <alignment horizontal="right"/>
    </xf>
    <xf numFmtId="2" fontId="4" fillId="6" borderId="5" xfId="0" applyNumberFormat="1" applyFont="1" applyFill="1" applyBorder="1" applyAlignment="1">
      <alignment horizontal="right"/>
    </xf>
    <xf numFmtId="0" fontId="9" fillId="0" borderId="0" xfId="0" applyFont="1" applyAlignment="1">
      <alignment horizontal="left"/>
    </xf>
    <xf numFmtId="0" fontId="9" fillId="0" borderId="0" xfId="0" applyFont="1"/>
    <xf numFmtId="0" fontId="0" fillId="0" borderId="0" xfId="0" applyAlignment="1">
      <alignment horizontal="center"/>
    </xf>
    <xf numFmtId="9" fontId="0" fillId="0" borderId="0" xfId="0" applyNumberFormat="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0" xfId="0" applyBorder="1" applyAlignment="1">
      <alignment horizontal="center"/>
    </xf>
    <xf numFmtId="9" fontId="0" fillId="0" borderId="15" xfId="0" applyNumberFormat="1" applyBorder="1" applyAlignment="1">
      <alignment horizontal="center"/>
    </xf>
    <xf numFmtId="9" fontId="0" fillId="0" borderId="16" xfId="0" applyNumberFormat="1" applyBorder="1" applyAlignment="1">
      <alignment horizontal="center"/>
    </xf>
    <xf numFmtId="9" fontId="0" fillId="0" borderId="14" xfId="0" applyNumberFormat="1" applyBorder="1" applyAlignment="1">
      <alignment horizontal="center"/>
    </xf>
    <xf numFmtId="0" fontId="0" fillId="0" borderId="0" xfId="0" applyAlignment="1">
      <alignment horizontal="justify" vertical="top" wrapText="1"/>
    </xf>
    <xf numFmtId="0" fontId="9" fillId="0" borderId="0" xfId="0" applyFont="1" applyBorder="1" applyAlignment="1">
      <alignment horizontal="center" vertical="center"/>
    </xf>
    <xf numFmtId="9" fontId="0" fillId="0" borderId="0" xfId="0" applyNumberFormat="1" applyBorder="1" applyAlignment="1">
      <alignment horizontal="center"/>
    </xf>
    <xf numFmtId="0" fontId="0" fillId="0" borderId="0" xfId="0" applyAlignment="1"/>
    <xf numFmtId="9" fontId="0" fillId="0" borderId="9" xfId="0" applyNumberFormat="1" applyBorder="1" applyAlignment="1">
      <alignment horizontal="center"/>
    </xf>
    <xf numFmtId="0" fontId="0" fillId="0" borderId="0" xfId="0" applyBorder="1" applyAlignment="1">
      <alignment vertical="center" wrapText="1"/>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10" fillId="0" borderId="0" xfId="0" applyFont="1" applyAlignment="1">
      <alignment horizontal="center"/>
    </xf>
    <xf numFmtId="2" fontId="4" fillId="6" borderId="5" xfId="0" applyNumberFormat="1" applyFont="1" applyFill="1" applyBorder="1" applyAlignment="1">
      <alignment horizontal="center"/>
    </xf>
    <xf numFmtId="0" fontId="1" fillId="0" borderId="0" xfId="0" applyFont="1"/>
    <xf numFmtId="0" fontId="0" fillId="0" borderId="0" xfId="0" applyBorder="1"/>
    <xf numFmtId="0" fontId="0" fillId="0" borderId="0" xfId="0" applyBorder="1" applyAlignment="1">
      <alignment horizontal="right"/>
    </xf>
    <xf numFmtId="2" fontId="0" fillId="0" borderId="0" xfId="0" applyNumberFormat="1" applyBorder="1" applyAlignment="1">
      <alignment horizontal="right"/>
    </xf>
    <xf numFmtId="2" fontId="0" fillId="0" borderId="9" xfId="0" applyNumberFormat="1" applyBorder="1" applyAlignment="1">
      <alignment horizontal="right"/>
    </xf>
    <xf numFmtId="2" fontId="7" fillId="0" borderId="10" xfId="0" applyNumberFormat="1" applyFont="1" applyBorder="1" applyAlignment="1">
      <alignment horizontal="right"/>
    </xf>
    <xf numFmtId="2" fontId="6" fillId="0" borderId="10" xfId="0" quotePrefix="1" applyNumberFormat="1" applyFont="1" applyBorder="1" applyAlignment="1">
      <alignment horizontal="right"/>
    </xf>
    <xf numFmtId="2" fontId="6" fillId="0" borderId="10" xfId="0" applyNumberFormat="1" applyFont="1" applyBorder="1" applyAlignment="1">
      <alignment horizontal="right"/>
    </xf>
    <xf numFmtId="0" fontId="9" fillId="0" borderId="9" xfId="0" applyFont="1" applyBorder="1" applyAlignment="1">
      <alignment horizontal="center"/>
    </xf>
    <xf numFmtId="0" fontId="9" fillId="0" borderId="9" xfId="0" applyFont="1" applyBorder="1" applyAlignment="1">
      <alignment horizontal="right"/>
    </xf>
    <xf numFmtId="0" fontId="0" fillId="0" borderId="0" xfId="0" applyAlignment="1">
      <alignment vertical="top"/>
    </xf>
    <xf numFmtId="0" fontId="10" fillId="4" borderId="20" xfId="0" applyFont="1" applyFill="1" applyBorder="1"/>
    <xf numFmtId="0" fontId="11" fillId="4" borderId="13" xfId="0" applyFont="1" applyFill="1" applyBorder="1"/>
    <xf numFmtId="0" fontId="0" fillId="4" borderId="14" xfId="0" applyFill="1" applyBorder="1"/>
    <xf numFmtId="0" fontId="13" fillId="8" borderId="21" xfId="0" applyFont="1" applyFill="1" applyBorder="1"/>
    <xf numFmtId="0" fontId="0" fillId="8" borderId="0" xfId="0" applyFill="1"/>
    <xf numFmtId="0" fontId="0" fillId="8" borderId="15" xfId="0" applyFill="1" applyBorder="1"/>
    <xf numFmtId="0" fontId="0" fillId="8" borderId="21" xfId="0" applyFill="1" applyBorder="1"/>
    <xf numFmtId="0" fontId="0" fillId="8" borderId="22" xfId="0" applyFill="1" applyBorder="1"/>
    <xf numFmtId="0" fontId="0" fillId="8" borderId="9" xfId="0" applyFill="1" applyBorder="1"/>
    <xf numFmtId="0" fontId="0" fillId="8" borderId="16" xfId="0" applyFill="1" applyBorder="1"/>
    <xf numFmtId="0" fontId="9" fillId="0" borderId="0" xfId="0" applyFont="1" applyFill="1" applyAlignment="1"/>
    <xf numFmtId="0" fontId="1" fillId="7" borderId="0" xfId="0" applyFont="1" applyFill="1"/>
    <xf numFmtId="0" fontId="0" fillId="0" borderId="0" xfId="0" applyAlignment="1">
      <alignment horizontal="justify" vertical="top" wrapText="1"/>
    </xf>
    <xf numFmtId="0" fontId="12" fillId="2" borderId="21" xfId="0" applyFont="1" applyFill="1" applyBorder="1" applyAlignment="1">
      <alignment horizontal="left"/>
    </xf>
    <xf numFmtId="0" fontId="12" fillId="2" borderId="0" xfId="0" applyFont="1" applyFill="1" applyAlignment="1">
      <alignment horizontal="left"/>
    </xf>
    <xf numFmtId="0" fontId="12" fillId="2" borderId="15" xfId="0" applyFont="1" applyFill="1" applyBorder="1" applyAlignment="1">
      <alignment horizontal="left"/>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10" fillId="7" borderId="0" xfId="0" applyFont="1" applyFill="1" applyAlignment="1">
      <alignment horizontal="center"/>
    </xf>
    <xf numFmtId="0" fontId="9" fillId="7" borderId="0" xfId="0" applyFont="1" applyFill="1" applyAlignment="1">
      <alignment horizontal="left"/>
    </xf>
    <xf numFmtId="2" fontId="2" fillId="2" borderId="1" xfId="0" applyNumberFormat="1" applyFont="1" applyFill="1" applyBorder="1" applyAlignment="1">
      <alignment horizontal="center"/>
    </xf>
    <xf numFmtId="2" fontId="2" fillId="2" borderId="2" xfId="0" applyNumberFormat="1" applyFont="1" applyFill="1" applyBorder="1" applyAlignment="1">
      <alignment horizontal="center"/>
    </xf>
    <xf numFmtId="2" fontId="2" fillId="2" borderId="3" xfId="0" applyNumberFormat="1" applyFont="1" applyFill="1" applyBorder="1" applyAlignment="1">
      <alignment horizontal="center"/>
    </xf>
    <xf numFmtId="2" fontId="8" fillId="7" borderId="0" xfId="0" applyNumberFormat="1" applyFont="1" applyFill="1" applyAlignment="1">
      <alignment horizontal="center"/>
    </xf>
    <xf numFmtId="2" fontId="6" fillId="0" borderId="0" xfId="0" applyNumberFormat="1" applyFont="1" applyBorder="1" applyProtection="1">
      <protection locked="0"/>
    </xf>
    <xf numFmtId="2" fontId="3" fillId="2" borderId="0" xfId="0" applyNumberFormat="1" applyFont="1" applyFill="1" applyBorder="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2872739</xdr:colOff>
      <xdr:row>78</xdr:row>
      <xdr:rowOff>121919</xdr:rowOff>
    </xdr:from>
    <xdr:to>
      <xdr:col>3</xdr:col>
      <xdr:colOff>982980</xdr:colOff>
      <xdr:row>87</xdr:row>
      <xdr:rowOff>91440</xdr:rowOff>
    </xdr:to>
    <xdr:pic>
      <xdr:nvPicPr>
        <xdr:cNvPr id="2" name="Picture 1" descr="MUKESH ANDANI PHOTO JPEG.jpg">
          <a:extLst>
            <a:ext uri="{FF2B5EF4-FFF2-40B4-BE49-F238E27FC236}">
              <a16:creationId xmlns:a16="http://schemas.microsoft.com/office/drawing/2014/main" id="{6F64EC48-E4D9-4E03-B913-38F32C2B74E7}"/>
            </a:ext>
          </a:extLst>
        </xdr:cNvPr>
        <xdr:cNvPicPr>
          <a:picLocks noChangeAspect="1"/>
        </xdr:cNvPicPr>
      </xdr:nvPicPr>
      <xdr:blipFill>
        <a:blip xmlns:r="http://schemas.openxmlformats.org/officeDocument/2006/relationships" r:embed="rId1" cstate="print"/>
        <a:stretch>
          <a:fillRect/>
        </a:stretch>
      </xdr:blipFill>
      <xdr:spPr>
        <a:xfrm>
          <a:off x="5585459" y="16306799"/>
          <a:ext cx="1371601" cy="18821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4610100</xdr:colOff>
      <xdr:row>2</xdr:row>
      <xdr:rowOff>137160</xdr:rowOff>
    </xdr:from>
    <xdr:to>
      <xdr:col>1</xdr:col>
      <xdr:colOff>6332220</xdr:colOff>
      <xdr:row>4</xdr:row>
      <xdr:rowOff>76200</xdr:rowOff>
    </xdr:to>
    <xdr:sp macro="" textlink="">
      <xdr:nvSpPr>
        <xdr:cNvPr id="2" name="Arrow: Right 1">
          <a:extLst>
            <a:ext uri="{FF2B5EF4-FFF2-40B4-BE49-F238E27FC236}">
              <a16:creationId xmlns:a16="http://schemas.microsoft.com/office/drawing/2014/main" id="{2554C533-8EC4-45F9-B7D6-287428421099}"/>
            </a:ext>
          </a:extLst>
        </xdr:cNvPr>
        <xdr:cNvSpPr/>
      </xdr:nvSpPr>
      <xdr:spPr>
        <a:xfrm>
          <a:off x="4754880" y="624840"/>
          <a:ext cx="1722120" cy="3886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E3960-BAAA-411A-A705-B9B6C6DE07D9}">
  <dimension ref="B2:G85"/>
  <sheetViews>
    <sheetView topLeftCell="A67" workbookViewId="0">
      <selection activeCell="B88" sqref="B88"/>
    </sheetView>
  </sheetViews>
  <sheetFormatPr defaultRowHeight="14.4" x14ac:dyDescent="0.3"/>
  <cols>
    <col min="1" max="1" width="3" customWidth="1"/>
    <col min="2" max="2" width="36.5546875" customWidth="1"/>
    <col min="3" max="3" width="47.5546875" customWidth="1"/>
    <col min="4" max="4" width="19.44140625" customWidth="1"/>
    <col min="5" max="5" width="22.6640625" customWidth="1"/>
    <col min="6" max="6" width="4.6640625" customWidth="1"/>
  </cols>
  <sheetData>
    <row r="2" spans="2:7" ht="18" x14ac:dyDescent="0.35">
      <c r="B2" s="83" t="s">
        <v>40</v>
      </c>
      <c r="C2" s="83"/>
      <c r="D2" s="83"/>
      <c r="E2" s="83"/>
    </row>
    <row r="3" spans="2:7" ht="10.199999999999999" customHeight="1" x14ac:dyDescent="0.35">
      <c r="B3" s="48"/>
      <c r="C3" s="48"/>
      <c r="D3" s="48"/>
      <c r="E3" s="48"/>
    </row>
    <row r="4" spans="2:7" ht="51" customHeight="1" x14ac:dyDescent="0.3">
      <c r="B4" s="73" t="s">
        <v>59</v>
      </c>
      <c r="C4" s="73"/>
      <c r="D4" s="73"/>
      <c r="E4" s="73"/>
    </row>
    <row r="5" spans="2:7" ht="10.199999999999999" customHeight="1" x14ac:dyDescent="0.3">
      <c r="B5" s="39"/>
      <c r="C5" s="39"/>
      <c r="D5" s="39"/>
      <c r="E5" s="39"/>
    </row>
    <row r="6" spans="2:7" x14ac:dyDescent="0.3">
      <c r="B6" s="84" t="s">
        <v>41</v>
      </c>
      <c r="C6" s="84"/>
      <c r="D6" s="71"/>
      <c r="E6" s="71"/>
    </row>
    <row r="7" spans="2:7" ht="6" customHeight="1" x14ac:dyDescent="0.3"/>
    <row r="8" spans="2:7" x14ac:dyDescent="0.3">
      <c r="B8" s="80" t="s">
        <v>14</v>
      </c>
      <c r="C8" s="45" t="s">
        <v>44</v>
      </c>
      <c r="D8" s="34" t="s">
        <v>15</v>
      </c>
      <c r="E8" s="77" t="s">
        <v>42</v>
      </c>
    </row>
    <row r="9" spans="2:7" x14ac:dyDescent="0.3">
      <c r="B9" s="81"/>
      <c r="C9" s="46" t="s">
        <v>22</v>
      </c>
      <c r="D9" s="36">
        <v>0.2</v>
      </c>
      <c r="E9" s="78"/>
    </row>
    <row r="10" spans="2:7" x14ac:dyDescent="0.3">
      <c r="B10" s="82"/>
      <c r="C10" s="47" t="s">
        <v>45</v>
      </c>
      <c r="D10" s="37">
        <v>0.3</v>
      </c>
      <c r="E10" s="78"/>
    </row>
    <row r="11" spans="2:7" x14ac:dyDescent="0.3">
      <c r="B11" s="80" t="s">
        <v>16</v>
      </c>
      <c r="C11" s="45" t="s">
        <v>46</v>
      </c>
      <c r="D11" s="34" t="s">
        <v>15</v>
      </c>
      <c r="E11" s="78"/>
      <c r="F11" s="42"/>
      <c r="G11" s="42"/>
    </row>
    <row r="12" spans="2:7" x14ac:dyDescent="0.3">
      <c r="B12" s="81"/>
      <c r="C12" s="46" t="s">
        <v>17</v>
      </c>
      <c r="D12" s="36">
        <v>0.05</v>
      </c>
      <c r="E12" s="78"/>
    </row>
    <row r="13" spans="2:7" x14ac:dyDescent="0.3">
      <c r="B13" s="81"/>
      <c r="C13" s="46" t="s">
        <v>18</v>
      </c>
      <c r="D13" s="36">
        <v>0.2</v>
      </c>
      <c r="E13" s="78"/>
    </row>
    <row r="14" spans="2:7" x14ac:dyDescent="0.3">
      <c r="B14" s="82"/>
      <c r="C14" s="47" t="s">
        <v>19</v>
      </c>
      <c r="D14" s="37">
        <v>0.3</v>
      </c>
      <c r="E14" s="78"/>
    </row>
    <row r="15" spans="2:7" x14ac:dyDescent="0.3">
      <c r="B15" s="80" t="s">
        <v>20</v>
      </c>
      <c r="C15" s="45" t="s">
        <v>47</v>
      </c>
      <c r="D15" s="38" t="s">
        <v>15</v>
      </c>
      <c r="E15" s="78"/>
    </row>
    <row r="16" spans="2:7" x14ac:dyDescent="0.3">
      <c r="B16" s="81"/>
      <c r="C16" s="46" t="s">
        <v>21</v>
      </c>
      <c r="D16" s="36">
        <v>0.05</v>
      </c>
      <c r="E16" s="78"/>
    </row>
    <row r="17" spans="2:5" x14ac:dyDescent="0.3">
      <c r="B17" s="81"/>
      <c r="C17" s="46" t="s">
        <v>22</v>
      </c>
      <c r="D17" s="36" t="s">
        <v>23</v>
      </c>
      <c r="E17" s="78"/>
    </row>
    <row r="18" spans="2:5" x14ac:dyDescent="0.3">
      <c r="B18" s="82"/>
      <c r="C18" s="47" t="s">
        <v>19</v>
      </c>
      <c r="D18" s="37">
        <v>0.3</v>
      </c>
      <c r="E18" s="79"/>
    </row>
    <row r="19" spans="2:5" x14ac:dyDescent="0.3">
      <c r="B19" s="40"/>
      <c r="C19" s="35"/>
      <c r="D19" s="41"/>
    </row>
    <row r="20" spans="2:5" x14ac:dyDescent="0.3">
      <c r="B20" s="84" t="s">
        <v>43</v>
      </c>
      <c r="C20" s="84"/>
      <c r="D20" s="32"/>
    </row>
    <row r="21" spans="2:5" ht="7.8" customHeight="1" x14ac:dyDescent="0.3">
      <c r="B21" s="31"/>
      <c r="C21" s="31"/>
      <c r="D21" s="32"/>
    </row>
    <row r="22" spans="2:5" ht="14.4" customHeight="1" x14ac:dyDescent="0.3">
      <c r="B22" s="80" t="s">
        <v>24</v>
      </c>
      <c r="C22" s="45" t="s">
        <v>47</v>
      </c>
      <c r="D22" s="33" t="s">
        <v>15</v>
      </c>
      <c r="E22" s="77" t="s">
        <v>42</v>
      </c>
    </row>
    <row r="23" spans="2:5" x14ac:dyDescent="0.3">
      <c r="B23" s="81"/>
      <c r="C23" s="46" t="s">
        <v>21</v>
      </c>
      <c r="D23" s="41">
        <v>0.05</v>
      </c>
      <c r="E23" s="78"/>
    </row>
    <row r="24" spans="2:5" x14ac:dyDescent="0.3">
      <c r="B24" s="81"/>
      <c r="C24" s="46" t="s">
        <v>25</v>
      </c>
      <c r="D24" s="41">
        <v>0.1</v>
      </c>
      <c r="E24" s="78"/>
    </row>
    <row r="25" spans="2:5" x14ac:dyDescent="0.3">
      <c r="B25" s="81"/>
      <c r="C25" s="46" t="s">
        <v>26</v>
      </c>
      <c r="D25" s="41">
        <v>0.15</v>
      </c>
      <c r="E25" s="78"/>
    </row>
    <row r="26" spans="2:5" x14ac:dyDescent="0.3">
      <c r="B26" s="81"/>
      <c r="C26" s="46" t="s">
        <v>27</v>
      </c>
      <c r="D26" s="41">
        <v>0.25</v>
      </c>
      <c r="E26" s="78"/>
    </row>
    <row r="27" spans="2:5" x14ac:dyDescent="0.3">
      <c r="B27" s="82"/>
      <c r="C27" s="47" t="s">
        <v>28</v>
      </c>
      <c r="D27" s="43">
        <v>0.3</v>
      </c>
      <c r="E27" s="79"/>
    </row>
    <row r="28" spans="2:5" ht="14.4" customHeight="1" x14ac:dyDescent="0.3">
      <c r="E28" s="44"/>
    </row>
    <row r="29" spans="2:5" x14ac:dyDescent="0.3">
      <c r="E29" s="44"/>
    </row>
    <row r="30" spans="2:5" x14ac:dyDescent="0.3">
      <c r="B30" s="84" t="s">
        <v>29</v>
      </c>
      <c r="C30" s="84"/>
      <c r="E30" s="44"/>
    </row>
    <row r="31" spans="2:5" ht="8.4" customHeight="1" x14ac:dyDescent="0.3">
      <c r="B31" s="29"/>
      <c r="E31" s="44"/>
    </row>
    <row r="32" spans="2:5" x14ac:dyDescent="0.3">
      <c r="B32" t="s">
        <v>30</v>
      </c>
      <c r="E32" s="44"/>
    </row>
    <row r="33" spans="2:5" x14ac:dyDescent="0.3">
      <c r="B33" t="s">
        <v>31</v>
      </c>
      <c r="E33" s="44"/>
    </row>
    <row r="34" spans="2:5" x14ac:dyDescent="0.3">
      <c r="B34" t="s">
        <v>32</v>
      </c>
    </row>
    <row r="35" spans="2:5" x14ac:dyDescent="0.3">
      <c r="B35" t="s">
        <v>33</v>
      </c>
    </row>
    <row r="36" spans="2:5" x14ac:dyDescent="0.3">
      <c r="B36" t="s">
        <v>34</v>
      </c>
    </row>
    <row r="37" spans="2:5" x14ac:dyDescent="0.3">
      <c r="B37" t="s">
        <v>35</v>
      </c>
    </row>
    <row r="38" spans="2:5" x14ac:dyDescent="0.3">
      <c r="B38" t="s">
        <v>36</v>
      </c>
    </row>
    <row r="39" spans="2:5" x14ac:dyDescent="0.3">
      <c r="B39" t="s">
        <v>53</v>
      </c>
    </row>
    <row r="40" spans="2:5" x14ac:dyDescent="0.3">
      <c r="B40" t="s">
        <v>48</v>
      </c>
    </row>
    <row r="41" spans="2:5" x14ac:dyDescent="0.3">
      <c r="B41" t="s">
        <v>37</v>
      </c>
    </row>
    <row r="42" spans="2:5" x14ac:dyDescent="0.3">
      <c r="B42" t="s">
        <v>54</v>
      </c>
    </row>
    <row r="43" spans="2:5" x14ac:dyDescent="0.3">
      <c r="B43" t="s">
        <v>49</v>
      </c>
    </row>
    <row r="44" spans="2:5" x14ac:dyDescent="0.3">
      <c r="B44" t="s">
        <v>55</v>
      </c>
    </row>
    <row r="45" spans="2:5" x14ac:dyDescent="0.3">
      <c r="B45" t="s">
        <v>56</v>
      </c>
    </row>
    <row r="46" spans="2:5" x14ac:dyDescent="0.3">
      <c r="B46" t="s">
        <v>38</v>
      </c>
    </row>
    <row r="47" spans="2:5" x14ac:dyDescent="0.3">
      <c r="B47" t="s">
        <v>39</v>
      </c>
    </row>
    <row r="49" spans="2:5" x14ac:dyDescent="0.3">
      <c r="B49" s="84" t="s">
        <v>62</v>
      </c>
      <c r="C49" s="84"/>
    </row>
    <row r="50" spans="2:5" ht="9" customHeight="1" x14ac:dyDescent="0.3">
      <c r="B50" s="30"/>
    </row>
    <row r="51" spans="2:5" x14ac:dyDescent="0.3">
      <c r="B51" t="s">
        <v>50</v>
      </c>
    </row>
    <row r="52" spans="2:5" x14ac:dyDescent="0.3">
      <c r="B52" t="s">
        <v>51</v>
      </c>
    </row>
    <row r="54" spans="2:5" x14ac:dyDescent="0.3">
      <c r="B54" s="84" t="s">
        <v>61</v>
      </c>
      <c r="C54" s="84"/>
    </row>
    <row r="55" spans="2:5" ht="6.6" customHeight="1" x14ac:dyDescent="0.3">
      <c r="B55" s="30"/>
      <c r="C55" s="30"/>
    </row>
    <row r="56" spans="2:5" ht="37.200000000000003" customHeight="1" x14ac:dyDescent="0.3">
      <c r="B56" s="73" t="s">
        <v>52</v>
      </c>
      <c r="C56" s="73"/>
      <c r="D56" s="73"/>
      <c r="E56" s="73"/>
    </row>
    <row r="57" spans="2:5" x14ac:dyDescent="0.3">
      <c r="B57" t="s">
        <v>58</v>
      </c>
    </row>
    <row r="59" spans="2:5" x14ac:dyDescent="0.3">
      <c r="B59" s="72" t="s">
        <v>60</v>
      </c>
    </row>
    <row r="60" spans="2:5" ht="9.6" customHeight="1" x14ac:dyDescent="0.3"/>
    <row r="61" spans="2:5" x14ac:dyDescent="0.3">
      <c r="B61" t="s">
        <v>63</v>
      </c>
    </row>
    <row r="62" spans="2:5" x14ac:dyDescent="0.3">
      <c r="B62" t="s">
        <v>64</v>
      </c>
    </row>
    <row r="64" spans="2:5" x14ac:dyDescent="0.3">
      <c r="B64" s="72" t="s">
        <v>65</v>
      </c>
    </row>
    <row r="66" spans="2:6" ht="33" customHeight="1" x14ac:dyDescent="0.3">
      <c r="B66" s="73" t="s">
        <v>71</v>
      </c>
      <c r="C66" s="73"/>
      <c r="D66" s="73"/>
      <c r="E66" s="73"/>
    </row>
    <row r="67" spans="2:6" ht="19.8" customHeight="1" x14ac:dyDescent="0.3">
      <c r="B67" s="60" t="s">
        <v>69</v>
      </c>
    </row>
    <row r="68" spans="2:6" ht="33.6" customHeight="1" x14ac:dyDescent="0.3">
      <c r="B68" s="73" t="s">
        <v>70</v>
      </c>
      <c r="C68" s="73"/>
      <c r="D68" s="73"/>
      <c r="E68" s="73"/>
    </row>
    <row r="69" spans="2:6" ht="66.599999999999994" customHeight="1" x14ac:dyDescent="0.3">
      <c r="B69" s="73" t="s">
        <v>72</v>
      </c>
      <c r="C69" s="73"/>
      <c r="D69" s="73"/>
      <c r="E69" s="73"/>
    </row>
    <row r="71" spans="2:6" x14ac:dyDescent="0.3">
      <c r="C71" s="51"/>
      <c r="D71" s="58" t="s">
        <v>1</v>
      </c>
      <c r="E71" s="59" t="s">
        <v>2</v>
      </c>
      <c r="F71" s="51"/>
    </row>
    <row r="72" spans="2:6" x14ac:dyDescent="0.3">
      <c r="C72" s="51" t="s">
        <v>66</v>
      </c>
      <c r="D72" s="53">
        <v>650000</v>
      </c>
      <c r="E72" s="53">
        <f>+D72</f>
        <v>650000</v>
      </c>
      <c r="F72" s="52"/>
    </row>
    <row r="73" spans="2:6" x14ac:dyDescent="0.3">
      <c r="C73" s="51" t="s">
        <v>67</v>
      </c>
      <c r="D73" s="54">
        <v>100000</v>
      </c>
      <c r="E73" s="54" t="s">
        <v>15</v>
      </c>
      <c r="F73" s="52"/>
    </row>
    <row r="74" spans="2:6" ht="15.6" x14ac:dyDescent="0.3">
      <c r="C74" s="51" t="s">
        <v>6</v>
      </c>
      <c r="D74" s="55">
        <f>+D72-D73</f>
        <v>550000</v>
      </c>
      <c r="E74" s="55">
        <f>+F72-F73</f>
        <v>0</v>
      </c>
    </row>
    <row r="75" spans="2:6" ht="15.6" x14ac:dyDescent="0.3">
      <c r="C75" s="51" t="s">
        <v>68</v>
      </c>
      <c r="D75" s="56">
        <v>22500</v>
      </c>
      <c r="E75" s="57">
        <v>27500</v>
      </c>
    </row>
    <row r="78" spans="2:6" ht="52.2" customHeight="1" x14ac:dyDescent="0.3">
      <c r="B78" s="73" t="s">
        <v>73</v>
      </c>
      <c r="C78" s="73"/>
      <c r="D78" s="73"/>
      <c r="E78" s="73"/>
    </row>
    <row r="80" spans="2:6" x14ac:dyDescent="0.3">
      <c r="B80" s="50" t="s">
        <v>74</v>
      </c>
    </row>
    <row r="81" spans="2:6" ht="21" x14ac:dyDescent="0.4">
      <c r="B81" s="61" t="s">
        <v>75</v>
      </c>
      <c r="C81" s="62"/>
      <c r="D81" s="62"/>
      <c r="E81" s="62"/>
      <c r="F81" s="63"/>
    </row>
    <row r="82" spans="2:6" ht="28.8" x14ac:dyDescent="0.55000000000000004">
      <c r="B82" s="74" t="s">
        <v>76</v>
      </c>
      <c r="C82" s="75"/>
      <c r="D82" s="75"/>
      <c r="E82" s="75"/>
      <c r="F82" s="76"/>
    </row>
    <row r="83" spans="2:6" x14ac:dyDescent="0.3">
      <c r="B83" s="64" t="s">
        <v>77</v>
      </c>
      <c r="C83" s="65"/>
      <c r="D83" s="65"/>
      <c r="E83" s="65"/>
      <c r="F83" s="66"/>
    </row>
    <row r="84" spans="2:6" x14ac:dyDescent="0.3">
      <c r="B84" s="67" t="s">
        <v>78</v>
      </c>
      <c r="C84" s="65"/>
      <c r="D84" s="65"/>
      <c r="E84" s="65"/>
      <c r="F84" s="66"/>
    </row>
    <row r="85" spans="2:6" x14ac:dyDescent="0.3">
      <c r="B85" s="68" t="s">
        <v>79</v>
      </c>
      <c r="C85" s="69"/>
      <c r="D85" s="69"/>
      <c r="E85" s="69"/>
      <c r="F85" s="70"/>
    </row>
  </sheetData>
  <sheetProtection algorithmName="SHA-512" hashValue="oQqL07gSKQH9lIm/TWKW/XzsueUXgvLqrPZ4jQwfkI3KKMyYwHx2nb+Lt9RptFAHxfXE9+EGJXTtpQsyszTIVg==" saltValue="nKtozrsGG7dGcVpb0QQbFg==" spinCount="100000" sheet="1" formatCells="0" formatColumns="0" formatRows="0" insertColumns="0" insertRows="0" insertHyperlinks="0" deleteColumns="0" deleteRows="0" sort="0" autoFilter="0" pivotTables="0"/>
  <mergeCells count="19">
    <mergeCell ref="E22:E27"/>
    <mergeCell ref="B22:B27"/>
    <mergeCell ref="B2:E2"/>
    <mergeCell ref="B56:E56"/>
    <mergeCell ref="B4:E4"/>
    <mergeCell ref="B20:C20"/>
    <mergeCell ref="B8:B10"/>
    <mergeCell ref="B11:B14"/>
    <mergeCell ref="B15:B18"/>
    <mergeCell ref="E8:E18"/>
    <mergeCell ref="B6:C6"/>
    <mergeCell ref="B30:C30"/>
    <mergeCell ref="B49:C49"/>
    <mergeCell ref="B54:C54"/>
    <mergeCell ref="B66:E66"/>
    <mergeCell ref="B68:E68"/>
    <mergeCell ref="B69:E69"/>
    <mergeCell ref="B78:E78"/>
    <mergeCell ref="B82:F8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770DB-BF94-4455-9060-AA50825C2401}">
  <sheetPr codeName="Sheet1"/>
  <dimension ref="B1:G21"/>
  <sheetViews>
    <sheetView tabSelected="1" workbookViewId="0">
      <selection activeCell="C9" sqref="C9"/>
    </sheetView>
  </sheetViews>
  <sheetFormatPr defaultColWidth="9.109375" defaultRowHeight="14.4" x14ac:dyDescent="0.3"/>
  <cols>
    <col min="1" max="1" width="2.109375" style="1" customWidth="1"/>
    <col min="2" max="2" width="98.77734375" style="1" bestFit="1" customWidth="1"/>
    <col min="3" max="3" width="23.6640625" style="1" bestFit="1" customWidth="1"/>
    <col min="4" max="4" width="2.109375" style="1" customWidth="1"/>
    <col min="5" max="5" width="24.33203125" style="1" bestFit="1" customWidth="1"/>
    <col min="6" max="6" width="9.109375" style="1"/>
    <col min="7" max="7" width="0" style="1" hidden="1" customWidth="1"/>
    <col min="8" max="16384" width="9.109375" style="1"/>
  </cols>
  <sheetData>
    <row r="1" spans="2:7" ht="15" thickBot="1" x14ac:dyDescent="0.35"/>
    <row r="2" spans="2:7" ht="23.4" x14ac:dyDescent="0.45">
      <c r="B2" s="85" t="s">
        <v>3</v>
      </c>
      <c r="C2" s="86"/>
      <c r="D2" s="86"/>
      <c r="E2" s="87"/>
    </row>
    <row r="3" spans="2:7" x14ac:dyDescent="0.3">
      <c r="B3" s="2"/>
      <c r="C3" s="9"/>
      <c r="D3" s="9"/>
      <c r="E3" s="10"/>
    </row>
    <row r="4" spans="2:7" ht="21" x14ac:dyDescent="0.4">
      <c r="B4" s="23" t="s">
        <v>8</v>
      </c>
      <c r="C4" s="90" t="s">
        <v>9</v>
      </c>
      <c r="D4" s="12"/>
      <c r="E4" s="13" t="s">
        <v>12</v>
      </c>
    </row>
    <row r="5" spans="2:7" ht="18" x14ac:dyDescent="0.35">
      <c r="B5" s="2"/>
      <c r="C5" s="9"/>
      <c r="D5" s="3"/>
      <c r="E5" s="49" t="s">
        <v>57</v>
      </c>
    </row>
    <row r="6" spans="2:7" ht="18" x14ac:dyDescent="0.35">
      <c r="B6" s="5"/>
      <c r="C6" s="27" t="s">
        <v>1</v>
      </c>
      <c r="D6" s="14"/>
      <c r="E6" s="28" t="s">
        <v>2</v>
      </c>
    </row>
    <row r="7" spans="2:7" x14ac:dyDescent="0.3">
      <c r="B7" s="5"/>
      <c r="C7" s="9"/>
      <c r="D7" s="3"/>
      <c r="E7" s="4"/>
    </row>
    <row r="8" spans="2:7" ht="15.6" x14ac:dyDescent="0.3">
      <c r="B8" s="15" t="s">
        <v>4</v>
      </c>
      <c r="C8" s="89">
        <v>650000</v>
      </c>
      <c r="D8" s="16"/>
      <c r="E8" s="17">
        <f>+C8</f>
        <v>650000</v>
      </c>
    </row>
    <row r="9" spans="2:7" ht="15.6" x14ac:dyDescent="0.3">
      <c r="B9" s="15" t="s">
        <v>5</v>
      </c>
      <c r="C9" s="89">
        <v>100000</v>
      </c>
      <c r="D9" s="16"/>
      <c r="E9" s="17">
        <v>0</v>
      </c>
    </row>
    <row r="10" spans="2:7" ht="15.6" x14ac:dyDescent="0.3">
      <c r="B10" s="15" t="s">
        <v>6</v>
      </c>
      <c r="C10" s="18">
        <f>+C8-C9</f>
        <v>550000</v>
      </c>
      <c r="D10" s="16"/>
      <c r="E10" s="19">
        <f>+E8-E9</f>
        <v>650000</v>
      </c>
    </row>
    <row r="11" spans="2:7" ht="15.6" x14ac:dyDescent="0.3">
      <c r="B11" s="15" t="s">
        <v>0</v>
      </c>
      <c r="C11" s="20">
        <f>IF(C4="BELOW 60",C17,IF(C4="60 TO 79",C18,IF(C4="80 AND ABOVE",C19)))</f>
        <v>22500</v>
      </c>
      <c r="D11" s="16"/>
      <c r="E11" s="17">
        <f>IF(E10&lt;=250000,0,IF(E10&lt;=500000,(E10-250000)*5%,IF(E10&lt;=750000,(E10-500000)*10%+12500,IF(E10&lt;=1000000,(E10-750000)*15%+37500,IF(E10&lt;=1250000,(E10-1000000)*20%+75000,IF(E10&lt;=1500000,(E10-1250000)*25%+125000,IF(E10&gt;1500000,(E10-1500000)*30%+187500)))))))</f>
        <v>27500</v>
      </c>
    </row>
    <row r="12" spans="2:7" ht="15.6" x14ac:dyDescent="0.3">
      <c r="B12" s="15" t="s">
        <v>7</v>
      </c>
      <c r="C12" s="21">
        <f>IF(C10&lt;=500000,C11,0)</f>
        <v>0</v>
      </c>
      <c r="D12" s="16"/>
      <c r="E12" s="22">
        <f>IF(E10&lt;=500000,E11,0)</f>
        <v>0</v>
      </c>
    </row>
    <row r="13" spans="2:7" ht="15.6" x14ac:dyDescent="0.3">
      <c r="B13" s="26" t="s">
        <v>13</v>
      </c>
      <c r="C13" s="24">
        <f>+C11-C12</f>
        <v>22500</v>
      </c>
      <c r="D13" s="16"/>
      <c r="E13" s="25">
        <f>+E11-E12</f>
        <v>27500</v>
      </c>
      <c r="G13" s="1">
        <f>+C13-E13</f>
        <v>-5000</v>
      </c>
    </row>
    <row r="14" spans="2:7" ht="15" thickBot="1" x14ac:dyDescent="0.35">
      <c r="B14" s="6"/>
      <c r="C14" s="7"/>
      <c r="D14" s="7"/>
      <c r="E14" s="8"/>
    </row>
    <row r="16" spans="2:7" hidden="1" x14ac:dyDescent="0.3"/>
    <row r="17" spans="2:5" hidden="1" x14ac:dyDescent="0.3">
      <c r="C17" s="11">
        <f>IF(C10&lt;=250000,0,IF(C10&lt;=500000,(C10-250000)*5%,IF(C10&lt;=1000000,(C10-500000)*20%+12500,IF(C10&gt;1000000,(C10-1000000)*30%+112500))))</f>
        <v>22500</v>
      </c>
      <c r="E17" s="1" t="s">
        <v>9</v>
      </c>
    </row>
    <row r="18" spans="2:5" hidden="1" x14ac:dyDescent="0.3">
      <c r="B18" s="11"/>
      <c r="C18" s="11">
        <f>IF(C10&lt;=300000,0,IF(C10&lt;=500000,(C10-300000)*5%,IF(C10&lt;=1000000,(C10-500000)*20%+10000,IF(C10&gt;1000000,(C10-1000000)*30%+110000))))</f>
        <v>20000</v>
      </c>
      <c r="E18" s="1" t="s">
        <v>10</v>
      </c>
    </row>
    <row r="19" spans="2:5" hidden="1" x14ac:dyDescent="0.3">
      <c r="C19" s="11">
        <f>IF(C10&lt;=500000,0,IF(C10&lt;=1000000,(C10-500000)*20%,IF(C10&gt;1000000,(C10-1000000)*30%+100000)))</f>
        <v>10000</v>
      </c>
      <c r="E19" s="1" t="s">
        <v>11</v>
      </c>
    </row>
    <row r="20" spans="2:5" hidden="1" x14ac:dyDescent="0.3">
      <c r="C20" s="11"/>
    </row>
    <row r="21" spans="2:5" ht="21" x14ac:dyDescent="0.4">
      <c r="B21" s="88" t="str">
        <f>IF(G13&gt;0,"TAX BENEFIT TO OPT NEW TAX STRUCTURE: RUPEES "&amp;G13,IF(G13&lt;0,"TAX BENEFIT TO OPT OLD TAX STRUCTURE: RUPEES "&amp;-G13,"TAX BENEFITS UNDER BOTH THE SCHEMES ARE SAME"))</f>
        <v>TAX BENEFIT TO OPT OLD TAX STRUCTURE: RUPEES 5000</v>
      </c>
      <c r="C21" s="88"/>
      <c r="D21" s="88"/>
      <c r="E21" s="88"/>
    </row>
  </sheetData>
  <sheetProtection algorithmName="SHA-512" hashValue="tvtc1w7EVr7Zqqj9TZsO3tp8xWP1ldnjo3paeIqP50jds6BielmUd7JECZqBlotxSu/vIgqQ7Iy4uAXL1f3JBw==" saltValue="Ge6/3GYmPVlBZGbA4R3pPQ==" spinCount="100000" sheet="1" objects="1" scenarios="1" selectLockedCells="1"/>
  <mergeCells count="2">
    <mergeCell ref="B2:E2"/>
    <mergeCell ref="B21:E21"/>
  </mergeCells>
  <dataValidations count="2">
    <dataValidation type="list" allowBlank="1" showInputMessage="1" showErrorMessage="1" sqref="C4" xr:uid="{AF137646-5511-48F4-8D12-B6871170DF42}">
      <formula1>"BELOW 60,60 TO 79,80 AND ABOVE"</formula1>
    </dataValidation>
    <dataValidation type="whole" allowBlank="1" showInputMessage="1" showErrorMessage="1" error="DEDUCTION NOT ALLOWED UNDER NEW TAX STRUCTURES" prompt="ALWAYS ZERO" sqref="E9" xr:uid="{1B40BBEC-82F7-4454-8EAE-8DB0415D407A}">
      <formula1>0</formula1>
      <formula2>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115BAC</vt:lpstr>
      <vt:lpstr>TAX CALCULATOR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dell</cp:lastModifiedBy>
  <cp:lastPrinted>2019-06-20T06:56:33Z</cp:lastPrinted>
  <dcterms:created xsi:type="dcterms:W3CDTF">2019-06-19T08:51:10Z</dcterms:created>
  <dcterms:modified xsi:type="dcterms:W3CDTF">2020-04-12T08:45:44Z</dcterms:modified>
</cp:coreProperties>
</file>