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20" windowWidth="20055" windowHeight="7185"/>
  </bookViews>
  <sheets>
    <sheet name="TAX_MEMO_AY1920" sheetId="2" r:id="rId1"/>
    <sheet name="Sheet1" sheetId="1" r:id="rId2"/>
  </sheets>
  <externalReferences>
    <externalReference r:id="rId3"/>
    <externalReference r:id="rId4"/>
  </externalReferences>
  <calcPr calcId="144525"/>
</workbook>
</file>

<file path=xl/calcChain.xml><?xml version="1.0" encoding="utf-8"?>
<calcChain xmlns="http://schemas.openxmlformats.org/spreadsheetml/2006/main">
  <c r="D88" i="2" l="1"/>
  <c r="D84" i="2"/>
  <c r="C65" i="2"/>
  <c r="D74" i="2" s="1"/>
  <c r="C62" i="2"/>
  <c r="D62" i="2" s="1"/>
  <c r="D58" i="2"/>
  <c r="B56" i="2"/>
  <c r="B55" i="2"/>
  <c r="F13" i="2" s="1"/>
  <c r="D41" i="2"/>
  <c r="D36" i="2"/>
  <c r="D35" i="2"/>
  <c r="D33" i="2"/>
  <c r="D34" i="2" s="1"/>
  <c r="D37" i="2" s="1"/>
  <c r="D38" i="2" s="1"/>
  <c r="D43" i="2" s="1"/>
  <c r="D45" i="2" s="1"/>
  <c r="D47" i="2" s="1"/>
  <c r="D49" i="2" s="1"/>
  <c r="D51" i="2" s="1"/>
  <c r="D53" i="2" s="1"/>
  <c r="C29" i="2"/>
  <c r="D26" i="2"/>
  <c r="G22" i="2"/>
  <c r="G16" i="2"/>
  <c r="F16" i="2"/>
  <c r="F15" i="2"/>
  <c r="F14" i="2"/>
  <c r="D13" i="2"/>
  <c r="D90" i="2" l="1"/>
  <c r="D89" i="2"/>
  <c r="C55" i="2"/>
  <c r="G13" i="2" s="1"/>
  <c r="D55" i="2"/>
  <c r="D86" i="2"/>
  <c r="D93" i="2" s="1"/>
  <c r="D91" i="2"/>
  <c r="C93" i="2" l="1"/>
  <c r="C56" i="2"/>
  <c r="D56" i="2" l="1"/>
  <c r="C57" i="2" s="1"/>
  <c r="G14" i="2"/>
  <c r="G15" i="2" l="1"/>
  <c r="D57" i="2"/>
  <c r="G20" i="2" l="1"/>
  <c r="G18" i="2"/>
</calcChain>
</file>

<file path=xl/comments1.xml><?xml version="1.0" encoding="utf-8"?>
<comments xmlns="http://schemas.openxmlformats.org/spreadsheetml/2006/main">
  <authors>
    <author>Naseem</author>
  </authors>
  <commentList>
    <comment ref="C29" authorId="0">
      <text>
        <r>
          <rPr>
            <b/>
            <sz val="9"/>
            <color indexed="81"/>
            <rFont val="Tahoma"/>
            <family val="2"/>
          </rPr>
          <t>Naseem:</t>
        </r>
        <r>
          <rPr>
            <sz val="9"/>
            <color indexed="81"/>
            <rFont val="Tahoma"/>
            <family val="2"/>
          </rPr>
          <t xml:space="preserve">
Additional Depreciation to be verified for Eligibility
</t>
        </r>
      </text>
    </comment>
  </commentList>
</comments>
</file>

<file path=xl/sharedStrings.xml><?xml version="1.0" encoding="utf-8"?>
<sst xmlns="http://schemas.openxmlformats.org/spreadsheetml/2006/main" count="89" uniqueCount="85">
  <si>
    <t>Name</t>
  </si>
  <si>
    <t>Address</t>
  </si>
  <si>
    <t>Status</t>
  </si>
  <si>
    <t>Public Company</t>
  </si>
  <si>
    <t xml:space="preserve">P.A.N </t>
  </si>
  <si>
    <t>T.A.N</t>
  </si>
  <si>
    <t>Assessing officer</t>
  </si>
  <si>
    <t>Deputy Commissioner of Income Tax</t>
  </si>
  <si>
    <t>Chennai</t>
  </si>
  <si>
    <t xml:space="preserve">Accounting year </t>
  </si>
  <si>
    <t>2018-2019</t>
  </si>
  <si>
    <t>Assessment year</t>
  </si>
  <si>
    <t>2019-2020</t>
  </si>
  <si>
    <t>TAX UNDER NORMAL TAX CALCULATION</t>
  </si>
  <si>
    <t>Tax Libility Summary</t>
  </si>
  <si>
    <t>Profit/(Loss) as per P&amp;L A/c</t>
  </si>
  <si>
    <t xml:space="preserve">Add </t>
  </si>
  <si>
    <t>Disallowances Considered seperately under IT. Act.</t>
  </si>
  <si>
    <t xml:space="preserve">Depreciation as per Books </t>
  </si>
  <si>
    <t xml:space="preserve">Loss on sale of assets </t>
  </si>
  <si>
    <t>Amortised cost of programmes</t>
  </si>
  <si>
    <t>So Total Payable ( If  Any )</t>
  </si>
  <si>
    <t xml:space="preserve">allowed in earlier year </t>
  </si>
  <si>
    <t>Penalties</t>
  </si>
  <si>
    <t>Balance Credit</t>
  </si>
  <si>
    <t>Expenditure of Capital Nature</t>
  </si>
  <si>
    <t>Provision for leave encashment</t>
  </si>
  <si>
    <t xml:space="preserve">Interset  Payable If Any </t>
  </si>
  <si>
    <t>Ind AS adjustment</t>
  </si>
  <si>
    <t>Tax Expenses</t>
  </si>
  <si>
    <t>Bonus, Gratuity, 43B item</t>
  </si>
  <si>
    <t>Expenditure of Personal Nature</t>
  </si>
  <si>
    <t xml:space="preserve">Less </t>
  </si>
  <si>
    <t>Allowance under the Income Tax Act / Considered Seperately</t>
  </si>
  <si>
    <t xml:space="preserve">Depreciation as per I T Act </t>
  </si>
  <si>
    <t>Dividend income exempt u/s. 10</t>
  </si>
  <si>
    <t>Allowed on Payment Basis - 43B</t>
  </si>
  <si>
    <t>Expenses Allowed u/s 35D</t>
  </si>
  <si>
    <t xml:space="preserve">Amortised cost </t>
  </si>
  <si>
    <t>Less</t>
  </si>
  <si>
    <t>Unabsorbed Loss brought forward from previous years</t>
  </si>
  <si>
    <t>Unabsorbed Depreciation B/f</t>
  </si>
  <si>
    <t>BUSINESS Loss C/F. FOR SETOFF IN NEXT A.Y</t>
  </si>
  <si>
    <t xml:space="preserve"> TOTAL INCOME</t>
  </si>
  <si>
    <t>Deduction U/ch. VI A</t>
  </si>
  <si>
    <t>TOTAL INCOME</t>
  </si>
  <si>
    <t>TAX ON BUSINESS INCOME ( Please Enter Rate in cell C39</t>
  </si>
  <si>
    <t>Add</t>
  </si>
  <si>
    <t>SURCHARGE Rate if Any Applicable ( Please Enter Rate in cell C41</t>
  </si>
  <si>
    <t>Tax on Business Income + Surcharge (If Any)</t>
  </si>
  <si>
    <t>Education Cess  &amp; Higher Secondary Education cess ( Please Enter Rate in cell C43 if Any)</t>
  </si>
  <si>
    <t>Tax Payable under Normal Provisions of Income Tax Act 1961</t>
  </si>
  <si>
    <t>Higher</t>
  </si>
  <si>
    <t>MAT Credit of Preceeding Previous Year</t>
  </si>
  <si>
    <t>TAX UNDER MAT UNDER SECTION 115JB</t>
  </si>
  <si>
    <t xml:space="preserve">Add: </t>
  </si>
  <si>
    <t>Amount Debited to the Profit &amp; Loss Account</t>
  </si>
  <si>
    <t>Income Tax (Paid or payable)</t>
  </si>
  <si>
    <t>Dividend Distribution Tax</t>
  </si>
  <si>
    <t>Amount transferred to any reserve</t>
  </si>
  <si>
    <t>Provision for uncertain liabilities</t>
  </si>
  <si>
    <t>Dividend Paid or Proposed</t>
  </si>
  <si>
    <t>Expenses relating to income covered u/s 10 [other than sec.10(38)], 11 &amp; 12</t>
  </si>
  <si>
    <t>Ind AS Adj</t>
  </si>
  <si>
    <t>Depreciation</t>
  </si>
  <si>
    <t>Deferred Tax (If debited)</t>
  </si>
  <si>
    <t>Provision for diminution in the value of any asset</t>
  </si>
  <si>
    <t>Amount Credited to the Profit &amp; Loss Account</t>
  </si>
  <si>
    <t>Amount withdrawn from Reserve</t>
  </si>
  <si>
    <t>Income covered u/s 10 [other than sec.10(38)], 11 &amp; 12</t>
  </si>
  <si>
    <t>Amount of depreciation excluding depreciation on revaluation of assets</t>
  </si>
  <si>
    <t>Amount withdrawn from Revaluation Reserve</t>
  </si>
  <si>
    <t>Brought forward Depreciation (As per books of account)</t>
  </si>
  <si>
    <t>Brought forward Loss excluding depreciation (As per books of account)</t>
  </si>
  <si>
    <t>Deferred Tax (If credited)</t>
  </si>
  <si>
    <t>Profit of sick industry company</t>
  </si>
  <si>
    <t>Book Profit u/s 115JB</t>
  </si>
  <si>
    <t>Basic Tax Rate</t>
  </si>
  <si>
    <t>Surcharge</t>
  </si>
  <si>
    <t>Cess</t>
  </si>
  <si>
    <r>
      <t xml:space="preserve">Total Rate of Tax uneder 115 JB - </t>
    </r>
    <r>
      <rPr>
        <b/>
        <sz val="11"/>
        <color theme="1"/>
        <rFont val="Arial Narrow"/>
        <family val="2"/>
      </rPr>
      <t>(MAT Calculation)</t>
    </r>
  </si>
  <si>
    <t>Tax Payable under 115JB</t>
  </si>
  <si>
    <t>ABCD &amp; CO.</t>
  </si>
  <si>
    <t>XXXXXXXXXXXXXXXXXXXX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</si>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</sst>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₹&quot;\ #,##0.00;[Red]&quot;₹&quot;\ \-#,##0.00"/>
    <numFmt numFmtId="43" formatCode="_ * #,##0.00_ ;_ * \-#,##0.00_ ;_ * &quot;-&quot;??_ ;_ @_ "/>
    <numFmt numFmtId="164" formatCode="_(* #,##0_);_(* \(#,##0\);_(* &quot;-&quot;??_);_(@_)"/>
    <numFmt numFmtId="165" formatCode="0.00000%"/>
    <numFmt numFmtId="166" formatCode="0.0"/>
  </numFmts>
  <fonts count="11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name val="Tahoma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u/>
      <sz val="1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66" fontId="10" fillId="0" borderId="0" applyFont="0" applyBorder="0" applyProtection="0"/>
    <xf numFmtId="17" fontId="1" fillId="0" borderId="0"/>
    <xf numFmtId="0" fontId="1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1" fontId="5" fillId="0" borderId="1" xfId="2" applyNumberFormat="1" applyFont="1" applyFill="1" applyBorder="1" applyAlignment="1">
      <alignment vertical="top"/>
    </xf>
    <xf numFmtId="1" fontId="6" fillId="0" borderId="1" xfId="2" applyNumberFormat="1" applyFont="1" applyFill="1" applyBorder="1" applyAlignment="1">
      <alignment vertical="top"/>
    </xf>
    <xf numFmtId="164" fontId="6" fillId="0" borderId="1" xfId="2" applyNumberFormat="1" applyFont="1" applyFill="1" applyBorder="1"/>
    <xf numFmtId="164" fontId="6" fillId="2" borderId="1" xfId="2" quotePrefix="1" applyNumberFormat="1" applyFont="1" applyFill="1" applyBorder="1"/>
    <xf numFmtId="1" fontId="0" fillId="0" borderId="1" xfId="0" applyNumberFormat="1" applyFont="1" applyBorder="1"/>
    <xf numFmtId="8" fontId="2" fillId="2" borderId="1" xfId="0" applyNumberFormat="1" applyFont="1" applyFill="1" applyBorder="1"/>
    <xf numFmtId="1" fontId="6" fillId="0" borderId="0" xfId="2" applyNumberFormat="1" applyFont="1" applyFill="1" applyBorder="1" applyAlignment="1">
      <alignment vertical="top"/>
    </xf>
    <xf numFmtId="1" fontId="5" fillId="0" borderId="0" xfId="2" applyNumberFormat="1" applyFont="1" applyFill="1" applyBorder="1" applyAlignment="1">
      <alignment vertical="top"/>
    </xf>
    <xf numFmtId="164" fontId="6" fillId="0" borderId="0" xfId="2" applyNumberFormat="1" applyFont="1" applyFill="1" applyBorder="1"/>
    <xf numFmtId="164" fontId="6" fillId="0" borderId="0" xfId="3" applyNumberFormat="1" applyFont="1" applyFill="1" applyBorder="1"/>
    <xf numFmtId="0" fontId="0" fillId="0" borderId="0" xfId="0" applyFont="1" applyBorder="1"/>
    <xf numFmtId="3" fontId="7" fillId="0" borderId="1" xfId="2" applyNumberFormat="1" applyFont="1" applyFill="1" applyBorder="1" applyAlignment="1">
      <alignment vertical="top" wrapText="1"/>
    </xf>
    <xf numFmtId="164" fontId="6" fillId="2" borderId="1" xfId="3" applyNumberFormat="1" applyFont="1" applyFill="1" applyBorder="1"/>
    <xf numFmtId="1" fontId="6" fillId="0" borderId="1" xfId="2" applyNumberFormat="1" applyFont="1" applyFill="1" applyBorder="1" applyAlignment="1">
      <alignment vertical="top" wrapText="1"/>
    </xf>
    <xf numFmtId="164" fontId="6" fillId="0" borderId="1" xfId="3" applyNumberFormat="1" applyFont="1" applyFill="1" applyBorder="1"/>
    <xf numFmtId="0" fontId="0" fillId="2" borderId="1" xfId="0" applyFill="1" applyBorder="1"/>
    <xf numFmtId="4" fontId="0" fillId="2" borderId="1" xfId="0" applyNumberFormat="1" applyFont="1" applyFill="1" applyBorder="1"/>
    <xf numFmtId="0" fontId="2" fillId="0" borderId="1" xfId="0" applyFont="1" applyBorder="1"/>
    <xf numFmtId="8" fontId="2" fillId="0" borderId="1" xfId="0" applyNumberFormat="1" applyFont="1" applyBorder="1"/>
    <xf numFmtId="1" fontId="6" fillId="0" borderId="0" xfId="2" applyNumberFormat="1" applyFont="1" applyFill="1" applyBorder="1" applyAlignment="1">
      <alignment vertical="top" wrapText="1"/>
    </xf>
    <xf numFmtId="1" fontId="5" fillId="0" borderId="1" xfId="2" applyNumberFormat="1" applyFont="1" applyFill="1" applyBorder="1" applyAlignment="1">
      <alignment horizontal="center" vertical="top"/>
    </xf>
    <xf numFmtId="1" fontId="6" fillId="0" borderId="1" xfId="2" applyNumberFormat="1" applyFont="1" applyFill="1" applyBorder="1" applyAlignment="1">
      <alignment horizontal="center" vertical="top"/>
    </xf>
    <xf numFmtId="164" fontId="5" fillId="0" borderId="0" xfId="2" applyNumberFormat="1" applyFont="1" applyFill="1" applyBorder="1"/>
    <xf numFmtId="1" fontId="5" fillId="0" borderId="1" xfId="2" applyNumberFormat="1" applyFont="1" applyFill="1" applyBorder="1" applyAlignment="1">
      <alignment vertical="top" wrapText="1"/>
    </xf>
    <xf numFmtId="4" fontId="0" fillId="0" borderId="1" xfId="0" applyNumberFormat="1" applyFont="1" applyBorder="1"/>
    <xf numFmtId="164" fontId="6" fillId="2" borderId="1" xfId="2" applyNumberFormat="1" applyFont="1" applyFill="1" applyBorder="1"/>
    <xf numFmtId="1" fontId="5" fillId="0" borderId="0" xfId="2" applyNumberFormat="1" applyFont="1" applyFill="1" applyBorder="1" applyAlignment="1">
      <alignment vertical="top" wrapText="1"/>
    </xf>
    <xf numFmtId="164" fontId="5" fillId="2" borderId="1" xfId="3" applyNumberFormat="1" applyFont="1" applyFill="1" applyBorder="1"/>
    <xf numFmtId="164" fontId="5" fillId="0" borderId="0" xfId="3" applyNumberFormat="1" applyFont="1" applyFill="1" applyBorder="1"/>
    <xf numFmtId="9" fontId="6" fillId="0" borderId="1" xfId="2" applyNumberFormat="1" applyFont="1" applyFill="1" applyBorder="1"/>
    <xf numFmtId="9" fontId="6" fillId="0" borderId="0" xfId="2" applyNumberFormat="1" applyFont="1" applyFill="1" applyBorder="1"/>
    <xf numFmtId="164" fontId="6" fillId="2" borderId="1" xfId="1" applyNumberFormat="1" applyFont="1" applyFill="1" applyBorder="1" applyAlignment="1">
      <alignment horizontal="center"/>
    </xf>
    <xf numFmtId="0" fontId="0" fillId="0" borderId="1" xfId="0" applyFont="1" applyBorder="1"/>
    <xf numFmtId="1" fontId="7" fillId="0" borderId="1" xfId="2" applyNumberFormat="1" applyFont="1" applyFill="1" applyBorder="1" applyAlignment="1">
      <alignment horizontal="left" vertical="top"/>
    </xf>
    <xf numFmtId="1" fontId="7" fillId="0" borderId="1" xfId="2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/>
    <xf numFmtId="1" fontId="7" fillId="2" borderId="1" xfId="2" applyNumberFormat="1" applyFont="1" applyFill="1" applyBorder="1" applyAlignment="1">
      <alignment horizontal="center" vertical="center"/>
    </xf>
    <xf numFmtId="4" fontId="0" fillId="0" borderId="0" xfId="0" applyNumberFormat="1" applyFont="1"/>
    <xf numFmtId="4" fontId="0" fillId="0" borderId="1" xfId="0" applyNumberFormat="1" applyBorder="1"/>
    <xf numFmtId="0" fontId="0" fillId="2" borderId="1" xfId="0" applyFont="1" applyFill="1" applyBorder="1"/>
    <xf numFmtId="0" fontId="0" fillId="0" borderId="1" xfId="0" applyBorder="1"/>
    <xf numFmtId="9" fontId="0" fillId="0" borderId="1" xfId="0" applyNumberFormat="1" applyFont="1" applyBorder="1"/>
    <xf numFmtId="165" fontId="0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Font="1" applyAlignment="1">
      <alignment wrapText="1"/>
    </xf>
  </cellXfs>
  <cellStyles count="7">
    <cellStyle name="Comma" xfId="1" builtinId="3"/>
    <cellStyle name="Comma_Genx Tax Computation Mar08" xfId="3"/>
    <cellStyle name="Excel_BuiltIn_Comma" xfId="4"/>
    <cellStyle name="MMM-YY" xfId="5"/>
    <cellStyle name="Normal" xfId="0" builtinId="0"/>
    <cellStyle name="Normal 20" xfId="6"/>
    <cellStyle name="Normal_Genx Tax Computation Mar0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%232Naseem%20Files/%232Work/%23%20Ramco%20Windfarms%20%20Limited/%231%20Audit%20Workings/%23%20Audit%20Workings%20-%20Ramco%20Windfarms%20Limit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%232Naseem%20Files/%232Work/%23%20Ramco%20Industries%20Limited/2018-19/Tax%20Audit/Auditor_Workings/%23_Auditor_Workings_RIL_Tax_Audit_AY19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 New"/>
      <sheetName val="43B interest"/>
      <sheetName val="# Memo"/>
      <sheetName val="26AS"/>
      <sheetName val="Carry Forward &amp; Settoff"/>
      <sheetName val="43B"/>
      <sheetName val="Advance Tax"/>
      <sheetName val="EPF"/>
      <sheetName val="depreciation"/>
      <sheetName val="Ratios"/>
      <sheetName val="MAT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H15">
            <v>0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_MEMO_AY1920"/>
      <sheetName val="CLUB_EXPENSES"/>
      <sheetName val="43B"/>
      <sheetName val="ICDS NOTES"/>
      <sheetName val="Nature of Business A -CLA 10(a)"/>
      <sheetName val="Regn_Nos A -CLAUSE 4"/>
      <sheetName val="IT_DEPRE"/>
      <sheetName val="querie_observation"/>
      <sheetName val="Conso TB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J25">
            <v>363782449.45170271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G93"/>
  <sheetViews>
    <sheetView tabSelected="1" zoomScale="85" zoomScaleNormal="85" workbookViewId="0">
      <selection activeCell="E3" sqref="E3"/>
    </sheetView>
  </sheetViews>
  <sheetFormatPr defaultRowHeight="16.5" x14ac:dyDescent="0.3"/>
  <cols>
    <col min="1" max="1" width="16.28515625" style="2" customWidth="1"/>
    <col min="2" max="2" width="58.5703125" style="42" customWidth="1"/>
    <col min="3" max="3" width="13.85546875" style="2" bestFit="1" customWidth="1"/>
    <col min="4" max="4" width="13.28515625" style="2" bestFit="1" customWidth="1"/>
    <col min="5" max="5" width="9.140625" style="2"/>
    <col min="6" max="6" width="51.140625" style="2" bestFit="1" customWidth="1"/>
    <col min="7" max="7" width="14.5703125" style="2" customWidth="1"/>
    <col min="8" max="8" width="51.140625" style="2" bestFit="1" customWidth="1"/>
    <col min="9" max="9" width="10.85546875" style="2" customWidth="1"/>
    <col min="10" max="16384" width="9.140625" style="2"/>
  </cols>
  <sheetData>
    <row r="1" spans="1:7" x14ac:dyDescent="0.3">
      <c r="A1" s="1" t="s">
        <v>0</v>
      </c>
      <c r="B1" t="s">
        <v>82</v>
      </c>
    </row>
    <row r="2" spans="1:7" x14ac:dyDescent="0.3">
      <c r="A2" s="3" t="s">
        <v>1</v>
      </c>
      <c r="B2" s="51" t="s">
        <v>83</v>
      </c>
    </row>
    <row r="3" spans="1:7" x14ac:dyDescent="0.3">
      <c r="A3" s="1" t="s">
        <v>2</v>
      </c>
      <c r="B3" t="s">
        <v>3</v>
      </c>
    </row>
    <row r="4" spans="1:7" x14ac:dyDescent="0.3">
      <c r="A4" s="1" t="s">
        <v>4</v>
      </c>
      <c r="B4" s="2" t="s">
        <v>84</v>
      </c>
    </row>
    <row r="5" spans="1:7" x14ac:dyDescent="0.3">
      <c r="A5" s="1" t="s">
        <v>5</v>
      </c>
      <c r="B5" s="4"/>
    </row>
    <row r="6" spans="1:7" x14ac:dyDescent="0.3">
      <c r="A6" s="1" t="s">
        <v>6</v>
      </c>
      <c r="B6" s="4" t="s">
        <v>7</v>
      </c>
    </row>
    <row r="7" spans="1:7" x14ac:dyDescent="0.3">
      <c r="A7" s="1"/>
      <c r="B7" s="4" t="s">
        <v>8</v>
      </c>
    </row>
    <row r="8" spans="1:7" x14ac:dyDescent="0.3">
      <c r="A8" s="1" t="s">
        <v>9</v>
      </c>
      <c r="B8" s="4" t="s">
        <v>10</v>
      </c>
    </row>
    <row r="9" spans="1:7" x14ac:dyDescent="0.3">
      <c r="A9" s="1" t="s">
        <v>11</v>
      </c>
      <c r="B9" s="4" t="s">
        <v>12</v>
      </c>
    </row>
    <row r="10" spans="1:7" ht="17.25" thickBot="1" x14ac:dyDescent="0.35">
      <c r="A10" s="1"/>
      <c r="B10" s="2"/>
    </row>
    <row r="11" spans="1:7" ht="17.25" thickBot="1" x14ac:dyDescent="0.35">
      <c r="A11" s="48" t="s">
        <v>13</v>
      </c>
      <c r="B11" s="48"/>
      <c r="C11" s="48"/>
      <c r="D11" s="48"/>
      <c r="F11" s="49" t="s">
        <v>14</v>
      </c>
      <c r="G11" s="50"/>
    </row>
    <row r="12" spans="1:7" x14ac:dyDescent="0.3">
      <c r="A12" s="1"/>
      <c r="B12" s="2"/>
    </row>
    <row r="13" spans="1:7" x14ac:dyDescent="0.3">
      <c r="A13" s="5" t="s">
        <v>15</v>
      </c>
      <c r="B13" s="6"/>
      <c r="C13" s="7"/>
      <c r="D13" s="8">
        <f>+C13</f>
        <v>0</v>
      </c>
      <c r="F13" s="9" t="str">
        <f t="shared" ref="F13:G16" si="0">+B55</f>
        <v>Tax Payable under Normal Provisions of Income Tax Act 1961</v>
      </c>
      <c r="G13" s="10">
        <f t="shared" si="0"/>
        <v>0</v>
      </c>
    </row>
    <row r="14" spans="1:7" s="15" customFormat="1" x14ac:dyDescent="0.3">
      <c r="A14" s="11"/>
      <c r="B14" s="12"/>
      <c r="C14" s="13"/>
      <c r="D14" s="14"/>
      <c r="F14" s="9" t="str">
        <f t="shared" si="0"/>
        <v>Tax Payable under 115JB</v>
      </c>
      <c r="G14" s="10">
        <f t="shared" si="0"/>
        <v>0</v>
      </c>
    </row>
    <row r="15" spans="1:7" x14ac:dyDescent="0.3">
      <c r="A15" s="5" t="s">
        <v>16</v>
      </c>
      <c r="B15" s="16" t="s">
        <v>17</v>
      </c>
      <c r="C15" s="7"/>
      <c r="D15" s="17"/>
      <c r="F15" s="9" t="str">
        <f t="shared" si="0"/>
        <v>Higher</v>
      </c>
      <c r="G15" s="10">
        <f t="shared" si="0"/>
        <v>0</v>
      </c>
    </row>
    <row r="16" spans="1:7" x14ac:dyDescent="0.3">
      <c r="A16" s="18"/>
      <c r="B16" s="18" t="s">
        <v>18</v>
      </c>
      <c r="C16" s="19">
        <v>207957805.75999999</v>
      </c>
      <c r="D16" s="17"/>
      <c r="F16" s="9" t="str">
        <f t="shared" si="0"/>
        <v>MAT Credit of Preceeding Previous Year</v>
      </c>
      <c r="G16" s="10">
        <f t="shared" si="0"/>
        <v>0</v>
      </c>
    </row>
    <row r="17" spans="1:7" x14ac:dyDescent="0.3">
      <c r="A17" s="18"/>
      <c r="B17" s="18" t="s">
        <v>19</v>
      </c>
      <c r="C17" s="19">
        <v>0</v>
      </c>
      <c r="D17" s="17"/>
      <c r="G17" s="1"/>
    </row>
    <row r="18" spans="1:7" x14ac:dyDescent="0.3">
      <c r="A18" s="18"/>
      <c r="B18" s="18" t="s">
        <v>20</v>
      </c>
      <c r="C18" s="7">
        <v>0</v>
      </c>
      <c r="D18" s="17"/>
      <c r="F18" s="20" t="s">
        <v>21</v>
      </c>
      <c r="G18" s="10">
        <f>MAX(G15-G16,0)</f>
        <v>0</v>
      </c>
    </row>
    <row r="19" spans="1:7" x14ac:dyDescent="0.3">
      <c r="A19" s="18"/>
      <c r="B19" s="18" t="s">
        <v>22</v>
      </c>
      <c r="C19" s="19">
        <v>0</v>
      </c>
      <c r="D19" s="17"/>
    </row>
    <row r="20" spans="1:7" x14ac:dyDescent="0.3">
      <c r="A20" s="18"/>
      <c r="B20" s="18" t="s">
        <v>23</v>
      </c>
      <c r="C20" s="19">
        <v>0</v>
      </c>
      <c r="D20" s="17"/>
      <c r="F20" s="20" t="s">
        <v>24</v>
      </c>
      <c r="G20" s="21">
        <f>+G16-G15</f>
        <v>0</v>
      </c>
    </row>
    <row r="21" spans="1:7" x14ac:dyDescent="0.3">
      <c r="A21" s="18"/>
      <c r="B21" s="18" t="s">
        <v>25</v>
      </c>
      <c r="C21" s="19">
        <v>0</v>
      </c>
      <c r="D21" s="17"/>
    </row>
    <row r="22" spans="1:7" x14ac:dyDescent="0.3">
      <c r="A22" s="18"/>
      <c r="B22" s="18" t="s">
        <v>26</v>
      </c>
      <c r="C22" s="19">
        <v>0</v>
      </c>
      <c r="D22" s="17"/>
      <c r="F22" s="22" t="s">
        <v>27</v>
      </c>
      <c r="G22" s="23">
        <f>+'[1]Advance Tax'!H15</f>
        <v>0</v>
      </c>
    </row>
    <row r="23" spans="1:7" x14ac:dyDescent="0.3">
      <c r="A23" s="18"/>
      <c r="B23" s="18" t="s">
        <v>28</v>
      </c>
      <c r="C23" s="19">
        <v>0</v>
      </c>
      <c r="D23" s="17"/>
    </row>
    <row r="24" spans="1:7" x14ac:dyDescent="0.3">
      <c r="A24" s="18"/>
      <c r="B24" s="18" t="s">
        <v>29</v>
      </c>
      <c r="C24" s="19">
        <v>0</v>
      </c>
      <c r="D24" s="17"/>
    </row>
    <row r="25" spans="1:7" x14ac:dyDescent="0.3">
      <c r="A25" s="18"/>
      <c r="B25" s="18" t="s">
        <v>30</v>
      </c>
      <c r="C25" s="19">
        <v>0</v>
      </c>
      <c r="D25" s="17"/>
    </row>
    <row r="26" spans="1:7" x14ac:dyDescent="0.3">
      <c r="A26" s="18"/>
      <c r="B26" s="18" t="s">
        <v>31</v>
      </c>
      <c r="C26" s="19">
        <v>0</v>
      </c>
      <c r="D26" s="17">
        <f>SUM(C16:C26)</f>
        <v>207957805.75999999</v>
      </c>
    </row>
    <row r="27" spans="1:7" s="15" customFormat="1" x14ac:dyDescent="0.3">
      <c r="A27" s="11"/>
      <c r="B27" s="24"/>
      <c r="C27" s="14"/>
      <c r="D27" s="14"/>
    </row>
    <row r="28" spans="1:7" x14ac:dyDescent="0.3">
      <c r="A28" s="5" t="s">
        <v>32</v>
      </c>
      <c r="B28" s="16" t="s">
        <v>33</v>
      </c>
      <c r="C28" s="19"/>
      <c r="D28" s="17"/>
    </row>
    <row r="29" spans="1:7" x14ac:dyDescent="0.3">
      <c r="A29" s="25"/>
      <c r="B29" s="18" t="s">
        <v>34</v>
      </c>
      <c r="C29" s="19">
        <f>+[2]IT_DEPRE!J25</f>
        <v>363782449.45170271</v>
      </c>
      <c r="D29" s="17"/>
    </row>
    <row r="30" spans="1:7" x14ac:dyDescent="0.3">
      <c r="A30" s="25"/>
      <c r="B30" s="18" t="s">
        <v>35</v>
      </c>
      <c r="C30" s="19">
        <v>0</v>
      </c>
      <c r="D30" s="17"/>
    </row>
    <row r="31" spans="1:7" x14ac:dyDescent="0.3">
      <c r="A31" s="25"/>
      <c r="B31" s="18" t="s">
        <v>36</v>
      </c>
      <c r="C31" s="19">
        <v>0</v>
      </c>
      <c r="D31" s="17"/>
    </row>
    <row r="32" spans="1:7" x14ac:dyDescent="0.3">
      <c r="A32" s="25"/>
      <c r="B32" s="18" t="s">
        <v>37</v>
      </c>
      <c r="C32" s="19">
        <v>0</v>
      </c>
      <c r="D32" s="17"/>
    </row>
    <row r="33" spans="1:4" x14ac:dyDescent="0.3">
      <c r="A33" s="26"/>
      <c r="B33" s="18" t="s">
        <v>38</v>
      </c>
      <c r="C33" s="19">
        <v>0</v>
      </c>
      <c r="D33" s="17">
        <f>-SUM(C29:C33)</f>
        <v>-363782449.45170271</v>
      </c>
    </row>
    <row r="34" spans="1:4" s="15" customFormat="1" x14ac:dyDescent="0.3">
      <c r="A34" s="11"/>
      <c r="B34" s="24"/>
      <c r="C34" s="27"/>
      <c r="D34" s="17">
        <f>SUM(D33,D26,D13)</f>
        <v>-155824643.69170272</v>
      </c>
    </row>
    <row r="35" spans="1:4" x14ac:dyDescent="0.3">
      <c r="A35" s="5" t="s">
        <v>39</v>
      </c>
      <c r="B35" s="28" t="s">
        <v>40</v>
      </c>
      <c r="C35" s="29">
        <v>0</v>
      </c>
      <c r="D35" s="17">
        <f>-C35</f>
        <v>0</v>
      </c>
    </row>
    <row r="36" spans="1:4" x14ac:dyDescent="0.3">
      <c r="A36" s="5"/>
      <c r="B36" s="28" t="s">
        <v>41</v>
      </c>
      <c r="C36" s="29">
        <v>0</v>
      </c>
      <c r="D36" s="17">
        <f>-C36</f>
        <v>0</v>
      </c>
    </row>
    <row r="37" spans="1:4" x14ac:dyDescent="0.3">
      <c r="A37" s="6"/>
      <c r="B37" s="28" t="s">
        <v>42</v>
      </c>
      <c r="C37" s="7"/>
      <c r="D37" s="17">
        <f>SUM(D34:D36)</f>
        <v>-155824643.69170272</v>
      </c>
    </row>
    <row r="38" spans="1:4" x14ac:dyDescent="0.3">
      <c r="A38" s="6"/>
      <c r="B38" s="28" t="s">
        <v>43</v>
      </c>
      <c r="C38" s="7"/>
      <c r="D38" s="30">
        <f>+D37</f>
        <v>-155824643.69170272</v>
      </c>
    </row>
    <row r="39" spans="1:4" s="15" customFormat="1" x14ac:dyDescent="0.3">
      <c r="A39" s="11"/>
      <c r="B39" s="31"/>
      <c r="C39" s="13"/>
      <c r="D39" s="14"/>
    </row>
    <row r="40" spans="1:4" x14ac:dyDescent="0.3">
      <c r="A40" s="5" t="s">
        <v>39</v>
      </c>
      <c r="B40" s="28" t="s">
        <v>44</v>
      </c>
      <c r="C40" s="7"/>
      <c r="D40" s="17"/>
    </row>
    <row r="41" spans="1:4" s="15" customFormat="1" x14ac:dyDescent="0.3">
      <c r="A41" s="6"/>
      <c r="B41" s="18"/>
      <c r="C41" s="7"/>
      <c r="D41" s="17">
        <f>+C41</f>
        <v>0</v>
      </c>
    </row>
    <row r="42" spans="1:4" s="15" customFormat="1" x14ac:dyDescent="0.3">
      <c r="A42" s="11"/>
      <c r="B42" s="24"/>
      <c r="C42" s="13"/>
      <c r="D42" s="14"/>
    </row>
    <row r="43" spans="1:4" x14ac:dyDescent="0.3">
      <c r="A43" s="6"/>
      <c r="B43" s="28" t="s">
        <v>45</v>
      </c>
      <c r="C43" s="7"/>
      <c r="D43" s="32">
        <f>+D38-D41</f>
        <v>-155824643.69170272</v>
      </c>
    </row>
    <row r="44" spans="1:4" s="15" customFormat="1" x14ac:dyDescent="0.3">
      <c r="A44" s="11"/>
      <c r="B44" s="31"/>
      <c r="C44" s="13"/>
      <c r="D44" s="33"/>
    </row>
    <row r="45" spans="1:4" x14ac:dyDescent="0.3">
      <c r="A45" s="6"/>
      <c r="B45" s="28" t="s">
        <v>46</v>
      </c>
      <c r="C45" s="34">
        <v>0.3</v>
      </c>
      <c r="D45" s="17">
        <f>+IF(D43&gt;0,D43*$C$45,0)</f>
        <v>0</v>
      </c>
    </row>
    <row r="46" spans="1:4" s="15" customFormat="1" x14ac:dyDescent="0.3">
      <c r="A46" s="11"/>
      <c r="B46" s="31"/>
      <c r="C46" s="13"/>
      <c r="D46" s="14"/>
    </row>
    <row r="47" spans="1:4" ht="33" x14ac:dyDescent="0.3">
      <c r="A47" s="5" t="s">
        <v>47</v>
      </c>
      <c r="B47" s="28" t="s">
        <v>48</v>
      </c>
      <c r="C47" s="34">
        <v>0</v>
      </c>
      <c r="D47" s="17">
        <f>+D45*$C$47</f>
        <v>0</v>
      </c>
    </row>
    <row r="48" spans="1:4" x14ac:dyDescent="0.3">
      <c r="A48" s="12"/>
      <c r="B48" s="31"/>
      <c r="C48" s="35"/>
      <c r="D48" s="14"/>
    </row>
    <row r="49" spans="1:6" x14ac:dyDescent="0.3">
      <c r="A49" s="5"/>
      <c r="B49" s="28" t="s">
        <v>49</v>
      </c>
      <c r="C49" s="34"/>
      <c r="D49" s="17">
        <f>SUM(D47,D45)</f>
        <v>0</v>
      </c>
    </row>
    <row r="50" spans="1:6" s="15" customFormat="1" x14ac:dyDescent="0.3">
      <c r="A50" s="12"/>
      <c r="B50" s="31"/>
      <c r="C50" s="13"/>
      <c r="D50" s="14"/>
    </row>
    <row r="51" spans="1:6" ht="33" x14ac:dyDescent="0.3">
      <c r="A51" s="5" t="s">
        <v>47</v>
      </c>
      <c r="B51" s="28" t="s">
        <v>50</v>
      </c>
      <c r="C51" s="34">
        <v>0.04</v>
      </c>
      <c r="D51" s="17">
        <f>+D49*$C$51</f>
        <v>0</v>
      </c>
    </row>
    <row r="52" spans="1:6" x14ac:dyDescent="0.3">
      <c r="A52" s="12"/>
      <c r="B52" s="31"/>
      <c r="C52" s="35"/>
      <c r="D52" s="14"/>
    </row>
    <row r="53" spans="1:6" x14ac:dyDescent="0.3">
      <c r="A53" s="5"/>
      <c r="B53" s="28" t="s">
        <v>51</v>
      </c>
      <c r="C53" s="34"/>
      <c r="D53" s="36">
        <f>+D51</f>
        <v>0</v>
      </c>
    </row>
    <row r="54" spans="1:6" s="15" customFormat="1" x14ac:dyDescent="0.3">
      <c r="A54" s="12"/>
      <c r="B54" s="31"/>
      <c r="C54" s="13"/>
      <c r="D54" s="14"/>
    </row>
    <row r="55" spans="1:6" x14ac:dyDescent="0.3">
      <c r="A55" s="37"/>
      <c r="B55" s="38" t="str">
        <f>+B53</f>
        <v>Tax Payable under Normal Provisions of Income Tax Act 1961</v>
      </c>
      <c r="C55" s="39">
        <f>+D53</f>
        <v>0</v>
      </c>
      <c r="D55" s="40">
        <f>+D53</f>
        <v>0</v>
      </c>
    </row>
    <row r="56" spans="1:6" x14ac:dyDescent="0.3">
      <c r="A56" s="37"/>
      <c r="B56" s="38" t="str">
        <f>+B93</f>
        <v>Tax Payable under 115JB</v>
      </c>
      <c r="C56" s="39">
        <f>+D93</f>
        <v>0</v>
      </c>
      <c r="D56" s="36">
        <f>+C56</f>
        <v>0</v>
      </c>
    </row>
    <row r="57" spans="1:6" x14ac:dyDescent="0.3">
      <c r="A57" s="37"/>
      <c r="B57" s="38" t="s">
        <v>52</v>
      </c>
      <c r="C57" s="41">
        <f>+MAX(D56,D55)</f>
        <v>0</v>
      </c>
      <c r="D57" s="36">
        <f>+C57</f>
        <v>0</v>
      </c>
    </row>
    <row r="58" spans="1:6" x14ac:dyDescent="0.3">
      <c r="A58" s="37"/>
      <c r="B58" s="38" t="s">
        <v>53</v>
      </c>
      <c r="C58" s="29">
        <v>0</v>
      </c>
      <c r="D58" s="36">
        <f>+C58</f>
        <v>0</v>
      </c>
      <c r="F58" s="42"/>
    </row>
    <row r="60" spans="1:6" x14ac:dyDescent="0.3">
      <c r="A60" s="48" t="s">
        <v>54</v>
      </c>
      <c r="B60" s="48"/>
      <c r="C60" s="48"/>
      <c r="D60" s="48"/>
    </row>
    <row r="61" spans="1:6" x14ac:dyDescent="0.3">
      <c r="A61" s="1"/>
      <c r="B61" s="2"/>
    </row>
    <row r="62" spans="1:6" x14ac:dyDescent="0.3">
      <c r="A62" s="5" t="s">
        <v>15</v>
      </c>
      <c r="B62" s="6"/>
      <c r="C62" s="7">
        <f>+C13</f>
        <v>0</v>
      </c>
      <c r="D62" s="8">
        <f>+C62</f>
        <v>0</v>
      </c>
    </row>
    <row r="64" spans="1:6" x14ac:dyDescent="0.3">
      <c r="A64" s="22" t="s">
        <v>55</v>
      </c>
      <c r="B64" s="43" t="s">
        <v>56</v>
      </c>
      <c r="C64" s="7">
        <v>0</v>
      </c>
      <c r="D64" s="44"/>
    </row>
    <row r="65" spans="1:4" x14ac:dyDescent="0.3">
      <c r="A65" s="37"/>
      <c r="B65" s="29" t="s">
        <v>57</v>
      </c>
      <c r="C65" s="7">
        <f>+C24</f>
        <v>0</v>
      </c>
      <c r="D65" s="44"/>
    </row>
    <row r="66" spans="1:4" x14ac:dyDescent="0.3">
      <c r="A66" s="37"/>
      <c r="B66" s="29" t="s">
        <v>58</v>
      </c>
      <c r="C66" s="7">
        <v>0</v>
      </c>
      <c r="D66" s="44"/>
    </row>
    <row r="67" spans="1:4" x14ac:dyDescent="0.3">
      <c r="A67" s="37"/>
      <c r="B67" s="29" t="s">
        <v>59</v>
      </c>
      <c r="C67" s="7">
        <v>0</v>
      </c>
      <c r="D67" s="44"/>
    </row>
    <row r="68" spans="1:4" x14ac:dyDescent="0.3">
      <c r="A68" s="37"/>
      <c r="B68" s="29" t="s">
        <v>60</v>
      </c>
      <c r="C68" s="7">
        <v>0</v>
      </c>
      <c r="D68" s="44"/>
    </row>
    <row r="69" spans="1:4" x14ac:dyDescent="0.3">
      <c r="A69" s="37"/>
      <c r="B69" s="29" t="s">
        <v>61</v>
      </c>
      <c r="C69" s="7">
        <v>0</v>
      </c>
      <c r="D69" s="44"/>
    </row>
    <row r="70" spans="1:4" x14ac:dyDescent="0.3">
      <c r="A70" s="37"/>
      <c r="B70" s="29" t="s">
        <v>62</v>
      </c>
      <c r="C70" s="7">
        <v>0</v>
      </c>
      <c r="D70" s="44"/>
    </row>
    <row r="71" spans="1:4" x14ac:dyDescent="0.3">
      <c r="A71" s="37"/>
      <c r="B71" s="43" t="s">
        <v>63</v>
      </c>
      <c r="C71" s="7">
        <v>0</v>
      </c>
      <c r="D71" s="44"/>
    </row>
    <row r="72" spans="1:4" x14ac:dyDescent="0.3">
      <c r="A72" s="37"/>
      <c r="B72" s="29" t="s">
        <v>64</v>
      </c>
      <c r="C72" s="7">
        <v>0</v>
      </c>
      <c r="D72" s="44"/>
    </row>
    <row r="73" spans="1:4" x14ac:dyDescent="0.3">
      <c r="A73" s="37"/>
      <c r="B73" s="29" t="s">
        <v>65</v>
      </c>
      <c r="C73" s="7">
        <v>0</v>
      </c>
      <c r="D73" s="44"/>
    </row>
    <row r="74" spans="1:4" x14ac:dyDescent="0.3">
      <c r="A74" s="37"/>
      <c r="B74" s="29" t="s">
        <v>66</v>
      </c>
      <c r="C74" s="7">
        <v>0</v>
      </c>
      <c r="D74" s="8">
        <f>SUM(C64:C74)</f>
        <v>0</v>
      </c>
    </row>
    <row r="76" spans="1:4" x14ac:dyDescent="0.3">
      <c r="A76" s="22" t="s">
        <v>39</v>
      </c>
      <c r="B76" s="45" t="s">
        <v>67</v>
      </c>
      <c r="C76" s="7">
        <v>0</v>
      </c>
      <c r="D76" s="44"/>
    </row>
    <row r="77" spans="1:4" x14ac:dyDescent="0.3">
      <c r="A77" s="37"/>
      <c r="B77" s="45" t="s">
        <v>68</v>
      </c>
      <c r="C77" s="7">
        <v>0</v>
      </c>
      <c r="D77" s="44"/>
    </row>
    <row r="78" spans="1:4" x14ac:dyDescent="0.3">
      <c r="A78" s="37"/>
      <c r="B78" s="45" t="s">
        <v>69</v>
      </c>
      <c r="C78" s="7">
        <v>0</v>
      </c>
      <c r="D78" s="44"/>
    </row>
    <row r="79" spans="1:4" x14ac:dyDescent="0.3">
      <c r="A79" s="37"/>
      <c r="B79" s="45" t="s">
        <v>70</v>
      </c>
      <c r="C79" s="7">
        <v>0</v>
      </c>
      <c r="D79" s="44"/>
    </row>
    <row r="80" spans="1:4" x14ac:dyDescent="0.3">
      <c r="A80" s="37"/>
      <c r="B80" s="45" t="s">
        <v>71</v>
      </c>
      <c r="C80" s="7">
        <v>0</v>
      </c>
      <c r="D80" s="44"/>
    </row>
    <row r="81" spans="1:4" x14ac:dyDescent="0.3">
      <c r="A81" s="37"/>
      <c r="B81" s="45" t="s">
        <v>72</v>
      </c>
      <c r="C81" s="7">
        <v>0</v>
      </c>
      <c r="D81" s="44"/>
    </row>
    <row r="82" spans="1:4" x14ac:dyDescent="0.3">
      <c r="A82" s="37"/>
      <c r="B82" s="45" t="s">
        <v>73</v>
      </c>
      <c r="C82" s="7">
        <v>0</v>
      </c>
      <c r="D82" s="44"/>
    </row>
    <row r="83" spans="1:4" x14ac:dyDescent="0.3">
      <c r="A83" s="37"/>
      <c r="B83" s="45" t="s">
        <v>74</v>
      </c>
      <c r="C83" s="7">
        <v>0</v>
      </c>
      <c r="D83" s="44"/>
    </row>
    <row r="84" spans="1:4" x14ac:dyDescent="0.3">
      <c r="A84" s="37"/>
      <c r="B84" s="45" t="s">
        <v>75</v>
      </c>
      <c r="C84" s="7">
        <v>0</v>
      </c>
      <c r="D84" s="8">
        <f>-SUM(C76:C84)</f>
        <v>0</v>
      </c>
    </row>
    <row r="86" spans="1:4" x14ac:dyDescent="0.3">
      <c r="A86" s="37"/>
      <c r="B86" s="45" t="s">
        <v>76</v>
      </c>
      <c r="C86" s="37"/>
      <c r="D86" s="8">
        <f>SUM(D84,D74,D62)</f>
        <v>0</v>
      </c>
    </row>
    <row r="88" spans="1:4" x14ac:dyDescent="0.3">
      <c r="A88" s="37"/>
      <c r="B88" s="43" t="s">
        <v>77</v>
      </c>
      <c r="C88" s="46">
        <v>0.185</v>
      </c>
      <c r="D88" s="47">
        <f>+C88</f>
        <v>0.185</v>
      </c>
    </row>
    <row r="89" spans="1:4" x14ac:dyDescent="0.3">
      <c r="A89" s="37"/>
      <c r="B89" s="43" t="s">
        <v>78</v>
      </c>
      <c r="C89" s="46">
        <v>7.0000000000000007E-2</v>
      </c>
      <c r="D89" s="47">
        <f>+D88*$C$89</f>
        <v>1.2950000000000001E-2</v>
      </c>
    </row>
    <row r="90" spans="1:4" x14ac:dyDescent="0.3">
      <c r="A90" s="37"/>
      <c r="B90" s="43" t="s">
        <v>79</v>
      </c>
      <c r="C90" s="46">
        <v>0.04</v>
      </c>
      <c r="D90" s="47">
        <f>SUM(D88:D89)*C90</f>
        <v>7.9179999999999997E-3</v>
      </c>
    </row>
    <row r="91" spans="1:4" x14ac:dyDescent="0.3">
      <c r="A91" s="37"/>
      <c r="B91" s="43" t="s">
        <v>80</v>
      </c>
      <c r="C91" s="37"/>
      <c r="D91" s="47">
        <f>SUM(D88:D90)</f>
        <v>0.205868</v>
      </c>
    </row>
    <row r="93" spans="1:4" x14ac:dyDescent="0.3">
      <c r="A93" s="37"/>
      <c r="B93" s="22" t="s">
        <v>81</v>
      </c>
      <c r="C93" s="40">
        <f>+D93</f>
        <v>0</v>
      </c>
      <c r="D93" s="8">
        <f>+D86*$D$91</f>
        <v>0</v>
      </c>
    </row>
  </sheetData>
  <mergeCells count="3">
    <mergeCell ref="A11:D11"/>
    <mergeCell ref="F11:G11"/>
    <mergeCell ref="A60:D6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>
      <selection activeCell="C16" sqref="C16"/>
    </sheetView>
  </sheetViews>
  <sheetFormatPr defaultRowHeight="16.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TAX_MEMO_AY1920</vt:lpstr>
      <vt:lpstr>Sheet1</vt:lpstr>
    </vt:vector>
  </TitlesOfParts>
  <Company>SRSV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Naseem</dc:creator>
  <cp:lastModifiedBy>Naseem</cp:lastModifiedBy>
  <dcterms:created xsi:type="dcterms:W3CDTF">2019-11-01T08:38:13Z</dcterms:created>
  <dcterms:modified xsi:type="dcterms:W3CDTF">2020-03-19T07:17:39Z</dcterms:modified>
</cp:coreProperties>
</file>