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Password="91BD" lockStructure="1"/>
  <bookViews>
    <workbookView xWindow="240" yWindow="75" windowWidth="20115" windowHeight="7995"/>
  </bookViews>
  <sheets>
    <sheet name="Tax Calculator" sheetId="1" r:id="rId1"/>
  </sheets>
  <calcPr calcId="144525"/>
</workbook>
</file>

<file path=xl/calcChain.xml><?xml version="1.0" encoding="utf-8"?>
<calcChain xmlns="http://schemas.openxmlformats.org/spreadsheetml/2006/main">
  <c r="K5" i="1" l="1"/>
  <c r="C4" i="1" s="1"/>
  <c r="D60" i="1"/>
  <c r="D59" i="1"/>
  <c r="D62" i="1"/>
  <c r="D57" i="1"/>
  <c r="D56" i="1"/>
  <c r="D55" i="1"/>
  <c r="D53" i="1"/>
  <c r="D52" i="1"/>
  <c r="D37" i="1"/>
  <c r="E37" i="1" s="1"/>
  <c r="D25" i="1"/>
  <c r="E22" i="1"/>
  <c r="D24" i="1" s="1"/>
  <c r="E28" i="1"/>
  <c r="E34" i="1" s="1"/>
  <c r="E78" i="1" s="1"/>
  <c r="K11" i="1"/>
  <c r="E17" i="1" s="1"/>
  <c r="E11" i="1"/>
  <c r="D54" i="1" l="1"/>
  <c r="D63" i="1"/>
  <c r="D64" i="1"/>
  <c r="E23" i="1"/>
  <c r="E26" i="1" s="1"/>
  <c r="E10" i="1"/>
  <c r="E18" i="1" s="1"/>
  <c r="D66" i="1"/>
  <c r="E79" i="1" s="1"/>
  <c r="E80" i="1" s="1"/>
  <c r="E81" i="1" l="1"/>
  <c r="N107" i="1"/>
  <c r="N126" i="1"/>
  <c r="N125" i="1"/>
  <c r="N124" i="1"/>
  <c r="N123" i="1"/>
  <c r="N122" i="1"/>
  <c r="O121" i="1"/>
  <c r="L121" i="1" s="1"/>
  <c r="N116" i="1"/>
  <c r="N115" i="1"/>
  <c r="N114" i="1"/>
  <c r="N113" i="1"/>
  <c r="N112" i="1"/>
  <c r="O111" i="1"/>
  <c r="L111" i="1" s="1"/>
  <c r="N106" i="1"/>
  <c r="N105" i="1"/>
  <c r="N104" i="1"/>
  <c r="N103" i="1"/>
  <c r="N102" i="1"/>
  <c r="O101" i="1"/>
  <c r="L101" i="1" s="1"/>
  <c r="N93" i="1"/>
  <c r="O92" i="1"/>
  <c r="L92" i="1" s="1"/>
  <c r="N87" i="1"/>
  <c r="N86" i="1"/>
  <c r="O85" i="1"/>
  <c r="L85" i="1" s="1"/>
  <c r="N80" i="1"/>
  <c r="N79" i="1"/>
  <c r="O78" i="1"/>
  <c r="L78" i="1" s="1"/>
  <c r="D65" i="1"/>
  <c r="D61" i="1"/>
  <c r="D58" i="1"/>
  <c r="E51" i="1" l="1"/>
  <c r="E36" i="1"/>
  <c r="E68" i="1" l="1"/>
  <c r="N71" i="1" s="1"/>
  <c r="N127" i="1"/>
  <c r="O122" i="1"/>
  <c r="O102" i="1"/>
  <c r="N117" i="1"/>
  <c r="O112" i="1"/>
  <c r="B83" i="1" l="1"/>
  <c r="B71" i="1"/>
  <c r="E69" i="1"/>
  <c r="O86" i="1"/>
  <c r="O87" i="1" s="1"/>
  <c r="O113" i="1"/>
  <c r="L112" i="1"/>
  <c r="L102" i="1"/>
  <c r="O103" i="1"/>
  <c r="L122" i="1"/>
  <c r="O123" i="1"/>
  <c r="N94" i="1" l="1"/>
  <c r="L86" i="1"/>
  <c r="O93" i="1"/>
  <c r="L93" i="1" s="1"/>
  <c r="N88" i="1"/>
  <c r="N81" i="1"/>
  <c r="O79" i="1"/>
  <c r="O80" i="1" s="1"/>
  <c r="L80" i="1" s="1"/>
  <c r="L87" i="1"/>
  <c r="O88" i="1"/>
  <c r="L113" i="1"/>
  <c r="O114" i="1"/>
  <c r="O124" i="1"/>
  <c r="L123" i="1"/>
  <c r="O104" i="1"/>
  <c r="L103" i="1"/>
  <c r="L88" i="1" l="1"/>
  <c r="L89" i="1" s="1"/>
  <c r="O81" i="1"/>
  <c r="L81" i="1" s="1"/>
  <c r="L79" i="1"/>
  <c r="O94" i="1"/>
  <c r="L94" i="1" s="1"/>
  <c r="L95" i="1" s="1"/>
  <c r="L104" i="1"/>
  <c r="O105" i="1"/>
  <c r="L124" i="1"/>
  <c r="O125" i="1"/>
  <c r="O115" i="1"/>
  <c r="L114" i="1"/>
  <c r="L82" i="1" l="1"/>
  <c r="E70" i="1" s="1"/>
  <c r="O126" i="1"/>
  <c r="L125" i="1"/>
  <c r="O106" i="1"/>
  <c r="L105" i="1"/>
  <c r="L115" i="1"/>
  <c r="O116" i="1"/>
  <c r="E71" i="1" l="1"/>
  <c r="E72" i="1" s="1"/>
  <c r="E73" i="1" s="1"/>
  <c r="L106" i="1"/>
  <c r="O107" i="1"/>
  <c r="L107" i="1" s="1"/>
  <c r="L126" i="1"/>
  <c r="O127" i="1"/>
  <c r="L127" i="1" s="1"/>
  <c r="O117" i="1"/>
  <c r="L117" i="1" s="1"/>
  <c r="L116" i="1"/>
  <c r="L118" i="1" l="1"/>
  <c r="L128" i="1"/>
  <c r="L108" i="1"/>
  <c r="E82" i="1" s="1"/>
  <c r="E83" i="1" l="1"/>
  <c r="E84" i="1" s="1"/>
  <c r="E85" i="1" s="1"/>
</calcChain>
</file>

<file path=xl/sharedStrings.xml><?xml version="1.0" encoding="utf-8"?>
<sst xmlns="http://schemas.openxmlformats.org/spreadsheetml/2006/main" count="166" uniqueCount="104">
  <si>
    <t>Metro</t>
  </si>
  <si>
    <t>Non-Metro</t>
  </si>
  <si>
    <t>City of Residence</t>
  </si>
  <si>
    <t>Gross Total Income</t>
  </si>
  <si>
    <t>Total Tax Payable</t>
  </si>
  <si>
    <t>Net Tax Payable</t>
  </si>
  <si>
    <t>Income Tax for General</t>
  </si>
  <si>
    <t>Tax</t>
  </si>
  <si>
    <t>Tax Slabs</t>
  </si>
  <si>
    <t>Incremental</t>
  </si>
  <si>
    <t>Taxable Inc</t>
  </si>
  <si>
    <t>Tax Bracket</t>
  </si>
  <si>
    <t>0 -250000</t>
  </si>
  <si>
    <t>250001 - 500000</t>
  </si>
  <si>
    <t>500001 - 1000000</t>
  </si>
  <si>
    <t>500001 +</t>
  </si>
  <si>
    <t>Total Tax</t>
  </si>
  <si>
    <t>Income Tax for Senior Citizen</t>
  </si>
  <si>
    <t>0 -300000</t>
  </si>
  <si>
    <t>300001 - 500000</t>
  </si>
  <si>
    <t>Income Tax for very Senior Citizen</t>
  </si>
  <si>
    <t>0 - 500000</t>
  </si>
  <si>
    <t>1000001 +</t>
  </si>
  <si>
    <t>0 - 2.5</t>
  </si>
  <si>
    <t>2.5 - 5</t>
  </si>
  <si>
    <t>5 - 7.5</t>
  </si>
  <si>
    <t>7.5 - 10</t>
  </si>
  <si>
    <t>10 - 12.5</t>
  </si>
  <si>
    <t>12.5 - 15</t>
  </si>
  <si>
    <t>15+</t>
  </si>
  <si>
    <t>Income Tax for Senior Citizens</t>
  </si>
  <si>
    <t>0 - 3</t>
  </si>
  <si>
    <t>3 - 5</t>
  </si>
  <si>
    <t>Income Tax for Super Senior Citizens</t>
  </si>
  <si>
    <t>DOB</t>
  </si>
  <si>
    <t>Gross Salary (with all allowances)</t>
  </si>
  <si>
    <t>Annual Salary (Basic+DA)</t>
  </si>
  <si>
    <t>Annual Rent Paid</t>
  </si>
  <si>
    <t>Total H.R.A Received</t>
  </si>
  <si>
    <t>H.R.A. Exempt to the least of :</t>
  </si>
  <si>
    <t>a</t>
  </si>
  <si>
    <t>b</t>
  </si>
  <si>
    <t>c</t>
  </si>
  <si>
    <t>d</t>
  </si>
  <si>
    <t>Standard Deduction</t>
  </si>
  <si>
    <t>Any Other Exempted Receipts/ allowances</t>
  </si>
  <si>
    <t>Professional Tax</t>
  </si>
  <si>
    <t>Income under Other Sources</t>
  </si>
  <si>
    <t>Bank ( Time / Demand deposits)</t>
  </si>
  <si>
    <t>N.S.C.</t>
  </si>
  <si>
    <t>Deposits in Post Office</t>
  </si>
  <si>
    <t>Interest income from</t>
  </si>
  <si>
    <t>Any Other Income</t>
  </si>
  <si>
    <t>Other Interest Income</t>
  </si>
  <si>
    <t>Net Annual Value</t>
  </si>
  <si>
    <t>Gross Annual Value (if let out House)</t>
  </si>
  <si>
    <t>Standard Deduction @ 30 % (if HP is let out)</t>
  </si>
  <si>
    <t>Interest Paid on house property (Section 24) (Max: Rs. 200,000)</t>
  </si>
  <si>
    <t>Income under the head House Property</t>
  </si>
  <si>
    <t>Income under the head Salaries</t>
  </si>
  <si>
    <t>e</t>
  </si>
  <si>
    <t>Public Provident Fund (PPF)</t>
  </si>
  <si>
    <t>Senior Citizen’s Saving Scheme (SCSS)</t>
  </si>
  <si>
    <t>Life Insurance Premiums</t>
  </si>
  <si>
    <t>New Pension Scheme (NPS) (u/s 80CCC)</t>
  </si>
  <si>
    <t xml:space="preserve">Sukanya Samriddhi Account </t>
  </si>
  <si>
    <t>Stamp Duty &amp; Registration Charges</t>
  </si>
  <si>
    <t>PF Contribution</t>
  </si>
  <si>
    <t xml:space="preserve">N.S.C </t>
  </si>
  <si>
    <t>Tax Saving Time Deposits (min 5 Years)</t>
  </si>
  <si>
    <t>E.L.S.S  / Tax Savings Bonds</t>
  </si>
  <si>
    <t>Employees' Pension Plan (u/s 80CCD)</t>
  </si>
  <si>
    <t>Housing Loan (Principal)</t>
  </si>
  <si>
    <t>Tuition fees (for upto 2 children)</t>
  </si>
  <si>
    <t>Sec 80CCD(1B): NPS (Max: Rs 50,000)</t>
  </si>
  <si>
    <t>(-)</t>
  </si>
  <si>
    <t>Deductions under Sec 80C (Max: Rs. 150,000)</t>
  </si>
  <si>
    <t>(-) Deductions under Sec 24</t>
  </si>
  <si>
    <t>(-) Municipal Taxes</t>
  </si>
  <si>
    <t>(-) Allowances exempt u/s 10</t>
  </si>
  <si>
    <t>Sec 80CCG: Deduction under RGESS (50% amount is eligible upto max: Rs. 50,000)</t>
  </si>
  <si>
    <t>Sec 80DDB Expenditure on Selected Medical Treatment for self/ dependent</t>
  </si>
  <si>
    <t>Sec 80D: Medical Insurance premium (for Self )</t>
  </si>
  <si>
    <t>Sec 80D: Medical Insurance premium (for Parents)</t>
  </si>
  <si>
    <t>Sec 80E: Int on Education Loan</t>
  </si>
  <si>
    <t>Sec 80DD Medical Treatment of handicapped Dependent</t>
  </si>
  <si>
    <t>Sec 80G, 80GGA, 80GGC: Donation towards Approved funds</t>
  </si>
  <si>
    <t>Sec 80GG: For Rent in absence of HRA</t>
  </si>
  <si>
    <t>Sec 80U: Only when the Assessee is Physically Disabled</t>
  </si>
  <si>
    <t>Sec 80TTA: Interest on Saving Account</t>
  </si>
  <si>
    <t>Sec 80TTB: Interest on all Time and Demand deposits (only for Senior Citizens)</t>
  </si>
  <si>
    <t>Sec 80CCD(2): NPS (Employer's Contribution)</t>
  </si>
  <si>
    <t>Sec 80EEA: Interest on Home Loan for Affordable Housing (Exceeding amount considered u/s 24)</t>
  </si>
  <si>
    <t>Sec 80EEB: Interest on Loan for Purchasing Electronic Vehicle</t>
  </si>
  <si>
    <t>Other Deductions</t>
  </si>
  <si>
    <t>Total Taxable Income</t>
  </si>
  <si>
    <t>Add: Cess @ 4%</t>
  </si>
  <si>
    <t>Rebate (Applicable if Income is less than 5 lakhs | Max: Rs. 12,500)</t>
  </si>
  <si>
    <t>OLD Provisions</t>
  </si>
  <si>
    <t>New Provisions</t>
  </si>
  <si>
    <t>This tool is for Personal use only, and can be circulated for free of cost.</t>
  </si>
  <si>
    <t>For more such tools visit my website: www.easyexcelprd.wordpress.com</t>
  </si>
  <si>
    <t>or mail me at : easyexcel.prd@gmail.com</t>
  </si>
  <si>
    <t>Disclaimer: The information displayed above is based on personal interpretation of the 2020 Budget and the Income Tax laws. This can change from person to person. It is advised to consult your Tax Consultant before opting to any scheme.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</si>
</sst>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_);_(* \(#,##0\);_(* &quot;-&quot;??_);_(@_)"/>
    <numFmt numFmtId="166" formatCode="#,##0\ ;&quot; (&quot;#,##0\);&quot; -&quot;#\ ;@\ "/>
  </numFmts>
  <fonts count="24" x14ac:knownFonts="1">
    <font>
      <sz val="11"/>
      <color theme="1"/>
      <name val="Calibri"/>
      <family val="2"/>
      <scheme val="minor"/>
    </font>
    <font>
      <sz val="11"/>
      <color theme="1"/>
      <name val="Calibri"/>
      <family val="2"/>
      <scheme val="minor"/>
    </font>
    <font>
      <sz val="10"/>
      <name val="Calibri"/>
      <family val="2"/>
      <scheme val="minor"/>
    </font>
    <font>
      <b/>
      <u/>
      <sz val="16"/>
      <name val="Calibri"/>
      <family val="2"/>
      <scheme val="minor"/>
    </font>
    <font>
      <sz val="16"/>
      <name val="Calibri"/>
      <family val="2"/>
      <scheme val="minor"/>
    </font>
    <font>
      <b/>
      <sz val="11"/>
      <name val="Calibri"/>
      <family val="2"/>
      <scheme val="minor"/>
    </font>
    <font>
      <b/>
      <sz val="10"/>
      <name val="Calibri"/>
      <family val="2"/>
      <scheme val="minor"/>
    </font>
    <font>
      <sz val="11"/>
      <color rgb="FF333399"/>
      <name val="Calibri"/>
      <family val="2"/>
      <scheme val="minor"/>
    </font>
    <font>
      <sz val="12"/>
      <name val="Calibri"/>
      <family val="2"/>
      <scheme val="minor"/>
    </font>
    <font>
      <sz val="9"/>
      <name val="Calibri"/>
      <family val="2"/>
      <scheme val="minor"/>
    </font>
    <font>
      <i/>
      <sz val="9"/>
      <name val="Bookman Old Style"/>
      <family val="1"/>
    </font>
    <font>
      <sz val="11"/>
      <name val="Calibri"/>
      <family val="2"/>
      <scheme val="minor"/>
    </font>
    <font>
      <sz val="11"/>
      <color rgb="FF333333"/>
      <name val="Calibri"/>
      <family val="2"/>
      <scheme val="minor"/>
    </font>
    <font>
      <u/>
      <sz val="11"/>
      <name val="Calibri"/>
      <family val="2"/>
      <scheme val="minor"/>
    </font>
    <font>
      <i/>
      <sz val="11"/>
      <name val="Calibri"/>
      <family val="2"/>
      <scheme val="minor"/>
    </font>
    <font>
      <b/>
      <i/>
      <sz val="12"/>
      <name val="Calibri"/>
      <family val="2"/>
      <scheme val="minor"/>
    </font>
    <font>
      <b/>
      <i/>
      <sz val="12"/>
      <name val="Cambria"/>
      <family val="1"/>
      <scheme val="major"/>
    </font>
    <font>
      <i/>
      <sz val="12"/>
      <name val="Cambria"/>
      <family val="1"/>
      <scheme val="major"/>
    </font>
    <font>
      <sz val="10.5"/>
      <name val="Calibri"/>
      <family val="2"/>
      <scheme val="minor"/>
    </font>
    <font>
      <sz val="11"/>
      <color theme="0"/>
      <name val="Calibri"/>
      <family val="2"/>
      <scheme val="minor"/>
    </font>
    <font>
      <sz val="10"/>
      <color theme="0"/>
      <name val="Calibri"/>
      <family val="2"/>
      <scheme val="minor"/>
    </font>
    <font>
      <i/>
      <sz val="10"/>
      <name val="Calibri"/>
      <family val="2"/>
      <scheme val="minor"/>
    </font>
    <font>
      <u/>
      <sz val="11"/>
      <color theme="10"/>
      <name val="Calibri"/>
      <family val="2"/>
      <scheme val="minor"/>
    </font>
    <font>
      <u/>
      <sz val="11"/>
      <color theme="10"/>
      <name val="Century Gothic"/>
      <family val="2"/>
    </font>
  </fonts>
  <fills count="8">
    <fill>
      <patternFill patternType="none"/>
    </fill>
    <fill>
      <patternFill patternType="gray125"/>
    </fill>
    <fill>
      <patternFill patternType="solid">
        <fgColor rgb="FFFFFFFF"/>
        <bgColor rgb="FF000000"/>
      </patternFill>
    </fill>
    <fill>
      <patternFill patternType="solid">
        <fgColor rgb="FFFFC000"/>
        <bgColor rgb="FF000000"/>
      </patternFill>
    </fill>
    <fill>
      <patternFill patternType="solid">
        <fgColor rgb="FF99CCFF"/>
        <bgColor rgb="FF000000"/>
      </patternFill>
    </fill>
    <fill>
      <patternFill patternType="solid">
        <fgColor theme="3" tint="0.79998168889431442"/>
        <bgColor rgb="FF000000"/>
      </patternFill>
    </fill>
    <fill>
      <patternFill patternType="solid">
        <fgColor theme="3" tint="-0.249977111117893"/>
        <bgColor rgb="FF000000"/>
      </patternFill>
    </fill>
    <fill>
      <patternFill patternType="solid">
        <fgColor rgb="FFEAEAEA"/>
        <bgColor rgb="FF000000"/>
      </patternFill>
    </fill>
  </fills>
  <borders count="44">
    <border>
      <left/>
      <right/>
      <top/>
      <bottom/>
      <diagonal/>
    </border>
    <border>
      <left style="medium">
        <color indexed="64"/>
      </left>
      <right/>
      <top/>
      <bottom/>
      <diagonal/>
    </border>
    <border>
      <left style="thin">
        <color rgb="FF003366"/>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rgb="FF333333"/>
      </left>
      <right style="medium">
        <color indexed="64"/>
      </right>
      <top style="thin">
        <color rgb="FF333333"/>
      </top>
      <bottom style="thin">
        <color rgb="FF333333"/>
      </bottom>
      <diagonal/>
    </border>
    <border>
      <left style="thin">
        <color rgb="FF333333"/>
      </left>
      <right style="thin">
        <color rgb="FF333333"/>
      </right>
      <top style="thin">
        <color rgb="FF333333"/>
      </top>
      <bottom/>
      <diagonal/>
    </border>
    <border>
      <left style="thin">
        <color rgb="FF808080"/>
      </left>
      <right/>
      <top style="thin">
        <color rgb="FF808080"/>
      </top>
      <bottom style="thin">
        <color rgb="FF80808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rgb="FF808080"/>
      </left>
      <right style="medium">
        <color indexed="64"/>
      </right>
      <top style="thin">
        <color rgb="FF808080"/>
      </top>
      <bottom style="thin">
        <color rgb="FF808080"/>
      </bottom>
      <diagonal/>
    </border>
    <border>
      <left style="medium">
        <color indexed="64"/>
      </left>
      <right/>
      <top/>
      <bottom style="medium">
        <color indexed="64"/>
      </bottom>
      <diagonal/>
    </border>
    <border>
      <left/>
      <right/>
      <top/>
      <bottom style="medium">
        <color indexed="64"/>
      </bottom>
      <diagonal/>
    </border>
    <border>
      <left style="thin">
        <color rgb="FF808080"/>
      </left>
      <right style="medium">
        <color indexed="64"/>
      </right>
      <top style="thin">
        <color rgb="FF808080"/>
      </top>
      <bottom style="medium">
        <color indexed="64"/>
      </bottom>
      <diagonal/>
    </border>
    <border>
      <left style="thin">
        <color indexed="64"/>
      </left>
      <right/>
      <top/>
      <bottom style="thin">
        <color indexed="64"/>
      </bottom>
      <diagonal/>
    </border>
    <border>
      <left style="thin">
        <color rgb="FF333333"/>
      </left>
      <right style="medium">
        <color indexed="64"/>
      </right>
      <top style="thin">
        <color rgb="FF333333"/>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rgb="FF808080"/>
      </left>
      <right style="thin">
        <color rgb="FF808080"/>
      </right>
      <top style="thin">
        <color rgb="FF808080"/>
      </top>
      <bottom style="medium">
        <color indexed="64"/>
      </bottom>
      <diagonal/>
    </border>
    <border>
      <left style="thin">
        <color rgb="FF333333"/>
      </left>
      <right style="thin">
        <color rgb="FF333333"/>
      </right>
      <top style="thin">
        <color rgb="FF333333"/>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333333"/>
      </left>
      <right/>
      <top style="medium">
        <color indexed="64"/>
      </top>
      <bottom style="thin">
        <color rgb="FF333333"/>
      </bottom>
      <diagonal/>
    </border>
    <border>
      <left style="thin">
        <color indexed="64"/>
      </left>
      <right style="medium">
        <color indexed="64"/>
      </right>
      <top style="medium">
        <color indexed="64"/>
      </top>
      <bottom style="thin">
        <color indexed="64"/>
      </bottom>
      <diagonal/>
    </border>
    <border>
      <left style="thin">
        <color rgb="FF333333"/>
      </left>
      <right style="medium">
        <color indexed="64"/>
      </right>
      <top style="medium">
        <color indexed="64"/>
      </top>
      <bottom/>
      <diagonal/>
    </border>
    <border>
      <left style="thin">
        <color rgb="FF333333"/>
      </left>
      <right style="medium">
        <color indexed="64"/>
      </right>
      <top/>
      <bottom/>
      <diagonal/>
    </border>
    <border>
      <left style="thin">
        <color rgb="FF333333"/>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22" fillId="0" borderId="0" applyNumberFormat="0" applyFill="0" applyBorder="0" applyAlignment="0" applyProtection="0"/>
  </cellStyleXfs>
  <cellXfs count="121">
    <xf numFmtId="0" fontId="0" fillId="0" borderId="0" xfId="0"/>
    <xf numFmtId="0" fontId="2" fillId="0" borderId="0" xfId="0" applyFont="1" applyFill="1" applyBorder="1" applyProtection="1">
      <protection hidden="1"/>
    </xf>
    <xf numFmtId="0" fontId="4"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14" fontId="2" fillId="0" borderId="0" xfId="0" applyNumberFormat="1" applyFont="1" applyFill="1" applyBorder="1" applyProtection="1">
      <protection hidden="1"/>
    </xf>
    <xf numFmtId="0" fontId="2" fillId="2" borderId="1" xfId="0" applyFont="1" applyFill="1" applyBorder="1" applyAlignment="1" applyProtection="1">
      <alignment vertical="center"/>
      <protection hidden="1"/>
    </xf>
    <xf numFmtId="0" fontId="5" fillId="2" borderId="1" xfId="0" applyFont="1" applyFill="1" applyBorder="1" applyAlignment="1" applyProtection="1">
      <alignment vertical="center"/>
      <protection hidden="1"/>
    </xf>
    <xf numFmtId="3" fontId="2" fillId="2" borderId="0" xfId="0" applyNumberFormat="1" applyFont="1" applyFill="1" applyBorder="1" applyAlignment="1" applyProtection="1">
      <alignment vertical="center"/>
      <protection hidden="1"/>
    </xf>
    <xf numFmtId="0" fontId="2" fillId="0" borderId="0" xfId="0" applyFont="1" applyFill="1" applyBorder="1" applyAlignment="1" applyProtection="1">
      <protection hidden="1"/>
    </xf>
    <xf numFmtId="0" fontId="2" fillId="2" borderId="1" xfId="0" applyFont="1" applyFill="1" applyBorder="1" applyAlignment="1" applyProtection="1">
      <alignment horizontal="left" vertical="center" indent="2"/>
      <protection hidden="1"/>
    </xf>
    <xf numFmtId="0" fontId="2" fillId="2" borderId="1" xfId="0" applyFont="1" applyFill="1" applyBorder="1" applyAlignment="1" applyProtection="1">
      <alignment horizontal="left" vertical="center" wrapText="1" indent="2"/>
      <protection hidden="1"/>
    </xf>
    <xf numFmtId="165" fontId="2" fillId="0" borderId="0" xfId="1" applyNumberFormat="1" applyFont="1" applyFill="1" applyBorder="1" applyAlignment="1" applyProtection="1">
      <alignment vertical="center"/>
      <protection hidden="1"/>
    </xf>
    <xf numFmtId="9" fontId="2" fillId="0" borderId="0" xfId="0" applyNumberFormat="1" applyFont="1" applyFill="1" applyBorder="1" applyAlignment="1" applyProtection="1">
      <alignment vertical="center"/>
      <protection hidden="1"/>
    </xf>
    <xf numFmtId="0" fontId="6" fillId="4" borderId="0" xfId="0" applyFont="1" applyFill="1" applyBorder="1" applyAlignment="1" applyProtection="1">
      <alignment vertical="center"/>
      <protection hidden="1"/>
    </xf>
    <xf numFmtId="0" fontId="6" fillId="0" borderId="0" xfId="0" applyFont="1" applyFill="1" applyBorder="1" applyAlignment="1" applyProtection="1">
      <alignment vertical="center"/>
      <protection hidden="1"/>
    </xf>
    <xf numFmtId="166" fontId="2" fillId="0" borderId="0" xfId="0" applyNumberFormat="1" applyFont="1" applyFill="1" applyBorder="1" applyAlignment="1" applyProtection="1">
      <alignment vertical="center"/>
      <protection hidden="1"/>
    </xf>
    <xf numFmtId="3" fontId="2" fillId="0" borderId="0" xfId="0" applyNumberFormat="1" applyFont="1" applyFill="1" applyBorder="1" applyAlignment="1" applyProtection="1">
      <alignment vertical="center"/>
      <protection hidden="1"/>
    </xf>
    <xf numFmtId="165" fontId="2" fillId="3" borderId="0" xfId="1" applyNumberFormat="1" applyFont="1" applyFill="1" applyBorder="1" applyAlignment="1" applyProtection="1">
      <alignment vertical="center"/>
      <protection hidden="1"/>
    </xf>
    <xf numFmtId="49" fontId="6" fillId="4" borderId="0" xfId="0" applyNumberFormat="1"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3" fontId="2" fillId="2" borderId="11" xfId="0" applyNumberFormat="1" applyFont="1" applyFill="1" applyBorder="1" applyAlignment="1" applyProtection="1">
      <alignment vertical="center"/>
      <protection hidden="1"/>
    </xf>
    <xf numFmtId="0" fontId="3" fillId="0" borderId="0" xfId="0" applyFont="1" applyFill="1" applyBorder="1" applyAlignment="1" applyProtection="1">
      <alignment vertical="center"/>
      <protection hidden="1"/>
    </xf>
    <xf numFmtId="0" fontId="8" fillId="0" borderId="0" xfId="0" applyFont="1" applyFill="1" applyBorder="1" applyAlignment="1" applyProtection="1">
      <alignment vertical="center"/>
      <protection hidden="1"/>
    </xf>
    <xf numFmtId="0" fontId="11" fillId="2" borderId="1" xfId="0" applyFont="1" applyFill="1" applyBorder="1" applyAlignment="1" applyProtection="1">
      <alignment vertical="center"/>
      <protection hidden="1"/>
    </xf>
    <xf numFmtId="0" fontId="10" fillId="2" borderId="0" xfId="0" applyFont="1" applyFill="1" applyBorder="1" applyAlignment="1" applyProtection="1">
      <alignment horizontal="left" vertical="center" wrapText="1"/>
      <protection hidden="1"/>
    </xf>
    <xf numFmtId="0" fontId="5" fillId="2" borderId="0" xfId="0" applyFont="1" applyFill="1" applyBorder="1" applyAlignment="1" applyProtection="1">
      <alignment horizontal="center" vertical="center"/>
      <protection hidden="1"/>
    </xf>
    <xf numFmtId="0" fontId="11" fillId="2" borderId="1" xfId="0" applyFont="1" applyFill="1" applyBorder="1" applyAlignment="1" applyProtection="1">
      <alignment horizontal="left" vertical="center" indent="1"/>
      <protection hidden="1"/>
    </xf>
    <xf numFmtId="0" fontId="2" fillId="2" borderId="1" xfId="0" applyFont="1" applyFill="1" applyBorder="1" applyAlignment="1" applyProtection="1">
      <alignment horizontal="left" vertical="center" indent="5"/>
      <protection hidden="1"/>
    </xf>
    <xf numFmtId="0" fontId="9" fillId="2" borderId="1" xfId="0" applyFont="1" applyFill="1" applyBorder="1" applyAlignment="1" applyProtection="1">
      <alignment vertical="center"/>
      <protection hidden="1"/>
    </xf>
    <xf numFmtId="0" fontId="9" fillId="2" borderId="1" xfId="0" applyFont="1" applyFill="1" applyBorder="1" applyAlignment="1" applyProtection="1">
      <alignment horizontal="left" vertical="center" indent="1"/>
      <protection hidden="1"/>
    </xf>
    <xf numFmtId="0" fontId="9" fillId="0" borderId="1" xfId="0" applyFont="1" applyFill="1" applyBorder="1" applyAlignment="1" applyProtection="1">
      <alignment horizontal="left" vertical="center" indent="3"/>
      <protection hidden="1"/>
    </xf>
    <xf numFmtId="0" fontId="10" fillId="2" borderId="0" xfId="0" applyFont="1" applyFill="1" applyBorder="1" applyAlignment="1" applyProtection="1">
      <alignment vertical="center" wrapText="1"/>
      <protection hidden="1"/>
    </xf>
    <xf numFmtId="0" fontId="2" fillId="2" borderId="1" xfId="0" applyFont="1" applyFill="1" applyBorder="1" applyAlignment="1" applyProtection="1">
      <alignment horizontal="left" vertical="center"/>
      <protection hidden="1"/>
    </xf>
    <xf numFmtId="0" fontId="11" fillId="0" borderId="1" xfId="0" applyFont="1" applyFill="1" applyBorder="1" applyAlignment="1" applyProtection="1">
      <alignment horizontal="left" vertical="center" indent="1"/>
      <protection hidden="1"/>
    </xf>
    <xf numFmtId="165" fontId="6" fillId="0" borderId="0" xfId="1" applyNumberFormat="1" applyFont="1" applyFill="1" applyBorder="1" applyAlignment="1" applyProtection="1">
      <alignment vertical="center"/>
      <protection hidden="1"/>
    </xf>
    <xf numFmtId="165" fontId="2" fillId="0" borderId="0" xfId="0" applyNumberFormat="1" applyFont="1" applyFill="1" applyBorder="1" applyAlignment="1" applyProtection="1">
      <alignment vertical="center"/>
      <protection hidden="1"/>
    </xf>
    <xf numFmtId="165" fontId="6" fillId="0" borderId="0" xfId="0" applyNumberFormat="1" applyFont="1" applyFill="1" applyBorder="1" applyAlignment="1" applyProtection="1">
      <alignment vertical="center"/>
      <protection hidden="1"/>
    </xf>
    <xf numFmtId="0" fontId="18" fillId="0" borderId="1" xfId="0" applyFont="1" applyFill="1" applyBorder="1" applyAlignment="1" applyProtection="1">
      <alignment vertical="center"/>
      <protection hidden="1"/>
    </xf>
    <xf numFmtId="0" fontId="2" fillId="0" borderId="7" xfId="0" applyFont="1" applyFill="1" applyBorder="1" applyAlignment="1" applyProtection="1">
      <alignment horizontal="left" vertical="center" wrapText="1"/>
      <protection hidden="1"/>
    </xf>
    <xf numFmtId="0" fontId="2" fillId="0" borderId="8" xfId="0" applyFont="1" applyFill="1" applyBorder="1" applyAlignment="1" applyProtection="1">
      <alignment horizontal="left" vertical="center" wrapText="1"/>
      <protection hidden="1"/>
    </xf>
    <xf numFmtId="0" fontId="10" fillId="2" borderId="0"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left" vertical="center" wrapText="1"/>
      <protection hidden="1"/>
    </xf>
    <xf numFmtId="0" fontId="8" fillId="0" borderId="0" xfId="0" applyFont="1" applyFill="1" applyBorder="1" applyAlignment="1" applyProtection="1">
      <alignment horizontal="left" vertical="center" wrapText="1"/>
      <protection hidden="1"/>
    </xf>
    <xf numFmtId="15" fontId="20" fillId="6" borderId="2" xfId="0" applyNumberFormat="1" applyFont="1" applyFill="1" applyBorder="1" applyAlignment="1" applyProtection="1">
      <alignment horizontal="center" vertical="center"/>
      <protection locked="0"/>
    </xf>
    <xf numFmtId="164" fontId="19" fillId="6" borderId="4" xfId="1" applyFont="1" applyFill="1" applyBorder="1" applyAlignment="1" applyProtection="1">
      <alignment vertical="center"/>
      <protection locked="0" hidden="1"/>
    </xf>
    <xf numFmtId="164" fontId="19" fillId="6" borderId="4" xfId="1" applyFont="1" applyFill="1" applyBorder="1" applyAlignment="1" applyProtection="1">
      <alignment vertical="center"/>
      <protection locked="0"/>
    </xf>
    <xf numFmtId="165" fontId="19" fillId="6" borderId="4" xfId="1" applyNumberFormat="1" applyFont="1" applyFill="1" applyBorder="1" applyAlignment="1" applyProtection="1">
      <alignment vertical="center"/>
      <protection locked="0" hidden="1"/>
    </xf>
    <xf numFmtId="165" fontId="19" fillId="6" borderId="4" xfId="1" applyNumberFormat="1" applyFont="1" applyFill="1" applyBorder="1" applyAlignment="1" applyProtection="1">
      <alignment vertical="center"/>
      <protection locked="0"/>
    </xf>
    <xf numFmtId="165" fontId="19" fillId="6" borderId="14" xfId="1" applyNumberFormat="1" applyFont="1" applyFill="1" applyBorder="1" applyAlignment="1" applyProtection="1">
      <alignment vertical="center"/>
      <protection locked="0" hidden="1"/>
    </xf>
    <xf numFmtId="3" fontId="19" fillId="6" borderId="4" xfId="0" applyNumberFormat="1" applyFont="1" applyFill="1" applyBorder="1" applyAlignment="1" applyProtection="1">
      <alignment horizontal="center" vertical="center"/>
      <protection locked="0"/>
    </xf>
    <xf numFmtId="164" fontId="12" fillId="7" borderId="3" xfId="1" applyFont="1" applyFill="1" applyBorder="1" applyAlignment="1" applyProtection="1">
      <alignment vertical="center"/>
      <protection hidden="1"/>
    </xf>
    <xf numFmtId="165" fontId="12" fillId="7" borderId="3" xfId="1" applyNumberFormat="1" applyFont="1" applyFill="1" applyBorder="1" applyAlignment="1" applyProtection="1">
      <alignment vertical="center"/>
      <protection hidden="1"/>
    </xf>
    <xf numFmtId="165" fontId="12" fillId="7" borderId="13" xfId="1" applyNumberFormat="1" applyFont="1" applyFill="1" applyBorder="1" applyAlignment="1" applyProtection="1">
      <alignment vertical="center"/>
      <protection hidden="1"/>
    </xf>
    <xf numFmtId="165" fontId="12" fillId="7" borderId="5" xfId="1" applyNumberFormat="1" applyFont="1" applyFill="1" applyBorder="1" applyAlignment="1" applyProtection="1">
      <alignment vertical="center"/>
      <protection hidden="1"/>
    </xf>
    <xf numFmtId="0" fontId="2" fillId="2" borderId="15" xfId="0" applyFont="1" applyFill="1" applyBorder="1" applyAlignment="1" applyProtection="1">
      <alignment horizontal="left" vertical="center" indent="2"/>
      <protection hidden="1"/>
    </xf>
    <xf numFmtId="3" fontId="2" fillId="2" borderId="16" xfId="0" applyNumberFormat="1" applyFont="1" applyFill="1" applyBorder="1" applyAlignment="1" applyProtection="1">
      <alignment vertical="center"/>
      <protection hidden="1"/>
    </xf>
    <xf numFmtId="3" fontId="2" fillId="2" borderId="17" xfId="0" applyNumberFormat="1" applyFont="1" applyFill="1" applyBorder="1" applyAlignment="1" applyProtection="1">
      <alignment vertical="center"/>
      <protection hidden="1"/>
    </xf>
    <xf numFmtId="164" fontId="2" fillId="7" borderId="18" xfId="1" applyFont="1" applyFill="1" applyBorder="1" applyAlignment="1" applyProtection="1">
      <alignment vertical="center"/>
      <protection hidden="1"/>
    </xf>
    <xf numFmtId="0" fontId="2" fillId="0" borderId="11" xfId="0" applyFont="1" applyFill="1" applyBorder="1" applyAlignment="1" applyProtection="1">
      <alignment vertical="center"/>
      <protection hidden="1"/>
    </xf>
    <xf numFmtId="164" fontId="19" fillId="6" borderId="19" xfId="1" applyFont="1" applyFill="1" applyBorder="1" applyAlignment="1" applyProtection="1">
      <alignment vertical="center"/>
      <protection locked="0"/>
    </xf>
    <xf numFmtId="0" fontId="2" fillId="2" borderId="20" xfId="0" applyFont="1" applyFill="1" applyBorder="1" applyAlignment="1" applyProtection="1">
      <alignment vertical="center"/>
      <protection hidden="1"/>
    </xf>
    <xf numFmtId="0" fontId="2" fillId="0" borderId="21" xfId="0" applyFont="1" applyFill="1" applyBorder="1" applyAlignment="1" applyProtection="1">
      <alignment vertical="center"/>
      <protection hidden="1"/>
    </xf>
    <xf numFmtId="164" fontId="19" fillId="6" borderId="22" xfId="1" applyFont="1" applyFill="1" applyBorder="1" applyAlignment="1" applyProtection="1">
      <alignment vertical="center"/>
      <protection locked="0"/>
    </xf>
    <xf numFmtId="0" fontId="13" fillId="2" borderId="15" xfId="0" applyFont="1" applyFill="1" applyBorder="1" applyAlignment="1" applyProtection="1">
      <alignment horizontal="center" vertical="center"/>
      <protection hidden="1"/>
    </xf>
    <xf numFmtId="0" fontId="13" fillId="2" borderId="16" xfId="0" applyFont="1" applyFill="1" applyBorder="1" applyAlignment="1" applyProtection="1">
      <alignment horizontal="center" vertical="center"/>
      <protection hidden="1"/>
    </xf>
    <xf numFmtId="0" fontId="13" fillId="2" borderId="17" xfId="0" applyFont="1" applyFill="1" applyBorder="1" applyAlignment="1" applyProtection="1">
      <alignment horizontal="center" vertical="center"/>
      <protection hidden="1"/>
    </xf>
    <xf numFmtId="164" fontId="19" fillId="6" borderId="19" xfId="1" applyFont="1" applyFill="1" applyBorder="1" applyAlignment="1" applyProtection="1">
      <alignment vertical="center"/>
      <protection locked="0" hidden="1"/>
    </xf>
    <xf numFmtId="164" fontId="12" fillId="7" borderId="12" xfId="1" applyFont="1" applyFill="1" applyBorder="1" applyAlignment="1" applyProtection="1">
      <alignment vertical="center"/>
      <protection hidden="1"/>
    </xf>
    <xf numFmtId="0" fontId="2" fillId="2" borderId="20" xfId="0" applyFont="1" applyFill="1" applyBorder="1" applyAlignment="1" applyProtection="1">
      <alignment horizontal="left" vertical="center" indent="2"/>
      <protection hidden="1"/>
    </xf>
    <xf numFmtId="164" fontId="12" fillId="7" borderId="24" xfId="1" applyFont="1" applyFill="1" applyBorder="1" applyAlignment="1" applyProtection="1">
      <alignment vertical="center"/>
      <protection hidden="1"/>
    </xf>
    <xf numFmtId="0" fontId="16" fillId="5" borderId="25" xfId="0" applyFont="1" applyFill="1" applyBorder="1" applyAlignment="1" applyProtection="1">
      <alignment horizontal="center" vertical="center"/>
      <protection hidden="1"/>
    </xf>
    <xf numFmtId="0" fontId="16" fillId="5" borderId="26" xfId="0" applyFont="1" applyFill="1" applyBorder="1" applyAlignment="1" applyProtection="1">
      <alignment horizontal="center" vertical="center"/>
      <protection hidden="1"/>
    </xf>
    <xf numFmtId="0" fontId="16" fillId="5" borderId="27" xfId="0" applyFont="1" applyFill="1" applyBorder="1" applyAlignment="1" applyProtection="1">
      <alignment horizontal="center" vertical="center"/>
      <protection hidden="1"/>
    </xf>
    <xf numFmtId="0" fontId="17" fillId="5" borderId="28" xfId="0" applyFont="1" applyFill="1" applyBorder="1" applyAlignment="1" applyProtection="1">
      <alignment horizontal="center" vertical="center"/>
      <protection hidden="1"/>
    </xf>
    <xf numFmtId="0" fontId="17" fillId="5" borderId="29" xfId="0" applyFont="1" applyFill="1" applyBorder="1" applyAlignment="1" applyProtection="1">
      <alignment horizontal="center" vertical="center"/>
      <protection hidden="1"/>
    </xf>
    <xf numFmtId="0" fontId="17" fillId="5" borderId="30" xfId="0" applyFont="1" applyFill="1" applyBorder="1" applyAlignment="1" applyProtection="1">
      <alignment horizontal="center" vertical="center"/>
      <protection hidden="1"/>
    </xf>
    <xf numFmtId="164" fontId="2" fillId="5" borderId="27" xfId="1" applyFont="1" applyFill="1" applyBorder="1" applyAlignment="1" applyProtection="1">
      <alignment vertical="center"/>
      <protection hidden="1"/>
    </xf>
    <xf numFmtId="0" fontId="17" fillId="5" borderId="31" xfId="0" applyFont="1" applyFill="1" applyBorder="1" applyAlignment="1" applyProtection="1">
      <alignment horizontal="center" vertical="center"/>
      <protection hidden="1"/>
    </xf>
    <xf numFmtId="164" fontId="2" fillId="5" borderId="31" xfId="1" applyFont="1" applyFill="1" applyBorder="1" applyAlignment="1" applyProtection="1">
      <alignment vertical="center"/>
      <protection hidden="1"/>
    </xf>
    <xf numFmtId="0" fontId="14" fillId="2" borderId="15" xfId="0" applyFont="1" applyFill="1" applyBorder="1" applyAlignment="1" applyProtection="1">
      <alignment horizontal="center" vertical="center"/>
      <protection hidden="1"/>
    </xf>
    <xf numFmtId="0" fontId="2" fillId="0" borderId="11" xfId="0" applyFont="1" applyFill="1" applyBorder="1" applyProtection="1">
      <protection hidden="1"/>
    </xf>
    <xf numFmtId="0" fontId="9" fillId="2" borderId="20" xfId="0" applyFont="1" applyFill="1" applyBorder="1" applyAlignment="1" applyProtection="1">
      <alignment horizontal="left" vertical="center" indent="3"/>
      <protection hidden="1"/>
    </xf>
    <xf numFmtId="164" fontId="19" fillId="6" borderId="32" xfId="1" applyFont="1" applyFill="1" applyBorder="1" applyAlignment="1" applyProtection="1">
      <alignment vertical="center"/>
      <protection locked="0"/>
    </xf>
    <xf numFmtId="164" fontId="12" fillId="7" borderId="33" xfId="1" applyFont="1" applyFill="1" applyBorder="1" applyAlignment="1" applyProtection="1">
      <alignment vertical="center"/>
      <protection hidden="1"/>
    </xf>
    <xf numFmtId="0" fontId="2" fillId="0" borderId="34" xfId="0" applyFont="1" applyFill="1" applyBorder="1" applyProtection="1">
      <protection hidden="1"/>
    </xf>
    <xf numFmtId="0" fontId="17" fillId="5" borderId="25" xfId="0" applyFont="1" applyFill="1" applyBorder="1" applyAlignment="1" applyProtection="1">
      <alignment horizontal="center" vertical="center"/>
      <protection hidden="1"/>
    </xf>
    <xf numFmtId="0" fontId="17" fillId="5" borderId="26" xfId="0" applyFont="1" applyFill="1" applyBorder="1" applyAlignment="1" applyProtection="1">
      <alignment horizontal="center" vertical="center"/>
      <protection hidden="1"/>
    </xf>
    <xf numFmtId="0" fontId="14" fillId="0" borderId="28" xfId="0" applyFont="1" applyFill="1" applyBorder="1" applyAlignment="1" applyProtection="1">
      <alignment horizontal="center" vertical="center"/>
      <protection hidden="1"/>
    </xf>
    <xf numFmtId="0" fontId="14" fillId="0" borderId="29" xfId="0" applyFont="1" applyFill="1" applyBorder="1" applyAlignment="1" applyProtection="1">
      <alignment horizontal="center" vertical="center"/>
      <protection hidden="1"/>
    </xf>
    <xf numFmtId="164" fontId="2" fillId="0" borderId="35" xfId="1" applyFont="1" applyFill="1" applyBorder="1" applyAlignment="1" applyProtection="1">
      <alignment vertical="center"/>
      <protection hidden="1"/>
    </xf>
    <xf numFmtId="0" fontId="16" fillId="5" borderId="28" xfId="0" applyFont="1" applyFill="1" applyBorder="1" applyAlignment="1" applyProtection="1">
      <alignment horizontal="center" vertical="center"/>
      <protection hidden="1"/>
    </xf>
    <xf numFmtId="0" fontId="16" fillId="5" borderId="29" xfId="0" applyFont="1" applyFill="1" applyBorder="1" applyAlignment="1" applyProtection="1">
      <alignment horizontal="center" vertical="center"/>
      <protection hidden="1"/>
    </xf>
    <xf numFmtId="0" fontId="16" fillId="5" borderId="30" xfId="0" applyFont="1" applyFill="1" applyBorder="1" applyAlignment="1" applyProtection="1">
      <alignment horizontal="center" vertical="center"/>
      <protection hidden="1"/>
    </xf>
    <xf numFmtId="164" fontId="15" fillId="5" borderId="27" xfId="1" applyFont="1" applyFill="1" applyBorder="1" applyAlignment="1" applyProtection="1">
      <alignment vertical="center"/>
      <protection hidden="1"/>
    </xf>
    <xf numFmtId="0" fontId="11" fillId="2" borderId="15" xfId="0" applyFont="1" applyFill="1" applyBorder="1" applyAlignment="1" applyProtection="1">
      <alignment vertical="center"/>
      <protection hidden="1"/>
    </xf>
    <xf numFmtId="165" fontId="12" fillId="7" borderId="36" xfId="1" applyNumberFormat="1" applyFont="1" applyFill="1" applyBorder="1" applyAlignment="1" applyProtection="1">
      <alignment vertical="center"/>
      <protection hidden="1"/>
    </xf>
    <xf numFmtId="165" fontId="2" fillId="7" borderId="37" xfId="1" applyNumberFormat="1" applyFont="1" applyFill="1" applyBorder="1" applyAlignment="1" applyProtection="1">
      <alignment vertical="center"/>
      <protection hidden="1"/>
    </xf>
    <xf numFmtId="165" fontId="2" fillId="7" borderId="18" xfId="1" applyNumberFormat="1" applyFont="1" applyFill="1" applyBorder="1" applyAlignment="1" applyProtection="1">
      <alignment vertical="center"/>
      <protection hidden="1"/>
    </xf>
    <xf numFmtId="0" fontId="11" fillId="2" borderId="20" xfId="0" applyFont="1" applyFill="1" applyBorder="1" applyAlignment="1" applyProtection="1">
      <alignment horizontal="left" vertical="center" indent="1"/>
      <protection hidden="1"/>
    </xf>
    <xf numFmtId="165" fontId="7" fillId="0" borderId="21" xfId="1" applyNumberFormat="1" applyFont="1" applyFill="1" applyBorder="1" applyAlignment="1" applyProtection="1">
      <alignment vertical="center"/>
      <protection locked="0" hidden="1"/>
    </xf>
    <xf numFmtId="165" fontId="12" fillId="0" borderId="21" xfId="1" applyNumberFormat="1" applyFont="1" applyFill="1" applyBorder="1" applyAlignment="1" applyProtection="1">
      <alignment vertical="center"/>
      <protection hidden="1"/>
    </xf>
    <xf numFmtId="3" fontId="2" fillId="2" borderId="34" xfId="0" applyNumberFormat="1" applyFont="1" applyFill="1" applyBorder="1" applyAlignment="1" applyProtection="1">
      <alignment vertical="center"/>
      <protection hidden="1"/>
    </xf>
    <xf numFmtId="165" fontId="15" fillId="5" borderId="27" xfId="1" applyNumberFormat="1" applyFont="1" applyFill="1" applyBorder="1" applyAlignment="1" applyProtection="1">
      <alignment vertical="center"/>
      <protection hidden="1"/>
    </xf>
    <xf numFmtId="0" fontId="18" fillId="0" borderId="15" xfId="0" applyFont="1" applyFill="1" applyBorder="1" applyAlignment="1" applyProtection="1">
      <alignment vertical="center"/>
      <protection hidden="1"/>
    </xf>
    <xf numFmtId="165" fontId="12" fillId="7" borderId="38" xfId="1" applyNumberFormat="1" applyFont="1" applyFill="1" applyBorder="1" applyAlignment="1" applyProtection="1">
      <alignment vertical="center"/>
      <protection hidden="1"/>
    </xf>
    <xf numFmtId="165" fontId="12" fillId="7" borderId="39" xfId="1" applyNumberFormat="1" applyFont="1" applyFill="1" applyBorder="1" applyAlignment="1" applyProtection="1">
      <alignment vertical="center"/>
      <protection hidden="1"/>
    </xf>
    <xf numFmtId="0" fontId="18" fillId="2" borderId="20" xfId="0" applyFont="1" applyFill="1" applyBorder="1" applyAlignment="1" applyProtection="1">
      <alignment vertical="center"/>
      <protection hidden="1"/>
    </xf>
    <xf numFmtId="3" fontId="2" fillId="2" borderId="21" xfId="0" applyNumberFormat="1" applyFont="1" applyFill="1" applyBorder="1" applyAlignment="1" applyProtection="1">
      <alignment vertical="center"/>
      <protection hidden="1"/>
    </xf>
    <xf numFmtId="165" fontId="12" fillId="7" borderId="40" xfId="1" applyNumberFormat="1" applyFont="1" applyFill="1" applyBorder="1" applyAlignment="1" applyProtection="1">
      <alignment vertical="center"/>
      <protection hidden="1"/>
    </xf>
    <xf numFmtId="0" fontId="5" fillId="2" borderId="15" xfId="0" applyFont="1" applyFill="1" applyBorder="1" applyAlignment="1" applyProtection="1">
      <alignment vertical="center"/>
      <protection hidden="1"/>
    </xf>
    <xf numFmtId="0" fontId="2" fillId="0" borderId="16" xfId="0" applyFont="1" applyFill="1" applyBorder="1" applyProtection="1">
      <protection hidden="1"/>
    </xf>
    <xf numFmtId="165" fontId="2" fillId="7" borderId="41" xfId="1" applyNumberFormat="1" applyFont="1" applyFill="1" applyBorder="1" applyAlignment="1" applyProtection="1">
      <alignment vertical="center"/>
      <protection hidden="1"/>
    </xf>
    <xf numFmtId="165" fontId="2" fillId="7" borderId="42" xfId="1" applyNumberFormat="1" applyFont="1" applyFill="1" applyBorder="1" applyAlignment="1" applyProtection="1">
      <alignment vertical="center"/>
      <protection hidden="1"/>
    </xf>
    <xf numFmtId="165" fontId="2" fillId="7" borderId="43" xfId="1" applyNumberFormat="1" applyFont="1" applyFill="1" applyBorder="1" applyAlignment="1" applyProtection="1">
      <alignment vertical="center"/>
      <protection hidden="1"/>
    </xf>
    <xf numFmtId="0" fontId="6" fillId="0" borderId="6" xfId="0" applyFont="1" applyFill="1" applyBorder="1" applyAlignment="1" applyProtection="1">
      <alignment horizontal="left" vertical="center" wrapText="1"/>
      <protection hidden="1"/>
    </xf>
    <xf numFmtId="0" fontId="21" fillId="0" borderId="9" xfId="0" applyFont="1" applyFill="1" applyBorder="1" applyAlignment="1" applyProtection="1">
      <alignment horizontal="center" vertical="center"/>
      <protection hidden="1"/>
    </xf>
    <xf numFmtId="0" fontId="23" fillId="0" borderId="5" xfId="2" applyFont="1" applyFill="1" applyBorder="1" applyAlignment="1" applyProtection="1">
      <alignment horizontal="center" vertical="center"/>
      <protection hidden="1"/>
    </xf>
    <xf numFmtId="0" fontId="23" fillId="0" borderId="23" xfId="2" applyFont="1" applyFill="1" applyBorder="1" applyAlignment="1" applyProtection="1">
      <alignment horizontal="center" vertical="center"/>
      <protection hidden="1"/>
    </xf>
    <xf numFmtId="0" fontId="23" fillId="0" borderId="9" xfId="2" applyFont="1" applyFill="1" applyBorder="1" applyAlignment="1" applyProtection="1">
      <alignment horizontal="center" vertical="center"/>
      <protection hidden="1"/>
    </xf>
    <xf numFmtId="0" fontId="23" fillId="0" borderId="10" xfId="2" applyFont="1" applyFill="1" applyBorder="1" applyAlignment="1" applyProtection="1">
      <alignment horizontal="center" vertical="center"/>
      <protection hidden="1"/>
    </xf>
    <xf numFmtId="0" fontId="8" fillId="0" borderId="0" xfId="0" applyFont="1" applyFill="1" applyBorder="1" applyAlignment="1" applyProtection="1">
      <alignment horizontal="left" vertical="center" wrapText="1"/>
      <protection hidden="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168607</xdr:colOff>
      <xdr:row>0</xdr:row>
      <xdr:rowOff>7435</xdr:rowOff>
    </xdr:from>
    <xdr:ext cx="5092035" cy="430631"/>
    <xdr:sp macro="" textlink="">
      <xdr:nvSpPr>
        <xdr:cNvPr id="5" name="Rectangle 4"/>
        <xdr:cNvSpPr/>
      </xdr:nvSpPr>
      <xdr:spPr>
        <a:xfrm>
          <a:off x="168607" y="7435"/>
          <a:ext cx="5092035" cy="430631"/>
        </a:xfrm>
        <a:prstGeom prst="rect">
          <a:avLst/>
        </a:prstGeom>
        <a:noFill/>
      </xdr:spPr>
      <xdr:txBody>
        <a:bodyPr wrap="none" lIns="91440" tIns="45720" rIns="91440" bIns="45720" anchor="t">
          <a:spAutoFit/>
        </a:bodyPr>
        <a:lstStyle/>
        <a:p>
          <a:pPr algn="ctr"/>
          <a:r>
            <a:rPr lang="en-US" sz="2400" b="0" cap="none" spc="0">
              <a:ln w="3175" cmpd="sng">
                <a:solidFill>
                  <a:schemeClr val="accent1">
                    <a:lumMod val="60000"/>
                    <a:lumOff val="40000"/>
                  </a:schemeClr>
                </a:solidFill>
                <a:prstDash val="solid"/>
              </a:ln>
              <a:solidFill>
                <a:srgbClr val="FFFFFF"/>
              </a:solidFill>
              <a:effectLst>
                <a:outerShdw blurRad="63500" dir="3600000" algn="tl" rotWithShape="0">
                  <a:srgbClr val="000000">
                    <a:alpha val="70000"/>
                  </a:srgbClr>
                </a:outerShdw>
              </a:effectLst>
              <a:latin typeface="Berlin Sans FB" pitchFamily="34" charset="0"/>
            </a:rPr>
            <a:t>Income Tax Computation : AY 2021-22</a:t>
          </a:r>
        </a:p>
      </xdr:txBody>
    </xdr:sp>
    <xdr:clientData/>
  </xdr:oneCellAnchor>
  <xdr:oneCellAnchor>
    <xdr:from>
      <xdr:col>4</xdr:col>
      <xdr:colOff>733424</xdr:colOff>
      <xdr:row>0</xdr:row>
      <xdr:rowOff>85725</xdr:rowOff>
    </xdr:from>
    <xdr:ext cx="2838451" cy="1000125"/>
    <xdr:sp macro="" textlink="">
      <xdr:nvSpPr>
        <xdr:cNvPr id="8" name="TextBox 7"/>
        <xdr:cNvSpPr txBox="1"/>
      </xdr:nvSpPr>
      <xdr:spPr>
        <a:xfrm>
          <a:off x="9420224" y="85725"/>
          <a:ext cx="2838451" cy="1000125"/>
        </a:xfrm>
        <a:prstGeom prst="rect">
          <a:avLst/>
        </a:prstGeom>
        <a:solidFill>
          <a:srgbClr val="FFC000"/>
        </a:solidFill>
        <a:ln>
          <a:solidFill>
            <a:srgbClr val="0070C0"/>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noAutofit/>
        </a:bodyPr>
        <a:lstStyle/>
        <a:p>
          <a:pPr algn="ctr"/>
          <a:r>
            <a:rPr lang="en-US" sz="1600" b="1">
              <a:solidFill>
                <a:schemeClr val="bg1"/>
              </a:solidFill>
            </a:rPr>
            <a:t>Cell Index</a:t>
          </a:r>
        </a:p>
        <a:p>
          <a:pPr algn="ctr"/>
          <a:endParaRPr lang="en-US" sz="500"/>
        </a:p>
        <a:p>
          <a:r>
            <a:rPr lang="en-US" sz="1100"/>
            <a:t>	: Input Cells</a:t>
          </a:r>
        </a:p>
        <a:p>
          <a:endParaRPr lang="en-US" sz="1100"/>
        </a:p>
        <a:p>
          <a:r>
            <a:rPr lang="en-US" sz="1100"/>
            <a:t>	:</a:t>
          </a:r>
          <a:r>
            <a:rPr lang="en-US" sz="1100" baseline="0"/>
            <a:t> Allowable Values / Amounts</a:t>
          </a:r>
          <a:endParaRPr lang="en-US" sz="1100"/>
        </a:p>
      </xdr:txBody>
    </xdr:sp>
    <xdr:clientData/>
  </xdr:oneCellAnchor>
  <xdr:oneCellAnchor>
    <xdr:from>
      <xdr:col>1</xdr:col>
      <xdr:colOff>9525</xdr:colOff>
      <xdr:row>1</xdr:row>
      <xdr:rowOff>152400</xdr:rowOff>
    </xdr:from>
    <xdr:ext cx="3117969" cy="264560"/>
    <xdr:sp macro="" textlink="">
      <xdr:nvSpPr>
        <xdr:cNvPr id="6" name="TextBox 5"/>
        <xdr:cNvSpPr txBox="1"/>
      </xdr:nvSpPr>
      <xdr:spPr>
        <a:xfrm>
          <a:off x="209550" y="419100"/>
          <a:ext cx="311796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Comparison between Old and New Tax Regulations</a:t>
          </a:r>
        </a:p>
      </xdr:txBody>
    </xdr:sp>
    <xdr:clientData/>
  </xdr:oneCellAnchor>
  <xdr:twoCellAnchor editAs="oneCell">
    <xdr:from>
      <xdr:col>4</xdr:col>
      <xdr:colOff>857250</xdr:colOff>
      <xdr:row>1</xdr:row>
      <xdr:rowOff>200025</xdr:rowOff>
    </xdr:from>
    <xdr:to>
      <xdr:col>5</xdr:col>
      <xdr:colOff>628650</xdr:colOff>
      <xdr:row>2</xdr:row>
      <xdr:rowOff>150231</xdr:rowOff>
    </xdr:to>
    <xdr:pic>
      <xdr:nvPicPr>
        <xdr:cNvPr id="9" name="Picture 8"/>
        <xdr:cNvPicPr>
          <a:picLocks noChangeAspect="1"/>
        </xdr:cNvPicPr>
      </xdr:nvPicPr>
      <xdr:blipFill>
        <a:blip xmlns:r="http://schemas.openxmlformats.org/officeDocument/2006/relationships" r:embed="rId1"/>
        <a:stretch>
          <a:fillRect/>
        </a:stretch>
      </xdr:blipFill>
      <xdr:spPr>
        <a:xfrm>
          <a:off x="9544050" y="466725"/>
          <a:ext cx="876300" cy="216906"/>
        </a:xfrm>
        <a:prstGeom prst="rect">
          <a:avLst/>
        </a:prstGeom>
      </xdr:spPr>
    </xdr:pic>
    <xdr:clientData/>
  </xdr:twoCellAnchor>
  <xdr:twoCellAnchor editAs="oneCell">
    <xdr:from>
      <xdr:col>4</xdr:col>
      <xdr:colOff>876300</xdr:colOff>
      <xdr:row>3</xdr:row>
      <xdr:rowOff>0</xdr:rowOff>
    </xdr:from>
    <xdr:to>
      <xdr:col>5</xdr:col>
      <xdr:colOff>616743</xdr:colOff>
      <xdr:row>4</xdr:row>
      <xdr:rowOff>0</xdr:rowOff>
    </xdr:to>
    <xdr:pic>
      <xdr:nvPicPr>
        <xdr:cNvPr id="11" name="Picture 10"/>
        <xdr:cNvPicPr>
          <a:picLocks noChangeAspect="1"/>
        </xdr:cNvPicPr>
      </xdr:nvPicPr>
      <xdr:blipFill>
        <a:blip xmlns:r="http://schemas.openxmlformats.org/officeDocument/2006/relationships" r:embed="rId2"/>
        <a:stretch>
          <a:fillRect/>
        </a:stretch>
      </xdr:blipFill>
      <xdr:spPr>
        <a:xfrm>
          <a:off x="9563100" y="800100"/>
          <a:ext cx="845343" cy="190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easyexcel.prd@gmail.com?subject=I%20want%20more%20awesome%20tools!" TargetMode="External"/><Relationship Id="rId2" Type="http://schemas.openxmlformats.org/officeDocument/2006/relationships/hyperlink" Target="https://www.easyexcelprd.wordpress.com/" TargetMode="External"/><Relationship Id="rId1" Type="http://schemas.openxmlformats.org/officeDocument/2006/relationships/hyperlink" Target="https://www.easyexcelprd.wordpress.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177"/>
  <sheetViews>
    <sheetView showGridLines="0" tabSelected="1" workbookViewId="0">
      <selection activeCell="D12" sqref="D12"/>
    </sheetView>
  </sheetViews>
  <sheetFormatPr defaultColWidth="9.140625" defaultRowHeight="12.75" x14ac:dyDescent="0.2"/>
  <cols>
    <col min="1" max="1" width="3" style="1" customWidth="1"/>
    <col min="2" max="2" width="94.140625" style="3" bestFit="1" customWidth="1"/>
    <col min="3" max="5" width="16.5703125" style="3" customWidth="1"/>
    <col min="6" max="10" width="10.85546875" style="1" customWidth="1"/>
    <col min="11" max="11" width="30" style="1" bestFit="1" customWidth="1"/>
    <col min="12" max="23" width="10.85546875" style="1" customWidth="1"/>
    <col min="24" max="31" width="10.85546875" style="3" customWidth="1"/>
    <col min="32" max="33" width="11" style="3" customWidth="1"/>
    <col min="34" max="55" width="9.140625" style="3" customWidth="1"/>
    <col min="56" max="16384" width="9.140625" style="3"/>
  </cols>
  <sheetData>
    <row r="1" spans="1:23" s="2" customFormat="1" ht="21" x14ac:dyDescent="0.2">
      <c r="A1" s="1"/>
      <c r="B1" s="41"/>
      <c r="C1" s="41"/>
      <c r="D1" s="21"/>
      <c r="E1" s="21"/>
      <c r="F1" s="1"/>
      <c r="G1" s="1"/>
      <c r="H1" s="1"/>
      <c r="I1" s="1"/>
      <c r="J1" s="1"/>
      <c r="K1" s="1"/>
      <c r="L1" s="1"/>
      <c r="M1" s="1"/>
      <c r="N1" s="1"/>
      <c r="O1" s="1"/>
      <c r="P1" s="1"/>
      <c r="Q1" s="1"/>
      <c r="R1" s="1"/>
      <c r="S1" s="1"/>
      <c r="T1" s="1"/>
      <c r="U1" s="1"/>
      <c r="V1" s="1"/>
      <c r="W1" s="1"/>
    </row>
    <row r="2" spans="1:23" s="2" customFormat="1" ht="21" x14ac:dyDescent="0.2">
      <c r="A2" s="1"/>
      <c r="B2" s="42"/>
      <c r="C2" s="42"/>
      <c r="D2" s="22"/>
      <c r="E2" s="22"/>
      <c r="F2" s="3"/>
      <c r="G2" s="3"/>
      <c r="H2" s="3"/>
      <c r="I2" s="1"/>
      <c r="J2" s="1"/>
      <c r="K2" s="1"/>
      <c r="L2" s="1"/>
      <c r="M2" s="1"/>
      <c r="N2" s="1"/>
      <c r="O2" s="1"/>
      <c r="P2" s="1"/>
      <c r="Q2" s="1"/>
      <c r="R2" s="1"/>
      <c r="S2" s="1"/>
      <c r="T2" s="1"/>
      <c r="U2" s="1"/>
      <c r="V2" s="1"/>
      <c r="W2" s="1"/>
    </row>
    <row r="3" spans="1:23" s="2" customFormat="1" ht="21" x14ac:dyDescent="0.2">
      <c r="A3" s="1"/>
      <c r="B3" s="19"/>
      <c r="C3" s="25" t="s">
        <v>34</v>
      </c>
      <c r="D3" s="43">
        <v>1</v>
      </c>
      <c r="F3" s="3"/>
      <c r="G3" s="3"/>
      <c r="H3" s="3"/>
      <c r="I3" s="1"/>
      <c r="J3" s="1"/>
      <c r="K3" s="1"/>
      <c r="L3" s="1"/>
      <c r="M3" s="1"/>
      <c r="N3" s="1"/>
      <c r="O3" s="1"/>
      <c r="P3" s="1"/>
      <c r="Q3" s="1"/>
      <c r="R3" s="1"/>
      <c r="S3" s="1"/>
      <c r="T3" s="1"/>
      <c r="U3" s="1"/>
      <c r="V3" s="1"/>
      <c r="W3" s="1"/>
    </row>
    <row r="4" spans="1:23" ht="15" customHeight="1" x14ac:dyDescent="0.2">
      <c r="B4" s="120"/>
      <c r="C4" s="40" t="str">
        <f>"Age as on 01/04/2020 is "&amp;K5&amp;" years"</f>
        <v>Age as on 01/04/2020 is 120 years</v>
      </c>
      <c r="D4" s="40"/>
      <c r="E4" s="31"/>
      <c r="F4" s="3"/>
      <c r="G4" s="3"/>
      <c r="H4" s="3"/>
    </row>
    <row r="5" spans="1:23" ht="15" customHeight="1" x14ac:dyDescent="0.2">
      <c r="C5" s="25" t="s">
        <v>2</v>
      </c>
      <c r="D5" s="49" t="s">
        <v>1</v>
      </c>
      <c r="E5" s="24"/>
      <c r="F5" s="3"/>
      <c r="G5" s="3"/>
      <c r="H5" s="3"/>
      <c r="K5" s="1">
        <f>ROUND((43922-D3)/365,0)</f>
        <v>120</v>
      </c>
    </row>
    <row r="6" spans="1:23" ht="15" customHeight="1" thickBot="1" x14ac:dyDescent="0.25">
      <c r="C6" s="25"/>
      <c r="D6" s="25"/>
      <c r="E6" s="24"/>
      <c r="F6" s="3"/>
      <c r="G6" s="3"/>
      <c r="H6" s="3"/>
    </row>
    <row r="7" spans="1:23" ht="16.5" thickBot="1" x14ac:dyDescent="0.25">
      <c r="B7" s="70" t="s">
        <v>98</v>
      </c>
      <c r="C7" s="71"/>
      <c r="D7" s="71"/>
      <c r="E7" s="72"/>
      <c r="F7" s="3"/>
      <c r="G7" s="3"/>
      <c r="H7" s="3"/>
      <c r="K7" s="4">
        <v>1</v>
      </c>
    </row>
    <row r="8" spans="1:23" ht="15" x14ac:dyDescent="0.2">
      <c r="B8" s="63"/>
      <c r="C8" s="64"/>
      <c r="D8" s="64"/>
      <c r="E8" s="65"/>
      <c r="F8" s="3"/>
      <c r="G8" s="3"/>
      <c r="H8" s="3"/>
      <c r="K8" s="4">
        <v>43831</v>
      </c>
    </row>
    <row r="9" spans="1:23" ht="15" x14ac:dyDescent="0.2">
      <c r="A9" s="1" t="s">
        <v>40</v>
      </c>
      <c r="B9" s="23" t="s">
        <v>35</v>
      </c>
      <c r="D9" s="7"/>
      <c r="E9" s="66">
        <v>0</v>
      </c>
      <c r="H9" s="3"/>
      <c r="K9" s="1" t="s">
        <v>0</v>
      </c>
    </row>
    <row r="10" spans="1:23" ht="15" x14ac:dyDescent="0.2">
      <c r="B10" s="26" t="s">
        <v>79</v>
      </c>
      <c r="C10" s="7"/>
      <c r="D10" s="7"/>
      <c r="E10" s="67">
        <f>-SUM(E11,E17,E16,E15)</f>
        <v>0</v>
      </c>
      <c r="H10" s="3"/>
      <c r="K10" s="1" t="s">
        <v>1</v>
      </c>
    </row>
    <row r="11" spans="1:23" ht="15" x14ac:dyDescent="0.2">
      <c r="A11" s="1" t="s">
        <v>41</v>
      </c>
      <c r="B11" s="9" t="s">
        <v>39</v>
      </c>
      <c r="C11" s="7"/>
      <c r="E11" s="67">
        <f>MAX(MIN(IF((D5="Metro"),D12*0.5,D12*0.4),D13-(0.1*D12),D14),0)</f>
        <v>0</v>
      </c>
      <c r="F11" s="8"/>
      <c r="G11" s="8"/>
      <c r="H11" s="3"/>
      <c r="I11" s="8"/>
      <c r="J11" s="8"/>
      <c r="K11" s="8">
        <f>IF(ISBLANK(E9),0,E9)</f>
        <v>0</v>
      </c>
      <c r="L11" s="8"/>
      <c r="M11" s="8"/>
      <c r="N11" s="8"/>
      <c r="O11" s="8"/>
      <c r="P11" s="8"/>
      <c r="Q11" s="8"/>
    </row>
    <row r="12" spans="1:23" ht="15" x14ac:dyDescent="0.2">
      <c r="B12" s="27" t="s">
        <v>36</v>
      </c>
      <c r="D12" s="44"/>
      <c r="E12" s="58"/>
      <c r="H12" s="3"/>
    </row>
    <row r="13" spans="1:23" ht="15" x14ac:dyDescent="0.2">
      <c r="B13" s="27" t="s">
        <v>37</v>
      </c>
      <c r="D13" s="44">
        <v>0</v>
      </c>
      <c r="E13" s="58"/>
      <c r="H13" s="3"/>
    </row>
    <row r="14" spans="1:23" ht="15" x14ac:dyDescent="0.2">
      <c r="B14" s="27" t="s">
        <v>38</v>
      </c>
      <c r="D14" s="44">
        <v>0</v>
      </c>
      <c r="E14" s="58"/>
      <c r="H14" s="3"/>
    </row>
    <row r="15" spans="1:23" ht="15" x14ac:dyDescent="0.2">
      <c r="A15" s="3" t="s">
        <v>42</v>
      </c>
      <c r="B15" s="9" t="s">
        <v>46</v>
      </c>
      <c r="E15" s="66">
        <v>0</v>
      </c>
      <c r="H15" s="3"/>
      <c r="L15" s="3"/>
      <c r="M15" s="3"/>
      <c r="N15" s="3"/>
      <c r="O15" s="3"/>
      <c r="P15" s="3"/>
      <c r="Q15" s="3"/>
      <c r="R15" s="3"/>
      <c r="S15" s="3"/>
      <c r="T15" s="3"/>
      <c r="U15" s="3"/>
      <c r="V15" s="3"/>
      <c r="W15" s="3"/>
    </row>
    <row r="16" spans="1:23" ht="15" x14ac:dyDescent="0.2">
      <c r="A16" s="1" t="s">
        <v>43</v>
      </c>
      <c r="B16" s="9" t="s">
        <v>45</v>
      </c>
      <c r="E16" s="66">
        <v>0</v>
      </c>
      <c r="H16" s="3"/>
    </row>
    <row r="17" spans="1:23" ht="15.75" thickBot="1" x14ac:dyDescent="0.25">
      <c r="A17" s="1" t="s">
        <v>60</v>
      </c>
      <c r="B17" s="68" t="s">
        <v>44</v>
      </c>
      <c r="C17" s="61"/>
      <c r="D17" s="61"/>
      <c r="E17" s="69">
        <f>MIN(K11,50000)</f>
        <v>0</v>
      </c>
      <c r="H17" s="3"/>
    </row>
    <row r="18" spans="1:23" ht="16.5" thickBot="1" x14ac:dyDescent="0.25">
      <c r="A18" s="3"/>
      <c r="B18" s="73" t="s">
        <v>59</v>
      </c>
      <c r="C18" s="74"/>
      <c r="D18" s="75"/>
      <c r="E18" s="76">
        <f>E9+E10</f>
        <v>0</v>
      </c>
      <c r="H18" s="3"/>
      <c r="L18" s="3"/>
      <c r="M18" s="3"/>
      <c r="N18" s="3"/>
      <c r="O18" s="3"/>
      <c r="P18" s="3"/>
      <c r="Q18" s="3"/>
      <c r="R18" s="3"/>
      <c r="S18" s="3"/>
      <c r="T18" s="3"/>
      <c r="U18" s="3"/>
      <c r="V18" s="3"/>
      <c r="W18" s="3"/>
    </row>
    <row r="19" spans="1:23" ht="15" x14ac:dyDescent="0.2">
      <c r="A19" s="3"/>
      <c r="B19" s="79"/>
      <c r="C19" s="55"/>
      <c r="D19" s="55"/>
      <c r="E19" s="56"/>
      <c r="H19" s="3"/>
      <c r="L19" s="3"/>
      <c r="M19" s="3"/>
      <c r="N19" s="3"/>
      <c r="O19" s="3"/>
      <c r="P19" s="3"/>
      <c r="Q19" s="3"/>
      <c r="R19" s="3"/>
      <c r="S19" s="3"/>
      <c r="T19" s="3"/>
      <c r="U19" s="3"/>
      <c r="V19" s="3"/>
      <c r="W19" s="3"/>
    </row>
    <row r="20" spans="1:23" ht="15" x14ac:dyDescent="0.2">
      <c r="A20" s="3" t="s">
        <v>40</v>
      </c>
      <c r="B20" s="28" t="s">
        <v>55</v>
      </c>
      <c r="C20" s="7"/>
      <c r="D20" s="44">
        <v>0</v>
      </c>
      <c r="E20" s="58"/>
      <c r="H20" s="3"/>
      <c r="L20" s="3"/>
      <c r="M20" s="3"/>
      <c r="N20" s="3"/>
      <c r="O20" s="3"/>
      <c r="P20" s="3"/>
      <c r="Q20" s="3"/>
      <c r="R20" s="3"/>
      <c r="S20" s="3"/>
      <c r="T20" s="3"/>
      <c r="U20" s="3"/>
      <c r="V20" s="3"/>
      <c r="W20" s="3"/>
    </row>
    <row r="21" spans="1:23" ht="15" x14ac:dyDescent="0.2">
      <c r="A21" s="3"/>
      <c r="B21" s="29" t="s">
        <v>78</v>
      </c>
      <c r="C21" s="7"/>
      <c r="D21" s="44">
        <v>0</v>
      </c>
      <c r="E21" s="58"/>
      <c r="H21" s="3"/>
      <c r="L21" s="3"/>
      <c r="M21" s="3"/>
      <c r="N21" s="3"/>
      <c r="O21" s="3"/>
      <c r="P21" s="3"/>
      <c r="Q21" s="3"/>
      <c r="R21" s="3"/>
      <c r="S21" s="3"/>
      <c r="T21" s="3"/>
      <c r="U21" s="3"/>
      <c r="V21" s="3"/>
      <c r="W21" s="3"/>
    </row>
    <row r="22" spans="1:23" ht="15" x14ac:dyDescent="0.2">
      <c r="A22" s="3" t="s">
        <v>41</v>
      </c>
      <c r="B22" s="28" t="s">
        <v>54</v>
      </c>
      <c r="C22" s="7"/>
      <c r="D22" s="7"/>
      <c r="E22" s="67">
        <f>IF(OR(ISBLANK(D20),((D20-D21)&lt;0)),0,(D20-D21))</f>
        <v>0</v>
      </c>
      <c r="H22" s="3"/>
      <c r="L22" s="3"/>
      <c r="M22" s="3"/>
      <c r="N22" s="3"/>
      <c r="O22" s="3"/>
      <c r="P22" s="3"/>
      <c r="Q22" s="3"/>
      <c r="R22" s="3"/>
      <c r="S22" s="3"/>
      <c r="T22" s="3"/>
      <c r="U22" s="3"/>
      <c r="V22" s="3"/>
      <c r="W22" s="3"/>
    </row>
    <row r="23" spans="1:23" ht="15" x14ac:dyDescent="0.2">
      <c r="A23" s="3" t="s">
        <v>42</v>
      </c>
      <c r="B23" s="29" t="s">
        <v>77</v>
      </c>
      <c r="C23" s="7"/>
      <c r="D23" s="7"/>
      <c r="E23" s="67">
        <f>SUM(D24:D25)</f>
        <v>0</v>
      </c>
      <c r="H23" s="3"/>
      <c r="L23" s="3"/>
      <c r="M23" s="3"/>
      <c r="N23" s="3"/>
      <c r="O23" s="3"/>
      <c r="P23" s="3"/>
      <c r="Q23" s="3"/>
      <c r="R23" s="3"/>
      <c r="S23" s="3"/>
      <c r="T23" s="3"/>
      <c r="U23" s="3"/>
      <c r="V23" s="3"/>
      <c r="W23" s="3"/>
    </row>
    <row r="24" spans="1:23" ht="15" x14ac:dyDescent="0.2">
      <c r="A24" s="3"/>
      <c r="B24" s="30" t="s">
        <v>56</v>
      </c>
      <c r="C24" s="7"/>
      <c r="D24" s="50">
        <f>-E22*30%</f>
        <v>0</v>
      </c>
      <c r="E24" s="80"/>
      <c r="H24" s="3"/>
      <c r="L24" s="3"/>
      <c r="M24" s="3"/>
      <c r="N24" s="3"/>
      <c r="O24" s="3"/>
      <c r="P24" s="3"/>
      <c r="Q24" s="3"/>
      <c r="R24" s="3"/>
      <c r="S24" s="3"/>
      <c r="T24" s="3"/>
      <c r="U24" s="3"/>
      <c r="V24" s="3"/>
      <c r="W24" s="3"/>
    </row>
    <row r="25" spans="1:23" ht="15.75" thickBot="1" x14ac:dyDescent="0.25">
      <c r="A25" s="3"/>
      <c r="B25" s="81" t="s">
        <v>57</v>
      </c>
      <c r="C25" s="82">
        <v>0</v>
      </c>
      <c r="D25" s="83">
        <f>-MIN(C25,200000)</f>
        <v>0</v>
      </c>
      <c r="E25" s="84"/>
      <c r="H25" s="3"/>
      <c r="L25" s="3"/>
      <c r="M25" s="3"/>
      <c r="N25" s="3"/>
      <c r="O25" s="3"/>
      <c r="P25" s="3"/>
      <c r="Q25" s="3"/>
      <c r="R25" s="3"/>
      <c r="S25" s="3"/>
      <c r="T25" s="3"/>
      <c r="U25" s="3"/>
      <c r="V25" s="3"/>
      <c r="W25" s="3"/>
    </row>
    <row r="26" spans="1:23" ht="16.5" thickBot="1" x14ac:dyDescent="0.25">
      <c r="A26" s="3"/>
      <c r="B26" s="77" t="s">
        <v>58</v>
      </c>
      <c r="C26" s="77"/>
      <c r="D26" s="77"/>
      <c r="E26" s="78">
        <f>SUM(E22:E23)</f>
        <v>0</v>
      </c>
      <c r="H26" s="3"/>
      <c r="L26" s="3"/>
      <c r="M26" s="3"/>
      <c r="N26" s="3"/>
      <c r="O26" s="3"/>
      <c r="P26" s="3"/>
      <c r="Q26" s="3"/>
      <c r="R26" s="3"/>
      <c r="S26" s="3"/>
      <c r="T26" s="3"/>
      <c r="U26" s="3"/>
      <c r="V26" s="3"/>
      <c r="W26" s="3"/>
    </row>
    <row r="27" spans="1:23" x14ac:dyDescent="0.2">
      <c r="A27" s="3"/>
      <c r="B27" s="54"/>
      <c r="C27" s="55"/>
      <c r="D27" s="55"/>
      <c r="E27" s="56"/>
      <c r="H27" s="3"/>
      <c r="L27" s="3"/>
      <c r="M27" s="3"/>
      <c r="N27" s="3"/>
      <c r="O27" s="3"/>
      <c r="P27" s="3"/>
      <c r="Q27" s="3"/>
      <c r="R27" s="3"/>
      <c r="S27" s="3"/>
      <c r="T27" s="3"/>
      <c r="U27" s="3"/>
      <c r="V27" s="3"/>
      <c r="W27" s="3"/>
    </row>
    <row r="28" spans="1:23" x14ac:dyDescent="0.2">
      <c r="A28" s="3" t="s">
        <v>40</v>
      </c>
      <c r="B28" s="5" t="s">
        <v>51</v>
      </c>
      <c r="C28" s="7"/>
      <c r="D28" s="7"/>
      <c r="E28" s="57">
        <f>SUM(D29:D31)</f>
        <v>0</v>
      </c>
      <c r="H28" s="3"/>
      <c r="L28" s="3"/>
      <c r="M28" s="3"/>
      <c r="N28" s="3"/>
      <c r="O28" s="3"/>
      <c r="P28" s="3"/>
      <c r="Q28" s="3"/>
      <c r="R28" s="3"/>
      <c r="S28" s="3"/>
      <c r="T28" s="3"/>
      <c r="U28" s="3"/>
      <c r="V28" s="3"/>
      <c r="W28" s="3"/>
    </row>
    <row r="29" spans="1:23" ht="15" x14ac:dyDescent="0.2">
      <c r="A29" s="3"/>
      <c r="B29" s="9" t="s">
        <v>48</v>
      </c>
      <c r="D29" s="45">
        <v>0</v>
      </c>
      <c r="E29" s="58"/>
      <c r="H29" s="3"/>
      <c r="L29" s="3"/>
      <c r="M29" s="3"/>
      <c r="N29" s="3"/>
      <c r="O29" s="3"/>
      <c r="P29" s="3"/>
      <c r="Q29" s="3"/>
      <c r="R29" s="3"/>
      <c r="S29" s="3"/>
      <c r="T29" s="3"/>
      <c r="U29" s="3"/>
      <c r="V29" s="3"/>
      <c r="W29" s="3"/>
    </row>
    <row r="30" spans="1:23" ht="15" x14ac:dyDescent="0.2">
      <c r="A30" s="3"/>
      <c r="B30" s="9" t="s">
        <v>49</v>
      </c>
      <c r="D30" s="45">
        <v>0</v>
      </c>
      <c r="E30" s="58"/>
      <c r="H30" s="3"/>
      <c r="L30" s="3"/>
      <c r="M30" s="3"/>
      <c r="N30" s="3"/>
      <c r="O30" s="3"/>
      <c r="P30" s="3"/>
      <c r="Q30" s="3"/>
      <c r="R30" s="3"/>
      <c r="S30" s="3"/>
      <c r="T30" s="3"/>
      <c r="U30" s="3"/>
      <c r="V30" s="3"/>
      <c r="W30" s="3"/>
    </row>
    <row r="31" spans="1:23" ht="15" x14ac:dyDescent="0.2">
      <c r="A31" s="3"/>
      <c r="B31" s="9" t="s">
        <v>50</v>
      </c>
      <c r="D31" s="45">
        <v>0</v>
      </c>
      <c r="E31" s="58"/>
      <c r="H31" s="3"/>
      <c r="L31" s="3"/>
      <c r="M31" s="3"/>
      <c r="N31" s="3"/>
      <c r="O31" s="3"/>
      <c r="P31" s="3"/>
      <c r="Q31" s="3"/>
      <c r="R31" s="3"/>
      <c r="S31" s="3"/>
      <c r="T31" s="3"/>
      <c r="U31" s="3"/>
      <c r="V31" s="3"/>
      <c r="W31" s="3"/>
    </row>
    <row r="32" spans="1:23" ht="15" x14ac:dyDescent="0.2">
      <c r="A32" s="3" t="s">
        <v>41</v>
      </c>
      <c r="B32" s="5" t="s">
        <v>53</v>
      </c>
      <c r="E32" s="59">
        <v>0</v>
      </c>
      <c r="H32" s="3"/>
      <c r="L32" s="3"/>
      <c r="M32" s="3"/>
      <c r="N32" s="3"/>
      <c r="O32" s="3"/>
      <c r="P32" s="3"/>
      <c r="Q32" s="3"/>
      <c r="R32" s="3"/>
      <c r="S32" s="3"/>
      <c r="T32" s="3"/>
      <c r="U32" s="3"/>
      <c r="V32" s="3"/>
      <c r="W32" s="3"/>
    </row>
    <row r="33" spans="1:23" ht="15.75" thickBot="1" x14ac:dyDescent="0.25">
      <c r="A33" s="3" t="s">
        <v>42</v>
      </c>
      <c r="B33" s="60" t="s">
        <v>52</v>
      </c>
      <c r="C33" s="61"/>
      <c r="D33" s="61"/>
      <c r="E33" s="62">
        <v>0</v>
      </c>
      <c r="H33" s="3"/>
      <c r="L33" s="3"/>
      <c r="M33" s="3"/>
      <c r="N33" s="3"/>
      <c r="O33" s="3"/>
      <c r="P33" s="3"/>
      <c r="Q33" s="3"/>
      <c r="R33" s="3"/>
      <c r="S33" s="3"/>
      <c r="T33" s="3"/>
      <c r="U33" s="3"/>
      <c r="V33" s="3"/>
      <c r="W33" s="3"/>
    </row>
    <row r="34" spans="1:23" ht="16.5" thickBot="1" x14ac:dyDescent="0.25">
      <c r="A34" s="3"/>
      <c r="B34" s="85" t="s">
        <v>47</v>
      </c>
      <c r="C34" s="86"/>
      <c r="D34" s="86"/>
      <c r="E34" s="76">
        <f>E28+E32+E33</f>
        <v>0</v>
      </c>
      <c r="H34" s="3"/>
      <c r="L34" s="3"/>
      <c r="M34" s="3"/>
      <c r="N34" s="3"/>
      <c r="O34" s="3"/>
      <c r="P34" s="3"/>
      <c r="Q34" s="3"/>
      <c r="R34" s="3"/>
      <c r="S34" s="3"/>
      <c r="T34" s="3"/>
      <c r="U34" s="3"/>
      <c r="V34" s="3"/>
      <c r="W34" s="3"/>
    </row>
    <row r="35" spans="1:23" ht="15.75" thickBot="1" x14ac:dyDescent="0.25">
      <c r="A35" s="3"/>
      <c r="B35" s="87"/>
      <c r="C35" s="88"/>
      <c r="D35" s="88"/>
      <c r="E35" s="89"/>
      <c r="H35" s="3"/>
      <c r="L35" s="3"/>
      <c r="M35" s="3"/>
      <c r="N35" s="3"/>
      <c r="O35" s="3"/>
      <c r="P35" s="3"/>
      <c r="Q35" s="3"/>
      <c r="R35" s="3"/>
      <c r="S35" s="3"/>
      <c r="T35" s="3"/>
      <c r="U35" s="3"/>
      <c r="V35" s="3"/>
      <c r="W35" s="3"/>
    </row>
    <row r="36" spans="1:23" ht="16.5" thickBot="1" x14ac:dyDescent="0.25">
      <c r="A36" s="3"/>
      <c r="B36" s="90" t="s">
        <v>3</v>
      </c>
      <c r="C36" s="91"/>
      <c r="D36" s="92"/>
      <c r="E36" s="93">
        <f>SUM(E23,E18,E34)</f>
        <v>0</v>
      </c>
      <c r="H36" s="3"/>
      <c r="L36" s="3"/>
      <c r="M36" s="3"/>
      <c r="N36" s="3"/>
      <c r="O36" s="3"/>
      <c r="P36" s="3"/>
      <c r="Q36" s="3"/>
      <c r="R36" s="3"/>
      <c r="S36" s="3"/>
      <c r="T36" s="3"/>
      <c r="U36" s="3"/>
      <c r="V36" s="3"/>
      <c r="W36" s="3"/>
    </row>
    <row r="37" spans="1:23" ht="15" x14ac:dyDescent="0.2">
      <c r="A37" s="3" t="s">
        <v>75</v>
      </c>
      <c r="B37" s="94" t="s">
        <v>76</v>
      </c>
      <c r="C37" s="55"/>
      <c r="D37" s="95">
        <f>SUM(C38:C50)</f>
        <v>0</v>
      </c>
      <c r="E37" s="96">
        <f>-IF(ISBLANK(D37),0,(MIN(150000,D37)))</f>
        <v>0</v>
      </c>
      <c r="H37" s="3"/>
      <c r="L37" s="3"/>
      <c r="M37" s="3"/>
      <c r="N37" s="3"/>
      <c r="O37" s="3"/>
      <c r="P37" s="3"/>
      <c r="Q37" s="3"/>
      <c r="R37" s="3"/>
      <c r="S37" s="3"/>
      <c r="T37" s="3"/>
      <c r="U37" s="3"/>
      <c r="V37" s="3"/>
      <c r="W37" s="3"/>
    </row>
    <row r="38" spans="1:23" ht="15" x14ac:dyDescent="0.25">
      <c r="A38" s="3"/>
      <c r="B38" s="9" t="s">
        <v>67</v>
      </c>
      <c r="C38" s="46">
        <v>0</v>
      </c>
      <c r="D38" s="7"/>
      <c r="E38" s="20"/>
      <c r="F38" s="3"/>
      <c r="G38" s="3"/>
      <c r="H38" s="3"/>
      <c r="I38" s="3"/>
      <c r="J38" s="3"/>
      <c r="K38" s="3"/>
      <c r="L38" s="3"/>
      <c r="M38" s="3"/>
      <c r="N38" s="3"/>
      <c r="O38" s="3"/>
      <c r="P38" s="3"/>
      <c r="Q38" s="3"/>
      <c r="R38" s="3"/>
      <c r="S38" s="3"/>
      <c r="T38" s="3"/>
      <c r="U38" s="3"/>
      <c r="V38" s="3"/>
      <c r="W38" s="3"/>
    </row>
    <row r="39" spans="1:23" ht="15" x14ac:dyDescent="0.25">
      <c r="A39" s="3"/>
      <c r="B39" s="9" t="s">
        <v>61</v>
      </c>
      <c r="C39" s="46">
        <v>0</v>
      </c>
      <c r="D39" s="7"/>
      <c r="E39" s="20"/>
      <c r="F39" s="3"/>
      <c r="G39" s="3"/>
      <c r="H39" s="3"/>
      <c r="I39" s="3"/>
      <c r="J39" s="3"/>
      <c r="K39" s="3"/>
      <c r="L39" s="3"/>
      <c r="M39" s="3"/>
      <c r="N39" s="3"/>
      <c r="O39" s="3"/>
      <c r="P39" s="3"/>
      <c r="Q39" s="3"/>
      <c r="R39" s="3"/>
      <c r="S39" s="3"/>
      <c r="T39" s="3"/>
      <c r="U39" s="3"/>
      <c r="V39" s="3"/>
      <c r="W39" s="3"/>
    </row>
    <row r="40" spans="1:23" ht="15" x14ac:dyDescent="0.25">
      <c r="A40" s="3"/>
      <c r="B40" s="9" t="s">
        <v>62</v>
      </c>
      <c r="C40" s="46">
        <v>0</v>
      </c>
      <c r="D40" s="7"/>
      <c r="E40" s="20"/>
      <c r="F40" s="3"/>
      <c r="G40" s="3"/>
      <c r="H40" s="3"/>
      <c r="I40" s="3"/>
      <c r="J40" s="3"/>
      <c r="K40" s="3"/>
      <c r="L40" s="3"/>
      <c r="M40" s="3"/>
      <c r="N40" s="3"/>
      <c r="O40" s="3"/>
      <c r="P40" s="3"/>
      <c r="Q40" s="3"/>
      <c r="R40" s="3"/>
      <c r="S40" s="3"/>
      <c r="T40" s="3"/>
      <c r="U40" s="3"/>
      <c r="V40" s="3"/>
      <c r="W40" s="3"/>
    </row>
    <row r="41" spans="1:23" ht="15" x14ac:dyDescent="0.25">
      <c r="A41" s="3"/>
      <c r="B41" s="9" t="s">
        <v>68</v>
      </c>
      <c r="C41" s="46">
        <v>0</v>
      </c>
      <c r="D41" s="7"/>
      <c r="E41" s="20"/>
      <c r="F41" s="3"/>
      <c r="G41" s="3"/>
      <c r="H41" s="3"/>
      <c r="I41" s="3"/>
      <c r="J41" s="3"/>
      <c r="K41" s="3"/>
      <c r="L41" s="3"/>
      <c r="M41" s="3"/>
      <c r="N41" s="3"/>
      <c r="O41" s="3"/>
      <c r="P41" s="3"/>
      <c r="Q41" s="3"/>
      <c r="R41" s="3"/>
      <c r="S41" s="3"/>
      <c r="T41" s="3"/>
      <c r="U41" s="3"/>
      <c r="V41" s="3"/>
      <c r="W41" s="3"/>
    </row>
    <row r="42" spans="1:23" ht="15" x14ac:dyDescent="0.25">
      <c r="A42" s="3"/>
      <c r="B42" s="9" t="s">
        <v>69</v>
      </c>
      <c r="C42" s="46">
        <v>0</v>
      </c>
      <c r="D42" s="7"/>
      <c r="E42" s="20"/>
      <c r="F42" s="3"/>
      <c r="G42" s="3"/>
      <c r="H42" s="3"/>
      <c r="I42" s="3"/>
      <c r="J42" s="3"/>
      <c r="K42" s="3"/>
      <c r="L42" s="3"/>
      <c r="M42" s="3"/>
      <c r="N42" s="3"/>
      <c r="O42" s="3"/>
      <c r="P42" s="3"/>
      <c r="Q42" s="3"/>
      <c r="R42" s="3"/>
      <c r="S42" s="3"/>
      <c r="T42" s="3"/>
      <c r="U42" s="3"/>
      <c r="V42" s="3"/>
      <c r="W42" s="3"/>
    </row>
    <row r="43" spans="1:23" ht="15" x14ac:dyDescent="0.25">
      <c r="A43" s="3"/>
      <c r="B43" s="9" t="s">
        <v>70</v>
      </c>
      <c r="C43" s="46">
        <v>0</v>
      </c>
      <c r="D43" s="7"/>
      <c r="E43" s="20"/>
      <c r="F43" s="3"/>
      <c r="G43" s="3"/>
      <c r="H43" s="3"/>
      <c r="I43" s="3"/>
      <c r="J43" s="3"/>
      <c r="K43" s="3"/>
      <c r="L43" s="3"/>
      <c r="M43" s="3"/>
      <c r="N43" s="3"/>
      <c r="O43" s="3"/>
      <c r="P43" s="3"/>
      <c r="Q43" s="3"/>
      <c r="R43" s="3"/>
      <c r="S43" s="3"/>
      <c r="T43" s="3"/>
      <c r="U43" s="3"/>
      <c r="V43" s="3"/>
      <c r="W43" s="3"/>
    </row>
    <row r="44" spans="1:23" ht="15" x14ac:dyDescent="0.25">
      <c r="A44" s="3"/>
      <c r="B44" s="9" t="s">
        <v>63</v>
      </c>
      <c r="C44" s="46">
        <v>0</v>
      </c>
      <c r="D44" s="7"/>
      <c r="E44" s="20"/>
      <c r="F44" s="3"/>
      <c r="G44" s="3"/>
      <c r="H44" s="3"/>
      <c r="I44" s="3"/>
      <c r="J44" s="3"/>
      <c r="K44" s="3"/>
      <c r="L44" s="3"/>
      <c r="M44" s="3"/>
      <c r="N44" s="3"/>
      <c r="O44" s="3"/>
      <c r="P44" s="3"/>
      <c r="Q44" s="3"/>
      <c r="R44" s="3"/>
      <c r="S44" s="3"/>
      <c r="T44" s="3"/>
      <c r="U44" s="3"/>
      <c r="V44" s="3"/>
      <c r="W44" s="3"/>
    </row>
    <row r="45" spans="1:23" ht="15" x14ac:dyDescent="0.25">
      <c r="A45" s="3"/>
      <c r="B45" s="9" t="s">
        <v>64</v>
      </c>
      <c r="C45" s="46">
        <v>0</v>
      </c>
      <c r="D45" s="7"/>
      <c r="E45" s="20"/>
      <c r="F45" s="3"/>
      <c r="G45" s="3"/>
      <c r="H45" s="3"/>
      <c r="I45" s="3"/>
      <c r="J45" s="3"/>
      <c r="K45" s="3"/>
      <c r="L45" s="3"/>
      <c r="M45" s="3"/>
      <c r="N45" s="3"/>
      <c r="O45" s="3"/>
      <c r="P45" s="3"/>
      <c r="Q45" s="3"/>
      <c r="R45" s="3"/>
      <c r="S45" s="3"/>
      <c r="T45" s="3"/>
      <c r="U45" s="3"/>
      <c r="V45" s="3"/>
      <c r="W45" s="3"/>
    </row>
    <row r="46" spans="1:23" ht="15" x14ac:dyDescent="0.25">
      <c r="A46" s="3"/>
      <c r="B46" s="9" t="s">
        <v>71</v>
      </c>
      <c r="C46" s="46">
        <v>0</v>
      </c>
      <c r="D46" s="7"/>
      <c r="E46" s="20"/>
      <c r="F46" s="3"/>
      <c r="G46" s="3"/>
      <c r="H46" s="3"/>
      <c r="I46" s="3"/>
      <c r="J46" s="3"/>
      <c r="K46" s="3"/>
      <c r="L46" s="3"/>
      <c r="M46" s="3"/>
      <c r="N46" s="3"/>
      <c r="O46" s="3"/>
      <c r="P46" s="3"/>
      <c r="Q46" s="3"/>
      <c r="R46" s="3"/>
      <c r="S46" s="3"/>
      <c r="T46" s="3"/>
      <c r="U46" s="3"/>
      <c r="V46" s="3"/>
      <c r="W46" s="3"/>
    </row>
    <row r="47" spans="1:23" ht="15" x14ac:dyDescent="0.25">
      <c r="A47" s="3"/>
      <c r="B47" s="10" t="s">
        <v>72</v>
      </c>
      <c r="C47" s="46">
        <v>0</v>
      </c>
      <c r="D47" s="7"/>
      <c r="E47" s="20"/>
      <c r="F47" s="3"/>
      <c r="G47" s="3"/>
      <c r="H47" s="3"/>
      <c r="I47" s="3"/>
      <c r="J47" s="3"/>
      <c r="K47" s="3"/>
      <c r="L47" s="3"/>
      <c r="M47" s="3"/>
      <c r="N47" s="3"/>
      <c r="O47" s="3"/>
      <c r="P47" s="3"/>
      <c r="Q47" s="3"/>
      <c r="R47" s="3"/>
      <c r="S47" s="3"/>
      <c r="T47" s="3"/>
      <c r="U47" s="3"/>
      <c r="V47" s="3"/>
      <c r="W47" s="3"/>
    </row>
    <row r="48" spans="1:23" ht="15" x14ac:dyDescent="0.25">
      <c r="A48" s="3"/>
      <c r="B48" s="10" t="s">
        <v>65</v>
      </c>
      <c r="C48" s="46">
        <v>0</v>
      </c>
      <c r="D48" s="7"/>
      <c r="E48" s="20"/>
      <c r="F48" s="3"/>
      <c r="G48" s="3"/>
      <c r="H48" s="3"/>
      <c r="I48" s="3"/>
      <c r="J48" s="3"/>
      <c r="K48" s="3"/>
      <c r="L48" s="3"/>
      <c r="M48" s="3"/>
      <c r="N48" s="3"/>
      <c r="O48" s="3"/>
      <c r="P48" s="3"/>
      <c r="Q48" s="3"/>
      <c r="R48" s="3"/>
      <c r="S48" s="3"/>
      <c r="T48" s="3"/>
      <c r="U48" s="3"/>
      <c r="V48" s="3"/>
      <c r="W48" s="3"/>
    </row>
    <row r="49" spans="1:23" ht="15" x14ac:dyDescent="0.25">
      <c r="A49" s="3"/>
      <c r="B49" s="10" t="s">
        <v>66</v>
      </c>
      <c r="C49" s="46">
        <v>0</v>
      </c>
      <c r="D49" s="7"/>
      <c r="E49" s="20"/>
      <c r="F49" s="3"/>
      <c r="G49" s="3"/>
      <c r="H49" s="3"/>
      <c r="I49" s="3"/>
      <c r="J49" s="3"/>
      <c r="K49" s="3"/>
      <c r="L49" s="3"/>
      <c r="M49" s="3"/>
      <c r="N49" s="3"/>
      <c r="O49" s="3"/>
      <c r="P49" s="3"/>
      <c r="Q49" s="3"/>
      <c r="R49" s="3"/>
      <c r="S49" s="3"/>
      <c r="T49" s="3"/>
      <c r="U49" s="3"/>
      <c r="V49" s="3"/>
      <c r="W49" s="3"/>
    </row>
    <row r="50" spans="1:23" ht="15" x14ac:dyDescent="0.25">
      <c r="A50" s="3"/>
      <c r="B50" s="9" t="s">
        <v>73</v>
      </c>
      <c r="C50" s="46">
        <v>0</v>
      </c>
      <c r="D50" s="7"/>
      <c r="E50" s="20"/>
      <c r="F50" s="3"/>
      <c r="G50" s="3"/>
      <c r="H50" s="3"/>
      <c r="I50" s="3"/>
      <c r="J50" s="3"/>
      <c r="K50" s="3"/>
      <c r="L50" s="3"/>
      <c r="M50" s="3"/>
      <c r="N50" s="3"/>
      <c r="O50" s="3"/>
      <c r="P50" s="3"/>
      <c r="Q50" s="3"/>
      <c r="R50" s="3"/>
      <c r="S50" s="3"/>
      <c r="T50" s="3"/>
      <c r="U50" s="3"/>
      <c r="V50" s="3"/>
      <c r="W50" s="3"/>
    </row>
    <row r="51" spans="1:23" ht="15" x14ac:dyDescent="0.25">
      <c r="A51" s="3" t="s">
        <v>75</v>
      </c>
      <c r="B51" s="23" t="s">
        <v>94</v>
      </c>
      <c r="C51" s="7"/>
      <c r="D51" s="7"/>
      <c r="E51" s="97">
        <f>SUM(D52:D66)</f>
        <v>0</v>
      </c>
      <c r="F51" s="3"/>
      <c r="G51" s="3"/>
      <c r="H51" s="3"/>
      <c r="I51" s="3"/>
      <c r="J51" s="3"/>
      <c r="K51" s="3"/>
      <c r="L51" s="3"/>
      <c r="M51" s="3"/>
      <c r="N51" s="3"/>
      <c r="O51" s="3"/>
      <c r="P51" s="3"/>
      <c r="Q51" s="3"/>
      <c r="R51" s="3"/>
      <c r="S51" s="3"/>
      <c r="T51" s="3"/>
      <c r="U51" s="3"/>
      <c r="V51" s="3"/>
      <c r="W51" s="3"/>
    </row>
    <row r="52" spans="1:23" ht="15" x14ac:dyDescent="0.25">
      <c r="A52" s="3"/>
      <c r="B52" s="26" t="s">
        <v>74</v>
      </c>
      <c r="C52" s="47">
        <v>0</v>
      </c>
      <c r="D52" s="51">
        <f>-MIN(C52,50000)</f>
        <v>0</v>
      </c>
      <c r="E52" s="20"/>
      <c r="F52" s="3"/>
      <c r="G52" s="3"/>
      <c r="H52" s="3"/>
      <c r="I52" s="3"/>
      <c r="J52" s="3"/>
      <c r="K52" s="3"/>
      <c r="L52" s="3"/>
      <c r="M52" s="3"/>
      <c r="N52" s="3"/>
      <c r="O52" s="3"/>
      <c r="P52" s="3"/>
      <c r="Q52" s="3"/>
      <c r="R52" s="3"/>
      <c r="S52" s="3"/>
      <c r="T52" s="3"/>
      <c r="U52" s="3"/>
      <c r="V52" s="3"/>
      <c r="W52" s="3"/>
    </row>
    <row r="53" spans="1:23" ht="15" x14ac:dyDescent="0.2">
      <c r="A53" s="3"/>
      <c r="B53" s="26" t="s">
        <v>80</v>
      </c>
      <c r="C53" s="47">
        <v>0</v>
      </c>
      <c r="D53" s="51">
        <f>-MIN(C53/2,50000)</f>
        <v>0</v>
      </c>
      <c r="E53" s="20"/>
      <c r="H53" s="3"/>
    </row>
    <row r="54" spans="1:23" ht="15" x14ac:dyDescent="0.2">
      <c r="A54" s="3"/>
      <c r="B54" s="26" t="s">
        <v>82</v>
      </c>
      <c r="C54" s="47">
        <v>0</v>
      </c>
      <c r="D54" s="51">
        <f>IF(K5&gt;60,MIN(C54,50000),MIN(C54,25000))</f>
        <v>0</v>
      </c>
      <c r="E54" s="20"/>
      <c r="H54" s="3"/>
    </row>
    <row r="55" spans="1:23" ht="15" x14ac:dyDescent="0.2">
      <c r="A55" s="3"/>
      <c r="B55" s="26" t="s">
        <v>83</v>
      </c>
      <c r="C55" s="46">
        <v>0</v>
      </c>
      <c r="D55" s="51">
        <f>MIN(C55,50000)</f>
        <v>0</v>
      </c>
      <c r="E55" s="20"/>
      <c r="H55" s="3"/>
    </row>
    <row r="56" spans="1:23" ht="15" x14ac:dyDescent="0.2">
      <c r="A56" s="3"/>
      <c r="B56" s="26" t="s">
        <v>85</v>
      </c>
      <c r="C56" s="47">
        <v>0</v>
      </c>
      <c r="D56" s="51">
        <f>MIN(C56,125000)</f>
        <v>0</v>
      </c>
      <c r="E56" s="20"/>
      <c r="H56" s="3"/>
    </row>
    <row r="57" spans="1:23" ht="15" x14ac:dyDescent="0.2">
      <c r="A57" s="3"/>
      <c r="B57" s="26" t="s">
        <v>81</v>
      </c>
      <c r="C57" s="47">
        <v>0</v>
      </c>
      <c r="D57" s="51">
        <f>MIN(C57,100000)</f>
        <v>0</v>
      </c>
      <c r="E57" s="20"/>
      <c r="H57" s="3"/>
    </row>
    <row r="58" spans="1:23" ht="15" x14ac:dyDescent="0.2">
      <c r="A58" s="3"/>
      <c r="B58" s="26" t="s">
        <v>84</v>
      </c>
      <c r="C58" s="47">
        <v>0</v>
      </c>
      <c r="D58" s="51">
        <f>C58</f>
        <v>0</v>
      </c>
      <c r="E58" s="20"/>
      <c r="H58" s="3"/>
    </row>
    <row r="59" spans="1:23" ht="15" x14ac:dyDescent="0.2">
      <c r="A59" s="3"/>
      <c r="B59" s="33" t="s">
        <v>92</v>
      </c>
      <c r="C59" s="46">
        <v>0</v>
      </c>
      <c r="D59" s="51">
        <f>MIN(C59,150000)</f>
        <v>0</v>
      </c>
      <c r="E59" s="20"/>
      <c r="H59" s="3"/>
    </row>
    <row r="60" spans="1:23" ht="15" x14ac:dyDescent="0.2">
      <c r="A60" s="3"/>
      <c r="B60" s="33" t="s">
        <v>93</v>
      </c>
      <c r="C60" s="46">
        <v>0</v>
      </c>
      <c r="D60" s="51">
        <f>MIN(C60,150000)</f>
        <v>0</v>
      </c>
      <c r="E60" s="20"/>
      <c r="H60" s="3"/>
    </row>
    <row r="61" spans="1:23" ht="15" x14ac:dyDescent="0.2">
      <c r="A61" s="3"/>
      <c r="B61" s="26" t="s">
        <v>86</v>
      </c>
      <c r="C61" s="47">
        <v>0</v>
      </c>
      <c r="D61" s="51">
        <f>C61</f>
        <v>0</v>
      </c>
      <c r="E61" s="20"/>
      <c r="H61" s="3"/>
    </row>
    <row r="62" spans="1:23" ht="15" x14ac:dyDescent="0.2">
      <c r="A62" s="3"/>
      <c r="B62" s="33" t="s">
        <v>87</v>
      </c>
      <c r="C62" s="47">
        <v>0</v>
      </c>
      <c r="D62" s="51">
        <f>MIN(C62,60000)</f>
        <v>0</v>
      </c>
      <c r="E62" s="20"/>
      <c r="H62" s="3"/>
    </row>
    <row r="63" spans="1:23" ht="15" x14ac:dyDescent="0.2">
      <c r="A63" s="3"/>
      <c r="B63" s="26" t="s">
        <v>89</v>
      </c>
      <c r="C63" s="46">
        <v>0</v>
      </c>
      <c r="D63" s="51">
        <f>IF(K5&gt;60,0,MIN(C63,10000))</f>
        <v>0</v>
      </c>
      <c r="E63" s="20"/>
      <c r="H63" s="3"/>
    </row>
    <row r="64" spans="1:23" ht="15" x14ac:dyDescent="0.2">
      <c r="A64" s="3"/>
      <c r="B64" s="26" t="s">
        <v>90</v>
      </c>
      <c r="C64" s="46">
        <v>0</v>
      </c>
      <c r="D64" s="51">
        <f>IF(K5&gt;60,MIN(C64,50000),0)</f>
        <v>0</v>
      </c>
      <c r="E64" s="20"/>
      <c r="H64" s="3"/>
    </row>
    <row r="65" spans="1:23" ht="15" x14ac:dyDescent="0.2">
      <c r="A65" s="3"/>
      <c r="B65" s="26" t="s">
        <v>88</v>
      </c>
      <c r="C65" s="47">
        <v>0</v>
      </c>
      <c r="D65" s="52">
        <f>IF(C65&gt;125001,125000,C65)</f>
        <v>0</v>
      </c>
      <c r="E65" s="20"/>
      <c r="H65" s="3"/>
    </row>
    <row r="66" spans="1:23" ht="15" x14ac:dyDescent="0.2">
      <c r="A66" s="3"/>
      <c r="B66" s="26" t="s">
        <v>91</v>
      </c>
      <c r="C66" s="48">
        <v>0</v>
      </c>
      <c r="D66" s="53">
        <f>C66</f>
        <v>0</v>
      </c>
      <c r="E66" s="20"/>
      <c r="H66" s="3"/>
    </row>
    <row r="67" spans="1:23" ht="15.75" thickBot="1" x14ac:dyDescent="0.25">
      <c r="A67" s="3"/>
      <c r="B67" s="98"/>
      <c r="C67" s="99"/>
      <c r="D67" s="100"/>
      <c r="E67" s="101"/>
      <c r="H67" s="3"/>
    </row>
    <row r="68" spans="1:23" ht="16.5" thickBot="1" x14ac:dyDescent="0.25">
      <c r="B68" s="90" t="s">
        <v>95</v>
      </c>
      <c r="C68" s="91"/>
      <c r="D68" s="92"/>
      <c r="E68" s="102">
        <f>IF((E36-E37-E51)&lt;0,0,E36-E37-E51)</f>
        <v>0</v>
      </c>
      <c r="H68" s="3"/>
    </row>
    <row r="69" spans="1:23" ht="15" x14ac:dyDescent="0.25">
      <c r="A69" s="3"/>
      <c r="B69" s="103" t="s">
        <v>97</v>
      </c>
      <c r="C69" s="55"/>
      <c r="D69" s="55"/>
      <c r="E69" s="104">
        <f>-IF(E68&lt;=500000,MIN(E68,12500),0)</f>
        <v>0</v>
      </c>
      <c r="F69" s="3"/>
      <c r="G69" s="3"/>
      <c r="H69" s="3"/>
      <c r="I69" s="3"/>
      <c r="J69" s="3"/>
      <c r="K69" s="3"/>
      <c r="L69" s="3"/>
      <c r="M69" s="3"/>
      <c r="N69" s="3"/>
      <c r="O69" s="3"/>
      <c r="P69" s="3"/>
      <c r="Q69" s="3"/>
      <c r="R69" s="3"/>
      <c r="S69" s="3"/>
      <c r="T69" s="3"/>
      <c r="U69" s="3"/>
      <c r="V69" s="3"/>
      <c r="W69" s="3"/>
    </row>
    <row r="70" spans="1:23" ht="15" x14ac:dyDescent="0.25">
      <c r="A70" s="3"/>
      <c r="B70" s="23" t="s">
        <v>4</v>
      </c>
      <c r="C70" s="7"/>
      <c r="D70" s="7"/>
      <c r="E70" s="105">
        <f>MAX(SUM(IF(K5&gt;80,L95,(IF(K5&gt;59,L89,L82))),E69),0)</f>
        <v>0</v>
      </c>
      <c r="F70" s="3"/>
      <c r="G70" s="3"/>
      <c r="H70" s="3"/>
      <c r="I70" s="3"/>
      <c r="J70" s="3"/>
      <c r="K70" s="3"/>
      <c r="L70" s="3"/>
      <c r="M70" s="3"/>
      <c r="N70" s="3"/>
      <c r="O70" s="3"/>
      <c r="P70" s="3"/>
      <c r="Q70" s="3"/>
      <c r="R70" s="3"/>
      <c r="S70" s="3"/>
      <c r="T70" s="3"/>
      <c r="U70" s="3"/>
      <c r="V70" s="3"/>
      <c r="W70" s="3"/>
    </row>
    <row r="71" spans="1:23" ht="15" x14ac:dyDescent="0.25">
      <c r="A71" s="3"/>
      <c r="B71" s="37" t="str">
        <f>"Tax Surcharge @ "&amp;N71*100&amp;" %"</f>
        <v>Tax Surcharge @ 0 %</v>
      </c>
      <c r="C71" s="7"/>
      <c r="D71" s="7"/>
      <c r="E71" s="105">
        <f>E70*N71</f>
        <v>0</v>
      </c>
      <c r="F71" s="3"/>
      <c r="G71" s="3"/>
      <c r="H71" s="3"/>
      <c r="I71" s="3"/>
      <c r="J71" s="3"/>
      <c r="K71" s="11">
        <v>5000000</v>
      </c>
      <c r="L71" s="12">
        <v>0.1</v>
      </c>
      <c r="M71" s="3"/>
      <c r="N71" s="12">
        <f>IF(E68&gt;K74,L74,IF(E68&gt;K73,L73,IF(E68&gt;K72,L72,IF(E68&gt;K71,L71,0))))</f>
        <v>0</v>
      </c>
      <c r="O71" s="3"/>
      <c r="P71" s="3"/>
      <c r="Q71" s="3"/>
      <c r="R71" s="3"/>
      <c r="S71" s="3"/>
      <c r="T71" s="3"/>
      <c r="U71" s="3"/>
      <c r="V71" s="3"/>
      <c r="W71" s="3"/>
    </row>
    <row r="72" spans="1:23" ht="15.75" thickBot="1" x14ac:dyDescent="0.3">
      <c r="A72" s="3"/>
      <c r="B72" s="106" t="s">
        <v>96</v>
      </c>
      <c r="C72" s="107"/>
      <c r="D72" s="107"/>
      <c r="E72" s="108">
        <f>(E70+E71)*4%</f>
        <v>0</v>
      </c>
      <c r="F72" s="3"/>
      <c r="G72" s="3"/>
      <c r="H72" s="3"/>
      <c r="I72" s="3"/>
      <c r="J72" s="3"/>
      <c r="K72" s="11">
        <v>10000000</v>
      </c>
      <c r="L72" s="12">
        <v>0.15</v>
      </c>
      <c r="M72" s="3"/>
      <c r="N72" s="3"/>
      <c r="O72" s="3"/>
      <c r="P72" s="3"/>
      <c r="Q72" s="3"/>
      <c r="R72" s="3"/>
      <c r="S72" s="3"/>
      <c r="T72" s="3"/>
      <c r="U72" s="3"/>
      <c r="V72" s="3"/>
      <c r="W72" s="3"/>
    </row>
    <row r="73" spans="1:23" ht="16.5" thickBot="1" x14ac:dyDescent="0.3">
      <c r="A73" s="3"/>
      <c r="B73" s="90" t="s">
        <v>5</v>
      </c>
      <c r="C73" s="91"/>
      <c r="D73" s="92"/>
      <c r="E73" s="102">
        <f>SUM(E70:E72)</f>
        <v>0</v>
      </c>
      <c r="F73" s="3"/>
      <c r="G73" s="3"/>
      <c r="H73" s="3"/>
      <c r="I73" s="3"/>
      <c r="J73" s="3"/>
      <c r="K73" s="11">
        <v>20000000</v>
      </c>
      <c r="L73" s="12">
        <v>0.25</v>
      </c>
      <c r="M73" s="3"/>
      <c r="N73" s="3"/>
      <c r="O73" s="3"/>
      <c r="P73" s="3"/>
      <c r="Q73" s="3"/>
      <c r="R73" s="3"/>
      <c r="S73" s="3"/>
      <c r="T73" s="3"/>
      <c r="U73" s="3"/>
      <c r="V73" s="3"/>
      <c r="W73" s="3"/>
    </row>
    <row r="74" spans="1:23" x14ac:dyDescent="0.2">
      <c r="A74" s="3"/>
      <c r="B74" s="1"/>
      <c r="C74" s="1"/>
      <c r="D74" s="1"/>
      <c r="E74" s="1"/>
      <c r="F74" s="3"/>
      <c r="G74" s="3"/>
      <c r="H74" s="3"/>
      <c r="I74" s="3"/>
      <c r="J74" s="3"/>
      <c r="K74" s="11">
        <v>50000000</v>
      </c>
      <c r="L74" s="12">
        <v>0.37</v>
      </c>
      <c r="M74" s="3"/>
      <c r="N74" s="3"/>
      <c r="O74" s="3"/>
      <c r="P74" s="3"/>
      <c r="Q74" s="3"/>
      <c r="R74" s="3"/>
      <c r="S74" s="3"/>
      <c r="T74" s="3"/>
      <c r="U74" s="3"/>
      <c r="V74" s="3"/>
      <c r="W74" s="3"/>
    </row>
    <row r="75" spans="1:23" x14ac:dyDescent="0.2">
      <c r="A75" s="3"/>
      <c r="B75" s="1"/>
      <c r="C75" s="1"/>
      <c r="D75" s="1"/>
      <c r="E75" s="1"/>
      <c r="F75" s="3"/>
      <c r="G75" s="3"/>
      <c r="H75" s="3"/>
      <c r="I75" s="3"/>
      <c r="J75" s="3"/>
      <c r="K75" s="13" t="s">
        <v>6</v>
      </c>
      <c r="L75" s="14" t="s">
        <v>7</v>
      </c>
      <c r="M75" s="14" t="s">
        <v>8</v>
      </c>
      <c r="N75" s="14" t="s">
        <v>9</v>
      </c>
      <c r="O75" s="14" t="s">
        <v>10</v>
      </c>
      <c r="P75" s="14" t="s">
        <v>11</v>
      </c>
      <c r="Q75" s="3"/>
      <c r="R75" s="3"/>
      <c r="S75" s="3"/>
      <c r="T75" s="3"/>
      <c r="U75" s="3"/>
      <c r="V75" s="3"/>
      <c r="W75" s="3"/>
    </row>
    <row r="76" spans="1:23" ht="13.5" thickBot="1" x14ac:dyDescent="0.25">
      <c r="A76" s="3"/>
      <c r="B76" s="1"/>
      <c r="C76" s="1"/>
      <c r="D76" s="1"/>
      <c r="E76" s="1"/>
      <c r="F76" s="3"/>
      <c r="G76" s="3"/>
      <c r="H76" s="3"/>
      <c r="I76" s="3"/>
      <c r="J76" s="3"/>
      <c r="K76" s="13"/>
      <c r="L76" s="14"/>
      <c r="M76" s="14"/>
      <c r="N76" s="14"/>
      <c r="O76" s="14"/>
      <c r="P76" s="14"/>
      <c r="Q76" s="3"/>
      <c r="R76" s="3"/>
      <c r="S76" s="3"/>
      <c r="T76" s="3"/>
      <c r="U76" s="3"/>
      <c r="V76" s="3"/>
      <c r="W76" s="3"/>
    </row>
    <row r="77" spans="1:23" ht="16.5" thickBot="1" x14ac:dyDescent="0.3">
      <c r="A77" s="3"/>
      <c r="B77" s="70" t="s">
        <v>99</v>
      </c>
      <c r="C77" s="71"/>
      <c r="D77" s="71"/>
      <c r="E77" s="72"/>
      <c r="F77" s="3"/>
      <c r="G77" s="3"/>
      <c r="H77" s="3"/>
      <c r="I77" s="3"/>
      <c r="J77" s="3"/>
      <c r="K77" s="13"/>
      <c r="L77" s="14"/>
      <c r="M77" s="14"/>
      <c r="N77" s="14"/>
      <c r="O77" s="14"/>
      <c r="P77" s="14"/>
      <c r="Q77" s="3"/>
      <c r="R77" s="3"/>
      <c r="S77" s="3"/>
      <c r="T77" s="3"/>
      <c r="U77" s="3"/>
      <c r="V77" s="3"/>
      <c r="W77" s="3"/>
    </row>
    <row r="78" spans="1:23" ht="15" x14ac:dyDescent="0.2">
      <c r="A78" s="3"/>
      <c r="B78" s="109" t="s">
        <v>3</v>
      </c>
      <c r="C78" s="110"/>
      <c r="D78" s="55"/>
      <c r="E78" s="111">
        <f>E9+E22+E34</f>
        <v>0</v>
      </c>
      <c r="F78" s="3"/>
      <c r="G78" s="3"/>
      <c r="H78" s="3"/>
      <c r="I78" s="3"/>
      <c r="J78" s="3"/>
      <c r="K78" s="13" t="s">
        <v>12</v>
      </c>
      <c r="L78" s="11">
        <f>P78*O78</f>
        <v>0</v>
      </c>
      <c r="M78" s="11">
        <v>250000</v>
      </c>
      <c r="N78" s="11"/>
      <c r="O78" s="11">
        <f>M78</f>
        <v>250000</v>
      </c>
      <c r="P78" s="12">
        <v>0</v>
      </c>
      <c r="Q78" s="3"/>
      <c r="R78" s="3"/>
      <c r="S78" s="3"/>
      <c r="T78" s="3"/>
      <c r="U78" s="3"/>
      <c r="V78" s="3"/>
      <c r="W78" s="3"/>
    </row>
    <row r="79" spans="1:23" x14ac:dyDescent="0.2">
      <c r="A79" s="3" t="s">
        <v>75</v>
      </c>
      <c r="B79" s="32" t="s">
        <v>91</v>
      </c>
      <c r="C79" s="1"/>
      <c r="D79" s="1"/>
      <c r="E79" s="112">
        <f>D66</f>
        <v>0</v>
      </c>
      <c r="F79" s="3"/>
      <c r="G79" s="3"/>
      <c r="H79" s="3"/>
      <c r="I79" s="3"/>
      <c r="J79" s="3"/>
      <c r="K79" s="13" t="s">
        <v>13</v>
      </c>
      <c r="L79" s="11">
        <f>MAX(0,MIN(P79*O79,P79*N79))</f>
        <v>0</v>
      </c>
      <c r="M79" s="11">
        <v>500000</v>
      </c>
      <c r="N79" s="11">
        <f>M79-M78</f>
        <v>250000</v>
      </c>
      <c r="O79" s="11">
        <f>E68-O78</f>
        <v>-250000</v>
      </c>
      <c r="P79" s="12">
        <v>0.05</v>
      </c>
      <c r="Q79" s="3"/>
      <c r="R79" s="3"/>
      <c r="S79" s="3"/>
      <c r="T79" s="3"/>
      <c r="U79" s="3"/>
      <c r="V79" s="3"/>
      <c r="W79" s="3"/>
    </row>
    <row r="80" spans="1:23" ht="15" x14ac:dyDescent="0.25">
      <c r="A80" s="3"/>
      <c r="B80" s="6" t="s">
        <v>95</v>
      </c>
      <c r="C80" s="7"/>
      <c r="D80" s="7"/>
      <c r="E80" s="112">
        <f>E78-E79</f>
        <v>0</v>
      </c>
      <c r="F80" s="3"/>
      <c r="G80" s="3"/>
      <c r="H80" s="3"/>
      <c r="I80" s="3"/>
      <c r="J80" s="3"/>
      <c r="K80" s="13" t="s">
        <v>14</v>
      </c>
      <c r="L80" s="11">
        <f>MAX(0,MIN(P80*O80,P80*N80))</f>
        <v>0</v>
      </c>
      <c r="M80" s="11">
        <v>1000000</v>
      </c>
      <c r="N80" s="11">
        <f>M80-M79</f>
        <v>500000</v>
      </c>
      <c r="O80" s="11">
        <f>O79-N79</f>
        <v>-500000</v>
      </c>
      <c r="P80" s="12">
        <v>0.2</v>
      </c>
      <c r="Q80" s="3"/>
      <c r="R80" s="3"/>
      <c r="S80" s="3"/>
      <c r="T80" s="3"/>
      <c r="U80" s="3"/>
      <c r="V80" s="3"/>
      <c r="W80" s="3"/>
    </row>
    <row r="81" spans="1:26" ht="14.25" x14ac:dyDescent="0.25">
      <c r="A81" s="3"/>
      <c r="B81" s="37" t="s">
        <v>97</v>
      </c>
      <c r="C81" s="7"/>
      <c r="D81" s="7"/>
      <c r="E81" s="112">
        <f>-IF(E80&lt;=500000,MIN(E80,12500),0)</f>
        <v>0</v>
      </c>
      <c r="F81" s="3"/>
      <c r="G81" s="3"/>
      <c r="H81" s="3"/>
      <c r="I81" s="3"/>
      <c r="J81" s="3"/>
      <c r="K81" s="13" t="s">
        <v>15</v>
      </c>
      <c r="L81" s="11">
        <f>MAX(0,MIN(P81*O81,P81*N81))</f>
        <v>0</v>
      </c>
      <c r="M81" s="11"/>
      <c r="N81" s="11">
        <f>E68-M80</f>
        <v>-1000000</v>
      </c>
      <c r="O81" s="11">
        <f>O80-N80</f>
        <v>-1000000</v>
      </c>
      <c r="P81" s="12">
        <v>0.30000000000000004</v>
      </c>
      <c r="Q81" s="3"/>
      <c r="R81" s="3"/>
      <c r="S81" s="3"/>
      <c r="T81" s="3"/>
      <c r="U81" s="3"/>
      <c r="V81" s="3"/>
      <c r="W81" s="3"/>
    </row>
    <row r="82" spans="1:26" ht="15" x14ac:dyDescent="0.25">
      <c r="A82" s="3"/>
      <c r="B82" s="6" t="s">
        <v>4</v>
      </c>
      <c r="C82" s="7"/>
      <c r="D82" s="7"/>
      <c r="E82" s="112">
        <f>MAX(SUM(IF(M5&gt;80,L128,(IF(M5&gt;60,L118,L108))),E81),0)</f>
        <v>0</v>
      </c>
      <c r="F82" s="3"/>
      <c r="G82" s="3"/>
      <c r="H82" s="3"/>
      <c r="I82" s="3"/>
      <c r="J82" s="3"/>
      <c r="K82" s="13" t="s">
        <v>16</v>
      </c>
      <c r="L82" s="34">
        <f>SUM(L78:L81)</f>
        <v>0</v>
      </c>
      <c r="M82" s="11"/>
      <c r="N82" s="11"/>
      <c r="O82" s="11"/>
      <c r="P82" s="12"/>
      <c r="Q82" s="3"/>
      <c r="R82" s="3"/>
      <c r="S82" s="3"/>
      <c r="T82" s="3"/>
      <c r="U82" s="3"/>
      <c r="V82" s="3"/>
      <c r="W82" s="3"/>
    </row>
    <row r="83" spans="1:26" ht="14.25" x14ac:dyDescent="0.25">
      <c r="A83" s="3"/>
      <c r="B83" s="37" t="str">
        <f>"Tax Surcharge @ "&amp;N71*100&amp;" %"</f>
        <v>Tax Surcharge @ 0 %</v>
      </c>
      <c r="C83" s="7"/>
      <c r="D83" s="7"/>
      <c r="E83" s="112">
        <f>E82*N71</f>
        <v>0</v>
      </c>
      <c r="F83" s="3"/>
      <c r="G83" s="3"/>
      <c r="H83" s="3"/>
      <c r="I83" s="3"/>
      <c r="J83" s="3"/>
      <c r="K83" s="3"/>
      <c r="L83" s="3"/>
      <c r="M83" s="3"/>
      <c r="N83" s="3"/>
      <c r="O83" s="3"/>
      <c r="P83" s="3"/>
      <c r="Q83" s="3"/>
      <c r="R83" s="3"/>
      <c r="S83" s="3"/>
      <c r="T83" s="3"/>
      <c r="U83" s="3"/>
      <c r="V83" s="3"/>
      <c r="W83" s="3"/>
    </row>
    <row r="84" spans="1:26" ht="15" thickBot="1" x14ac:dyDescent="0.25">
      <c r="A84" s="3"/>
      <c r="B84" s="106" t="s">
        <v>96</v>
      </c>
      <c r="C84" s="107"/>
      <c r="D84" s="107"/>
      <c r="E84" s="113">
        <f>(E82+E83)*4%</f>
        <v>0</v>
      </c>
      <c r="H84" s="3"/>
      <c r="K84" s="13" t="s">
        <v>17</v>
      </c>
      <c r="L84" s="14" t="s">
        <v>7</v>
      </c>
      <c r="M84" s="14" t="s">
        <v>8</v>
      </c>
      <c r="N84" s="14" t="s">
        <v>9</v>
      </c>
      <c r="O84" s="14" t="s">
        <v>10</v>
      </c>
      <c r="P84" s="14" t="s">
        <v>11</v>
      </c>
    </row>
    <row r="85" spans="1:26" ht="16.5" thickBot="1" x14ac:dyDescent="0.25">
      <c r="A85" s="3"/>
      <c r="B85" s="90" t="s">
        <v>5</v>
      </c>
      <c r="C85" s="91"/>
      <c r="D85" s="92"/>
      <c r="E85" s="102">
        <f>SUM(E82:E84)</f>
        <v>0</v>
      </c>
      <c r="H85" s="3"/>
      <c r="K85" s="13" t="s">
        <v>18</v>
      </c>
      <c r="L85" s="35">
        <f>P85*O85</f>
        <v>0</v>
      </c>
      <c r="M85" s="35">
        <v>300000</v>
      </c>
      <c r="N85" s="35"/>
      <c r="O85" s="35">
        <f>M85</f>
        <v>300000</v>
      </c>
      <c r="P85" s="12">
        <v>0</v>
      </c>
    </row>
    <row r="86" spans="1:26" x14ac:dyDescent="0.2">
      <c r="A86" s="3"/>
      <c r="B86" s="1"/>
      <c r="C86" s="1"/>
      <c r="D86" s="1"/>
      <c r="E86" s="1"/>
      <c r="H86" s="3"/>
      <c r="K86" s="13" t="s">
        <v>19</v>
      </c>
      <c r="L86" s="35">
        <f>MAX(0,MIN(P86*O86,P86*N86))</f>
        <v>0</v>
      </c>
      <c r="M86" s="35">
        <v>500000</v>
      </c>
      <c r="N86" s="35">
        <f>M86-M85</f>
        <v>200000</v>
      </c>
      <c r="O86" s="35">
        <f>E68-O85</f>
        <v>-300000</v>
      </c>
      <c r="P86" s="12">
        <v>0.05</v>
      </c>
    </row>
    <row r="87" spans="1:26" x14ac:dyDescent="0.2">
      <c r="A87" s="3"/>
      <c r="B87" s="1"/>
      <c r="C87" s="1"/>
      <c r="D87" s="1"/>
      <c r="E87" s="1"/>
      <c r="H87" s="3"/>
      <c r="K87" s="13" t="s">
        <v>14</v>
      </c>
      <c r="L87" s="35">
        <f>MAX(0,MIN(P87*O87,P87*N87))</f>
        <v>0</v>
      </c>
      <c r="M87" s="35">
        <v>1000000</v>
      </c>
      <c r="N87" s="35">
        <f>M87-M86</f>
        <v>500000</v>
      </c>
      <c r="O87" s="35">
        <f>O86-N86</f>
        <v>-500000</v>
      </c>
      <c r="P87" s="12">
        <v>0.2</v>
      </c>
    </row>
    <row r="88" spans="1:26" x14ac:dyDescent="0.2">
      <c r="B88" s="115" t="s">
        <v>100</v>
      </c>
      <c r="C88" s="115"/>
      <c r="D88" s="115"/>
      <c r="E88" s="115"/>
      <c r="H88" s="3"/>
      <c r="K88" s="13" t="s">
        <v>15</v>
      </c>
      <c r="L88" s="35">
        <f>MAX(0,MIN(P88*O88,P88*N88))</f>
        <v>0</v>
      </c>
      <c r="M88" s="35"/>
      <c r="N88" s="35">
        <f>E68-M87</f>
        <v>-1000000</v>
      </c>
      <c r="O88" s="35">
        <f>O87-N87</f>
        <v>-1000000</v>
      </c>
      <c r="P88" s="12">
        <v>0.30000000000000004</v>
      </c>
    </row>
    <row r="89" spans="1:26" ht="30.75" customHeight="1" x14ac:dyDescent="0.2">
      <c r="B89" s="114" t="s">
        <v>103</v>
      </c>
      <c r="C89" s="38"/>
      <c r="D89" s="38"/>
      <c r="E89" s="39"/>
      <c r="H89" s="3"/>
      <c r="K89" s="13" t="s">
        <v>16</v>
      </c>
      <c r="L89" s="36">
        <f>SUM(L85:L88)</f>
        <v>0</v>
      </c>
      <c r="M89" s="35"/>
      <c r="N89" s="35"/>
      <c r="O89" s="35"/>
      <c r="P89" s="12"/>
    </row>
    <row r="90" spans="1:26" ht="12.75" customHeight="1" x14ac:dyDescent="0.2">
      <c r="H90" s="3"/>
      <c r="K90" s="3"/>
      <c r="L90" s="3"/>
      <c r="M90" s="3"/>
      <c r="N90" s="3"/>
      <c r="O90" s="3"/>
      <c r="P90" s="3"/>
    </row>
    <row r="91" spans="1:26" ht="16.5" x14ac:dyDescent="0.2">
      <c r="A91" s="3"/>
      <c r="B91" s="116" t="s">
        <v>101</v>
      </c>
      <c r="C91" s="116"/>
      <c r="D91" s="116"/>
      <c r="E91" s="116"/>
      <c r="K91" s="13" t="s">
        <v>20</v>
      </c>
      <c r="L91" s="14" t="s">
        <v>7</v>
      </c>
      <c r="M91" s="14" t="s">
        <v>8</v>
      </c>
      <c r="N91" s="14" t="s">
        <v>9</v>
      </c>
      <c r="O91" s="14" t="s">
        <v>10</v>
      </c>
      <c r="P91" s="14" t="s">
        <v>11</v>
      </c>
      <c r="Z91" s="12"/>
    </row>
    <row r="92" spans="1:26" ht="16.5" x14ac:dyDescent="0.2">
      <c r="A92" s="3"/>
      <c r="B92" s="117" t="s">
        <v>102</v>
      </c>
      <c r="C92" s="118"/>
      <c r="D92" s="118"/>
      <c r="E92" s="119"/>
      <c r="K92" s="13" t="s">
        <v>21</v>
      </c>
      <c r="L92" s="35">
        <f>P92*O92</f>
        <v>0</v>
      </c>
      <c r="M92" s="35">
        <v>500000</v>
      </c>
      <c r="N92" s="35"/>
      <c r="O92" s="35">
        <f>M92</f>
        <v>500000</v>
      </c>
      <c r="P92" s="12">
        <v>0</v>
      </c>
      <c r="Z92" s="12"/>
    </row>
    <row r="93" spans="1:26" x14ac:dyDescent="0.2">
      <c r="A93" s="3"/>
      <c r="K93" s="13" t="s">
        <v>14</v>
      </c>
      <c r="L93" s="35">
        <f>MAX(0,MIN(P93*O93,P93*N93))</f>
        <v>0</v>
      </c>
      <c r="M93" s="35">
        <v>1000000</v>
      </c>
      <c r="N93" s="35">
        <f>M93-M92</f>
        <v>500000</v>
      </c>
      <c r="O93" s="35">
        <f>E68-O92</f>
        <v>-500000</v>
      </c>
      <c r="P93" s="12">
        <v>0.2</v>
      </c>
      <c r="Z93" s="12"/>
    </row>
    <row r="94" spans="1:26" x14ac:dyDescent="0.2">
      <c r="A94" s="3"/>
      <c r="K94" s="13" t="s">
        <v>22</v>
      </c>
      <c r="L94" s="35">
        <f>MAX(0,MIN(P94*O94,P94*N94))</f>
        <v>0</v>
      </c>
      <c r="M94" s="35"/>
      <c r="N94" s="35">
        <f>E68-M93</f>
        <v>-1000000</v>
      </c>
      <c r="O94" s="35">
        <f>O93-N93</f>
        <v>-1000000</v>
      </c>
      <c r="P94" s="12">
        <v>0.3</v>
      </c>
      <c r="Z94" s="12"/>
    </row>
    <row r="95" spans="1:26" x14ac:dyDescent="0.2">
      <c r="K95" s="13" t="s">
        <v>16</v>
      </c>
      <c r="L95" s="36">
        <f>SUM(L92:L94)</f>
        <v>0</v>
      </c>
      <c r="M95" s="35"/>
      <c r="N95" s="35"/>
      <c r="O95" s="35"/>
      <c r="P95" s="12"/>
    </row>
    <row r="96" spans="1:26" x14ac:dyDescent="0.2">
      <c r="K96" s="3"/>
      <c r="L96" s="3"/>
      <c r="M96" s="3"/>
      <c r="N96" s="3"/>
      <c r="O96" s="3"/>
      <c r="P96" s="3"/>
    </row>
    <row r="97" spans="11:16" x14ac:dyDescent="0.2">
      <c r="K97" s="3"/>
      <c r="L97" s="3"/>
      <c r="M97" s="3"/>
      <c r="N97" s="3"/>
      <c r="O97" s="3"/>
      <c r="P97" s="3"/>
    </row>
    <row r="98" spans="11:16" x14ac:dyDescent="0.2">
      <c r="K98" s="3"/>
      <c r="L98" s="3"/>
      <c r="M98" s="3"/>
      <c r="N98" s="3"/>
      <c r="O98" s="3"/>
      <c r="P98" s="3"/>
    </row>
    <row r="99" spans="11:16" x14ac:dyDescent="0.2">
      <c r="K99" s="3"/>
      <c r="L99" s="3"/>
      <c r="M99" s="3"/>
      <c r="N99" s="3"/>
      <c r="O99" s="3"/>
      <c r="P99" s="3"/>
    </row>
    <row r="100" spans="11:16" x14ac:dyDescent="0.2">
      <c r="K100" s="13" t="s">
        <v>6</v>
      </c>
      <c r="L100" s="14" t="s">
        <v>7</v>
      </c>
      <c r="M100" s="14" t="s">
        <v>8</v>
      </c>
      <c r="N100" s="14" t="s">
        <v>9</v>
      </c>
      <c r="O100" s="14" t="s">
        <v>10</v>
      </c>
      <c r="P100" s="14" t="s">
        <v>11</v>
      </c>
    </row>
    <row r="101" spans="11:16" x14ac:dyDescent="0.2">
      <c r="K101" s="13" t="s">
        <v>23</v>
      </c>
      <c r="L101" s="11">
        <f>P101*O101</f>
        <v>0</v>
      </c>
      <c r="M101" s="11">
        <v>250000</v>
      </c>
      <c r="N101" s="11"/>
      <c r="O101" s="11">
        <f>M101</f>
        <v>250000</v>
      </c>
      <c r="P101" s="12">
        <v>0</v>
      </c>
    </row>
    <row r="102" spans="11:16" x14ac:dyDescent="0.2">
      <c r="K102" s="13" t="s">
        <v>24</v>
      </c>
      <c r="L102" s="11">
        <f>MAX(0,MIN(P102*O102,P102*N102))</f>
        <v>0</v>
      </c>
      <c r="M102" s="11">
        <v>500000</v>
      </c>
      <c r="N102" s="11">
        <f>M102-M101</f>
        <v>250000</v>
      </c>
      <c r="O102" s="11">
        <f>$E$80-O101</f>
        <v>-250000</v>
      </c>
      <c r="P102" s="12">
        <v>0.05</v>
      </c>
    </row>
    <row r="103" spans="11:16" x14ac:dyDescent="0.2">
      <c r="K103" s="13" t="s">
        <v>25</v>
      </c>
      <c r="L103" s="11">
        <f>MAX(0,MIN(P103*O103,P103*N103))</f>
        <v>0</v>
      </c>
      <c r="M103" s="11">
        <v>750000</v>
      </c>
      <c r="N103" s="11">
        <f>M103-M102</f>
        <v>250000</v>
      </c>
      <c r="O103" s="11">
        <f>O102-N102</f>
        <v>-500000</v>
      </c>
      <c r="P103" s="12">
        <v>0.1</v>
      </c>
    </row>
    <row r="104" spans="11:16" x14ac:dyDescent="0.2">
      <c r="K104" s="13" t="s">
        <v>26</v>
      </c>
      <c r="L104" s="11">
        <f>MAX(0,MIN(P104*O104,P104*N104))</f>
        <v>0</v>
      </c>
      <c r="M104" s="11">
        <v>1000000</v>
      </c>
      <c r="N104" s="11">
        <f t="shared" ref="N104:N106" si="0">M104-M103</f>
        <v>250000</v>
      </c>
      <c r="O104" s="11">
        <f>O103-N103</f>
        <v>-750000</v>
      </c>
      <c r="P104" s="12">
        <v>0.15</v>
      </c>
    </row>
    <row r="105" spans="11:16" x14ac:dyDescent="0.2">
      <c r="K105" s="13" t="s">
        <v>27</v>
      </c>
      <c r="L105" s="11">
        <f t="shared" ref="L105:L106" si="1">MAX(0,MIN(P105*O105,P105*N105))</f>
        <v>0</v>
      </c>
      <c r="M105" s="11">
        <v>1250000</v>
      </c>
      <c r="N105" s="11">
        <f t="shared" si="0"/>
        <v>250000</v>
      </c>
      <c r="O105" s="11">
        <f>O104-N104</f>
        <v>-1000000</v>
      </c>
      <c r="P105" s="12">
        <v>0.2</v>
      </c>
    </row>
    <row r="106" spans="11:16" x14ac:dyDescent="0.2">
      <c r="K106" s="13" t="s">
        <v>28</v>
      </c>
      <c r="L106" s="11">
        <f t="shared" si="1"/>
        <v>0</v>
      </c>
      <c r="M106" s="11">
        <v>1500000</v>
      </c>
      <c r="N106" s="11">
        <f t="shared" si="0"/>
        <v>250000</v>
      </c>
      <c r="O106" s="11">
        <f>O105-N105</f>
        <v>-1250000</v>
      </c>
      <c r="P106" s="12">
        <v>0.25</v>
      </c>
    </row>
    <row r="107" spans="11:16" x14ac:dyDescent="0.2">
      <c r="K107" s="13" t="s">
        <v>29</v>
      </c>
      <c r="L107" s="15">
        <f>MAX(0,MIN(P107*O107,P107*N107))</f>
        <v>0</v>
      </c>
      <c r="M107" s="11"/>
      <c r="N107" s="11">
        <f>$E$80-M106</f>
        <v>-1500000</v>
      </c>
      <c r="O107" s="11">
        <f>O106-N106</f>
        <v>-1500000</v>
      </c>
      <c r="P107" s="12">
        <v>0.3</v>
      </c>
    </row>
    <row r="108" spans="11:16" x14ac:dyDescent="0.2">
      <c r="K108" s="13" t="s">
        <v>16</v>
      </c>
      <c r="L108" s="17">
        <f>SUM(L101:L107)</f>
        <v>0</v>
      </c>
      <c r="M108" s="11"/>
      <c r="N108" s="11"/>
      <c r="O108" s="11"/>
      <c r="P108" s="3"/>
    </row>
    <row r="109" spans="11:16" x14ac:dyDescent="0.2">
      <c r="K109" s="3"/>
      <c r="L109" s="3"/>
      <c r="M109" s="3"/>
      <c r="N109" s="3"/>
      <c r="O109" s="3"/>
      <c r="P109" s="3"/>
    </row>
    <row r="110" spans="11:16" x14ac:dyDescent="0.2">
      <c r="K110" s="13" t="s">
        <v>30</v>
      </c>
      <c r="L110" s="14" t="s">
        <v>7</v>
      </c>
      <c r="M110" s="14" t="s">
        <v>8</v>
      </c>
      <c r="N110" s="14" t="s">
        <v>9</v>
      </c>
      <c r="O110" s="14" t="s">
        <v>10</v>
      </c>
      <c r="P110" s="14" t="s">
        <v>11</v>
      </c>
    </row>
    <row r="111" spans="11:16" x14ac:dyDescent="0.2">
      <c r="K111" s="13" t="s">
        <v>31</v>
      </c>
      <c r="L111" s="11">
        <f>P111*O111</f>
        <v>0</v>
      </c>
      <c r="M111" s="11">
        <v>300000</v>
      </c>
      <c r="N111" s="11"/>
      <c r="O111" s="11">
        <f>M111</f>
        <v>300000</v>
      </c>
      <c r="P111" s="12">
        <v>0</v>
      </c>
    </row>
    <row r="112" spans="11:16" x14ac:dyDescent="0.2">
      <c r="K112" s="18" t="s">
        <v>32</v>
      </c>
      <c r="L112" s="11">
        <f>MAX(0,MIN(P112*O112,P112*N112))</f>
        <v>0</v>
      </c>
      <c r="M112" s="11">
        <v>500000</v>
      </c>
      <c r="N112" s="11">
        <f>M112-M111</f>
        <v>200000</v>
      </c>
      <c r="O112" s="11">
        <f>$E$80-O111</f>
        <v>-300000</v>
      </c>
      <c r="P112" s="12">
        <v>0.05</v>
      </c>
    </row>
    <row r="113" spans="1:23" x14ac:dyDescent="0.2">
      <c r="K113" s="13" t="s">
        <v>25</v>
      </c>
      <c r="L113" s="11">
        <f>MAX(0,MIN(P113*O113,P113*N113))</f>
        <v>0</v>
      </c>
      <c r="M113" s="11">
        <v>750000</v>
      </c>
      <c r="N113" s="11">
        <f>M113-M112</f>
        <v>250000</v>
      </c>
      <c r="O113" s="11">
        <f>O112-N112</f>
        <v>-500000</v>
      </c>
      <c r="P113" s="12">
        <v>0.1</v>
      </c>
    </row>
    <row r="114" spans="1:23" x14ac:dyDescent="0.25">
      <c r="A114" s="3"/>
      <c r="F114" s="3"/>
      <c r="G114" s="3"/>
      <c r="H114" s="3"/>
      <c r="I114" s="3"/>
      <c r="J114" s="3"/>
      <c r="K114" s="13" t="s">
        <v>26</v>
      </c>
      <c r="L114" s="11">
        <f>MAX(0,MIN(P114*O114,P114*N114))</f>
        <v>0</v>
      </c>
      <c r="M114" s="11">
        <v>1000000</v>
      </c>
      <c r="N114" s="11">
        <f t="shared" ref="N114:N116" si="2">M114-M113</f>
        <v>250000</v>
      </c>
      <c r="O114" s="11">
        <f>O113-N113</f>
        <v>-750000</v>
      </c>
      <c r="P114" s="12">
        <v>0.15</v>
      </c>
      <c r="Q114" s="3"/>
      <c r="R114" s="3"/>
      <c r="S114" s="3"/>
      <c r="T114" s="3"/>
      <c r="U114" s="3"/>
      <c r="V114" s="3"/>
      <c r="W114" s="3"/>
    </row>
    <row r="115" spans="1:23" x14ac:dyDescent="0.25">
      <c r="A115" s="3"/>
      <c r="F115" s="3"/>
      <c r="G115" s="3"/>
      <c r="H115" s="3"/>
      <c r="I115" s="3"/>
      <c r="J115" s="3"/>
      <c r="K115" s="13" t="s">
        <v>27</v>
      </c>
      <c r="L115" s="11">
        <f t="shared" ref="L115:L116" si="3">MAX(0,MIN(P115*O115,P115*N115))</f>
        <v>0</v>
      </c>
      <c r="M115" s="11">
        <v>1250000</v>
      </c>
      <c r="N115" s="11">
        <f t="shared" si="2"/>
        <v>250000</v>
      </c>
      <c r="O115" s="11">
        <f>O114-N114</f>
        <v>-1000000</v>
      </c>
      <c r="P115" s="12">
        <v>0.2</v>
      </c>
      <c r="Q115" s="3"/>
      <c r="R115" s="3"/>
      <c r="S115" s="3"/>
      <c r="T115" s="3"/>
      <c r="U115" s="3"/>
      <c r="V115" s="3"/>
      <c r="W115" s="3"/>
    </row>
    <row r="116" spans="1:23" x14ac:dyDescent="0.25">
      <c r="A116" s="3"/>
      <c r="F116" s="3"/>
      <c r="G116" s="3"/>
      <c r="H116" s="3"/>
      <c r="I116" s="3"/>
      <c r="J116" s="3"/>
      <c r="K116" s="13" t="s">
        <v>28</v>
      </c>
      <c r="L116" s="11">
        <f t="shared" si="3"/>
        <v>0</v>
      </c>
      <c r="M116" s="11">
        <v>1500000</v>
      </c>
      <c r="N116" s="11">
        <f t="shared" si="2"/>
        <v>250000</v>
      </c>
      <c r="O116" s="11">
        <f>O115-N115</f>
        <v>-1250000</v>
      </c>
      <c r="P116" s="12">
        <v>0.25</v>
      </c>
      <c r="Q116" s="3"/>
      <c r="R116" s="3"/>
      <c r="S116" s="3"/>
      <c r="T116" s="3"/>
      <c r="U116" s="3"/>
      <c r="V116" s="3"/>
      <c r="W116" s="3"/>
    </row>
    <row r="117" spans="1:23" x14ac:dyDescent="0.25">
      <c r="A117" s="3"/>
      <c r="F117" s="3"/>
      <c r="G117" s="3"/>
      <c r="H117" s="3"/>
      <c r="I117" s="3"/>
      <c r="J117" s="3"/>
      <c r="K117" s="13" t="s">
        <v>29</v>
      </c>
      <c r="L117" s="15">
        <f>MAX(0,MIN(P117*O117,P117*N117))</f>
        <v>0</v>
      </c>
      <c r="M117" s="11"/>
      <c r="N117" s="11">
        <f>$E$80-M116</f>
        <v>-1500000</v>
      </c>
      <c r="O117" s="11">
        <f>O116-N116</f>
        <v>-1500000</v>
      </c>
      <c r="P117" s="12">
        <v>0.3</v>
      </c>
      <c r="Q117" s="3"/>
      <c r="R117" s="3"/>
      <c r="S117" s="3"/>
      <c r="T117" s="3"/>
      <c r="U117" s="3"/>
      <c r="V117" s="3"/>
      <c r="W117" s="3"/>
    </row>
    <row r="118" spans="1:23" x14ac:dyDescent="0.25">
      <c r="A118" s="3"/>
      <c r="F118" s="3"/>
      <c r="G118" s="3"/>
      <c r="H118" s="3"/>
      <c r="I118" s="3"/>
      <c r="J118" s="3"/>
      <c r="K118" s="13" t="s">
        <v>16</v>
      </c>
      <c r="L118" s="17">
        <f>SUM(L111:L117)</f>
        <v>0</v>
      </c>
      <c r="M118" s="11"/>
      <c r="N118" s="11"/>
      <c r="O118" s="11"/>
      <c r="P118" s="3"/>
      <c r="Q118" s="3"/>
      <c r="R118" s="3"/>
      <c r="S118" s="3"/>
      <c r="T118" s="3"/>
      <c r="U118" s="3"/>
      <c r="V118" s="3"/>
      <c r="W118" s="3"/>
    </row>
    <row r="119" spans="1:23" x14ac:dyDescent="0.25">
      <c r="A119" s="3"/>
      <c r="F119" s="3"/>
      <c r="G119" s="3"/>
      <c r="H119" s="3"/>
      <c r="I119" s="3"/>
      <c r="J119" s="3"/>
      <c r="K119" s="3"/>
      <c r="L119" s="3"/>
      <c r="M119" s="3"/>
      <c r="N119" s="3"/>
      <c r="O119" s="3"/>
      <c r="P119" s="3"/>
      <c r="Q119" s="3"/>
      <c r="R119" s="3"/>
      <c r="S119" s="3"/>
      <c r="T119" s="3"/>
      <c r="U119" s="3"/>
      <c r="V119" s="3"/>
      <c r="W119" s="3"/>
    </row>
    <row r="120" spans="1:23" x14ac:dyDescent="0.25">
      <c r="A120" s="3"/>
      <c r="F120" s="3"/>
      <c r="G120" s="3"/>
      <c r="H120" s="3"/>
      <c r="I120" s="3"/>
      <c r="J120" s="3"/>
      <c r="K120" s="13" t="s">
        <v>33</v>
      </c>
      <c r="L120" s="14" t="s">
        <v>7</v>
      </c>
      <c r="M120" s="14" t="s">
        <v>8</v>
      </c>
      <c r="N120" s="14" t="s">
        <v>9</v>
      </c>
      <c r="O120" s="14" t="s">
        <v>10</v>
      </c>
      <c r="P120" s="14" t="s">
        <v>11</v>
      </c>
      <c r="Q120" s="3"/>
      <c r="R120" s="3"/>
      <c r="S120" s="3"/>
      <c r="T120" s="3"/>
      <c r="U120" s="3"/>
      <c r="V120" s="3"/>
      <c r="W120" s="3"/>
    </row>
    <row r="121" spans="1:23" x14ac:dyDescent="0.25">
      <c r="A121" s="3"/>
      <c r="F121" s="3"/>
      <c r="G121" s="3"/>
      <c r="H121" s="3"/>
      <c r="I121" s="3"/>
      <c r="J121" s="3"/>
      <c r="K121" s="13" t="s">
        <v>23</v>
      </c>
      <c r="L121" s="11">
        <f>P121*O121</f>
        <v>0</v>
      </c>
      <c r="M121" s="11">
        <v>250000</v>
      </c>
      <c r="N121" s="11"/>
      <c r="O121" s="11">
        <f>M121</f>
        <v>250000</v>
      </c>
      <c r="P121" s="12">
        <v>0</v>
      </c>
      <c r="Q121" s="3"/>
      <c r="R121" s="3"/>
      <c r="S121" s="3"/>
      <c r="T121" s="3"/>
      <c r="U121" s="3"/>
      <c r="V121" s="3"/>
      <c r="W121" s="3"/>
    </row>
    <row r="122" spans="1:23" x14ac:dyDescent="0.2">
      <c r="K122" s="13" t="s">
        <v>24</v>
      </c>
      <c r="L122" s="11">
        <f>MAX(0,MIN(P122*O122,P122*N122))</f>
        <v>0</v>
      </c>
      <c r="M122" s="11">
        <v>500000</v>
      </c>
      <c r="N122" s="11">
        <f>M122-M121</f>
        <v>250000</v>
      </c>
      <c r="O122" s="11">
        <f>$E$80-O121</f>
        <v>-250000</v>
      </c>
      <c r="P122" s="12">
        <v>0</v>
      </c>
    </row>
    <row r="123" spans="1:23" x14ac:dyDescent="0.25">
      <c r="A123" s="3"/>
      <c r="F123" s="3"/>
      <c r="G123" s="3"/>
      <c r="H123" s="3"/>
      <c r="I123" s="3"/>
      <c r="J123" s="3"/>
      <c r="K123" s="13" t="s">
        <v>25</v>
      </c>
      <c r="L123" s="11">
        <f>MAX(0,MIN(P123*O123,P123*N123))</f>
        <v>0</v>
      </c>
      <c r="M123" s="11">
        <v>750000</v>
      </c>
      <c r="N123" s="11">
        <f>M123-M122</f>
        <v>250000</v>
      </c>
      <c r="O123" s="11">
        <f>O122-N122</f>
        <v>-500000</v>
      </c>
      <c r="P123" s="12">
        <v>0.1</v>
      </c>
      <c r="Q123" s="3"/>
      <c r="R123" s="3"/>
      <c r="S123" s="3"/>
      <c r="T123" s="3"/>
      <c r="U123" s="3"/>
      <c r="V123" s="3"/>
      <c r="W123" s="3"/>
    </row>
    <row r="124" spans="1:23" x14ac:dyDescent="0.25">
      <c r="A124" s="3"/>
      <c r="F124" s="3"/>
      <c r="G124" s="3"/>
      <c r="H124" s="3"/>
      <c r="I124" s="3"/>
      <c r="J124" s="3"/>
      <c r="K124" s="13" t="s">
        <v>26</v>
      </c>
      <c r="L124" s="11">
        <f>MAX(0,MIN(P124*O124,P124*N124))</f>
        <v>0</v>
      </c>
      <c r="M124" s="11">
        <v>1000000</v>
      </c>
      <c r="N124" s="11">
        <f t="shared" ref="N124:N126" si="4">M124-M123</f>
        <v>250000</v>
      </c>
      <c r="O124" s="11">
        <f>O123-N123</f>
        <v>-750000</v>
      </c>
      <c r="P124" s="12">
        <v>0.15</v>
      </c>
      <c r="Q124" s="3"/>
      <c r="R124" s="3"/>
      <c r="S124" s="3"/>
      <c r="T124" s="3"/>
      <c r="U124" s="3"/>
      <c r="V124" s="3"/>
      <c r="W124" s="3"/>
    </row>
    <row r="125" spans="1:23" x14ac:dyDescent="0.25">
      <c r="A125" s="3"/>
      <c r="F125" s="3"/>
      <c r="G125" s="3"/>
      <c r="H125" s="3"/>
      <c r="I125" s="3"/>
      <c r="J125" s="3"/>
      <c r="K125" s="13" t="s">
        <v>27</v>
      </c>
      <c r="L125" s="11">
        <f t="shared" ref="L125:L126" si="5">MAX(0,MIN(P125*O125,P125*N125))</f>
        <v>0</v>
      </c>
      <c r="M125" s="11">
        <v>1250000</v>
      </c>
      <c r="N125" s="11">
        <f t="shared" si="4"/>
        <v>250000</v>
      </c>
      <c r="O125" s="11">
        <f>O124-N124</f>
        <v>-1000000</v>
      </c>
      <c r="P125" s="12">
        <v>0.2</v>
      </c>
      <c r="Q125" s="3"/>
      <c r="R125" s="3"/>
      <c r="S125" s="3"/>
      <c r="T125" s="3"/>
      <c r="U125" s="3"/>
      <c r="V125" s="3"/>
      <c r="W125" s="3"/>
    </row>
    <row r="126" spans="1:23" x14ac:dyDescent="0.25">
      <c r="A126" s="3"/>
      <c r="F126" s="3"/>
      <c r="G126" s="3"/>
      <c r="H126" s="3"/>
      <c r="I126" s="3"/>
      <c r="J126" s="3"/>
      <c r="K126" s="13" t="s">
        <v>28</v>
      </c>
      <c r="L126" s="11">
        <f t="shared" si="5"/>
        <v>0</v>
      </c>
      <c r="M126" s="11">
        <v>1500000</v>
      </c>
      <c r="N126" s="11">
        <f t="shared" si="4"/>
        <v>250000</v>
      </c>
      <c r="O126" s="11">
        <f>O125-N125</f>
        <v>-1250000</v>
      </c>
      <c r="P126" s="12">
        <v>0.25</v>
      </c>
      <c r="Q126" s="3"/>
      <c r="R126" s="3"/>
      <c r="S126" s="3"/>
      <c r="T126" s="3"/>
      <c r="U126" s="3"/>
      <c r="V126" s="3"/>
      <c r="W126" s="3"/>
    </row>
    <row r="127" spans="1:23" x14ac:dyDescent="0.25">
      <c r="A127" s="3"/>
      <c r="F127" s="3"/>
      <c r="G127" s="3"/>
      <c r="H127" s="3"/>
      <c r="I127" s="3"/>
      <c r="J127" s="3"/>
      <c r="K127" s="13" t="s">
        <v>29</v>
      </c>
      <c r="L127" s="15">
        <f>MAX(0,MIN(P127*O127,P127*N127))</f>
        <v>0</v>
      </c>
      <c r="M127" s="11"/>
      <c r="N127" s="11">
        <f>$E$80-M126</f>
        <v>-1500000</v>
      </c>
      <c r="O127" s="11">
        <f>O126-N126</f>
        <v>-1500000</v>
      </c>
      <c r="P127" s="12">
        <v>0.3</v>
      </c>
      <c r="Q127" s="3"/>
      <c r="R127" s="3"/>
      <c r="S127" s="3"/>
      <c r="T127" s="3"/>
      <c r="U127" s="3"/>
      <c r="V127" s="3"/>
      <c r="W127" s="3"/>
    </row>
    <row r="128" spans="1:23" x14ac:dyDescent="0.25">
      <c r="A128" s="3"/>
      <c r="F128" s="3"/>
      <c r="G128" s="3"/>
      <c r="H128" s="3"/>
      <c r="I128" s="3"/>
      <c r="J128" s="3"/>
      <c r="K128" s="13" t="s">
        <v>16</v>
      </c>
      <c r="L128" s="17">
        <f>SUM(L121:L127)</f>
        <v>0</v>
      </c>
      <c r="M128" s="11"/>
      <c r="N128" s="11"/>
      <c r="O128" s="11"/>
      <c r="P128" s="3"/>
      <c r="Q128" s="3"/>
      <c r="R128" s="3"/>
      <c r="S128" s="3"/>
      <c r="T128" s="3"/>
      <c r="U128" s="3"/>
      <c r="V128" s="3"/>
      <c r="W128" s="3"/>
    </row>
    <row r="129" spans="1:23" x14ac:dyDescent="0.2">
      <c r="K129" s="14"/>
      <c r="L129" s="14"/>
      <c r="M129" s="14"/>
      <c r="N129" s="14"/>
      <c r="O129" s="15"/>
      <c r="P129" s="12"/>
    </row>
    <row r="130" spans="1:23" x14ac:dyDescent="0.25">
      <c r="A130" s="3"/>
      <c r="F130" s="3"/>
      <c r="G130" s="3"/>
      <c r="H130" s="3"/>
      <c r="I130" s="3"/>
      <c r="J130" s="3"/>
      <c r="K130" s="14"/>
      <c r="L130" s="14"/>
      <c r="M130" s="14"/>
      <c r="N130" s="14"/>
      <c r="O130" s="15"/>
      <c r="P130" s="12"/>
      <c r="Q130" s="3"/>
      <c r="R130" s="3"/>
      <c r="S130" s="3"/>
      <c r="T130" s="3"/>
      <c r="U130" s="3"/>
      <c r="V130" s="3"/>
      <c r="W130" s="3"/>
    </row>
    <row r="131" spans="1:23" x14ac:dyDescent="0.25">
      <c r="A131" s="3"/>
      <c r="F131" s="3"/>
      <c r="G131" s="3"/>
      <c r="H131" s="3"/>
      <c r="I131" s="3"/>
      <c r="J131" s="3"/>
      <c r="K131" s="14"/>
      <c r="L131" s="14"/>
      <c r="M131" s="14"/>
      <c r="N131" s="14"/>
      <c r="O131" s="3"/>
      <c r="P131" s="3"/>
      <c r="Q131" s="3"/>
      <c r="R131" s="3"/>
      <c r="S131" s="3"/>
      <c r="T131" s="3"/>
      <c r="U131" s="3"/>
      <c r="V131" s="3"/>
      <c r="W131" s="3"/>
    </row>
    <row r="132" spans="1:23" x14ac:dyDescent="0.25">
      <c r="A132" s="3"/>
      <c r="F132" s="3"/>
      <c r="G132" s="3"/>
      <c r="H132" s="3"/>
      <c r="I132" s="3"/>
      <c r="J132" s="3"/>
      <c r="K132" s="14"/>
      <c r="L132" s="14"/>
      <c r="M132" s="14"/>
      <c r="N132" s="14"/>
      <c r="O132" s="14"/>
      <c r="P132" s="14"/>
      <c r="Q132" s="3"/>
      <c r="R132" s="3"/>
      <c r="S132" s="3"/>
      <c r="T132" s="3"/>
      <c r="U132" s="3"/>
      <c r="V132" s="3"/>
      <c r="W132" s="3"/>
    </row>
    <row r="133" spans="1:23" x14ac:dyDescent="0.25">
      <c r="A133" s="3"/>
      <c r="F133" s="3"/>
      <c r="G133" s="3"/>
      <c r="H133" s="3"/>
      <c r="I133" s="3"/>
      <c r="J133" s="3"/>
      <c r="K133" s="14"/>
      <c r="L133" s="14"/>
      <c r="M133" s="14"/>
      <c r="N133" s="14"/>
      <c r="O133" s="15"/>
      <c r="P133" s="12"/>
      <c r="Q133" s="3"/>
      <c r="R133" s="3"/>
      <c r="S133" s="3"/>
      <c r="T133" s="3"/>
      <c r="U133" s="3"/>
      <c r="V133" s="3"/>
      <c r="W133" s="3"/>
    </row>
    <row r="134" spans="1:23" x14ac:dyDescent="0.25">
      <c r="A134" s="3"/>
      <c r="F134" s="3"/>
      <c r="G134" s="3"/>
      <c r="H134" s="3"/>
      <c r="I134" s="3"/>
      <c r="J134" s="3"/>
      <c r="K134" s="14"/>
      <c r="L134" s="14"/>
      <c r="M134" s="14"/>
      <c r="N134" s="14"/>
      <c r="O134" s="16"/>
      <c r="P134" s="12"/>
      <c r="Q134" s="3"/>
      <c r="R134" s="3"/>
      <c r="S134" s="3"/>
      <c r="T134" s="3"/>
      <c r="U134" s="3"/>
      <c r="V134" s="3"/>
      <c r="W134" s="3"/>
    </row>
    <row r="135" spans="1:23" x14ac:dyDescent="0.2">
      <c r="K135" s="14"/>
      <c r="L135" s="14"/>
      <c r="M135" s="14"/>
      <c r="N135" s="14"/>
      <c r="O135" s="15"/>
      <c r="P135" s="12"/>
    </row>
    <row r="136" spans="1:23" x14ac:dyDescent="0.2">
      <c r="K136" s="14"/>
      <c r="L136" s="14"/>
      <c r="M136" s="14"/>
      <c r="N136" s="14"/>
      <c r="O136" s="15"/>
      <c r="P136" s="12"/>
    </row>
    <row r="137" spans="1:23" x14ac:dyDescent="0.2">
      <c r="K137" s="14"/>
      <c r="L137" s="14"/>
      <c r="M137" s="14"/>
      <c r="N137" s="14"/>
      <c r="O137" s="3"/>
      <c r="P137" s="3"/>
    </row>
    <row r="138" spans="1:23" x14ac:dyDescent="0.2">
      <c r="K138" s="14"/>
      <c r="L138" s="14"/>
      <c r="M138" s="14"/>
      <c r="N138" s="14"/>
      <c r="O138" s="3"/>
      <c r="P138" s="3"/>
    </row>
    <row r="139" spans="1:23" x14ac:dyDescent="0.25">
      <c r="A139" s="3"/>
      <c r="F139" s="3"/>
      <c r="G139" s="3"/>
      <c r="H139" s="3"/>
      <c r="I139" s="3"/>
      <c r="J139" s="3"/>
      <c r="K139" s="3"/>
      <c r="L139" s="3"/>
      <c r="M139" s="3"/>
      <c r="N139" s="3"/>
      <c r="O139" s="3"/>
      <c r="P139" s="3"/>
      <c r="Q139" s="3"/>
      <c r="R139" s="3"/>
      <c r="S139" s="3"/>
      <c r="T139" s="3"/>
      <c r="U139" s="3"/>
      <c r="V139" s="3"/>
      <c r="W139" s="3"/>
    </row>
    <row r="140" spans="1:23" x14ac:dyDescent="0.25">
      <c r="A140" s="3"/>
      <c r="F140" s="3"/>
      <c r="G140" s="3"/>
      <c r="H140" s="3"/>
      <c r="I140" s="3"/>
      <c r="J140" s="3"/>
      <c r="K140" s="3"/>
      <c r="L140" s="3"/>
      <c r="M140" s="3"/>
      <c r="N140" s="3"/>
      <c r="O140" s="3"/>
      <c r="P140" s="3"/>
      <c r="Q140" s="3"/>
      <c r="R140" s="3"/>
      <c r="S140" s="3"/>
      <c r="T140" s="3"/>
      <c r="U140" s="3"/>
      <c r="V140" s="3"/>
      <c r="W140" s="3"/>
    </row>
    <row r="141" spans="1:23" x14ac:dyDescent="0.25">
      <c r="A141" s="3"/>
      <c r="F141" s="3"/>
      <c r="G141" s="3"/>
      <c r="H141" s="3"/>
      <c r="I141" s="3"/>
      <c r="J141" s="3"/>
      <c r="K141" s="3"/>
      <c r="L141" s="3"/>
      <c r="M141" s="3"/>
      <c r="N141" s="3"/>
      <c r="O141" s="3"/>
      <c r="P141" s="3"/>
      <c r="Q141" s="3"/>
      <c r="R141" s="3"/>
      <c r="S141" s="3"/>
      <c r="T141" s="3"/>
      <c r="U141" s="3"/>
      <c r="V141" s="3"/>
      <c r="W141" s="3"/>
    </row>
    <row r="142" spans="1:23" x14ac:dyDescent="0.25">
      <c r="A142" s="3"/>
      <c r="F142" s="3"/>
      <c r="G142" s="3"/>
      <c r="H142" s="3"/>
      <c r="I142" s="3"/>
      <c r="J142" s="3"/>
      <c r="K142" s="3"/>
      <c r="L142" s="3"/>
      <c r="M142" s="3"/>
      <c r="N142" s="3"/>
      <c r="O142" s="3"/>
      <c r="P142" s="3"/>
      <c r="Q142" s="3"/>
      <c r="R142" s="3"/>
      <c r="S142" s="3"/>
      <c r="T142" s="3"/>
      <c r="U142" s="3"/>
      <c r="V142" s="3"/>
      <c r="W142" s="3"/>
    </row>
    <row r="143" spans="1:23" x14ac:dyDescent="0.25">
      <c r="A143" s="3"/>
      <c r="F143" s="3"/>
      <c r="G143" s="3"/>
      <c r="H143" s="3"/>
      <c r="I143" s="3"/>
      <c r="J143" s="3"/>
      <c r="K143" s="3"/>
      <c r="L143" s="3"/>
      <c r="M143" s="3"/>
      <c r="N143" s="3"/>
      <c r="O143" s="3"/>
      <c r="P143" s="3"/>
      <c r="Q143" s="3"/>
      <c r="R143" s="3"/>
      <c r="S143" s="3"/>
      <c r="T143" s="3"/>
      <c r="U143" s="3"/>
      <c r="V143" s="3"/>
      <c r="W143" s="3"/>
    </row>
    <row r="144" spans="1:23" x14ac:dyDescent="0.25">
      <c r="A144" s="3"/>
      <c r="F144" s="3"/>
      <c r="G144" s="3"/>
      <c r="H144" s="3"/>
      <c r="I144" s="3"/>
      <c r="J144" s="3"/>
      <c r="K144" s="3"/>
      <c r="L144" s="3"/>
      <c r="M144" s="3"/>
      <c r="N144" s="3"/>
      <c r="O144" s="3"/>
      <c r="P144" s="3"/>
      <c r="Q144" s="3"/>
      <c r="R144" s="3"/>
      <c r="S144" s="3"/>
      <c r="T144" s="3"/>
      <c r="U144" s="3"/>
      <c r="V144" s="3"/>
      <c r="W144" s="3"/>
    </row>
    <row r="145" spans="1:23" x14ac:dyDescent="0.25">
      <c r="A145" s="3"/>
      <c r="F145" s="3"/>
      <c r="G145" s="3"/>
      <c r="H145" s="3"/>
      <c r="I145" s="3"/>
      <c r="J145" s="3"/>
      <c r="K145" s="3"/>
      <c r="L145" s="3"/>
      <c r="M145" s="3"/>
      <c r="N145" s="3"/>
      <c r="O145" s="3"/>
      <c r="P145" s="3"/>
      <c r="Q145" s="3"/>
      <c r="R145" s="3"/>
      <c r="S145" s="3"/>
      <c r="T145" s="3"/>
      <c r="U145" s="3"/>
      <c r="V145" s="3"/>
      <c r="W145" s="3"/>
    </row>
    <row r="146" spans="1:23" x14ac:dyDescent="0.25">
      <c r="A146" s="3"/>
      <c r="F146" s="3"/>
      <c r="G146" s="3"/>
      <c r="H146" s="3"/>
      <c r="I146" s="3"/>
      <c r="J146" s="3"/>
      <c r="K146" s="3"/>
      <c r="L146" s="3"/>
      <c r="M146" s="3"/>
      <c r="N146" s="3"/>
      <c r="O146" s="3"/>
      <c r="P146" s="3"/>
      <c r="Q146" s="3"/>
      <c r="R146" s="3"/>
      <c r="S146" s="3"/>
      <c r="T146" s="3"/>
      <c r="U146" s="3"/>
      <c r="V146" s="3"/>
      <c r="W146" s="3"/>
    </row>
    <row r="147" spans="1:23" x14ac:dyDescent="0.25">
      <c r="A147" s="3"/>
      <c r="F147" s="3"/>
      <c r="G147" s="3"/>
      <c r="H147" s="3"/>
      <c r="I147" s="3"/>
      <c r="J147" s="3"/>
      <c r="K147" s="3"/>
      <c r="L147" s="3"/>
      <c r="M147" s="3"/>
      <c r="N147" s="3"/>
      <c r="O147" s="3"/>
      <c r="P147" s="3"/>
      <c r="Q147" s="3"/>
      <c r="R147" s="3"/>
      <c r="S147" s="3"/>
      <c r="T147" s="3"/>
      <c r="U147" s="3"/>
      <c r="V147" s="3"/>
      <c r="W147" s="3"/>
    </row>
    <row r="149" spans="1:23" x14ac:dyDescent="0.25">
      <c r="A149" s="3"/>
      <c r="F149" s="3"/>
      <c r="G149" s="3"/>
      <c r="H149" s="3"/>
      <c r="I149" s="3"/>
      <c r="J149" s="3"/>
      <c r="K149" s="3"/>
      <c r="L149" s="3"/>
      <c r="M149" s="3"/>
      <c r="N149" s="3"/>
      <c r="O149" s="3"/>
      <c r="P149" s="3"/>
      <c r="Q149" s="3"/>
      <c r="R149" s="3"/>
      <c r="S149" s="3"/>
      <c r="T149" s="3"/>
      <c r="U149" s="3"/>
      <c r="V149" s="3"/>
      <c r="W149" s="3"/>
    </row>
    <row r="150" spans="1:23" x14ac:dyDescent="0.25">
      <c r="A150" s="3"/>
      <c r="F150" s="3"/>
      <c r="G150" s="3"/>
      <c r="H150" s="3"/>
      <c r="I150" s="3"/>
      <c r="J150" s="3"/>
      <c r="K150" s="3"/>
      <c r="L150" s="3"/>
      <c r="M150" s="3"/>
      <c r="N150" s="3"/>
      <c r="O150" s="3"/>
      <c r="P150" s="3"/>
      <c r="Q150" s="3"/>
      <c r="R150" s="3"/>
      <c r="S150" s="3"/>
      <c r="T150" s="3"/>
      <c r="U150" s="3"/>
      <c r="V150" s="3"/>
      <c r="W150" s="3"/>
    </row>
    <row r="151" spans="1:23" x14ac:dyDescent="0.25">
      <c r="A151" s="3"/>
      <c r="F151" s="3"/>
      <c r="G151" s="3"/>
      <c r="H151" s="3"/>
      <c r="I151" s="3"/>
      <c r="J151" s="3"/>
      <c r="K151" s="3"/>
      <c r="L151" s="3"/>
      <c r="M151" s="3"/>
      <c r="N151" s="3"/>
      <c r="O151" s="3"/>
      <c r="P151" s="3"/>
      <c r="Q151" s="3"/>
      <c r="R151" s="3"/>
      <c r="S151" s="3"/>
      <c r="T151" s="3"/>
      <c r="U151" s="3"/>
      <c r="V151" s="3"/>
      <c r="W151" s="3"/>
    </row>
    <row r="152" spans="1:23" x14ac:dyDescent="0.25">
      <c r="A152" s="3"/>
      <c r="F152" s="3"/>
      <c r="G152" s="3"/>
      <c r="H152" s="3"/>
      <c r="I152" s="3"/>
      <c r="J152" s="3"/>
      <c r="K152" s="3"/>
      <c r="L152" s="3"/>
      <c r="M152" s="3"/>
      <c r="N152" s="3"/>
      <c r="O152" s="3"/>
      <c r="P152" s="3"/>
      <c r="Q152" s="3"/>
      <c r="R152" s="3"/>
      <c r="S152" s="3"/>
      <c r="T152" s="3"/>
      <c r="U152" s="3"/>
      <c r="V152" s="3"/>
      <c r="W152" s="3"/>
    </row>
    <row r="153" spans="1:23" x14ac:dyDescent="0.25">
      <c r="A153" s="3"/>
      <c r="F153" s="3"/>
      <c r="G153" s="3"/>
      <c r="H153" s="3"/>
      <c r="I153" s="3"/>
      <c r="J153" s="3"/>
      <c r="K153" s="3"/>
      <c r="L153" s="3"/>
      <c r="M153" s="3"/>
      <c r="N153" s="3"/>
      <c r="O153" s="3"/>
      <c r="P153" s="3"/>
      <c r="Q153" s="3"/>
      <c r="R153" s="3"/>
      <c r="S153" s="3"/>
      <c r="T153" s="3"/>
      <c r="U153" s="3"/>
      <c r="V153" s="3"/>
      <c r="W153" s="3"/>
    </row>
    <row r="154" spans="1:23" x14ac:dyDescent="0.25">
      <c r="A154" s="3"/>
      <c r="F154" s="3"/>
      <c r="G154" s="3"/>
      <c r="H154" s="3"/>
      <c r="I154" s="3"/>
      <c r="J154" s="3"/>
      <c r="K154" s="3"/>
      <c r="L154" s="3"/>
      <c r="M154" s="3"/>
      <c r="N154" s="3"/>
      <c r="O154" s="3"/>
      <c r="P154" s="3"/>
      <c r="Q154" s="3"/>
      <c r="R154" s="3"/>
      <c r="S154" s="3"/>
      <c r="T154" s="3"/>
      <c r="U154" s="3"/>
      <c r="V154" s="3"/>
      <c r="W154" s="3"/>
    </row>
    <row r="155" spans="1:23" x14ac:dyDescent="0.25">
      <c r="A155" s="3"/>
      <c r="F155" s="3"/>
      <c r="G155" s="3"/>
      <c r="H155" s="3"/>
      <c r="I155" s="3"/>
      <c r="J155" s="3"/>
      <c r="K155" s="3"/>
      <c r="L155" s="3"/>
      <c r="M155" s="3"/>
      <c r="N155" s="3"/>
      <c r="O155" s="3"/>
      <c r="P155" s="3"/>
      <c r="Q155" s="3"/>
      <c r="R155" s="3"/>
      <c r="S155" s="3"/>
      <c r="T155" s="3"/>
      <c r="U155" s="3"/>
      <c r="V155" s="3"/>
      <c r="W155" s="3"/>
    </row>
    <row r="156" spans="1:23" x14ac:dyDescent="0.25">
      <c r="A156" s="3"/>
      <c r="F156" s="3"/>
      <c r="G156" s="3"/>
      <c r="H156" s="3"/>
      <c r="I156" s="3"/>
      <c r="J156" s="3"/>
      <c r="K156" s="3"/>
      <c r="L156" s="3"/>
      <c r="M156" s="3"/>
      <c r="N156" s="3"/>
      <c r="O156" s="3"/>
      <c r="P156" s="3"/>
      <c r="Q156" s="3"/>
      <c r="R156" s="3"/>
      <c r="S156" s="3"/>
      <c r="T156" s="3"/>
      <c r="U156" s="3"/>
      <c r="V156" s="3"/>
      <c r="W156" s="3"/>
    </row>
    <row r="157" spans="1:23" x14ac:dyDescent="0.25">
      <c r="A157" s="3"/>
      <c r="F157" s="3"/>
      <c r="G157" s="3"/>
      <c r="H157" s="3"/>
      <c r="I157" s="3"/>
      <c r="J157" s="3"/>
      <c r="K157" s="3"/>
      <c r="L157" s="3"/>
      <c r="M157" s="3"/>
      <c r="N157" s="3"/>
      <c r="O157" s="3"/>
      <c r="P157" s="3"/>
      <c r="Q157" s="3"/>
      <c r="R157" s="3"/>
      <c r="S157" s="3"/>
      <c r="T157" s="3"/>
      <c r="U157" s="3"/>
      <c r="V157" s="3"/>
      <c r="W157" s="3"/>
    </row>
    <row r="159" spans="1:23" x14ac:dyDescent="0.25">
      <c r="A159" s="3"/>
      <c r="F159" s="3"/>
      <c r="G159" s="3"/>
      <c r="H159" s="3"/>
      <c r="I159" s="3"/>
      <c r="J159" s="3"/>
      <c r="K159" s="3"/>
      <c r="L159" s="3"/>
      <c r="M159" s="3"/>
      <c r="N159" s="3"/>
      <c r="O159" s="3"/>
      <c r="P159" s="3"/>
      <c r="Q159" s="3"/>
      <c r="R159" s="3"/>
      <c r="S159" s="3"/>
      <c r="T159" s="3"/>
      <c r="U159" s="3"/>
      <c r="V159" s="3"/>
      <c r="W159" s="3"/>
    </row>
    <row r="160" spans="1:23" x14ac:dyDescent="0.25">
      <c r="A160" s="3"/>
      <c r="F160" s="3"/>
      <c r="G160" s="3"/>
      <c r="H160" s="3"/>
      <c r="I160" s="3"/>
      <c r="J160" s="3"/>
      <c r="K160" s="3"/>
      <c r="L160" s="3"/>
      <c r="M160" s="3"/>
      <c r="N160" s="3"/>
      <c r="O160" s="3"/>
      <c r="P160" s="3"/>
      <c r="Q160" s="3"/>
      <c r="R160" s="3"/>
      <c r="S160" s="3"/>
      <c r="T160" s="3"/>
      <c r="U160" s="3"/>
      <c r="V160" s="3"/>
      <c r="W160" s="3"/>
    </row>
    <row r="161" spans="1:23" x14ac:dyDescent="0.25">
      <c r="A161" s="3"/>
      <c r="F161" s="3"/>
      <c r="G161" s="3"/>
      <c r="H161" s="3"/>
      <c r="I161" s="3"/>
      <c r="J161" s="3"/>
      <c r="K161" s="3"/>
      <c r="L161" s="3"/>
      <c r="M161" s="3"/>
      <c r="N161" s="3"/>
      <c r="O161" s="3"/>
      <c r="P161" s="3"/>
      <c r="Q161" s="3"/>
      <c r="R161" s="3"/>
      <c r="S161" s="3"/>
      <c r="T161" s="3"/>
      <c r="U161" s="3"/>
      <c r="V161" s="3"/>
      <c r="W161" s="3"/>
    </row>
    <row r="162" spans="1:23" x14ac:dyDescent="0.25">
      <c r="A162" s="3"/>
      <c r="F162" s="3"/>
      <c r="G162" s="3"/>
      <c r="H162" s="3"/>
      <c r="I162" s="3"/>
      <c r="J162" s="3"/>
      <c r="K162" s="3"/>
      <c r="L162" s="3"/>
      <c r="M162" s="3"/>
      <c r="N162" s="3"/>
      <c r="O162" s="3"/>
      <c r="P162" s="3"/>
      <c r="Q162" s="3"/>
      <c r="R162" s="3"/>
      <c r="S162" s="3"/>
      <c r="T162" s="3"/>
      <c r="U162" s="3"/>
      <c r="V162" s="3"/>
      <c r="W162" s="3"/>
    </row>
    <row r="163" spans="1:23" x14ac:dyDescent="0.25">
      <c r="A163" s="3"/>
      <c r="F163" s="3"/>
      <c r="G163" s="3"/>
      <c r="H163" s="3"/>
      <c r="I163" s="3"/>
      <c r="J163" s="3"/>
      <c r="K163" s="3"/>
      <c r="L163" s="3"/>
      <c r="M163" s="3"/>
      <c r="N163" s="3"/>
      <c r="O163" s="3"/>
      <c r="P163" s="3"/>
      <c r="Q163" s="3"/>
      <c r="R163" s="3"/>
      <c r="S163" s="3"/>
      <c r="T163" s="3"/>
      <c r="U163" s="3"/>
      <c r="V163" s="3"/>
      <c r="W163" s="3"/>
    </row>
    <row r="164" spans="1:23" x14ac:dyDescent="0.25">
      <c r="A164" s="3"/>
      <c r="F164" s="3"/>
      <c r="G164" s="3"/>
      <c r="H164" s="3"/>
      <c r="I164" s="3"/>
      <c r="J164" s="3"/>
      <c r="K164" s="3"/>
      <c r="L164" s="3"/>
      <c r="M164" s="3"/>
      <c r="N164" s="3"/>
      <c r="O164" s="3"/>
      <c r="P164" s="3"/>
      <c r="Q164" s="3"/>
      <c r="R164" s="3"/>
      <c r="S164" s="3"/>
      <c r="T164" s="3"/>
      <c r="U164" s="3"/>
      <c r="V164" s="3"/>
      <c r="W164" s="3"/>
    </row>
    <row r="165" spans="1:23" x14ac:dyDescent="0.25">
      <c r="A165" s="3"/>
      <c r="F165" s="3"/>
      <c r="G165" s="3"/>
      <c r="H165" s="3"/>
      <c r="I165" s="3"/>
      <c r="J165" s="3"/>
      <c r="K165" s="3"/>
      <c r="L165" s="3"/>
      <c r="M165" s="3"/>
      <c r="N165" s="3"/>
      <c r="O165" s="3"/>
      <c r="P165" s="3"/>
      <c r="Q165" s="3"/>
      <c r="R165" s="3"/>
      <c r="S165" s="3"/>
      <c r="T165" s="3"/>
      <c r="U165" s="3"/>
      <c r="V165" s="3"/>
      <c r="W165" s="3"/>
    </row>
    <row r="166" spans="1:23" x14ac:dyDescent="0.25">
      <c r="A166" s="3"/>
      <c r="F166" s="3"/>
      <c r="G166" s="3"/>
      <c r="H166" s="3"/>
      <c r="I166" s="3"/>
      <c r="J166" s="3"/>
      <c r="K166" s="3"/>
      <c r="L166" s="3"/>
      <c r="M166" s="3"/>
      <c r="N166" s="3"/>
      <c r="O166" s="3"/>
      <c r="P166" s="3"/>
      <c r="Q166" s="3"/>
      <c r="R166" s="3"/>
      <c r="S166" s="3"/>
      <c r="T166" s="3"/>
      <c r="U166" s="3"/>
      <c r="V166" s="3"/>
      <c r="W166" s="3"/>
    </row>
    <row r="167" spans="1:23" x14ac:dyDescent="0.25">
      <c r="A167" s="3"/>
      <c r="F167" s="3"/>
      <c r="G167" s="3"/>
      <c r="H167" s="3"/>
      <c r="I167" s="3"/>
      <c r="J167" s="3"/>
      <c r="K167" s="3"/>
      <c r="L167" s="3"/>
      <c r="M167" s="3"/>
      <c r="N167" s="3"/>
      <c r="O167" s="3"/>
      <c r="P167" s="3"/>
      <c r="Q167" s="3"/>
      <c r="R167" s="3"/>
      <c r="S167" s="3"/>
      <c r="T167" s="3"/>
      <c r="U167" s="3"/>
      <c r="V167" s="3"/>
      <c r="W167" s="3"/>
    </row>
    <row r="168" spans="1:23" x14ac:dyDescent="0.25">
      <c r="A168" s="3"/>
      <c r="F168" s="3"/>
      <c r="G168" s="3"/>
      <c r="H168" s="3"/>
      <c r="I168" s="3"/>
      <c r="J168" s="3"/>
      <c r="K168" s="3"/>
      <c r="L168" s="3"/>
      <c r="M168" s="3"/>
      <c r="N168" s="3"/>
      <c r="O168" s="3"/>
      <c r="P168" s="3"/>
      <c r="Q168" s="3"/>
      <c r="R168" s="3"/>
      <c r="S168" s="3"/>
      <c r="T168" s="3"/>
      <c r="U168" s="3"/>
      <c r="V168" s="3"/>
      <c r="W168" s="3"/>
    </row>
    <row r="169" spans="1:23" x14ac:dyDescent="0.25">
      <c r="A169" s="3"/>
      <c r="F169" s="3"/>
      <c r="G169" s="3"/>
      <c r="H169" s="3"/>
      <c r="I169" s="3"/>
      <c r="J169" s="3"/>
      <c r="K169" s="3"/>
      <c r="L169" s="3"/>
      <c r="M169" s="3"/>
      <c r="N169" s="3"/>
      <c r="O169" s="3"/>
      <c r="P169" s="3"/>
      <c r="Q169" s="3"/>
      <c r="R169" s="3"/>
      <c r="S169" s="3"/>
      <c r="T169" s="3"/>
      <c r="U169" s="3"/>
      <c r="V169" s="3"/>
      <c r="W169" s="3"/>
    </row>
    <row r="170" spans="1:23" x14ac:dyDescent="0.25">
      <c r="A170" s="3"/>
      <c r="F170" s="3"/>
      <c r="G170" s="3"/>
      <c r="H170" s="3"/>
      <c r="I170" s="3"/>
      <c r="J170" s="3"/>
      <c r="K170" s="3"/>
      <c r="L170" s="3"/>
      <c r="M170" s="3"/>
      <c r="N170" s="3"/>
      <c r="O170" s="3"/>
      <c r="P170" s="3"/>
      <c r="Q170" s="3"/>
      <c r="R170" s="3"/>
      <c r="S170" s="3"/>
      <c r="T170" s="3"/>
      <c r="U170" s="3"/>
      <c r="V170" s="3"/>
      <c r="W170" s="3"/>
    </row>
    <row r="171" spans="1:23" x14ac:dyDescent="0.25">
      <c r="A171" s="3"/>
      <c r="F171" s="3"/>
      <c r="G171" s="3"/>
      <c r="H171" s="3"/>
      <c r="I171" s="3"/>
      <c r="J171" s="3"/>
      <c r="K171" s="3"/>
      <c r="L171" s="3"/>
      <c r="M171" s="3"/>
      <c r="N171" s="3"/>
      <c r="O171" s="3"/>
      <c r="P171" s="3"/>
      <c r="Q171" s="3"/>
      <c r="R171" s="3"/>
      <c r="S171" s="3"/>
      <c r="T171" s="3"/>
      <c r="U171" s="3"/>
      <c r="V171" s="3"/>
      <c r="W171" s="3"/>
    </row>
    <row r="172" spans="1:23" x14ac:dyDescent="0.25">
      <c r="A172" s="3"/>
      <c r="F172" s="3"/>
      <c r="G172" s="3"/>
      <c r="H172" s="3"/>
      <c r="I172" s="3"/>
      <c r="J172" s="3"/>
      <c r="K172" s="3"/>
      <c r="L172" s="3"/>
      <c r="M172" s="3"/>
      <c r="N172" s="3"/>
      <c r="O172" s="3"/>
      <c r="P172" s="3"/>
      <c r="Q172" s="3"/>
      <c r="R172" s="3"/>
      <c r="S172" s="3"/>
      <c r="T172" s="3"/>
      <c r="U172" s="3"/>
      <c r="V172" s="3"/>
      <c r="W172" s="3"/>
    </row>
    <row r="173" spans="1:23" x14ac:dyDescent="0.25">
      <c r="A173" s="3"/>
      <c r="F173" s="3"/>
      <c r="G173" s="3"/>
      <c r="H173" s="3"/>
      <c r="I173" s="3"/>
      <c r="J173" s="3"/>
      <c r="K173" s="3"/>
      <c r="L173" s="3"/>
      <c r="M173" s="3"/>
      <c r="N173" s="3"/>
      <c r="O173" s="3"/>
      <c r="P173" s="3"/>
      <c r="Q173" s="3"/>
      <c r="R173" s="3"/>
      <c r="S173" s="3"/>
      <c r="T173" s="3"/>
      <c r="U173" s="3"/>
      <c r="V173" s="3"/>
      <c r="W173" s="3"/>
    </row>
    <row r="174" spans="1:23" x14ac:dyDescent="0.25">
      <c r="A174" s="3"/>
      <c r="F174" s="3"/>
      <c r="G174" s="3"/>
      <c r="H174" s="3"/>
      <c r="I174" s="3"/>
      <c r="J174" s="3"/>
      <c r="K174" s="3"/>
      <c r="L174" s="3"/>
      <c r="M174" s="3"/>
      <c r="N174" s="3"/>
      <c r="O174" s="3"/>
      <c r="P174" s="3"/>
      <c r="Q174" s="3"/>
      <c r="R174" s="3"/>
      <c r="S174" s="3"/>
      <c r="T174" s="3"/>
      <c r="U174" s="3"/>
      <c r="V174" s="3"/>
      <c r="W174" s="3"/>
    </row>
    <row r="175" spans="1:23" x14ac:dyDescent="0.25">
      <c r="A175" s="3"/>
      <c r="F175" s="3"/>
      <c r="G175" s="3"/>
      <c r="H175" s="3"/>
      <c r="I175" s="3"/>
      <c r="J175" s="3"/>
      <c r="K175" s="3"/>
      <c r="L175" s="3"/>
      <c r="M175" s="3"/>
      <c r="N175" s="3"/>
      <c r="O175" s="3"/>
      <c r="P175" s="3"/>
      <c r="Q175" s="3"/>
      <c r="R175" s="3"/>
      <c r="S175" s="3"/>
      <c r="T175" s="3"/>
      <c r="U175" s="3"/>
      <c r="V175" s="3"/>
      <c r="W175" s="3"/>
    </row>
    <row r="176" spans="1:23" x14ac:dyDescent="0.25">
      <c r="A176" s="3"/>
      <c r="F176" s="3"/>
      <c r="G176" s="3"/>
      <c r="H176" s="3"/>
      <c r="I176" s="3"/>
      <c r="J176" s="3"/>
      <c r="K176" s="3"/>
      <c r="L176" s="3"/>
      <c r="M176" s="3"/>
      <c r="N176" s="3"/>
      <c r="O176" s="3"/>
      <c r="P176" s="3"/>
      <c r="Q176" s="3"/>
      <c r="R176" s="3"/>
      <c r="S176" s="3"/>
      <c r="T176" s="3"/>
      <c r="U176" s="3"/>
      <c r="V176" s="3"/>
      <c r="W176" s="3"/>
    </row>
    <row r="177" spans="1:23" x14ac:dyDescent="0.25">
      <c r="A177" s="3"/>
      <c r="F177" s="3"/>
      <c r="G177" s="3"/>
      <c r="H177" s="3"/>
      <c r="I177" s="3"/>
      <c r="J177" s="3"/>
      <c r="K177" s="3"/>
      <c r="L177" s="3"/>
      <c r="M177" s="3"/>
      <c r="N177" s="3"/>
      <c r="O177" s="3"/>
      <c r="P177" s="3"/>
      <c r="Q177" s="3"/>
      <c r="R177" s="3"/>
      <c r="S177" s="3"/>
      <c r="T177" s="3"/>
      <c r="U177" s="3"/>
      <c r="V177" s="3"/>
      <c r="W177" s="3"/>
    </row>
  </sheetData>
  <sheetProtection password="BCEB" sheet="1" objects="1" scenarios="1" selectLockedCells="1"/>
  <mergeCells count="17">
    <mergeCell ref="B92:E92"/>
    <mergeCell ref="B1:C1"/>
    <mergeCell ref="B2:C2"/>
    <mergeCell ref="B88:E88"/>
    <mergeCell ref="B91:E91"/>
    <mergeCell ref="B89:E89"/>
    <mergeCell ref="B77:E77"/>
    <mergeCell ref="B8:E8"/>
    <mergeCell ref="C4:D4"/>
    <mergeCell ref="B18:D18"/>
    <mergeCell ref="B34:D34"/>
    <mergeCell ref="B26:D26"/>
    <mergeCell ref="B36:D36"/>
    <mergeCell ref="B68:D68"/>
    <mergeCell ref="B7:E7"/>
    <mergeCell ref="B73:D73"/>
    <mergeCell ref="B85:D85"/>
  </mergeCells>
  <dataValidations count="4">
    <dataValidation type="date" errorStyle="information" allowBlank="1" showInputMessage="1" showErrorMessage="1" errorTitle="Incorrect Date Format" error="Enter Date in DD/MM/YYY" promptTitle="Enter Date of Birth" prompt="DD/MM/YYYY" sqref="D3">
      <formula1>K7</formula1>
      <formula2>K8</formula2>
    </dataValidation>
    <dataValidation type="list" allowBlank="1" showInputMessage="1" showErrorMessage="1" promptTitle="Select City" prompt="Metro = Delhi, Mumbai, Kolkata and Chennai only_x000a__x000a_Non Metro = Others" sqref="D5">
      <formula1>$K$9:$K$10</formula1>
    </dataValidation>
    <dataValidation type="whole" allowBlank="1" showInputMessage="1" showErrorMessage="1" sqref="E9">
      <formula1>0</formula1>
      <formula2>10000000000000</formula2>
    </dataValidation>
    <dataValidation allowBlank="1" showInputMessage="1" showErrorMessage="1" prompt="Enter Value only if House is Let out" sqref="D20"/>
  </dataValidations>
  <hyperlinks>
    <hyperlink ref="B91" r:id="rId1"/>
    <hyperlink ref="B91:E91" r:id="rId2" tooltip="Visit my website now!" display="For more such tools visit my website: www.easyexcelprd.wordpress.com"/>
    <hyperlink ref="B92:E92" r:id="rId3" tooltip="mail me to get your customised tool!" display="or mail me at : easyexcel.prd@gmail.com"/>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 Calculator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PRDHOOT</cp:lastModifiedBy>
  <dcterms:created xsi:type="dcterms:W3CDTF">2020-02-06T12:36:33Z</dcterms:created>
  <dcterms:modified xsi:type="dcterms:W3CDTF">2020-02-15T13:55:02Z</dcterms:modified>
</cp:coreProperties>
</file>