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definedNames>
    <definedName name="age">Sheet1!$G$5</definedName>
    <definedName name="age__60">Sheet1!$M$35:$O$41</definedName>
    <definedName name="_xlnm.Print_Area" localSheetId="0">Sheet1!$A$1:$I$52</definedName>
    <definedName name="senior">Sheet1!$M$45:$O$51</definedName>
    <definedName name="supersenior">Sheet1!$M$54:$O$60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G34" i="1"/>
  <c r="F34" i="1"/>
  <c r="G27" i="1"/>
  <c r="G30" i="1" s="1"/>
  <c r="N60" i="1"/>
  <c r="N51" i="1"/>
  <c r="N41" i="1"/>
  <c r="H30" i="1" l="1"/>
  <c r="H31" i="1"/>
  <c r="H32" i="1" s="1"/>
  <c r="H36" i="1" s="1"/>
  <c r="F30" i="1"/>
  <c r="F31" i="1" s="1"/>
  <c r="G31" i="1"/>
  <c r="G32" i="1" s="1"/>
  <c r="G36" i="1" s="1"/>
  <c r="F32" i="1" l="1"/>
  <c r="F36" i="1" s="1"/>
</calcChain>
</file>

<file path=xl/sharedStrings.xml><?xml version="1.0" encoding="utf-8"?>
<sst xmlns="http://schemas.openxmlformats.org/spreadsheetml/2006/main" count="39" uniqueCount="37">
  <si>
    <t>Enter your age</t>
  </si>
  <si>
    <t>Enter your gross total income</t>
  </si>
  <si>
    <t>Deductions you are normally entitled to:</t>
  </si>
  <si>
    <t>MP/MLA Allowance</t>
  </si>
  <si>
    <t>Any deduction under chapter VIA ((like section 80C, 80CCC, 80CCD, 80D, 80DD, 80DDB, 80E, 80EE, 80EEA, 80EEB, 80G, 80GG, 80GGA, 80GGC, 80IA, 80-IAB, 80-IAC, 80-IB, 80-IBA, etc).but excluding contribution to Pension Scheme u/s 80CCD and 80JJAA for new employment</t>
  </si>
  <si>
    <t>Entertainment Allowance</t>
  </si>
  <si>
    <t>Losses from House Property for rented property</t>
  </si>
  <si>
    <t>Deductions u/s 32AD, 33AB, 33AB</t>
  </si>
  <si>
    <t>Expenditure on scientific research </t>
  </si>
  <si>
    <t>Deduction u/s 35AD or 35CCC</t>
  </si>
  <si>
    <t>Any other exemption/Deduction</t>
  </si>
  <si>
    <t>Leave Travel Concession(10(5))</t>
  </si>
  <si>
    <t>House Rent Allowance(10(13A))</t>
  </si>
  <si>
    <t>Special Allowance(10(14))</t>
  </si>
  <si>
    <t>Exemption for income clubbed of minor(10(32))</t>
  </si>
  <si>
    <t>Allowances to MP/MLA(10(17))</t>
  </si>
  <si>
    <t>Income Exempt for SEZ(10AA)</t>
  </si>
  <si>
    <t>Employment/Professional Tax(16(ii/iii))</t>
  </si>
  <si>
    <t>Housing Loan Interest on self Occupied/Vacant House(24(b))</t>
  </si>
  <si>
    <t>Higher/AdditionalDepreciation(32(1(iia))</t>
  </si>
  <si>
    <t>Family Pension Deduction(57(iia))</t>
  </si>
  <si>
    <t>Total Income</t>
  </si>
  <si>
    <t>Tax under old regime</t>
  </si>
  <si>
    <t>Tax under new regime</t>
  </si>
  <si>
    <t>age&lt;60</t>
  </si>
  <si>
    <t>age&gt;=60</t>
  </si>
  <si>
    <t>age&gt;=80</t>
  </si>
  <si>
    <t>Less:Rebate u/s 87A</t>
  </si>
  <si>
    <t>Tax payable</t>
  </si>
  <si>
    <t>age &lt;60</t>
  </si>
  <si>
    <t>Difference</t>
  </si>
  <si>
    <t xml:space="preserve">Income tax calculator </t>
  </si>
  <si>
    <t>Assessee name::</t>
  </si>
  <si>
    <t>Enter Assessee name</t>
  </si>
  <si>
    <t>Standard Deduction on Salaries((Section 16(ia))(Restricted to Rs. 50000)</t>
  </si>
  <si>
    <t>by CA Raksha Agarwal,Siliguri,West Bengal</t>
  </si>
  <si>
    <t>Email:icaimember.raksha@gmail.com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</si>
</sst>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9" fontId="0" fillId="0" borderId="0" xfId="0" applyNumberFormat="1"/>
    <xf numFmtId="2" fontId="0" fillId="0" borderId="0" xfId="0" applyNumberFormat="1"/>
    <xf numFmtId="43" fontId="0" fillId="0" borderId="0" xfId="0" applyNumberFormat="1"/>
    <xf numFmtId="0" fontId="3" fillId="2" borderId="0" xfId="0" applyFont="1" applyFill="1" applyAlignment="1">
      <alignment horizontal="center"/>
    </xf>
    <xf numFmtId="0" fontId="0" fillId="2" borderId="0" xfId="0" applyFill="1"/>
    <xf numFmtId="0" fontId="2" fillId="2" borderId="10" xfId="0" applyFont="1" applyFill="1" applyBorder="1"/>
    <xf numFmtId="0" fontId="0" fillId="2" borderId="11" xfId="0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43" fontId="0" fillId="2" borderId="0" xfId="0" applyNumberFormat="1" applyFill="1"/>
    <xf numFmtId="0" fontId="0" fillId="2" borderId="5" xfId="0" applyFill="1" applyBorder="1"/>
    <xf numFmtId="0" fontId="0" fillId="2" borderId="0" xfId="0" applyFill="1" applyBorder="1" applyAlignment="1">
      <alignment horizontal="left"/>
    </xf>
    <xf numFmtId="2" fontId="0" fillId="2" borderId="0" xfId="0" applyNumberFormat="1" applyFill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left" wrapText="1"/>
    </xf>
    <xf numFmtId="0" fontId="0" fillId="2" borderId="10" xfId="0" applyFill="1" applyBorder="1"/>
    <xf numFmtId="0" fontId="2" fillId="2" borderId="11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0" fillId="2" borderId="8" xfId="0" applyFill="1" applyBorder="1"/>
    <xf numFmtId="43" fontId="0" fillId="2" borderId="0" xfId="1" applyFont="1" applyFill="1"/>
    <xf numFmtId="43" fontId="0" fillId="2" borderId="0" xfId="1" applyFont="1" applyFill="1" applyBorder="1" applyProtection="1">
      <protection locked="0" hidden="1"/>
    </xf>
    <xf numFmtId="43" fontId="0" fillId="2" borderId="6" xfId="1" applyFont="1" applyFill="1" applyBorder="1" applyProtection="1">
      <protection locked="0" hidden="1"/>
    </xf>
    <xf numFmtId="43" fontId="0" fillId="2" borderId="8" xfId="1" applyFont="1" applyFill="1" applyBorder="1" applyProtection="1">
      <protection locked="0" hidden="1"/>
    </xf>
    <xf numFmtId="43" fontId="0" fillId="2" borderId="9" xfId="1" applyFont="1" applyFill="1" applyBorder="1" applyProtection="1">
      <protection locked="0" hidden="1"/>
    </xf>
    <xf numFmtId="0" fontId="2" fillId="2" borderId="0" xfId="0" applyFont="1" applyFill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2" fillId="2" borderId="1" xfId="1" applyFont="1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view="pageBreakPreview" zoomScaleNormal="100" zoomScaleSheetLayoutView="100" workbookViewId="0">
      <selection activeCell="F31" sqref="F31"/>
    </sheetView>
  </sheetViews>
  <sheetFormatPr defaultRowHeight="15" x14ac:dyDescent="0.25"/>
  <cols>
    <col min="1" max="1" width="21" bestFit="1" customWidth="1"/>
    <col min="6" max="6" width="28" customWidth="1"/>
    <col min="7" max="7" width="14.28515625" bestFit="1" customWidth="1"/>
    <col min="8" max="8" width="12.5703125" bestFit="1" customWidth="1"/>
    <col min="9" max="9" width="14.28515625" bestFit="1" customWidth="1"/>
    <col min="11" max="11" width="11.5703125" bestFit="1" customWidth="1"/>
    <col min="13" max="13" width="20.5703125" bestFit="1" customWidth="1"/>
    <col min="14" max="14" width="10.5703125" bestFit="1" customWidth="1"/>
  </cols>
  <sheetData>
    <row r="1" spans="1:11" ht="21" x14ac:dyDescent="0.35">
      <c r="A1" s="4" t="s">
        <v>31</v>
      </c>
      <c r="B1" s="4"/>
      <c r="C1" s="4"/>
      <c r="D1" s="4"/>
      <c r="E1" s="4"/>
      <c r="F1" s="4"/>
      <c r="G1" s="4"/>
      <c r="H1" s="4"/>
      <c r="I1" s="4"/>
    </row>
    <row r="2" spans="1:11" x14ac:dyDescent="0.25">
      <c r="A2" s="5"/>
      <c r="B2" s="5"/>
      <c r="C2" s="5"/>
      <c r="D2" s="5"/>
      <c r="E2" s="33" t="s">
        <v>35</v>
      </c>
      <c r="F2" s="5"/>
      <c r="G2" s="5"/>
      <c r="H2" s="5"/>
      <c r="I2" s="5"/>
    </row>
    <row r="3" spans="1:11" ht="15.75" thickBot="1" x14ac:dyDescent="0.3">
      <c r="A3" s="5"/>
      <c r="B3" s="5"/>
      <c r="C3" s="5"/>
      <c r="D3" s="5"/>
      <c r="E3" s="33" t="s">
        <v>36</v>
      </c>
      <c r="F3" s="5"/>
      <c r="G3" s="5"/>
      <c r="H3" s="5"/>
      <c r="I3" s="5"/>
    </row>
    <row r="4" spans="1:11" ht="15.75" thickBot="1" x14ac:dyDescent="0.3">
      <c r="A4" s="6" t="s">
        <v>32</v>
      </c>
      <c r="B4" s="38" t="s">
        <v>33</v>
      </c>
      <c r="C4" s="38"/>
      <c r="D4" s="38"/>
      <c r="E4" s="38"/>
      <c r="F4" s="38"/>
      <c r="G4" s="34"/>
      <c r="H4" s="5"/>
      <c r="I4" s="5"/>
    </row>
    <row r="5" spans="1:11" x14ac:dyDescent="0.25">
      <c r="A5" s="8" t="s">
        <v>0</v>
      </c>
      <c r="B5" s="9"/>
      <c r="C5" s="9"/>
      <c r="D5" s="9"/>
      <c r="E5" s="9"/>
      <c r="F5" s="9"/>
      <c r="G5" s="35"/>
      <c r="H5" s="5"/>
      <c r="I5" s="5"/>
    </row>
    <row r="6" spans="1:11" x14ac:dyDescent="0.25">
      <c r="A6" s="10" t="s">
        <v>1</v>
      </c>
      <c r="B6" s="11"/>
      <c r="C6" s="11"/>
      <c r="D6" s="11"/>
      <c r="E6" s="11"/>
      <c r="F6" s="11"/>
      <c r="G6" s="36"/>
      <c r="H6" s="5"/>
      <c r="I6" s="12"/>
      <c r="K6" s="3"/>
    </row>
    <row r="7" spans="1:11" x14ac:dyDescent="0.25">
      <c r="A7" s="10" t="s">
        <v>2</v>
      </c>
      <c r="B7" s="11"/>
      <c r="C7" s="11"/>
      <c r="D7" s="11"/>
      <c r="E7" s="11"/>
      <c r="F7" s="11"/>
      <c r="G7" s="36"/>
      <c r="H7" s="5"/>
      <c r="I7" s="5"/>
    </row>
    <row r="8" spans="1:11" x14ac:dyDescent="0.25">
      <c r="A8" s="13">
        <v>1</v>
      </c>
      <c r="B8" s="14" t="s">
        <v>11</v>
      </c>
      <c r="C8" s="14"/>
      <c r="D8" s="14"/>
      <c r="E8" s="14"/>
      <c r="F8" s="14"/>
      <c r="G8" s="36"/>
      <c r="H8" s="5"/>
      <c r="I8" s="15"/>
      <c r="K8" s="2"/>
    </row>
    <row r="9" spans="1:11" x14ac:dyDescent="0.25">
      <c r="A9" s="13">
        <v>2</v>
      </c>
      <c r="B9" s="14" t="s">
        <v>12</v>
      </c>
      <c r="C9" s="14"/>
      <c r="D9" s="14"/>
      <c r="E9" s="14"/>
      <c r="F9" s="14"/>
      <c r="G9" s="36"/>
      <c r="H9" s="5"/>
      <c r="I9" s="5"/>
    </row>
    <row r="10" spans="1:11" x14ac:dyDescent="0.25">
      <c r="A10" s="13">
        <v>3</v>
      </c>
      <c r="B10" s="14" t="s">
        <v>13</v>
      </c>
      <c r="C10" s="14"/>
      <c r="D10" s="14"/>
      <c r="E10" s="14"/>
      <c r="F10" s="14"/>
      <c r="G10" s="36"/>
      <c r="H10" s="5"/>
      <c r="I10" s="5"/>
    </row>
    <row r="11" spans="1:11" x14ac:dyDescent="0.25">
      <c r="A11" s="13">
        <v>4</v>
      </c>
      <c r="B11" s="14" t="s">
        <v>15</v>
      </c>
      <c r="C11" s="14"/>
      <c r="D11" s="14"/>
      <c r="E11" s="14"/>
      <c r="F11" s="14"/>
      <c r="G11" s="36"/>
      <c r="H11" s="5"/>
      <c r="I11" s="5"/>
    </row>
    <row r="12" spans="1:11" x14ac:dyDescent="0.25">
      <c r="A12" s="13">
        <v>5</v>
      </c>
      <c r="B12" s="16" t="s">
        <v>14</v>
      </c>
      <c r="C12" s="16"/>
      <c r="D12" s="16"/>
      <c r="E12" s="16"/>
      <c r="F12" s="16"/>
      <c r="G12" s="36"/>
      <c r="H12" s="5"/>
      <c r="I12" s="5"/>
    </row>
    <row r="13" spans="1:11" x14ac:dyDescent="0.25">
      <c r="A13" s="13">
        <v>6</v>
      </c>
      <c r="B13" s="16" t="s">
        <v>16</v>
      </c>
      <c r="C13" s="16"/>
      <c r="D13" s="16"/>
      <c r="E13" s="16"/>
      <c r="F13" s="16"/>
      <c r="G13" s="36"/>
      <c r="H13" s="5"/>
      <c r="I13" s="5"/>
    </row>
    <row r="14" spans="1:11" x14ac:dyDescent="0.25">
      <c r="A14" s="13">
        <v>7</v>
      </c>
      <c r="B14" s="14" t="s">
        <v>34</v>
      </c>
      <c r="C14" s="14"/>
      <c r="D14" s="14"/>
      <c r="E14" s="14"/>
      <c r="F14" s="14"/>
      <c r="G14" s="36"/>
      <c r="H14" s="5"/>
      <c r="I14" s="5"/>
    </row>
    <row r="15" spans="1:11" x14ac:dyDescent="0.25">
      <c r="A15" s="13">
        <v>8</v>
      </c>
      <c r="B15" s="14" t="s">
        <v>18</v>
      </c>
      <c r="C15" s="14"/>
      <c r="D15" s="14"/>
      <c r="E15" s="14"/>
      <c r="F15" s="14"/>
      <c r="G15" s="36"/>
      <c r="H15" s="5"/>
      <c r="I15" s="5"/>
    </row>
    <row r="16" spans="1:11" x14ac:dyDescent="0.25">
      <c r="A16" s="13">
        <v>9</v>
      </c>
      <c r="B16" s="14" t="s">
        <v>20</v>
      </c>
      <c r="C16" s="14"/>
      <c r="D16" s="14"/>
      <c r="E16" s="14"/>
      <c r="F16" s="14"/>
      <c r="G16" s="36"/>
      <c r="H16" s="5"/>
      <c r="I16" s="5"/>
    </row>
    <row r="17" spans="1:14" x14ac:dyDescent="0.25">
      <c r="A17" s="13">
        <v>10</v>
      </c>
      <c r="B17" s="14" t="s">
        <v>3</v>
      </c>
      <c r="C17" s="14"/>
      <c r="D17" s="14"/>
      <c r="E17" s="14"/>
      <c r="F17" s="14"/>
      <c r="G17" s="36"/>
      <c r="H17" s="5"/>
      <c r="I17" s="5"/>
    </row>
    <row r="18" spans="1:14" ht="75.75" customHeight="1" x14ac:dyDescent="0.25">
      <c r="A18" s="13">
        <v>11</v>
      </c>
      <c r="B18" s="17" t="s">
        <v>4</v>
      </c>
      <c r="C18" s="17"/>
      <c r="D18" s="17"/>
      <c r="E18" s="17"/>
      <c r="F18" s="17"/>
      <c r="G18" s="36"/>
      <c r="H18" s="5"/>
      <c r="I18" s="5"/>
    </row>
    <row r="19" spans="1:14" x14ac:dyDescent="0.25">
      <c r="A19" s="13">
        <v>12</v>
      </c>
      <c r="B19" s="14" t="s">
        <v>5</v>
      </c>
      <c r="C19" s="14"/>
      <c r="D19" s="14"/>
      <c r="E19" s="14"/>
      <c r="F19" s="14"/>
      <c r="G19" s="36"/>
      <c r="H19" s="5"/>
      <c r="I19" s="5"/>
    </row>
    <row r="20" spans="1:14" x14ac:dyDescent="0.25">
      <c r="A20" s="13">
        <v>13</v>
      </c>
      <c r="B20" s="14" t="s">
        <v>17</v>
      </c>
      <c r="C20" s="14"/>
      <c r="D20" s="14"/>
      <c r="E20" s="14"/>
      <c r="F20" s="14"/>
      <c r="G20" s="36"/>
      <c r="H20" s="5"/>
      <c r="I20" s="5"/>
    </row>
    <row r="21" spans="1:14" x14ac:dyDescent="0.25">
      <c r="A21" s="13">
        <v>14</v>
      </c>
      <c r="B21" s="14" t="s">
        <v>6</v>
      </c>
      <c r="C21" s="14"/>
      <c r="D21" s="14"/>
      <c r="E21" s="14"/>
      <c r="F21" s="14"/>
      <c r="G21" s="36"/>
      <c r="H21" s="5"/>
      <c r="I21" s="5"/>
    </row>
    <row r="22" spans="1:14" x14ac:dyDescent="0.25">
      <c r="A22" s="13">
        <v>15</v>
      </c>
      <c r="B22" s="14" t="s">
        <v>19</v>
      </c>
      <c r="C22" s="14"/>
      <c r="D22" s="14"/>
      <c r="E22" s="14"/>
      <c r="F22" s="14"/>
      <c r="G22" s="36"/>
      <c r="H22" s="5"/>
      <c r="I22" s="5"/>
    </row>
    <row r="23" spans="1:14" x14ac:dyDescent="0.25">
      <c r="A23" s="13">
        <v>16</v>
      </c>
      <c r="B23" s="14" t="s">
        <v>7</v>
      </c>
      <c r="C23" s="14"/>
      <c r="D23" s="14"/>
      <c r="E23" s="14"/>
      <c r="F23" s="14"/>
      <c r="G23" s="36"/>
      <c r="H23" s="5"/>
      <c r="I23" s="5"/>
    </row>
    <row r="24" spans="1:14" x14ac:dyDescent="0.25">
      <c r="A24" s="13">
        <v>17</v>
      </c>
      <c r="B24" s="14" t="s">
        <v>8</v>
      </c>
      <c r="C24" s="14"/>
      <c r="D24" s="14"/>
      <c r="E24" s="14"/>
      <c r="F24" s="14"/>
      <c r="G24" s="36"/>
      <c r="H24" s="5"/>
      <c r="I24" s="5"/>
    </row>
    <row r="25" spans="1:14" x14ac:dyDescent="0.25">
      <c r="A25" s="13">
        <v>18</v>
      </c>
      <c r="B25" s="14" t="s">
        <v>9</v>
      </c>
      <c r="C25" s="14"/>
      <c r="D25" s="14"/>
      <c r="E25" s="14"/>
      <c r="F25" s="14"/>
      <c r="G25" s="36"/>
      <c r="H25" s="5"/>
      <c r="I25" s="5"/>
      <c r="N25" s="1"/>
    </row>
    <row r="26" spans="1:14" ht="15.75" thickBot="1" x14ac:dyDescent="0.3">
      <c r="A26" s="13">
        <v>19</v>
      </c>
      <c r="B26" s="14" t="s">
        <v>10</v>
      </c>
      <c r="C26" s="14"/>
      <c r="D26" s="14"/>
      <c r="E26" s="14"/>
      <c r="F26" s="14"/>
      <c r="G26" s="36"/>
      <c r="H26" s="5"/>
      <c r="I26" s="5"/>
      <c r="N26" s="1"/>
    </row>
    <row r="27" spans="1:14" ht="15.75" thickBot="1" x14ac:dyDescent="0.3">
      <c r="A27" s="18"/>
      <c r="B27" s="19" t="s">
        <v>21</v>
      </c>
      <c r="C27" s="7"/>
      <c r="D27" s="7"/>
      <c r="E27" s="7"/>
      <c r="F27" s="7"/>
      <c r="G27" s="37">
        <f>+G6-SUM(G8:G26)</f>
        <v>0</v>
      </c>
      <c r="H27" s="5"/>
      <c r="I27" s="5"/>
      <c r="N27" s="1"/>
    </row>
    <row r="28" spans="1:14" ht="15.75" thickBot="1" x14ac:dyDescent="0.3">
      <c r="A28" s="20"/>
      <c r="B28" s="21"/>
      <c r="C28" s="20"/>
      <c r="D28" s="20"/>
      <c r="E28" s="20"/>
      <c r="F28" s="20"/>
      <c r="G28" s="21"/>
      <c r="H28" s="5"/>
      <c r="I28" s="5"/>
      <c r="N28" s="1"/>
    </row>
    <row r="29" spans="1:14" x14ac:dyDescent="0.25">
      <c r="A29" s="22"/>
      <c r="B29" s="23"/>
      <c r="C29" s="23"/>
      <c r="D29" s="23"/>
      <c r="E29" s="23"/>
      <c r="F29" s="23" t="s">
        <v>24</v>
      </c>
      <c r="G29" s="23" t="s">
        <v>25</v>
      </c>
      <c r="H29" s="24" t="s">
        <v>26</v>
      </c>
      <c r="I29" s="5"/>
      <c r="N29" s="1"/>
    </row>
    <row r="30" spans="1:14" x14ac:dyDescent="0.25">
      <c r="A30" s="13" t="s">
        <v>22</v>
      </c>
      <c r="B30" s="20"/>
      <c r="C30" s="20"/>
      <c r="D30" s="20"/>
      <c r="E30" s="20"/>
      <c r="F30" s="29" t="b">
        <f>+IF($G$27&gt;=1000000,((($G$27-1000000)*0.3)+112500),IF($G$27&gt;=500000,((($G$27-500000)*0.2)+12500),IF(($G$27&gt;=250000),($G$27-250000)*0.05)))</f>
        <v>0</v>
      </c>
      <c r="G30" s="29" t="b">
        <f>+IF($G$27&gt;=1000000,((($G$27-1000000)*0.3)+110000),IF($G$27&gt;=500000,((($G$27-500000)*0.2)+10000),IF(($G$27&gt;=300000),($G$27-300000)*0.05)))</f>
        <v>0</v>
      </c>
      <c r="H30" s="30" t="b">
        <f>+IF($G$27&gt;=1000000,((($G$27-1000000)*0.3)+100000),IF($G$27&gt;=500000,((($G$27-500000)*0.2)+0)))</f>
        <v>0</v>
      </c>
      <c r="I30" s="5"/>
      <c r="N30" s="1"/>
    </row>
    <row r="31" spans="1:14" x14ac:dyDescent="0.25">
      <c r="A31" s="13" t="s">
        <v>27</v>
      </c>
      <c r="B31" s="20"/>
      <c r="C31" s="20"/>
      <c r="D31" s="20"/>
      <c r="E31" s="20"/>
      <c r="F31" s="29">
        <f>+IF($G$27&lt;=500000,MIN(F30,12500),0)</f>
        <v>12500</v>
      </c>
      <c r="G31" s="29">
        <f t="shared" ref="G31" si="0">+IF($G$27&lt;=500000,MIN(G30,12500),0)</f>
        <v>12500</v>
      </c>
      <c r="H31" s="30">
        <f>+IF($G$27&lt;=500000,MIN(H30,12500),0)</f>
        <v>12500</v>
      </c>
      <c r="I31" s="5"/>
      <c r="N31" s="1"/>
    </row>
    <row r="32" spans="1:14" x14ac:dyDescent="0.25">
      <c r="A32" s="25" t="s">
        <v>28</v>
      </c>
      <c r="B32" s="20"/>
      <c r="C32" s="20"/>
      <c r="D32" s="20"/>
      <c r="E32" s="20"/>
      <c r="F32" s="29">
        <f>+F30-F31</f>
        <v>-12500</v>
      </c>
      <c r="G32" s="29">
        <f t="shared" ref="G32:H32" si="1">+G30-G31</f>
        <v>-12500</v>
      </c>
      <c r="H32" s="30">
        <f t="shared" si="1"/>
        <v>-12500</v>
      </c>
      <c r="I32" s="5"/>
      <c r="N32" s="1"/>
    </row>
    <row r="33" spans="1:15" x14ac:dyDescent="0.25">
      <c r="A33" s="13"/>
      <c r="B33" s="20"/>
      <c r="C33" s="20"/>
      <c r="D33" s="20"/>
      <c r="E33" s="20"/>
      <c r="F33" s="29"/>
      <c r="G33" s="29"/>
      <c r="H33" s="30"/>
      <c r="I33" s="5"/>
    </row>
    <row r="34" spans="1:15" x14ac:dyDescent="0.25">
      <c r="A34" s="25" t="s">
        <v>23</v>
      </c>
      <c r="B34" s="20"/>
      <c r="C34" s="20"/>
      <c r="D34" s="20"/>
      <c r="E34" s="20"/>
      <c r="F34" s="29">
        <f>+VLOOKUP(($G$6-$G$26),$M$35:$O$41,2,TRUE)+VLOOKUP(($G$6-$G$26),$M$35:$O$41,3,TRUE)*(($G$6-$G$26)-VLOOKUP($G$6-$G$26,$M$35:$O$41,1,TRUE))</f>
        <v>0</v>
      </c>
      <c r="G34" s="29">
        <f>+VLOOKUP(($G$6-$G$26),senior,2,TRUE)+VLOOKUP(($G$6-$G$26),senior,3,TRUE)*(($G$6-$G$26)-VLOOKUP($G$6-$G$26,senior,1,TRUE))</f>
        <v>0</v>
      </c>
      <c r="H34" s="30">
        <f>+VLOOKUP(($G$6-$G$26),supersenior,2,TRUE)+VLOOKUP(($G$6-$G$26),supersenior,3,TRUE)*(($G$6-$G$26)-VLOOKUP($G$6-$G$26,supersenior,1,TRUE))</f>
        <v>0</v>
      </c>
      <c r="I34" s="5"/>
      <c r="M34" t="s">
        <v>29</v>
      </c>
    </row>
    <row r="35" spans="1:15" x14ac:dyDescent="0.25">
      <c r="A35" s="13"/>
      <c r="B35" s="20"/>
      <c r="C35" s="20"/>
      <c r="D35" s="20"/>
      <c r="E35" s="20"/>
      <c r="F35" s="29"/>
      <c r="G35" s="29"/>
      <c r="H35" s="30"/>
      <c r="I35" s="5"/>
      <c r="M35">
        <v>0</v>
      </c>
      <c r="N35" s="2">
        <v>0</v>
      </c>
      <c r="O35" s="2">
        <v>0</v>
      </c>
    </row>
    <row r="36" spans="1:15" ht="15.75" thickBot="1" x14ac:dyDescent="0.3">
      <c r="A36" s="26" t="s">
        <v>30</v>
      </c>
      <c r="B36" s="27"/>
      <c r="C36" s="27"/>
      <c r="D36" s="27"/>
      <c r="E36" s="27"/>
      <c r="F36" s="31">
        <f>+F32-F34</f>
        <v>-12500</v>
      </c>
      <c r="G36" s="31">
        <f t="shared" ref="G36:H36" si="2">+G32-G34</f>
        <v>-12500</v>
      </c>
      <c r="H36" s="32">
        <f t="shared" si="2"/>
        <v>-12500</v>
      </c>
      <c r="I36" s="5"/>
      <c r="M36">
        <v>250000</v>
      </c>
      <c r="N36" s="2">
        <v>0</v>
      </c>
      <c r="O36" s="2">
        <v>0.05</v>
      </c>
    </row>
    <row r="37" spans="1:15" x14ac:dyDescent="0.25">
      <c r="A37" s="5"/>
      <c r="B37" s="5"/>
      <c r="C37" s="5"/>
      <c r="D37" s="5"/>
      <c r="E37" s="5"/>
      <c r="F37" s="5"/>
      <c r="G37" s="28"/>
      <c r="H37" s="28"/>
      <c r="I37" s="28"/>
      <c r="M37">
        <v>500000</v>
      </c>
      <c r="N37" s="2">
        <v>12500</v>
      </c>
      <c r="O37" s="2">
        <v>0.1</v>
      </c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M38">
        <v>750000</v>
      </c>
      <c r="N38" s="2">
        <v>37500</v>
      </c>
      <c r="O38" s="2">
        <v>0.15</v>
      </c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5"/>
      <c r="M39">
        <v>1000000</v>
      </c>
      <c r="N39" s="2">
        <v>75000</v>
      </c>
      <c r="O39" s="2">
        <v>0.2</v>
      </c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M40">
        <v>1250000</v>
      </c>
      <c r="N40" s="2">
        <v>125000</v>
      </c>
      <c r="O40" s="2">
        <v>0.25</v>
      </c>
    </row>
    <row r="41" spans="1:15" x14ac:dyDescent="0.25">
      <c r="A41" s="5"/>
      <c r="B41" s="5"/>
      <c r="C41" s="5"/>
      <c r="D41" s="5"/>
      <c r="E41" s="5"/>
      <c r="F41" s="5"/>
      <c r="G41" s="5"/>
      <c r="H41" s="5"/>
      <c r="I41" s="5"/>
      <c r="M41">
        <v>1500000</v>
      </c>
      <c r="N41" s="2">
        <f>+N40+62500</f>
        <v>187500</v>
      </c>
      <c r="O41" s="2">
        <v>0.3</v>
      </c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5"/>
      <c r="N42" s="2"/>
      <c r="O42" s="2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N43" s="2"/>
      <c r="O43" s="2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M44" t="s">
        <v>25</v>
      </c>
      <c r="N44" s="2"/>
      <c r="O44" s="2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M45">
        <v>0</v>
      </c>
      <c r="N45" s="2">
        <v>0</v>
      </c>
      <c r="O45" s="2">
        <v>0</v>
      </c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M46">
        <v>300000</v>
      </c>
      <c r="N46" s="2">
        <v>0</v>
      </c>
      <c r="O46" s="2">
        <v>0.05</v>
      </c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M47">
        <v>500000</v>
      </c>
      <c r="N47" s="2">
        <v>10000</v>
      </c>
      <c r="O47" s="2">
        <v>0.1</v>
      </c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M48">
        <v>750000</v>
      </c>
      <c r="N48" s="2">
        <v>35000</v>
      </c>
      <c r="O48" s="2">
        <v>0.15</v>
      </c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M49">
        <v>1000000</v>
      </c>
      <c r="N49" s="2">
        <v>72500</v>
      </c>
      <c r="O49" s="2">
        <v>0.2</v>
      </c>
    </row>
    <row r="50" spans="1:15" x14ac:dyDescent="0.25">
      <c r="A50" s="5"/>
      <c r="B50" s="5"/>
      <c r="C50" s="5"/>
      <c r="D50" s="5"/>
      <c r="E50" s="5"/>
      <c r="F50" s="5"/>
      <c r="G50" s="5"/>
      <c r="H50" s="5"/>
      <c r="I50" s="5"/>
      <c r="M50">
        <v>1250000</v>
      </c>
      <c r="N50" s="2">
        <v>122500</v>
      </c>
      <c r="O50" s="2">
        <v>0.25</v>
      </c>
    </row>
    <row r="51" spans="1:15" x14ac:dyDescent="0.25">
      <c r="A51" s="5"/>
      <c r="B51" s="5"/>
      <c r="C51" s="5"/>
      <c r="D51" s="5"/>
      <c r="E51" s="5"/>
      <c r="F51" s="5"/>
      <c r="G51" s="5"/>
      <c r="H51" s="5"/>
      <c r="I51" s="5"/>
      <c r="M51">
        <v>1500000</v>
      </c>
      <c r="N51" s="2">
        <f>+N50+62500</f>
        <v>185000</v>
      </c>
      <c r="O51" s="2">
        <v>0.3</v>
      </c>
    </row>
    <row r="52" spans="1:15" x14ac:dyDescent="0.25">
      <c r="A52" s="5"/>
      <c r="B52" s="5"/>
      <c r="C52" s="5"/>
      <c r="D52" s="5"/>
      <c r="E52" s="5"/>
      <c r="F52" s="5"/>
      <c r="G52" s="5"/>
      <c r="H52" s="5"/>
      <c r="I52" s="5"/>
    </row>
    <row r="53" spans="1:15" x14ac:dyDescent="0.25">
      <c r="M53" t="s">
        <v>26</v>
      </c>
    </row>
    <row r="54" spans="1:15" x14ac:dyDescent="0.25">
      <c r="M54">
        <v>0</v>
      </c>
      <c r="N54" s="2">
        <v>0</v>
      </c>
      <c r="O54" s="2">
        <v>0</v>
      </c>
    </row>
    <row r="55" spans="1:15" x14ac:dyDescent="0.25">
      <c r="M55">
        <v>0</v>
      </c>
      <c r="N55" s="2">
        <v>0</v>
      </c>
      <c r="O55" s="2">
        <v>0</v>
      </c>
    </row>
    <row r="56" spans="1:15" x14ac:dyDescent="0.25">
      <c r="M56">
        <v>500000</v>
      </c>
      <c r="N56" s="2">
        <v>0</v>
      </c>
      <c r="O56" s="2">
        <v>0.1</v>
      </c>
    </row>
    <row r="57" spans="1:15" x14ac:dyDescent="0.25">
      <c r="M57">
        <v>750000</v>
      </c>
      <c r="N57" s="2">
        <v>25000</v>
      </c>
      <c r="O57" s="2">
        <v>0.15</v>
      </c>
    </row>
    <row r="58" spans="1:15" x14ac:dyDescent="0.25">
      <c r="M58">
        <v>1000000</v>
      </c>
      <c r="N58" s="2">
        <v>62500</v>
      </c>
      <c r="O58" s="2">
        <v>0.2</v>
      </c>
    </row>
    <row r="59" spans="1:15" x14ac:dyDescent="0.25">
      <c r="M59">
        <v>1250000</v>
      </c>
      <c r="N59" s="2">
        <v>112500</v>
      </c>
      <c r="O59" s="2">
        <v>0.25</v>
      </c>
    </row>
    <row r="60" spans="1:15" x14ac:dyDescent="0.25">
      <c r="M60">
        <v>1500000</v>
      </c>
      <c r="N60" s="2">
        <f>+N59+62500</f>
        <v>175000</v>
      </c>
      <c r="O60" s="2">
        <v>0.3</v>
      </c>
    </row>
  </sheetData>
  <sheetProtection algorithmName="SHA-512" hashValue="7Ht1sJk9DWY3+tU0aLTUWHC0Cfudy3LO23HnW3peaV8pfZ5fXQi3lx1DnjsVeIkEsbnHKG+ex/2JQ+dIWr+vGA==" saltValue="Py6qgPBUCMXtK7BHp+wtTg==" spinCount="100000" sheet="1" objects="1" scenarios="1" selectLockedCells="1"/>
  <mergeCells count="21">
    <mergeCell ref="B23:F23"/>
    <mergeCell ref="B24:F24"/>
    <mergeCell ref="B25:F25"/>
    <mergeCell ref="B26:F26"/>
    <mergeCell ref="A1:I1"/>
    <mergeCell ref="B18:F18"/>
    <mergeCell ref="B19:F19"/>
    <mergeCell ref="B20:F20"/>
    <mergeCell ref="B21:F21"/>
    <mergeCell ref="B22:F22"/>
    <mergeCell ref="B10:F10"/>
    <mergeCell ref="B11:F11"/>
    <mergeCell ref="B14:F14"/>
    <mergeCell ref="B15:F15"/>
    <mergeCell ref="B16:F16"/>
    <mergeCell ref="B17:F17"/>
    <mergeCell ref="A5:F5"/>
    <mergeCell ref="A6:F6"/>
    <mergeCell ref="A7:F7"/>
    <mergeCell ref="B8:F8"/>
    <mergeCell ref="B9:F9"/>
  </mergeCells>
  <pageMargins left="0.7" right="0.7" top="0.75" bottom="0.75" header="0.3" footer="0.3"/>
  <pageSetup scale="66" orientation="portrait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Sheet1</vt:lpstr>
      <vt:lpstr>Sheet2</vt:lpstr>
      <vt:lpstr>age</vt:lpstr>
      <vt:lpstr>age__60</vt:lpstr>
      <vt:lpstr>Sheet1!Print_Area</vt:lpstr>
      <vt:lpstr>senior</vt:lpstr>
      <vt:lpstr>supersenior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2020-02-05T05:39:10Z</dcterms:modified>
</cp:coreProperties>
</file>