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425"/>
  <workbookPr defaultThemeVersion="166925"/>
  <mc:AlternateContent xmlns:mc="http://schemas.openxmlformats.org/markup-compatibility/2006">
    <mc:Choice Requires="x15">
      <x15ac:absPath xmlns:x15ac="http://schemas.microsoft.com/office/spreadsheetml/2010/11/ac" url="E:\ClientData\0 Income Tax Caluclator\"/>
    </mc:Choice>
  </mc:AlternateContent>
  <xr:revisionPtr revIDLastSave="0" documentId="13_ncr:1_{47BD51B4-2F28-4E22-B69B-6AB75AE86C37}" xr6:coauthVersionLast="43" xr6:coauthVersionMax="43" xr10:uidLastSave="{00000000-0000-0000-0000-000000000000}"/>
  <bookViews>
    <workbookView xWindow="-108" yWindow="516" windowWidth="23256" windowHeight="11952" xr2:uid="{00000000-000D-0000-FFFF-FFFF00000000}"/>
  </bookViews>
  <sheets>
    <sheet name="ITR4" sheetId="1" r:id="rId1"/>
    <sheet name="Presumptive Income" sheetId="3" r:id="rId2"/>
  </sheets>
  <externalReferences>
    <externalReference r:id="rId3"/>
    <externalReference r:id="rId4"/>
  </externalReferences>
  <definedNames>
    <definedName name="NewCodes">[1]DB!$AA$36:$AA$46</definedName>
    <definedName name="NOB">[1]DB!$AU$1:$AU$345</definedName>
    <definedName name="NOB44AD">[1]DB!$BO$1:$BO$313</definedName>
    <definedName name="NOB44ADA">[1]DB!$BD$1:$BD$32</definedName>
    <definedName name="PART_Nature">[2]DataBase!$J$23:$J$39</definedName>
    <definedName name="PART_Nature_1">[2]DataBase!$J$62:$J$76</definedName>
    <definedName name="PART_Nature_2">[2]DataBase!$J$79:$J$84</definedName>
    <definedName name="Selection80D">[2]DataBase!$G$1:$G$8</definedName>
    <definedName name="Selection80DB">[2]DataBase!$D$7:$D$10</definedName>
    <definedName name="Selection80DC">[2]DataBase!$D$12:$D$15</definedName>
    <definedName name="Selection80DD">[2]DataBase!$G$10:$G$12</definedName>
    <definedName name="Selection80DDB">[2]DataBase!$G$14:$G$16</definedName>
    <definedName name="Selection80U">[2]DataBase!$G$19:$G$21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9" i="3" l="1"/>
  <c r="H50" i="3" l="1"/>
  <c r="E50" i="3"/>
  <c r="J5" i="3"/>
  <c r="J6" i="3"/>
  <c r="J7" i="3"/>
  <c r="J4" i="3"/>
  <c r="K9" i="3"/>
  <c r="K8" i="3"/>
  <c r="G5" i="3"/>
  <c r="G6" i="3"/>
  <c r="G7" i="3"/>
  <c r="G4" i="3"/>
  <c r="F5" i="3"/>
  <c r="F6" i="3"/>
  <c r="F7" i="3"/>
  <c r="F4" i="3"/>
  <c r="H31" i="3"/>
  <c r="H32" i="3"/>
  <c r="H33" i="3"/>
  <c r="H34" i="3"/>
  <c r="H35" i="3"/>
  <c r="H36" i="3"/>
  <c r="H37" i="3"/>
  <c r="H38" i="3"/>
  <c r="H39" i="3"/>
  <c r="H30" i="3"/>
  <c r="K23" i="3"/>
  <c r="K24" i="3"/>
  <c r="K25" i="3"/>
  <c r="K26" i="3"/>
  <c r="K22" i="3"/>
  <c r="L14" i="3"/>
  <c r="L15" i="3"/>
  <c r="L16" i="3"/>
  <c r="L17" i="3"/>
  <c r="L13" i="3"/>
  <c r="M14" i="3"/>
  <c r="M15" i="3"/>
  <c r="M16" i="3"/>
  <c r="M17" i="3"/>
  <c r="M13" i="3"/>
  <c r="I7" i="3" l="1"/>
  <c r="L7" i="3" s="1"/>
  <c r="I6" i="3"/>
  <c r="L6" i="3" s="1"/>
  <c r="I5" i="3"/>
  <c r="L5" i="3" s="1"/>
  <c r="I4" i="3"/>
  <c r="L4" i="3" s="1"/>
  <c r="J8" i="3"/>
  <c r="J9" i="3" s="1"/>
  <c r="G8" i="3"/>
  <c r="G9" i="3" s="1"/>
  <c r="F8" i="3"/>
  <c r="H7" i="3"/>
  <c r="H6" i="3"/>
  <c r="H5" i="3"/>
  <c r="H4" i="3"/>
  <c r="I8" i="3" l="1"/>
  <c r="I9" i="3" s="1"/>
  <c r="H8" i="3"/>
  <c r="H9" i="3" s="1"/>
  <c r="F9" i="3"/>
  <c r="F68" i="1"/>
  <c r="R321" i="1"/>
  <c r="R320" i="1"/>
  <c r="R319" i="1"/>
  <c r="R318" i="1"/>
  <c r="E85" i="1"/>
  <c r="E71" i="1"/>
  <c r="F70" i="1"/>
  <c r="F59" i="1"/>
  <c r="F58" i="1"/>
  <c r="F57" i="1"/>
  <c r="F56" i="1"/>
  <c r="F55" i="1"/>
  <c r="E46" i="1"/>
  <c r="E40" i="1"/>
  <c r="F38" i="1"/>
  <c r="F37" i="1"/>
  <c r="F36" i="1"/>
  <c r="F34" i="1"/>
  <c r="F33" i="1"/>
  <c r="E35" i="1"/>
  <c r="E27" i="1"/>
  <c r="E20" i="1"/>
  <c r="E16" i="1"/>
  <c r="F53" i="1" s="1"/>
  <c r="D10" i="1"/>
  <c r="C11" i="1" s="1"/>
  <c r="L8" i="3" l="1"/>
  <c r="L9" i="3" s="1"/>
  <c r="E14" i="1" s="1"/>
  <c r="E47" i="1" s="1"/>
  <c r="E39" i="1"/>
  <c r="E26" i="1"/>
  <c r="E31" i="1" s="1"/>
  <c r="E36" i="1"/>
  <c r="W322" i="1"/>
  <c r="V322" i="1"/>
  <c r="E72" i="1" l="1"/>
  <c r="U322" i="1" s="1"/>
  <c r="U324" i="1" s="1"/>
  <c r="V326" i="1"/>
  <c r="V327" i="1"/>
  <c r="V325" i="1"/>
  <c r="V324" i="1"/>
  <c r="W325" i="1"/>
  <c r="W324" i="1"/>
  <c r="W327" i="1"/>
  <c r="W326" i="1"/>
  <c r="U327" i="1" l="1"/>
  <c r="U325" i="1"/>
  <c r="U326" i="1"/>
  <c r="V328" i="1"/>
  <c r="W328" i="1"/>
  <c r="U328" i="1" l="1"/>
  <c r="U329" i="1" s="1"/>
  <c r="W329" i="1"/>
  <c r="W330" i="1" s="1"/>
  <c r="V329" i="1"/>
  <c r="U330" i="1" l="1"/>
  <c r="S328" i="1"/>
  <c r="E74" i="1" s="1"/>
  <c r="S329" i="1"/>
  <c r="E77" i="1" s="1"/>
  <c r="V330" i="1"/>
  <c r="S330" i="1" l="1"/>
  <c r="E75" i="1"/>
  <c r="E76" i="1" s="1"/>
  <c r="E78" i="1" s="1"/>
  <c r="E80" i="1" s="1"/>
  <c r="E86" i="1" s="1"/>
</calcChain>
</file>

<file path=xl/sharedStrings.xml><?xml version="1.0" encoding="utf-8"?>
<sst xmlns="http://schemas.openxmlformats.org/spreadsheetml/2006/main" count="989" uniqueCount="567">
  <si>
    <t>Name of the Assesse</t>
  </si>
  <si>
    <t>Gender</t>
  </si>
  <si>
    <t>Male</t>
  </si>
  <si>
    <t xml:space="preserve">PAN No </t>
  </si>
  <si>
    <t>Date of Birth (dd-mm-yyyy)</t>
  </si>
  <si>
    <t>years</t>
  </si>
  <si>
    <t>Tax Payer</t>
  </si>
  <si>
    <t>PARTICULARS</t>
  </si>
  <si>
    <t>SUBSELECT</t>
  </si>
  <si>
    <t>AMOUNT</t>
  </si>
  <si>
    <t>Limits</t>
  </si>
  <si>
    <t>i Gross Salary (ia + ib + ic)</t>
  </si>
  <si>
    <t>a Salary as per section 17(1)</t>
  </si>
  <si>
    <t>b Value of perquisites as per section 17(2)</t>
  </si>
  <si>
    <t>c Profits in lieu of salary  as per section 17(3)</t>
  </si>
  <si>
    <t>ii Less : Allowances to the extent exempt u/s 10</t>
  </si>
  <si>
    <t>(Select)</t>
  </si>
  <si>
    <t>iii Net Salary (i – ii)</t>
  </si>
  <si>
    <t>iv Deductions u/s 16  (iva + ivb + ivc)</t>
  </si>
  <si>
    <t xml:space="preserve">a Standard Deduction u/s 16(ia) </t>
  </si>
  <si>
    <t>b Entertainment Allowance u/s 16(ii)</t>
  </si>
  <si>
    <t>c Professional Tax u/s 16(iii)</t>
  </si>
  <si>
    <t>v Income chargeable under the Head ‘Salaries’ (iii-iv)</t>
  </si>
  <si>
    <t>Type of House Property</t>
  </si>
  <si>
    <t>Let Out</t>
  </si>
  <si>
    <t>i Gross rent received/ receivable/ letable value during the year</t>
  </si>
  <si>
    <t>ii Tax paid to local authorities</t>
  </si>
  <si>
    <t>iii Annual Value (i – ii)</t>
  </si>
  <si>
    <t xml:space="preserve">iv 30% of Annual Value </t>
  </si>
  <si>
    <t>v Interest payable on borrowed capital</t>
  </si>
  <si>
    <t>vi Arrears/Unrealized Rent received during the year Less 30%</t>
  </si>
  <si>
    <t>vii Income chargeable under the head ‘House Property’ (iii – iv – v )+ vi</t>
  </si>
  <si>
    <t xml:space="preserve">Income from Other Sources </t>
  </si>
  <si>
    <t>Interest from Savings Account</t>
  </si>
  <si>
    <t>Interest from Deposit (Bank/Post Office/Cooperative Society)</t>
  </si>
  <si>
    <t>Interest from Income Tax Refund</t>
  </si>
  <si>
    <t>Family pension</t>
  </si>
  <si>
    <t>Any Other</t>
  </si>
  <si>
    <t>Less: Deduction u/s 57(iia) (In case of family pension only)</t>
  </si>
  <si>
    <t>TOTAL INCOME BEFORE DEDUCTIONS</t>
  </si>
  <si>
    <t>Part C – Deductions and Taxable Total Income</t>
  </si>
  <si>
    <t>a) 80C - Life insurance premia, deferred annuity, contributions to provident fund, subscription to certain equity shares or debentures, etc.</t>
  </si>
  <si>
    <t>b) 80CCC - Payment in respect Pension Fund</t>
  </si>
  <si>
    <t>c) 80CCD(1) - Contribution to pension scheme of Central Government</t>
  </si>
  <si>
    <t>d) 80CCD(1B) - Contribution to pension scheme of Central Government</t>
  </si>
  <si>
    <t>e) 80CCD(2) - Contribution to pension scheme of Central Government by employer</t>
  </si>
  <si>
    <t>f) 80CCG - Investment made under an equity savings scheme</t>
  </si>
  <si>
    <t>g) 80D - a) Health insurance premium</t>
  </si>
  <si>
    <t>g) 80D - b) Medical expenditure</t>
  </si>
  <si>
    <t>g) 80D - c) Preventive health check-up</t>
  </si>
  <si>
    <t>h) 80DD - Maintenance including medical treatment of a dependent who is a person with disability</t>
  </si>
  <si>
    <t>i) 80DDB - Medical treatment of specified disease</t>
  </si>
  <si>
    <t>j) 80E - Interest on loan taken for higher education</t>
  </si>
  <si>
    <t>k) 80EE - Interest on loan taken for residential house property</t>
  </si>
  <si>
    <t>l) 80G - Donations to certain funds, charitable institutions, etc.</t>
  </si>
  <si>
    <t>m) 80GG - Rent paid</t>
  </si>
  <si>
    <t>n) 80GGA - Certain donations for scientific research or rural development</t>
  </si>
  <si>
    <t>o) 80GGC - Donation to Political party</t>
  </si>
  <si>
    <t>p) 80 QQB - Royalty income of authors of certain books.</t>
  </si>
  <si>
    <t>q) 80 RRB - Royalty on patents</t>
  </si>
  <si>
    <t>p) 80TTA - Interest on deposits in savings Accounts</t>
  </si>
  <si>
    <t>q) 80TTB- Interest on deposits in case of senior citizens</t>
  </si>
  <si>
    <t>r) 80U - In case of a person with disability</t>
  </si>
  <si>
    <t xml:space="preserve">Total Deductions (Total of 5a to 5r)) </t>
  </si>
  <si>
    <t xml:space="preserve">Total Income (4 - 6)) </t>
  </si>
  <si>
    <t>Exempt Income: For reporting purpose</t>
  </si>
  <si>
    <t xml:space="preserve">Tax Payable on Total Income </t>
  </si>
  <si>
    <t>Rebate u/s 87A</t>
  </si>
  <si>
    <t>Tax Payable After Rebate (8-9)</t>
  </si>
  <si>
    <t>Health and Education Cess @4% on (10)</t>
  </si>
  <si>
    <t>Total Tax &amp;Cess (10+11)</t>
  </si>
  <si>
    <t xml:space="preserve">Relief u/s 89(1) Salary Arrears </t>
  </si>
  <si>
    <t>Balance Tax after Relief (12-13)</t>
  </si>
  <si>
    <t>Interest u/s 234 A (Delay in filing of Tax Returns)</t>
  </si>
  <si>
    <t>Interest u/s 234 B (Delay in payment of Advance Tax)</t>
  </si>
  <si>
    <t>Interest u/s 234 C (Deferred Payment of Advance Tax)</t>
  </si>
  <si>
    <t>Fee u/s 234F (Default in furnishing return of income)</t>
  </si>
  <si>
    <t>Total Interest, Fee Payable (15a + 15b + 15c+15d)</t>
  </si>
  <si>
    <t>Total Tax , Fee and  Interest (14 + 16)</t>
  </si>
  <si>
    <t>end</t>
  </si>
  <si>
    <t>1) Self and Family</t>
  </si>
  <si>
    <t>1) Self and Family = Maximum limit Rs. 25000/-</t>
  </si>
  <si>
    <t>From</t>
  </si>
  <si>
    <t>To</t>
  </si>
  <si>
    <t>SLAB</t>
  </si>
  <si>
    <t>Adult</t>
  </si>
  <si>
    <t>Senior</t>
  </si>
  <si>
    <t>SuperSenior</t>
  </si>
  <si>
    <t>2) Self(Senior citizen) &amp; family</t>
  </si>
  <si>
    <t>2) Self(Senior citizen) &amp; family = Maximum limit Rs. 50000/-</t>
  </si>
  <si>
    <t>A</t>
  </si>
  <si>
    <t>3) Parents</t>
  </si>
  <si>
    <t>3) Parents = Maximum limit Rs. 25000/-</t>
  </si>
  <si>
    <t>B</t>
  </si>
  <si>
    <t>4) Parents(Senior citizen)</t>
  </si>
  <si>
    <t>4) Parents(Senior citizen) = Maximum limit Rs. 50000/-</t>
  </si>
  <si>
    <t>C</t>
  </si>
  <si>
    <t>5) Self and Family including parents</t>
  </si>
  <si>
    <t>5) Self and Family including parents = Maximum limit Rs. 50000/-</t>
  </si>
  <si>
    <t>D</t>
  </si>
  <si>
    <t>6) Self and Family including senior citizen parents</t>
  </si>
  <si>
    <t>6) Self and Family including senior citizen parents = Maximum limit Rs. 75000/-</t>
  </si>
  <si>
    <t>E</t>
  </si>
  <si>
    <t>7) Self(Senior citizen) &amp; family including senior citizen parents</t>
  </si>
  <si>
    <t>7) Self(Senior citizen) &amp; family including senior citizen parents = Maximum limit Rs. 1,00,000/-</t>
  </si>
  <si>
    <t>Amount</t>
  </si>
  <si>
    <t>SLAB-A</t>
  </si>
  <si>
    <t>1)Self &amp; family (senior citizen)</t>
  </si>
  <si>
    <t xml:space="preserve">1)Self &amp; family (senior citizen) = Maximum limit Rs. 50,000                                                                      </t>
  </si>
  <si>
    <t>SLAB-B</t>
  </si>
  <si>
    <t>2)Parents (senior citizen)</t>
  </si>
  <si>
    <t xml:space="preserve">2)Parents (senior citizen) = Maximum limit Rs. 50,000                                                                                         </t>
  </si>
  <si>
    <t>SLAB-C</t>
  </si>
  <si>
    <t>3)Self &amp; family including parents (senior citizen)</t>
  </si>
  <si>
    <t>3)Self &amp; family including parents (senior citizen) = Maximum limit Rs. 1,00,000</t>
  </si>
  <si>
    <t>SLAB-D</t>
  </si>
  <si>
    <t>SLAB-E</t>
  </si>
  <si>
    <t xml:space="preserve">1) Self and family </t>
  </si>
  <si>
    <t>1. Self and family = Maximum limit Rs. 5,000</t>
  </si>
  <si>
    <t>TOTAL IT</t>
  </si>
  <si>
    <t xml:space="preserve">2) Parent </t>
  </si>
  <si>
    <t>2. Parent = Maximum limit Rs. 5,000</t>
  </si>
  <si>
    <t>HE CESS</t>
  </si>
  <si>
    <t>3) Self and family and Parents</t>
  </si>
  <si>
    <t>3. Self and family and Parents = Maximum limit Rs. 5,000</t>
  </si>
  <si>
    <t>TOTAL</t>
  </si>
  <si>
    <t xml:space="preserve">80DD Expenditure for medical treatment for dependent relative. </t>
  </si>
  <si>
    <t>1) Dependent person with disability</t>
  </si>
  <si>
    <t>1) Dependent person with disability= Maximum limit Rs. 75000/-</t>
  </si>
  <si>
    <t>2)Dependent person with Severe disability</t>
  </si>
  <si>
    <t>2)Dependent person with Severe disability= Maximum limit Rs. 125000/-</t>
  </si>
  <si>
    <t>80DDB Medical Expenditure for specified diseases.</t>
  </si>
  <si>
    <t>1) Self or dependent</t>
  </si>
  <si>
    <t>1) Self or dependent= Maximum limit Rs. 40000/-</t>
  </si>
  <si>
    <t>2 Self or dependent-Senior Citizen</t>
  </si>
  <si>
    <t>2 Self or dependent-Senior Citizen= Maximum limit Rs. 100000/-</t>
  </si>
  <si>
    <t xml:space="preserve">80U Deduction in case of person with disability. </t>
  </si>
  <si>
    <t>1)Self with disability</t>
  </si>
  <si>
    <t>1)Self with disability=Maximum eligible amount Rs.75000.</t>
  </si>
  <si>
    <t>2)Self with severe disability</t>
  </si>
  <si>
    <t>2)Self with severe disability= Maximum eligible amount Rs.125000.</t>
  </si>
  <si>
    <t>Less : Allowances to the extent exempt u/s 10</t>
  </si>
  <si>
    <t>Sec 10(5)-Leave Travel concession/assistance received cannot be more than Salary as per section 17(1).</t>
  </si>
  <si>
    <t>1) Sec 10(5)-Leave Travel concession/assistance</t>
  </si>
  <si>
    <t>Sec 10(6)-Remuneration received as an official, by whatever name called, of an embassy, high commission etc. cannot be more than gross salary.</t>
  </si>
  <si>
    <t>2) Sec 10(6)-Remuneration received as an official, by whatever name called, of an embassy, high commission etc.</t>
  </si>
  <si>
    <t>Sec 10(7)-Allowances or perquisites paid or allowed as such outside India by the Government to a citizen of India for rendering service outside India cannot be more than gross salary.</t>
  </si>
  <si>
    <t>3) Sec 10(7)-Allowances or perquisites paid or allowed as such outside India by the Government to a citizen of India for rendering service outside India</t>
  </si>
  <si>
    <t>When Nature of employment is OTHER THAN "Govt." than Sec 10(10)-Death-cum-retirement gratuity received cannot exceed Rs. 20 lakhs.</t>
  </si>
  <si>
    <t xml:space="preserve">4) Sec 10(10)-Death-cum-retirement gratuity received </t>
  </si>
  <si>
    <t>Sec 10(10A)-Commuted value of pension received cannot be more than Salary as per section 17(1)</t>
  </si>
  <si>
    <t>5) Sec 10(10A)-Commuted value of pension received</t>
  </si>
  <si>
    <t>Sec 10(10AA)-Earned leave encashment on retirement cannot be more than Salary as per section 17(1)</t>
  </si>
  <si>
    <t>6) Sec 10(10AA)-Earned leave encashment on Retirement</t>
  </si>
  <si>
    <t>Claim of Sec 10(10B) (i)-Retrenchment Compensation received in respect of schemes not approved cannot exceed Rs. 50000.</t>
  </si>
  <si>
    <t>7) Sec 10(10B)(i)-Retrenchment Compensation received in respect of schemes not approved</t>
  </si>
  <si>
    <t>Claim of Sec 10(10B) (ii)-Retrenchment Compensation received in respect of approved scheme cannot exceed Rs. 5 lakhs.</t>
  </si>
  <si>
    <t>8) Sec 10(10B)(ii)-Retrenchment Compensation received in respect of approved scheme</t>
  </si>
  <si>
    <t>Claim of Sec 10(10C) - 'Amount received/receivable on voluntary retirement or termination of service' cannot exceed Rs. 5 lakhs.</t>
  </si>
  <si>
    <t>9) Sec 10(10C)-Amount received/receivable on voluntary retirement or termination of service</t>
  </si>
  <si>
    <t>Sec 10(10CC)-Tax paid by employer on non-monetary perquisite cannot exceed Value of perquisites as per section 17(2)</t>
  </si>
  <si>
    <t>10) Sec 10(10CC)-Tax paid by employer on non-monetary perquisite</t>
  </si>
  <si>
    <t>Sec 10(13A)-Allowance to meet expenditure incurred on house rent cannot exceeds 1/3rd of Salary as per section 17(1)</t>
  </si>
  <si>
    <t>11) Sec 10(13A)-Allowance to meet expenditure incurred on house rent</t>
  </si>
  <si>
    <t>Sec 10(14)(i) ‘Prescribed Allowances or benefits (not in a nature of perquisite) specifically granted to meet expenses wholly, necessarily and exclusively and to the extent actually incurred, in performance of duties of office or employment’ cannot exceed Value of perquisites as per section 17(2)</t>
  </si>
  <si>
    <t>12) Sec 10(14)(i)-Prescribed Allowances or benefits (not in a nature of perquisite) specifically granted to meet expenses wholly, necessarily and exclusively and to the extent actually incurred, in performance of duties of office or employment</t>
  </si>
  <si>
    <t>Sec 10(14)(ii) ‘Prescribed Allowances or benefits granted to meet personal expenses in performance of duties of office or employment or to compensate him for increased cost of living’ cannot exceed Value of perquisites as per section 17(2)</t>
  </si>
  <si>
    <t>13) Sec 10(14)(ii)-Prescribed Allowances or benefits granted to meet personal expenses in performance of duties of office or employment or to compensate him for increased cost of living</t>
  </si>
  <si>
    <t>More than one dropdown cannot be selected from Sec 10(10B) (i), Sec 10(10B)(ii), Sec 10(10C).</t>
  </si>
  <si>
    <t>14) Any Other</t>
  </si>
  <si>
    <t>Remarks</t>
  </si>
  <si>
    <t>AY 2019-20</t>
  </si>
  <si>
    <t>FY 2018-19</t>
  </si>
  <si>
    <t>ABHAM1234N</t>
  </si>
  <si>
    <t>ITR-4</t>
  </si>
  <si>
    <t>An individual having total income of up to ₹50 lakh from sources such as salary, one house property, presumptive income from business and profession, other sources (interest income) and agricultural income up to ₹5,000 can file the return in ITR-4. However,  an individual who is the director of a company or has investments in unlisted equity shares or has income on which TDS (tax deducted at source) has been deducted in another person’s hands can not file this form.</t>
  </si>
  <si>
    <t>DETAILS OF INCOME FROM BUSINESS OR PROFESSION</t>
  </si>
  <si>
    <t>COMPUTATION OF PRESUMPTIVE BUSINESS INCOME UNDER SECTION 44AD</t>
  </si>
  <si>
    <t>Sl.No.</t>
  </si>
  <si>
    <t>Name of the Business</t>
  </si>
  <si>
    <t>Business Code</t>
  </si>
  <si>
    <t>Gross Turnover or Gross Receipts</t>
  </si>
  <si>
    <t xml:space="preserve">COMPUTATION OF PRESUMPTIVE  INCOME FROM PROFESSIONS UNDER SECTION 44ADA </t>
  </si>
  <si>
    <t>COMPUTATION OF PRESUMPTIVE INCOME FROM GOODS CARRIAGES UNDER SECTION 44AE</t>
  </si>
  <si>
    <t>Registration No. of goods carriage</t>
  </si>
  <si>
    <t>Whether owned/leased/hired</t>
  </si>
  <si>
    <t>GSTIN No.(s)</t>
  </si>
  <si>
    <t>Annual Value of Outward Supplies as per the GST Returns Filed</t>
  </si>
  <si>
    <t>01001-Growing and manufacturing of tea</t>
  </si>
  <si>
    <t>14001-Software development</t>
  </si>
  <si>
    <t>01002-Growing and manufacturing of coffee</t>
  </si>
  <si>
    <t>14002-Other software consultancy</t>
  </si>
  <si>
    <t>01003-Growing and manufacturing of rubber</t>
  </si>
  <si>
    <t>14003-Data processing</t>
  </si>
  <si>
    <t>01004-Market gardening and horticulture specialties</t>
  </si>
  <si>
    <t>14004-Database activities and distribution of electronic content</t>
  </si>
  <si>
    <t>01005-Raising of silk worms and production of silk</t>
  </si>
  <si>
    <t>14005-Other IT enabled services</t>
  </si>
  <si>
    <t>01006-Raising of bees and production of honey</t>
  </si>
  <si>
    <t>14006-BPO services</t>
  </si>
  <si>
    <t>01007-Raising of poultry and production of eggs</t>
  </si>
  <si>
    <t>14008-Maintenance and repair of office, accounting and computing machinery</t>
  </si>
  <si>
    <t>01008-Rearing of sheep and production of wool</t>
  </si>
  <si>
    <t>16001-Legal profession</t>
  </si>
  <si>
    <t>01009-Rearing of animals and production of animal products</t>
  </si>
  <si>
    <t>16002-Accounting, book-keeping and auditing profession</t>
  </si>
  <si>
    <t>01010-Agricultural and animal husbandry services</t>
  </si>
  <si>
    <t>16003-Tax consultancy</t>
  </si>
  <si>
    <t>01011-Soil conservation, soil testing and soil desalination services</t>
  </si>
  <si>
    <t>16004-Architectural profession</t>
  </si>
  <si>
    <t>01012-Hunting, trapping and game propagation services</t>
  </si>
  <si>
    <t>16005-Engineering and technical consultancy</t>
  </si>
  <si>
    <t>01013-Growing of timber, plantation, operation of tree nurseries and conserving of forest</t>
  </si>
  <si>
    <t>16007-Fashion designing</t>
  </si>
  <si>
    <t>01014-Gathering of tendu leaves</t>
  </si>
  <si>
    <t>16008-Interior decoration</t>
  </si>
  <si>
    <t>01015-Gathering of other wild growing materials</t>
  </si>
  <si>
    <t>16018-Secretarial activities</t>
  </si>
  <si>
    <t>01016-Forestry service activities, timber cruising, afforestation and reforestation</t>
  </si>
  <si>
    <t>18001-General hospitals</t>
  </si>
  <si>
    <t>01017-Logging service activities, transport of logs within the forest</t>
  </si>
  <si>
    <t>18002-Speciality and super speciality hospitals</t>
  </si>
  <si>
    <t>01018-Other agriculture, animal husbandry or forestry activity n.e.c</t>
  </si>
  <si>
    <t>18003-Nursing homes</t>
  </si>
  <si>
    <t>02001-Fishing on commercial basis in inland waters</t>
  </si>
  <si>
    <t>18004-Diagnostic centres</t>
  </si>
  <si>
    <t>02002-Fishing on commercial basis in ocean and coastal areas</t>
  </si>
  <si>
    <t>18005-Pathological laboratories</t>
  </si>
  <si>
    <t>02003-Fish farming</t>
  </si>
  <si>
    <t>18010-Medical clinics</t>
  </si>
  <si>
    <t>02004-Gathering of marine materials such as natural pearls, sponges, coral etc.</t>
  </si>
  <si>
    <t>18011-Dental practice</t>
  </si>
  <si>
    <t>02005-Services related to marine and fresh water fisheries, fish hatcheries and fish farms</t>
  </si>
  <si>
    <t>18012-Ayurveda practice</t>
  </si>
  <si>
    <t>02006-Other Fish farming activity n.e.c</t>
  </si>
  <si>
    <t>18013-Unani practice</t>
  </si>
  <si>
    <t>03001-Mining and agglomeration of hard coal</t>
  </si>
  <si>
    <t>18014-Homeopathy practice</t>
  </si>
  <si>
    <t>03002-Mining and agglomeration of lignite</t>
  </si>
  <si>
    <t>18015-Nurses, physiotherapists or other para-medical practitioners</t>
  </si>
  <si>
    <t>03003-Extraction and agglomeration of peat</t>
  </si>
  <si>
    <t>18016-Veterinary hospitals and practice</t>
  </si>
  <si>
    <t>03004-Extraction of crude petroleum and natural gas</t>
  </si>
  <si>
    <t>18017-Other healthcare services</t>
  </si>
  <si>
    <t>03005-Service activities incidental to oil and gas extraction excluding surveying</t>
  </si>
  <si>
    <t>20010-Individual artists excluding authors</t>
  </si>
  <si>
    <t>03006-Mining of uranium and thorium ores</t>
  </si>
  <si>
    <t>20011-Literary activities</t>
  </si>
  <si>
    <t>03007-Mining of iron ores</t>
  </si>
  <si>
    <t>20012-Other cultural activities n.e.c.</t>
  </si>
  <si>
    <t>03008-Mining of non-ferrous metal ores, except uranium and thorium ores</t>
  </si>
  <si>
    <t>03009-Mining of gemstones</t>
  </si>
  <si>
    <t>03010-Mining of chemical and fertilizer minerals</t>
  </si>
  <si>
    <t>03011-Mining of quarrying of abrasive materials</t>
  </si>
  <si>
    <t>03012-Mining of mica, graphite and asbestos</t>
  </si>
  <si>
    <t>03013-Quarrying of stones (marble/granite/dolomite), sand and clay</t>
  </si>
  <si>
    <t>03014-Other mining and quarrying</t>
  </si>
  <si>
    <t>03015-Mining and production of salt</t>
  </si>
  <si>
    <t>03016-Other mining and quarrying n.e.c</t>
  </si>
  <si>
    <t>04001-Production, processing and preservation of meat and meat products</t>
  </si>
  <si>
    <t>04002-Production, processing and preservation of fish and fish products</t>
  </si>
  <si>
    <t>04003-Manufacture of vegetable oil, animal oil and fats</t>
  </si>
  <si>
    <t>04004-Processing of fruits, vegetables and edible nuts</t>
  </si>
  <si>
    <t>04005-Manufacture of dairy products</t>
  </si>
  <si>
    <t>04006-Manufacture of sugar</t>
  </si>
  <si>
    <t>04007-Manufacture of cocoa, chocolates and sugar confectionery</t>
  </si>
  <si>
    <t>04008-Flour milling</t>
  </si>
  <si>
    <t>04009-Rice milling</t>
  </si>
  <si>
    <t>04010-Dal milling</t>
  </si>
  <si>
    <t>04011-Manufacture of other grain mill products</t>
  </si>
  <si>
    <t>04012-Manufacture of bakery products</t>
  </si>
  <si>
    <t>04013-Manufacture of starch products</t>
  </si>
  <si>
    <t>04014-Manufacture of animal feeds</t>
  </si>
  <si>
    <t>04015-Manufacture of other food products</t>
  </si>
  <si>
    <t>04016-Manufacturing of wines</t>
  </si>
  <si>
    <t>04017-Manufacture of beer</t>
  </si>
  <si>
    <t>04018-Manufacture of malt liquors</t>
  </si>
  <si>
    <t>04019-Distilling and blending of spirits, production of ethyl alcohol</t>
  </si>
  <si>
    <t>04020-Manufacture of mineral water</t>
  </si>
  <si>
    <t>04021-Manufacture of soft drinks</t>
  </si>
  <si>
    <t>04022-Manufacture of other non-alcoholic beverages</t>
  </si>
  <si>
    <t>04023-Manufacture of tobacco products</t>
  </si>
  <si>
    <t>04024-Manufacture of textiles (other than by handloom)</t>
  </si>
  <si>
    <t>04025-Manufacture of textiles using handlooms (khadi)</t>
  </si>
  <si>
    <t>04026-Manufacture of carpet, rugs, blankets, shawls etc. (other than by hand)</t>
  </si>
  <si>
    <t>04027-Manufacture of carpet, rugs, blankets, shawls etc. by hand</t>
  </si>
  <si>
    <t>04028-Manufacture of wearing apparel</t>
  </si>
  <si>
    <t>04029-Tanning and dressing of leather</t>
  </si>
  <si>
    <t>04030-Manufacture of luggage, handbags and the like saddler and harness</t>
  </si>
  <si>
    <t>04031-Manufacture of footwear</t>
  </si>
  <si>
    <t>04032-Manufacture of wood and wood products, cork, straw and plaiting material</t>
  </si>
  <si>
    <t>04033-Manufacture of paper and paper products</t>
  </si>
  <si>
    <t>04034-Publishing, printing and reproduction of recorded media</t>
  </si>
  <si>
    <t>04035-Manufacture of coke oven products</t>
  </si>
  <si>
    <t>04036-Manufacture of refined petroleum products</t>
  </si>
  <si>
    <t>04037-Processing of nuclear fuel</t>
  </si>
  <si>
    <t>04038-Manufacture of fertilizers and nitrogen compounds</t>
  </si>
  <si>
    <t>04039-Manufacture of plastics in primary forms and of synthetic rubber</t>
  </si>
  <si>
    <t>04040-Manufacture of paints, varnishes and similar coatings</t>
  </si>
  <si>
    <t>04041-Manufacture of pharmaceuticals, medicinal chemicals and botanical products</t>
  </si>
  <si>
    <t>04042-Manufacture of soap and detergents</t>
  </si>
  <si>
    <t>04043-Manufacture of other chemical products</t>
  </si>
  <si>
    <t>04044-Manufacture of man-made fibers</t>
  </si>
  <si>
    <t>04045-Manufacture of rubber products</t>
  </si>
  <si>
    <t>04046-Manufacture of plastic products</t>
  </si>
  <si>
    <t>04047-Manufacture of glass and glass products</t>
  </si>
  <si>
    <t>04048-Manufacture of cement, lime and plaster</t>
  </si>
  <si>
    <t>04049-Manufacture of articles of concrete, cement and plaster</t>
  </si>
  <si>
    <t>04050-Manufacture of Bricks</t>
  </si>
  <si>
    <t>04051-Manufacture of other clay and ceramic products</t>
  </si>
  <si>
    <t>04052-Manufacture of other non-metallic mineral products</t>
  </si>
  <si>
    <t>04053-Manufacture of pig iron, sponge iron, Direct Reduced Iron etc.</t>
  </si>
  <si>
    <t>04054-Manufacture of Ferro alloys</t>
  </si>
  <si>
    <t>04055-Manufacture of Ingots, billets, blooms and slabs etc.</t>
  </si>
  <si>
    <t>04056-Manufacture of steel products</t>
  </si>
  <si>
    <t>04057-Manufacture of basic precious and non-ferrous metals</t>
  </si>
  <si>
    <t>04058-Manufacture of non-metallic mineral products</t>
  </si>
  <si>
    <t>04059-Casting of metals</t>
  </si>
  <si>
    <t>04060-Manufacture of fabricated metal products</t>
  </si>
  <si>
    <t>04061-Manufacture of engines and turbines</t>
  </si>
  <si>
    <t>04062-Manufacture of pumps and compressors</t>
  </si>
  <si>
    <t>04063-Manufacture of bearings and gears</t>
  </si>
  <si>
    <t>04064-Manufacture of ovens and furnaces</t>
  </si>
  <si>
    <t>04065-Manufacture of lifting and handling equipment</t>
  </si>
  <si>
    <t>04066-Manufacture of other general purpose machinery</t>
  </si>
  <si>
    <t>04067-Manufacture of agricultural and forestry machinery</t>
  </si>
  <si>
    <t>04068-Manufacture of Machine Tools</t>
  </si>
  <si>
    <t>04069-Manufacture of machinery for metallurgy</t>
  </si>
  <si>
    <t>04070-Manufacture of machinery for mining, quarrying and constructions</t>
  </si>
  <si>
    <t>04071-Manufacture of machinery for processing of food and beverages</t>
  </si>
  <si>
    <t>04072-Manufacture of machinery for leather and textile</t>
  </si>
  <si>
    <t>04073-Manufacture of weapons and ammunition</t>
  </si>
  <si>
    <t>04074-Manufacture of other special purpose machinery</t>
  </si>
  <si>
    <t>04075-Manufacture of domestic appliances</t>
  </si>
  <si>
    <t>04076-Manufacture of office, accounting and computing machinery</t>
  </si>
  <si>
    <t>04077-Manufacture of electrical machinery and apparatus</t>
  </si>
  <si>
    <t>04078-Manufacture of Radio, Television, communication equipment and apparatus</t>
  </si>
  <si>
    <t>04079-Manufacture of medical and surgical equipment</t>
  </si>
  <si>
    <t>04080-Manufacture of industrial process control equipment</t>
  </si>
  <si>
    <t>04081-Manufacture of instruments and appliances for measurements and navigation</t>
  </si>
  <si>
    <t>04082-Manufacture of optical instruments</t>
  </si>
  <si>
    <t>04083-Manufacture of watches and clocks</t>
  </si>
  <si>
    <t>04084-Manufacture of motor vehicles</t>
  </si>
  <si>
    <t>04085-Manufacture of body of motor vehicles</t>
  </si>
  <si>
    <t>04086-Manufacture of parts &amp; accessories of motor vehicles &amp; engines</t>
  </si>
  <si>
    <t>04087-Building &amp; repair of ships and boats</t>
  </si>
  <si>
    <t>04088-Manufacture of railway locomotive and rolling stocks</t>
  </si>
  <si>
    <t>04089-Manufacture of aircraft and spacecraft</t>
  </si>
  <si>
    <t>04090-Manufacture of bicycles</t>
  </si>
  <si>
    <t>04091-Manufacture of other transport equipment</t>
  </si>
  <si>
    <t>04092-Manufacture of furniture</t>
  </si>
  <si>
    <t>04093-Manufacture of jewellery</t>
  </si>
  <si>
    <t>04094-Manufacture of sports goods</t>
  </si>
  <si>
    <t>04095-Manufacture of musical instruments</t>
  </si>
  <si>
    <t>04096-Manufacture of games and toys</t>
  </si>
  <si>
    <t>04097-Other manufacturing n.e.c.</t>
  </si>
  <si>
    <t>04098-Recycling of metal waste and scrap</t>
  </si>
  <si>
    <t>04099-Recycling of non-metal waste and scrap</t>
  </si>
  <si>
    <t>05001-Production, collection and distribution of electricity</t>
  </si>
  <si>
    <t>05002-Manufacture and distribution of gas</t>
  </si>
  <si>
    <t>05003-Collection, purification and distribution of water</t>
  </si>
  <si>
    <t>05004-Other essential commodity service n.e.c</t>
  </si>
  <si>
    <t>06001-Site preparation works</t>
  </si>
  <si>
    <t>06002-Building of complete constructions or parts- civil contractors</t>
  </si>
  <si>
    <t>06003-Building installation</t>
  </si>
  <si>
    <t>06004-Building completion</t>
  </si>
  <si>
    <t>06005-Construction and maintenance of roads, rails, bridges, tunnels, ports, harbour, runways etc.</t>
  </si>
  <si>
    <t>06006-Construction and maintenance of power plants</t>
  </si>
  <si>
    <t>06007-Construction and maintenance of industrial plants</t>
  </si>
  <si>
    <t>06008-Construction and maintenance of power transmission and telecommunication lines</t>
  </si>
  <si>
    <t>06009-Construction of water ways and water reservoirs</t>
  </si>
  <si>
    <t>06010-Other construction activity n.e.c.</t>
  </si>
  <si>
    <t>07001-Purchase, sale and letting of leased buildings(residential and non-residential)</t>
  </si>
  <si>
    <t>07002-Operating of real estate of self-owned buildings(residential and non-residential)</t>
  </si>
  <si>
    <t>07003-Developing and sub-dividing real estate into lots</t>
  </si>
  <si>
    <t>07004-Real estate activities on a fee or contract basis</t>
  </si>
  <si>
    <t>07005-Other real estate/renting services n.e.c</t>
  </si>
  <si>
    <t>08001-Renting of land transport equipment</t>
  </si>
  <si>
    <t>08002-Renting of water transport equipment</t>
  </si>
  <si>
    <t>08003-Renting of air transport equipment</t>
  </si>
  <si>
    <t>08004-Renting of agricultural machinery and equipment</t>
  </si>
  <si>
    <t>08005-Renting of construction and civil engineering machinery</t>
  </si>
  <si>
    <t>08006-Renting of office machinery and equipment</t>
  </si>
  <si>
    <t>08007-Renting of other machinery and equipment n.e.c.</t>
  </si>
  <si>
    <t>08008-Renting of personal and household goods n.e.c.</t>
  </si>
  <si>
    <t>08009-Renting of other machinery n.e.c.</t>
  </si>
  <si>
    <t>09001-Wholesale and retail sale of motor vehicles</t>
  </si>
  <si>
    <t>09002-Repair and maintenance of motor vehicles</t>
  </si>
  <si>
    <t>09003-Sale of motor parts and accessories- wholesale and retail</t>
  </si>
  <si>
    <t>09004-Retail sale of automotive fuel</t>
  </si>
  <si>
    <t>09006-Wholesale of agricultural raw material</t>
  </si>
  <si>
    <t>09005-General commission agents, commodity brokers and auctioneers</t>
  </si>
  <si>
    <t>09007-Wholesale of food &amp; beverages and tobacco</t>
  </si>
  <si>
    <t>09008-Wholesale of household goods</t>
  </si>
  <si>
    <t>09009-Wholesale of metals and metal ores</t>
  </si>
  <si>
    <t>09010-Wholesale of household goods</t>
  </si>
  <si>
    <t>09011-Wholesale of construction material</t>
  </si>
  <si>
    <t>09012-Wholesale of hardware and sanitary fittings</t>
  </si>
  <si>
    <t>09013-Wholesale of cotton and jute</t>
  </si>
  <si>
    <t>09014-Wholesale of raw wool and raw silk</t>
  </si>
  <si>
    <t>09015-Wholesale of other textile fibres</t>
  </si>
  <si>
    <t>09016-Wholesale of industrial chemicals</t>
  </si>
  <si>
    <t>09017-Wholesale of fertilizers and pesticides</t>
  </si>
  <si>
    <t>09018-Wholesale of electronic parts &amp; equipment</t>
  </si>
  <si>
    <t>09019-Wholesale of other machinery, equipment and supplies</t>
  </si>
  <si>
    <t>09020-Wholesale of waste, scrap &amp; materials for re-cycling</t>
  </si>
  <si>
    <t>09021-Retail sale of food, beverages and tobacco in specialized stores</t>
  </si>
  <si>
    <t>09022-Retail sale of other goods in specialized stores</t>
  </si>
  <si>
    <t>09023-Retail sale in non-specialized stores</t>
  </si>
  <si>
    <t>09024-Retail sale of textiles, apparel, footwear, leather goods</t>
  </si>
  <si>
    <t>09025-Retail sale of other household appliances</t>
  </si>
  <si>
    <t>09026-Retail sale of hardware, paint and glass</t>
  </si>
  <si>
    <t>09027-Wholesale of other products n.e.c</t>
  </si>
  <si>
    <t>09028-Retail sale of other products n.e.c</t>
  </si>
  <si>
    <t>10001-Hotels-Star rated</t>
  </si>
  <si>
    <t>10002-Hotels-Non-star rated</t>
  </si>
  <si>
    <t>10003-Motels, Inns and Dharmshalas</t>
  </si>
  <si>
    <t>10004-Guest houses and circuit houses</t>
  </si>
  <si>
    <t>10005-Dormitories and hostels at educational institutions</t>
  </si>
  <si>
    <t>10006-Short stay accommodations n.e.c.</t>
  </si>
  <si>
    <t>10007-Restaurants-with bars</t>
  </si>
  <si>
    <t>10008-Restaurants-without bars</t>
  </si>
  <si>
    <t>10009-Canteens</t>
  </si>
  <si>
    <t>10010-Independent caterers</t>
  </si>
  <si>
    <t>10011-Casinos and other games of chance</t>
  </si>
  <si>
    <t>10012-Other hospitality services n.e.c.</t>
  </si>
  <si>
    <t>11001-Travel agencies and tour operators</t>
  </si>
  <si>
    <t>11002-Packers and movers</t>
  </si>
  <si>
    <t>11003-Passenger land transport</t>
  </si>
  <si>
    <t>11004-Air transport</t>
  </si>
  <si>
    <t>11005-Transport by urban/sub-urban railways</t>
  </si>
  <si>
    <t>11006-Inland water transport</t>
  </si>
  <si>
    <t>11007-Sea and coastal water transport</t>
  </si>
  <si>
    <t>11008-Freight transport by road</t>
  </si>
  <si>
    <t>11009-Freight transport by railways</t>
  </si>
  <si>
    <t>11010-Forwarding of freight</t>
  </si>
  <si>
    <t>11011-Receiving and acceptance of freight</t>
  </si>
  <si>
    <t>11012-Cargo handling</t>
  </si>
  <si>
    <t>11013-Storage and warehousing</t>
  </si>
  <si>
    <t>11014-Transport via pipelines (transport of gases, liquids, slurry and other commodities)</t>
  </si>
  <si>
    <t>11015-Other Transport &amp; Logistics services n.e.c</t>
  </si>
  <si>
    <t>12001-Post and courier activities</t>
  </si>
  <si>
    <t>12002-Basic telecom services</t>
  </si>
  <si>
    <t>12003-Value added telecom services</t>
  </si>
  <si>
    <t>12004-Maintenance of telecom network</t>
  </si>
  <si>
    <t>12005-Activities of the cable operators</t>
  </si>
  <si>
    <t>12006-Other Post &amp; Telecommunication services n.e.c</t>
  </si>
  <si>
    <t>13001-Commercial banks, saving banks and discount houses</t>
  </si>
  <si>
    <t>13002-Specialised institutions granting credit</t>
  </si>
  <si>
    <t>13003-Financial leasing</t>
  </si>
  <si>
    <t>13004-Hire-purchase financing</t>
  </si>
  <si>
    <t>13005-Housing finance activities</t>
  </si>
  <si>
    <t>13006-Commercial loan activities</t>
  </si>
  <si>
    <t>13007-Credit cards</t>
  </si>
  <si>
    <t>13008-Mutual funds</t>
  </si>
  <si>
    <t>13009-Chit fund</t>
  </si>
  <si>
    <t>13010-Investment activities</t>
  </si>
  <si>
    <t>13011-Life insurance</t>
  </si>
  <si>
    <t>13012-Pension funding</t>
  </si>
  <si>
    <t>13013-Non-life insurance</t>
  </si>
  <si>
    <t>13014-Administration of financial markets</t>
  </si>
  <si>
    <t>13015-Stock brokers, sub-brokers and related activities</t>
  </si>
  <si>
    <t>13016-Financial advisers, mortgage advisers and brokers</t>
  </si>
  <si>
    <t>13017-Foreign exchange services</t>
  </si>
  <si>
    <t>13018-Other financial intermediation services n.e.c.</t>
  </si>
  <si>
    <t>14007-Cyber café</t>
  </si>
  <si>
    <t>14009-Computer training and educational institutes</t>
  </si>
  <si>
    <t>14010-Other computation related services n.e.c.</t>
  </si>
  <si>
    <t>15001-Natural sciences and engineering</t>
  </si>
  <si>
    <t>15002-Social sciences and humanities</t>
  </si>
  <si>
    <t>15003-Other Research &amp; Development activities n.e.c.</t>
  </si>
  <si>
    <t>16006-Advertising</t>
  </si>
  <si>
    <t>16009-Photography</t>
  </si>
  <si>
    <t>16010-Auctioneers</t>
  </si>
  <si>
    <t>16011-Business brokerage</t>
  </si>
  <si>
    <t>16012-Market research and public opinion polling</t>
  </si>
  <si>
    <t>16013-Business and management consultancy activities</t>
  </si>
  <si>
    <t>16014-Labour recruitment and provision of personnel</t>
  </si>
  <si>
    <t>16015-Investigation and security services</t>
  </si>
  <si>
    <t>16016-Building-cleaning and industrial cleaning activities</t>
  </si>
  <si>
    <t>16017-Packaging activities</t>
  </si>
  <si>
    <t>16019-Other professional services n.e.c.</t>
  </si>
  <si>
    <t>17001-Primary education</t>
  </si>
  <si>
    <t>17002-Secondary/ senior secondary education</t>
  </si>
  <si>
    <t>17003-Technical and vocational secondary/ senior secondary education</t>
  </si>
  <si>
    <t>17004-Higher education</t>
  </si>
  <si>
    <t>17005-Education by correspondence</t>
  </si>
  <si>
    <t>17006-Coaching centres and tuitions</t>
  </si>
  <si>
    <t>17007-Other education services n.e.c.</t>
  </si>
  <si>
    <t>18006-Independent blood banks</t>
  </si>
  <si>
    <t>18007-Medical transcription</t>
  </si>
  <si>
    <t>18008-Independent ambulance services</t>
  </si>
  <si>
    <t>18009-Medical suppliers, agencies and stores</t>
  </si>
  <si>
    <t>19001-Social work activities with accommodation (orphanages and old age homes)</t>
  </si>
  <si>
    <t>19002-Social work activities without accommodation (Creches)</t>
  </si>
  <si>
    <t>19003-Industry associations, chambers of commerce</t>
  </si>
  <si>
    <t>19004-Professional organisations</t>
  </si>
  <si>
    <t>19005-Trade unions</t>
  </si>
  <si>
    <t>19006-Religious organizations</t>
  </si>
  <si>
    <t>19007-Political organisations</t>
  </si>
  <si>
    <t>19008-Other membership organisations n.e.c. (rotary clubs, book clubs and philatelic clubs)</t>
  </si>
  <si>
    <t>19009-Other Social or community service n.e.c</t>
  </si>
  <si>
    <t>20001-Motion picture production</t>
  </si>
  <si>
    <t>20002-Film distribution</t>
  </si>
  <si>
    <t>20003-Film laboratories</t>
  </si>
  <si>
    <t>20004-Television channel productions</t>
  </si>
  <si>
    <t>20005-Television channels broadcast</t>
  </si>
  <si>
    <t>20006-Video production and distribution</t>
  </si>
  <si>
    <t>20007-Sound recording studios</t>
  </si>
  <si>
    <t>20008-Radio - recording and distribution</t>
  </si>
  <si>
    <t>20009-Stage production and related activities</t>
  </si>
  <si>
    <t>20013-Circuses and race tracks</t>
  </si>
  <si>
    <t>20014-Video Parlours</t>
  </si>
  <si>
    <t>20015-News agency activities</t>
  </si>
  <si>
    <t>20016-Library and archives activities</t>
  </si>
  <si>
    <t>20017-Museum activities</t>
  </si>
  <si>
    <t>20018-Preservation of historical sites and buildings</t>
  </si>
  <si>
    <t>20019-Botanical and zoological gardens</t>
  </si>
  <si>
    <t>20020-Operation and maintenance of sports facilities</t>
  </si>
  <si>
    <t>20021-Activities of sports and game schools</t>
  </si>
  <si>
    <t>20022-Organisation and operation of indoor/outdoor sports and promotion and production of sporting events</t>
  </si>
  <si>
    <t>20023-Other sporting activities n.e.c.</t>
  </si>
  <si>
    <t>20024-Other recreational activities n.e.c.</t>
  </si>
  <si>
    <t>21001-Hair dressing and other beauty treatment</t>
  </si>
  <si>
    <t>21002-Funeral and related activities</t>
  </si>
  <si>
    <t>21003-Marriage bureaus</t>
  </si>
  <si>
    <t>21004-Pet care services</t>
  </si>
  <si>
    <t>21005-Sauna and steam baths, massage salons etc.</t>
  </si>
  <si>
    <t>21006-Astrological and spiritualists activities</t>
  </si>
  <si>
    <t>21007-Private households as employers of domestic staff</t>
  </si>
  <si>
    <t>21008-Other services n.e.c.</t>
  </si>
  <si>
    <t>22001-Extra territorial organisations and bodies (IMF, World Bank, European Commission etc.)</t>
  </si>
  <si>
    <t>E-Payment Channel</t>
  </si>
  <si>
    <t>Other Mode</t>
  </si>
  <si>
    <t>Income under section 44AD</t>
  </si>
  <si>
    <t>GSTIN</t>
  </si>
  <si>
    <t>Minmium Limit 50%</t>
  </si>
  <si>
    <t>Minmium Limit @ Rs 1000/ Rs 7500</t>
  </si>
  <si>
    <t>Capacity of carriage (in MT)</t>
  </si>
  <si>
    <t>Number of months used by assessee</t>
  </si>
  <si>
    <t>Presumptive income u/s 44AE</t>
  </si>
  <si>
    <t>Gross Turnover or Gross Receipts 44AD</t>
  </si>
  <si>
    <t>Income under section 44ADA</t>
  </si>
  <si>
    <t>Turnover Difference (if any)</t>
  </si>
  <si>
    <t>Total Presumptive Income</t>
  </si>
  <si>
    <t>Gross Turnover or Gross Receipts 44ADA</t>
  </si>
  <si>
    <t>Minmium Limit 6% or/and 8%</t>
  </si>
  <si>
    <t>OTHER DETAILS</t>
  </si>
  <si>
    <t>E18 -Fixed assets</t>
  </si>
  <si>
    <t xml:space="preserve">E19 -Inventories </t>
  </si>
  <si>
    <t>E20 -Sundry debtors</t>
  </si>
  <si>
    <t>E21 -Balance with banks</t>
  </si>
  <si>
    <t>E22 -Cash-in-hand</t>
  </si>
  <si>
    <t>E23 -Loans and advances</t>
  </si>
  <si>
    <t>E24 -Other Assets</t>
  </si>
  <si>
    <t>E11 -Partners/ members own capital</t>
  </si>
  <si>
    <t>E12 -Secured loans</t>
  </si>
  <si>
    <t>E13 -Unsecured loans</t>
  </si>
  <si>
    <t>E14 -Advances</t>
  </si>
  <si>
    <t>E15 -Sundry creditors</t>
  </si>
  <si>
    <t xml:space="preserve">E16 -Other liabilities </t>
  </si>
  <si>
    <t>E17 -Total capital and liabilities</t>
  </si>
  <si>
    <t>E25 -Total Assets</t>
  </si>
  <si>
    <t>Income From Business Or Profession</t>
  </si>
  <si>
    <t>Soni Verma</t>
  </si>
  <si>
    <r>
      <t xml:space="preserve">           </t>
    </r>
    <r>
      <rPr>
        <b/>
        <sz val="12"/>
        <color rgb="FF002060"/>
        <rFont val="Times New Roman"/>
        <family val="1"/>
      </rPr>
      <t xml:space="preserve"> Note</t>
    </r>
    <r>
      <rPr>
        <b/>
        <sz val="12"/>
        <rFont val="Times New Roman"/>
        <family val="1"/>
      </rPr>
      <t xml:space="preserve">:  Enter data in </t>
    </r>
    <r>
      <rPr>
        <b/>
        <sz val="12"/>
        <color rgb="FFFF0000"/>
        <rFont val="Times New Roman"/>
        <family val="1"/>
      </rPr>
      <t>Red-coded cells</t>
    </r>
    <r>
      <rPr>
        <b/>
        <sz val="12"/>
        <rFont val="Times New Roman"/>
        <family val="1"/>
      </rPr>
      <t>; Black cells are computer generated</t>
    </r>
  </si>
  <si>
    <t>Income under section 44AE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</si>
</sst>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 #,##0;&quot;₹&quot;\ \-#,##0"/>
    <numFmt numFmtId="43" formatCode="_ * #,##0.00_ ;_ * \-#,##0.00_ ;_ * &quot;-&quot;??_ ;_ @_ "/>
    <numFmt numFmtId="164" formatCode="[$-14009]dd/mm/yyyy;@"/>
    <numFmt numFmtId="165" formatCode="&quot;₹&quot;\ #,##0;[Red]&quot;₹&quot;\ #,##0"/>
    <numFmt numFmtId="166" formatCode="_ * #,##0_ ;_ * \-#,##0_ ;_ * &quot;-&quot;??_ ;_ @_ "/>
  </numFmts>
  <fonts count="30" x14ac:knownFonts="1">
    <font>
      <sz val="11"/>
      <color theme="1"/>
      <name val="Calibri"/>
      <family val="2"/>
      <scheme val="minor"/>
    </font>
    <font>
      <sz val="11"/>
      <color theme="1"/>
      <name val="Calibri"/>
      <family val="2"/>
      <scheme val="minor"/>
    </font>
    <font>
      <b/>
      <sz val="11"/>
      <color rgb="FF000000"/>
      <name val="Calibri"/>
      <family val="2"/>
    </font>
    <font>
      <sz val="14"/>
      <color theme="1"/>
      <name val="Calibri"/>
      <family val="2"/>
      <scheme val="minor"/>
    </font>
    <font>
      <b/>
      <sz val="14"/>
      <color rgb="FF05035D"/>
      <name val="Calibri"/>
      <family val="2"/>
      <scheme val="minor"/>
    </font>
    <font>
      <b/>
      <sz val="14"/>
      <color theme="1"/>
      <name val="Calibri"/>
      <family val="2"/>
      <scheme val="minor"/>
    </font>
    <font>
      <b/>
      <sz val="14"/>
      <name val="Times New Roman"/>
      <family val="1"/>
    </font>
    <font>
      <b/>
      <sz val="14"/>
      <color rgb="FFFF0000"/>
      <name val="Calibri"/>
      <family val="2"/>
      <scheme val="minor"/>
    </font>
    <font>
      <sz val="10"/>
      <color theme="1"/>
      <name val="Calibri"/>
      <family val="2"/>
      <scheme val="minor"/>
    </font>
    <font>
      <sz val="12"/>
      <color theme="1"/>
      <name val="Calibri"/>
      <family val="2"/>
      <scheme val="minor"/>
    </font>
    <font>
      <sz val="14"/>
      <name val="Times New Roman"/>
      <family val="1"/>
    </font>
    <font>
      <b/>
      <sz val="9"/>
      <color rgb="FF002060"/>
      <name val="Calibri"/>
      <family val="2"/>
      <scheme val="minor"/>
    </font>
    <font>
      <b/>
      <sz val="14"/>
      <color rgb="FF002060"/>
      <name val="Calibri"/>
      <family val="2"/>
      <scheme val="minor"/>
    </font>
    <font>
      <b/>
      <sz val="18"/>
      <color rgb="FF002060"/>
      <name val="Calibri"/>
      <family val="2"/>
      <scheme val="minor"/>
    </font>
    <font>
      <b/>
      <sz val="11"/>
      <color theme="1"/>
      <name val="Calibri"/>
      <family val="2"/>
      <scheme val="minor"/>
    </font>
    <font>
      <sz val="10"/>
      <name val="Calibri"/>
      <family val="2"/>
      <scheme val="minor"/>
    </font>
    <font>
      <b/>
      <sz val="12"/>
      <color rgb="FFFF0000"/>
      <name val="Calibri"/>
      <family val="2"/>
      <scheme val="minor"/>
    </font>
    <font>
      <b/>
      <sz val="12"/>
      <name val="Calibri"/>
      <family val="2"/>
      <scheme val="minor"/>
    </font>
    <font>
      <sz val="12"/>
      <name val="Calibri"/>
      <family val="2"/>
      <scheme val="minor"/>
    </font>
    <font>
      <b/>
      <sz val="12"/>
      <color theme="1"/>
      <name val="Calibri"/>
      <family val="2"/>
      <scheme val="minor"/>
    </font>
    <font>
      <b/>
      <sz val="18"/>
      <color theme="1"/>
      <name val="Calibri"/>
      <family val="2"/>
      <scheme val="minor"/>
    </font>
    <font>
      <b/>
      <sz val="18"/>
      <name val="Times New Roman"/>
      <family val="1"/>
    </font>
    <font>
      <sz val="18"/>
      <color theme="1"/>
      <name val="Calibri"/>
      <family val="2"/>
      <scheme val="minor"/>
    </font>
    <font>
      <sz val="18"/>
      <color rgb="FFFF0000"/>
      <name val="Calibri"/>
      <family val="2"/>
      <scheme val="minor"/>
    </font>
    <font>
      <sz val="9"/>
      <color theme="1"/>
      <name val="Calibri"/>
      <family val="2"/>
      <scheme val="minor"/>
    </font>
    <font>
      <b/>
      <sz val="12"/>
      <color indexed="10"/>
      <name val="Times New Roman"/>
      <family val="1"/>
    </font>
    <font>
      <b/>
      <sz val="12"/>
      <name val="Times New Roman"/>
      <family val="1"/>
    </font>
    <font>
      <b/>
      <sz val="12"/>
      <color rgb="FF002060"/>
      <name val="Times New Roman"/>
      <family val="1"/>
    </font>
    <font>
      <b/>
      <sz val="12"/>
      <color rgb="FFFF0000"/>
      <name val="Times New Roman"/>
      <family val="1"/>
    </font>
    <font>
      <b/>
      <sz val="18"/>
      <color rgb="FF002060"/>
      <name val="Times New Roman"/>
      <family val="1"/>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8" tint="0.79998168889431442"/>
        <bgColor indexed="64"/>
      </patternFill>
    </fill>
  </fills>
  <borders count="29">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124">
    <xf numFmtId="0" fontId="0" fillId="0" borderId="0" xfId="0"/>
    <xf numFmtId="0" fontId="3" fillId="0" borderId="0" xfId="0" applyFont="1" applyProtection="1">
      <protection hidden="1"/>
    </xf>
    <xf numFmtId="0" fontId="3" fillId="2" borderId="0" xfId="0" applyFont="1" applyFill="1" applyBorder="1" applyAlignment="1" applyProtection="1">
      <alignment horizontal="center"/>
      <protection hidden="1"/>
    </xf>
    <xf numFmtId="0" fontId="3" fillId="2" borderId="0" xfId="0" applyFont="1" applyFill="1" applyProtection="1">
      <protection hidden="1"/>
    </xf>
    <xf numFmtId="0" fontId="4" fillId="3" borderId="0" xfId="0" applyFont="1" applyFill="1" applyProtection="1">
      <protection locked="0"/>
    </xf>
    <xf numFmtId="164" fontId="4" fillId="3" borderId="0" xfId="0" applyNumberFormat="1" applyFont="1" applyFill="1" applyAlignment="1" applyProtection="1">
      <alignment horizontal="left"/>
      <protection locked="0"/>
    </xf>
    <xf numFmtId="0" fontId="3" fillId="4" borderId="2" xfId="0" applyFont="1" applyFill="1" applyBorder="1" applyProtection="1">
      <protection hidden="1"/>
    </xf>
    <xf numFmtId="0" fontId="5" fillId="4" borderId="3" xfId="0" applyFont="1" applyFill="1" applyBorder="1" applyProtection="1">
      <protection hidden="1"/>
    </xf>
    <xf numFmtId="0" fontId="3" fillId="4" borderId="3" xfId="0" applyFont="1" applyFill="1" applyBorder="1" applyProtection="1">
      <protection hidden="1"/>
    </xf>
    <xf numFmtId="0" fontId="5" fillId="4" borderId="3" xfId="0" applyFont="1" applyFill="1" applyBorder="1" applyAlignment="1" applyProtection="1">
      <alignment horizontal="center"/>
      <protection hidden="1"/>
    </xf>
    <xf numFmtId="0" fontId="5" fillId="4" borderId="4" xfId="0" applyFont="1" applyFill="1" applyBorder="1" applyProtection="1">
      <protection hidden="1"/>
    </xf>
    <xf numFmtId="0" fontId="3" fillId="0" borderId="0" xfId="0" applyFont="1" applyAlignment="1" applyProtection="1">
      <alignment horizontal="center"/>
      <protection hidden="1"/>
    </xf>
    <xf numFmtId="0" fontId="6" fillId="0" borderId="0" xfId="0" applyFont="1" applyBorder="1" applyAlignment="1" applyProtection="1">
      <alignment horizontal="center"/>
      <protection hidden="1"/>
    </xf>
    <xf numFmtId="0" fontId="6" fillId="0" borderId="0" xfId="0" applyFont="1" applyBorder="1" applyAlignment="1" applyProtection="1">
      <alignment vertical="center"/>
      <protection hidden="1"/>
    </xf>
    <xf numFmtId="0" fontId="3" fillId="0" borderId="0" xfId="0" applyFont="1" applyBorder="1" applyProtection="1">
      <protection hidden="1"/>
    </xf>
    <xf numFmtId="5" fontId="5" fillId="0" borderId="0" xfId="0" applyNumberFormat="1" applyFont="1" applyBorder="1" applyProtection="1">
      <protection hidden="1"/>
    </xf>
    <xf numFmtId="0" fontId="3" fillId="0" borderId="0" xfId="0" applyFont="1" applyBorder="1" applyAlignment="1" applyProtection="1">
      <alignment horizontal="center"/>
      <protection hidden="1"/>
    </xf>
    <xf numFmtId="0" fontId="6" fillId="0" borderId="0" xfId="0" applyFont="1" applyBorder="1" applyAlignment="1" applyProtection="1">
      <alignment horizontal="center" vertical="center"/>
      <protection hidden="1"/>
    </xf>
    <xf numFmtId="0" fontId="6" fillId="0" borderId="0" xfId="0" applyFont="1" applyBorder="1" applyAlignment="1" applyProtection="1">
      <alignment vertical="center" wrapText="1"/>
      <protection hidden="1"/>
    </xf>
    <xf numFmtId="0" fontId="6" fillId="0" borderId="0" xfId="0" applyFont="1" applyFill="1" applyBorder="1" applyAlignment="1" applyProtection="1">
      <alignment vertical="center"/>
      <protection hidden="1"/>
    </xf>
    <xf numFmtId="0" fontId="6" fillId="0" borderId="0" xfId="0" applyFont="1" applyBorder="1" applyAlignment="1" applyProtection="1">
      <alignment horizontal="center" vertical="top"/>
      <protection hidden="1"/>
    </xf>
    <xf numFmtId="165" fontId="3" fillId="0" borderId="0" xfId="1" applyNumberFormat="1" applyFont="1" applyBorder="1" applyProtection="1">
      <protection hidden="1"/>
    </xf>
    <xf numFmtId="0" fontId="4" fillId="0" borderId="0" xfId="0" applyFont="1" applyBorder="1" applyAlignment="1" applyProtection="1">
      <alignment horizontal="center"/>
      <protection locked="0"/>
    </xf>
    <xf numFmtId="0" fontId="3" fillId="0" borderId="0" xfId="0" applyFont="1" applyBorder="1" applyAlignment="1" applyProtection="1">
      <alignment horizontal="right"/>
      <protection hidden="1"/>
    </xf>
    <xf numFmtId="166" fontId="3" fillId="0" borderId="0" xfId="1" applyNumberFormat="1" applyFont="1" applyBorder="1" applyProtection="1">
      <protection hidden="1"/>
    </xf>
    <xf numFmtId="0" fontId="5" fillId="0" borderId="0" xfId="0" applyFont="1" applyBorder="1" applyProtection="1">
      <protection hidden="1"/>
    </xf>
    <xf numFmtId="0" fontId="9" fillId="0" borderId="0" xfId="0" applyFont="1" applyBorder="1" applyAlignment="1" applyProtection="1">
      <alignment vertical="center" wrapText="1"/>
      <protection hidden="1"/>
    </xf>
    <xf numFmtId="0" fontId="9" fillId="0" borderId="0" xfId="0" applyFont="1" applyBorder="1" applyAlignment="1" applyProtection="1">
      <alignment vertical="center"/>
      <protection hidden="1"/>
    </xf>
    <xf numFmtId="0" fontId="10" fillId="0" borderId="0" xfId="0" applyFont="1" applyBorder="1" applyAlignment="1" applyProtection="1">
      <alignment vertical="center"/>
      <protection hidden="1"/>
    </xf>
    <xf numFmtId="165" fontId="5" fillId="0" borderId="0" xfId="0" applyNumberFormat="1" applyFont="1" applyBorder="1" applyProtection="1">
      <protection hidden="1"/>
    </xf>
    <xf numFmtId="166" fontId="3" fillId="0" borderId="0" xfId="1" applyNumberFormat="1" applyFont="1" applyProtection="1">
      <protection hidden="1"/>
    </xf>
    <xf numFmtId="0" fontId="5" fillId="4" borderId="5" xfId="0" applyFont="1" applyFill="1" applyBorder="1" applyAlignment="1" applyProtection="1">
      <alignment horizontal="center"/>
      <protection hidden="1"/>
    </xf>
    <xf numFmtId="0" fontId="5" fillId="4" borderId="6" xfId="0" applyFont="1" applyFill="1" applyBorder="1" applyAlignment="1" applyProtection="1">
      <alignment horizontal="center"/>
      <protection hidden="1"/>
    </xf>
    <xf numFmtId="0" fontId="5" fillId="4" borderId="7" xfId="0" applyFont="1" applyFill="1" applyBorder="1" applyAlignment="1" applyProtection="1">
      <alignment horizontal="center"/>
      <protection hidden="1"/>
    </xf>
    <xf numFmtId="166" fontId="3" fillId="0" borderId="8" xfId="1" applyNumberFormat="1" applyFont="1" applyBorder="1" applyProtection="1">
      <protection hidden="1"/>
    </xf>
    <xf numFmtId="166" fontId="3" fillId="0" borderId="9" xfId="1" applyNumberFormat="1" applyFont="1" applyBorder="1" applyProtection="1">
      <protection hidden="1"/>
    </xf>
    <xf numFmtId="9" fontId="3" fillId="0" borderId="9" xfId="0" applyNumberFormat="1" applyFont="1" applyBorder="1" applyProtection="1">
      <protection hidden="1"/>
    </xf>
    <xf numFmtId="9" fontId="3" fillId="0" borderId="10" xfId="0" applyNumberFormat="1" applyFont="1" applyBorder="1" applyProtection="1">
      <protection hidden="1"/>
    </xf>
    <xf numFmtId="0" fontId="3" fillId="4" borderId="11" xfId="0" applyFont="1" applyFill="1" applyBorder="1" applyProtection="1">
      <protection hidden="1"/>
    </xf>
    <xf numFmtId="0" fontId="3" fillId="4" borderId="0" xfId="0" applyFont="1" applyFill="1" applyBorder="1" applyProtection="1">
      <protection hidden="1"/>
    </xf>
    <xf numFmtId="166" fontId="3" fillId="4" borderId="12" xfId="1" applyNumberFormat="1" applyFont="1" applyFill="1" applyBorder="1" applyProtection="1">
      <protection hidden="1"/>
    </xf>
    <xf numFmtId="166" fontId="3" fillId="4" borderId="13" xfId="1" applyNumberFormat="1" applyFont="1" applyFill="1" applyBorder="1" applyProtection="1">
      <protection hidden="1"/>
    </xf>
    <xf numFmtId="0" fontId="3" fillId="0" borderId="8" xfId="0" applyFont="1" applyBorder="1" applyProtection="1">
      <protection hidden="1"/>
    </xf>
    <xf numFmtId="0" fontId="3" fillId="0" borderId="9" xfId="0" applyFont="1" applyBorder="1" applyProtection="1">
      <protection hidden="1"/>
    </xf>
    <xf numFmtId="43" fontId="3" fillId="0" borderId="9" xfId="1" applyFont="1" applyBorder="1" applyProtection="1">
      <protection hidden="1"/>
    </xf>
    <xf numFmtId="43" fontId="3" fillId="0" borderId="10" xfId="1" applyFont="1" applyBorder="1" applyProtection="1">
      <protection hidden="1"/>
    </xf>
    <xf numFmtId="166" fontId="3" fillId="0" borderId="10" xfId="1" applyNumberFormat="1" applyFont="1" applyBorder="1" applyProtection="1">
      <protection hidden="1"/>
    </xf>
    <xf numFmtId="0" fontId="3" fillId="0" borderId="14" xfId="0" applyFont="1" applyBorder="1" applyProtection="1">
      <protection hidden="1"/>
    </xf>
    <xf numFmtId="0" fontId="3" fillId="0" borderId="15" xfId="0" applyFont="1" applyBorder="1" applyProtection="1">
      <protection hidden="1"/>
    </xf>
    <xf numFmtId="0" fontId="5" fillId="0" borderId="14" xfId="0" applyFont="1" applyBorder="1" applyProtection="1">
      <protection hidden="1"/>
    </xf>
    <xf numFmtId="166" fontId="5" fillId="0" borderId="15" xfId="0" applyNumberFormat="1" applyFont="1" applyBorder="1" applyProtection="1">
      <protection hidden="1"/>
    </xf>
    <xf numFmtId="0" fontId="5" fillId="0" borderId="15" xfId="0" applyFont="1" applyBorder="1" applyProtection="1">
      <protection hidden="1"/>
    </xf>
    <xf numFmtId="166" fontId="5" fillId="0" borderId="9" xfId="1" applyNumberFormat="1" applyFont="1" applyBorder="1" applyProtection="1">
      <protection hidden="1"/>
    </xf>
    <xf numFmtId="166" fontId="5" fillId="0" borderId="10" xfId="1" applyNumberFormat="1" applyFont="1" applyBorder="1" applyProtection="1">
      <protection hidden="1"/>
    </xf>
    <xf numFmtId="166" fontId="3" fillId="0" borderId="15" xfId="0" applyNumberFormat="1" applyFont="1" applyBorder="1" applyProtection="1">
      <protection hidden="1"/>
    </xf>
    <xf numFmtId="0" fontId="3" fillId="4" borderId="16" xfId="0" applyFont="1" applyFill="1" applyBorder="1" applyProtection="1">
      <protection hidden="1"/>
    </xf>
    <xf numFmtId="166" fontId="3" fillId="4" borderId="17" xfId="0" applyNumberFormat="1" applyFont="1" applyFill="1" applyBorder="1" applyProtection="1">
      <protection hidden="1"/>
    </xf>
    <xf numFmtId="0" fontId="3" fillId="4" borderId="17" xfId="0" applyFont="1" applyFill="1" applyBorder="1" applyProtection="1">
      <protection hidden="1"/>
    </xf>
    <xf numFmtId="166" fontId="3" fillId="4" borderId="17" xfId="1" applyNumberFormat="1" applyFont="1" applyFill="1" applyBorder="1" applyProtection="1">
      <protection hidden="1"/>
    </xf>
    <xf numFmtId="166" fontId="3" fillId="4" borderId="18" xfId="1" applyNumberFormat="1" applyFont="1" applyFill="1" applyBorder="1" applyProtection="1">
      <protection hidden="1"/>
    </xf>
    <xf numFmtId="0" fontId="5" fillId="0" borderId="0" xfId="0" applyFont="1" applyProtection="1">
      <protection hidden="1"/>
    </xf>
    <xf numFmtId="0" fontId="3" fillId="0" borderId="19" xfId="0" applyFont="1" applyBorder="1" applyProtection="1">
      <protection locked="0"/>
    </xf>
    <xf numFmtId="0" fontId="3" fillId="0" borderId="0" xfId="0" applyFont="1" applyBorder="1" applyProtection="1">
      <protection locked="0"/>
    </xf>
    <xf numFmtId="165" fontId="7" fillId="5" borderId="0" xfId="1" applyNumberFormat="1" applyFont="1" applyFill="1" applyBorder="1" applyProtection="1">
      <protection locked="0"/>
    </xf>
    <xf numFmtId="0" fontId="3" fillId="2" borderId="0" xfId="0" applyFont="1" applyFill="1" applyAlignment="1" applyProtection="1">
      <protection hidden="1"/>
    </xf>
    <xf numFmtId="0" fontId="3" fillId="2" borderId="1" xfId="0" applyFont="1" applyFill="1" applyBorder="1" applyAlignment="1" applyProtection="1">
      <protection hidden="1"/>
    </xf>
    <xf numFmtId="0" fontId="12" fillId="2" borderId="0" xfId="0" applyFont="1" applyFill="1" applyAlignment="1" applyProtection="1">
      <alignment horizontal="left" indent="18"/>
      <protection hidden="1"/>
    </xf>
    <xf numFmtId="0" fontId="13" fillId="2" borderId="0" xfId="0" applyFont="1" applyFill="1" applyAlignment="1" applyProtection="1">
      <alignment horizontal="left" vertical="center" indent="20"/>
      <protection hidden="1"/>
    </xf>
    <xf numFmtId="165" fontId="3" fillId="0" borderId="0" xfId="0" applyNumberFormat="1" applyFont="1" applyBorder="1" applyProtection="1">
      <protection hidden="1"/>
    </xf>
    <xf numFmtId="0" fontId="8" fillId="3" borderId="21" xfId="0" applyFont="1" applyFill="1" applyBorder="1" applyAlignment="1" applyProtection="1">
      <alignment wrapText="1"/>
      <protection hidden="1"/>
    </xf>
    <xf numFmtId="165" fontId="16" fillId="5" borderId="9" xfId="1" applyNumberFormat="1" applyFont="1" applyFill="1" applyBorder="1" applyProtection="1">
      <protection locked="0"/>
    </xf>
    <xf numFmtId="0" fontId="0" fillId="0" borderId="0" xfId="0" applyProtection="1">
      <protection hidden="1"/>
    </xf>
    <xf numFmtId="0" fontId="14" fillId="4" borderId="9" xfId="0" applyFont="1" applyFill="1" applyBorder="1" applyAlignment="1" applyProtection="1">
      <alignment vertical="center"/>
      <protection hidden="1"/>
    </xf>
    <xf numFmtId="0" fontId="14" fillId="4" borderId="9" xfId="0" applyFont="1" applyFill="1" applyBorder="1" applyAlignment="1" applyProtection="1">
      <alignment vertical="center" wrapText="1"/>
      <protection hidden="1"/>
    </xf>
    <xf numFmtId="0" fontId="0" fillId="0" borderId="9" xfId="0" applyBorder="1" applyAlignment="1" applyProtection="1">
      <alignment horizontal="center" vertical="center"/>
      <protection hidden="1"/>
    </xf>
    <xf numFmtId="165" fontId="17" fillId="0" borderId="9" xfId="1" applyNumberFormat="1" applyFont="1" applyFill="1" applyBorder="1" applyProtection="1">
      <protection hidden="1"/>
    </xf>
    <xf numFmtId="0" fontId="0" fillId="0" borderId="15" xfId="0" applyBorder="1" applyAlignment="1" applyProtection="1">
      <alignment horizontal="center" vertical="center"/>
      <protection hidden="1"/>
    </xf>
    <xf numFmtId="0" fontId="14" fillId="0" borderId="24" xfId="0" applyFont="1" applyBorder="1" applyAlignment="1" applyProtection="1">
      <alignment horizontal="center" vertical="center"/>
      <protection hidden="1"/>
    </xf>
    <xf numFmtId="0" fontId="14" fillId="0" borderId="24" xfId="0" applyFont="1" applyBorder="1" applyProtection="1">
      <protection hidden="1"/>
    </xf>
    <xf numFmtId="165" fontId="19" fillId="0" borderId="24" xfId="0" applyNumberFormat="1" applyFont="1" applyBorder="1" applyProtection="1">
      <protection hidden="1"/>
    </xf>
    <xf numFmtId="0" fontId="0" fillId="0" borderId="20" xfId="0" applyBorder="1" applyAlignment="1" applyProtection="1">
      <alignment horizontal="center" vertical="center"/>
      <protection hidden="1"/>
    </xf>
    <xf numFmtId="0" fontId="14" fillId="4" borderId="9" xfId="0" applyFont="1" applyFill="1" applyBorder="1" applyAlignment="1" applyProtection="1">
      <alignment wrapText="1"/>
      <protection hidden="1"/>
    </xf>
    <xf numFmtId="0" fontId="8" fillId="3" borderId="21" xfId="0" applyFont="1" applyFill="1" applyBorder="1" applyAlignment="1" applyProtection="1">
      <alignment wrapText="1"/>
      <protection locked="0"/>
    </xf>
    <xf numFmtId="165" fontId="18" fillId="0" borderId="9" xfId="1" applyNumberFormat="1" applyFont="1" applyFill="1" applyBorder="1" applyProtection="1">
      <protection hidden="1"/>
    </xf>
    <xf numFmtId="0" fontId="0" fillId="0" borderId="9" xfId="0" applyFont="1" applyBorder="1" applyProtection="1">
      <protection hidden="1"/>
    </xf>
    <xf numFmtId="0" fontId="20" fillId="0" borderId="0" xfId="0" applyFont="1" applyAlignment="1" applyProtection="1">
      <alignment horizontal="center"/>
      <protection hidden="1"/>
    </xf>
    <xf numFmtId="0" fontId="21" fillId="0" borderId="0" xfId="0" applyFont="1" applyFill="1" applyBorder="1" applyAlignment="1" applyProtection="1">
      <alignment vertical="center"/>
      <protection hidden="1"/>
    </xf>
    <xf numFmtId="0" fontId="22" fillId="0" borderId="0" xfId="0" applyFont="1" applyProtection="1">
      <protection hidden="1"/>
    </xf>
    <xf numFmtId="0" fontId="23" fillId="0" borderId="0" xfId="0" applyFont="1" applyProtection="1">
      <protection hidden="1"/>
    </xf>
    <xf numFmtId="0" fontId="9" fillId="0" borderId="0" xfId="0" applyFont="1" applyProtection="1">
      <protection hidden="1"/>
    </xf>
    <xf numFmtId="165" fontId="16" fillId="5" borderId="15" xfId="1" applyNumberFormat="1" applyFont="1" applyFill="1" applyBorder="1" applyProtection="1">
      <protection locked="0"/>
    </xf>
    <xf numFmtId="165" fontId="16" fillId="5" borderId="12" xfId="1" applyNumberFormat="1" applyFont="1" applyFill="1" applyBorder="1" applyProtection="1">
      <protection locked="0"/>
    </xf>
    <xf numFmtId="0" fontId="0" fillId="0" borderId="20" xfId="0" applyBorder="1" applyProtection="1">
      <protection locked="0"/>
    </xf>
    <xf numFmtId="0" fontId="19" fillId="0" borderId="0" xfId="0" applyFont="1" applyProtection="1">
      <protection hidden="1"/>
    </xf>
    <xf numFmtId="0" fontId="9" fillId="0" borderId="0" xfId="0" applyFont="1" applyAlignment="1" applyProtection="1">
      <alignment horizontal="left" indent="8"/>
      <protection hidden="1"/>
    </xf>
    <xf numFmtId="0" fontId="19" fillId="0" borderId="0" xfId="0" applyFont="1" applyAlignment="1" applyProtection="1">
      <alignment horizontal="left" indent="8"/>
      <protection hidden="1"/>
    </xf>
    <xf numFmtId="0" fontId="8" fillId="3" borderId="0" xfId="0" applyFont="1" applyFill="1" applyBorder="1" applyAlignment="1" applyProtection="1">
      <alignment wrapText="1"/>
      <protection hidden="1"/>
    </xf>
    <xf numFmtId="0" fontId="24" fillId="3" borderId="0" xfId="0" applyFont="1" applyFill="1" applyBorder="1" applyAlignment="1" applyProtection="1">
      <alignment horizontal="left"/>
      <protection locked="0" hidden="1"/>
    </xf>
    <xf numFmtId="0" fontId="4" fillId="3" borderId="0" xfId="0" applyFont="1" applyFill="1" applyAlignment="1" applyProtection="1">
      <alignment horizontal="left"/>
      <protection locked="0"/>
    </xf>
    <xf numFmtId="0" fontId="11" fillId="2" borderId="0" xfId="0" applyFont="1" applyFill="1" applyAlignment="1" applyProtection="1">
      <alignment horizontal="left" vertical="center" wrapText="1"/>
      <protection hidden="1"/>
    </xf>
    <xf numFmtId="0" fontId="11" fillId="2" borderId="1" xfId="0" applyFont="1" applyFill="1" applyBorder="1" applyAlignment="1" applyProtection="1">
      <alignment horizontal="left" vertical="center" wrapText="1"/>
      <protection hidden="1"/>
    </xf>
    <xf numFmtId="0" fontId="8" fillId="3" borderId="21" xfId="0" applyFont="1" applyFill="1" applyBorder="1" applyAlignment="1" applyProtection="1">
      <alignment wrapText="1"/>
      <protection locked="0"/>
    </xf>
    <xf numFmtId="0" fontId="8" fillId="3" borderId="22" xfId="0" applyFont="1" applyFill="1" applyBorder="1" applyAlignment="1" applyProtection="1">
      <alignment wrapText="1"/>
      <protection locked="0"/>
    </xf>
    <xf numFmtId="0" fontId="8" fillId="3" borderId="23" xfId="0" applyFont="1" applyFill="1" applyBorder="1" applyAlignment="1" applyProtection="1">
      <alignment wrapText="1"/>
      <protection locked="0"/>
    </xf>
    <xf numFmtId="0" fontId="14" fillId="4" borderId="21" xfId="0" applyFont="1" applyFill="1" applyBorder="1" applyAlignment="1" applyProtection="1">
      <alignment horizontal="center" vertical="center"/>
      <protection hidden="1"/>
    </xf>
    <xf numFmtId="0" fontId="14" fillId="4" borderId="22" xfId="0" applyFont="1" applyFill="1" applyBorder="1" applyAlignment="1" applyProtection="1">
      <alignment horizontal="center" vertical="center"/>
      <protection hidden="1"/>
    </xf>
    <xf numFmtId="0" fontId="14" fillId="4" borderId="23" xfId="0" applyFont="1" applyFill="1" applyBorder="1" applyAlignment="1" applyProtection="1">
      <alignment horizontal="center" vertical="center"/>
      <protection hidden="1"/>
    </xf>
    <xf numFmtId="165" fontId="16" fillId="5" borderId="27" xfId="1" applyNumberFormat="1" applyFont="1" applyFill="1" applyBorder="1" applyProtection="1">
      <protection hidden="1"/>
    </xf>
    <xf numFmtId="165" fontId="16" fillId="5" borderId="28" xfId="1" applyNumberFormat="1" applyFont="1" applyFill="1" applyBorder="1" applyProtection="1">
      <protection hidden="1"/>
    </xf>
    <xf numFmtId="0" fontId="14" fillId="4" borderId="21" xfId="0" applyFont="1" applyFill="1" applyBorder="1" applyAlignment="1" applyProtection="1">
      <alignment vertical="center"/>
      <protection hidden="1"/>
    </xf>
    <xf numFmtId="0" fontId="14" fillId="4" borderId="22" xfId="0" applyFont="1" applyFill="1" applyBorder="1" applyAlignment="1" applyProtection="1">
      <alignment vertical="center"/>
      <protection hidden="1"/>
    </xf>
    <xf numFmtId="0" fontId="14" fillId="4" borderId="23" xfId="0" applyFont="1" applyFill="1" applyBorder="1" applyAlignment="1" applyProtection="1">
      <alignment vertical="center"/>
      <protection hidden="1"/>
    </xf>
    <xf numFmtId="0" fontId="14" fillId="4" borderId="21" xfId="0" applyFont="1" applyFill="1" applyBorder="1" applyAlignment="1" applyProtection="1">
      <alignment vertical="center" wrapText="1"/>
      <protection hidden="1"/>
    </xf>
    <xf numFmtId="0" fontId="14" fillId="4" borderId="23" xfId="0" applyFont="1" applyFill="1" applyBorder="1" applyAlignment="1" applyProtection="1">
      <alignment vertical="center" wrapText="1"/>
      <protection hidden="1"/>
    </xf>
    <xf numFmtId="165" fontId="16" fillId="5" borderId="21" xfId="1" applyNumberFormat="1" applyFont="1" applyFill="1" applyBorder="1" applyProtection="1">
      <protection locked="0"/>
    </xf>
    <xf numFmtId="165" fontId="16" fillId="5" borderId="23" xfId="1" applyNumberFormat="1" applyFont="1" applyFill="1" applyBorder="1" applyProtection="1">
      <protection locked="0"/>
    </xf>
    <xf numFmtId="0" fontId="15" fillId="3" borderId="9" xfId="0" applyFont="1" applyFill="1" applyBorder="1" applyAlignment="1" applyProtection="1">
      <alignment horizontal="left"/>
      <protection locked="0"/>
    </xf>
    <xf numFmtId="165" fontId="19" fillId="0" borderId="25" xfId="0" applyNumberFormat="1" applyFont="1" applyBorder="1" applyProtection="1">
      <protection hidden="1"/>
    </xf>
    <xf numFmtId="165" fontId="19" fillId="0" borderId="26" xfId="0" applyNumberFormat="1" applyFont="1" applyBorder="1" applyProtection="1">
      <protection hidden="1"/>
    </xf>
    <xf numFmtId="49" fontId="25" fillId="0" borderId="0" xfId="0" quotePrefix="1" applyNumberFormat="1" applyFont="1" applyAlignment="1">
      <alignment horizontal="left"/>
    </xf>
    <xf numFmtId="0" fontId="13" fillId="0" borderId="0" xfId="0" applyFont="1" applyAlignment="1" applyProtection="1">
      <alignment horizontal="center"/>
      <protection hidden="1"/>
    </xf>
    <xf numFmtId="0" fontId="29" fillId="0" borderId="0" xfId="0" applyFont="1" applyFill="1" applyBorder="1" applyAlignment="1" applyProtection="1">
      <alignment vertical="center"/>
      <protection hidden="1"/>
    </xf>
    <xf numFmtId="165" fontId="3" fillId="0" borderId="0" xfId="1" applyNumberFormat="1" applyFont="1" applyBorder="1" applyAlignment="1" applyProtection="1">
      <alignment horizontal="right"/>
      <protection hidden="1"/>
    </xf>
    <xf numFmtId="165" fontId="7" fillId="5" borderId="0" xfId="1" applyNumberFormat="1" applyFont="1" applyFill="1" applyBorder="1" applyAlignment="1" applyProtection="1">
      <alignment vertical="center"/>
      <protection locked="0"/>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41</xdr:row>
          <xdr:rowOff>68580</xdr:rowOff>
        </xdr:from>
        <xdr:to>
          <xdr:col>3</xdr:col>
          <xdr:colOff>121920</xdr:colOff>
          <xdr:row>42</xdr:row>
          <xdr:rowOff>106680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1" i="0" u="none" strike="noStrike" baseline="0">
                  <a:solidFill>
                    <a:srgbClr val="000000"/>
                  </a:solidFill>
                  <a:latin typeface="Calibri"/>
                  <a:cs typeface="Calibri"/>
                </a:rPr>
                <a:t>Add Rows</a:t>
              </a:r>
            </a:p>
          </xdr:txBody>
        </xdr:sp>
        <xdr:clientData fPrintsWithSheet="0"/>
      </xdr:twoCellAnchor>
    </mc:Choice>
    <mc:Fallback/>
  </mc:AlternateContent>
  <xdr:twoCellAnchor editAs="oneCell">
    <xdr:from>
      <xdr:col>0</xdr:col>
      <xdr:colOff>60960</xdr:colOff>
      <xdr:row>0</xdr:row>
      <xdr:rowOff>68580</xdr:rowOff>
    </xdr:from>
    <xdr:to>
      <xdr:col>6</xdr:col>
      <xdr:colOff>1218982</xdr:colOff>
      <xdr:row>4</xdr:row>
      <xdr:rowOff>167640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60960" y="68580"/>
          <a:ext cx="9181882" cy="1082040"/>
        </a:xfrm>
        <a:prstGeom prst="rect">
          <a:avLst/>
        </a:prstGeom>
        <a:effectLst>
          <a:glow rad="63500">
            <a:schemeClr val="accent1">
              <a:satMod val="175000"/>
              <a:alpha val="40000"/>
            </a:schemeClr>
          </a:glow>
          <a:softEdge rad="31750"/>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TR4_2019/ITR4_2019/ITR4_2019_PR1.csv"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TR1_2019_PR1.csv"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TR4_2019_PR1"/>
      <sheetName val="Sheet1"/>
      <sheetName val="44AE"/>
      <sheetName val="GC"/>
      <sheetName val="BP"/>
      <sheetName val="TDS"/>
      <sheetName val="IT"/>
      <sheetName val="TCS"/>
      <sheetName val="Taxes Paid and Verification"/>
      <sheetName val="OLDAL"/>
      <sheetName val="AL"/>
      <sheetName val="80G"/>
      <sheetName val="CT"/>
      <sheetName val="SUMMARY"/>
      <sheetName val="Help"/>
      <sheetName val="DB"/>
      <sheetName val="TaxCalc"/>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1">
          <cell r="AU1" t="str">
            <v>(Select)</v>
          </cell>
          <cell r="BD1" t="str">
            <v>(Select)</v>
          </cell>
          <cell r="BO1" t="str">
            <v>(Select)</v>
          </cell>
        </row>
        <row r="2">
          <cell r="AU2" t="str">
            <v>01001-Growing and manufacturing of tea</v>
          </cell>
          <cell r="BD2" t="str">
            <v>14001-Software development</v>
          </cell>
          <cell r="BO2" t="str">
            <v>01001-Growing and manufacturing of tea</v>
          </cell>
        </row>
        <row r="3">
          <cell r="AU3" t="str">
            <v>01002-Growing and manufacturing of coffee</v>
          </cell>
          <cell r="BD3" t="str">
            <v>14002-Other software consultancy</v>
          </cell>
          <cell r="BO3" t="str">
            <v>01002-Growing and manufacturing of coffee</v>
          </cell>
        </row>
        <row r="4">
          <cell r="AU4" t="str">
            <v>01003-Growing and manufacturing of rubber</v>
          </cell>
          <cell r="BD4" t="str">
            <v>14003-Data processing</v>
          </cell>
          <cell r="BO4" t="str">
            <v>01003-Growing and manufacturing of rubber</v>
          </cell>
        </row>
        <row r="5">
          <cell r="AU5" t="str">
            <v>01004-Market gardening and horticulture specialties</v>
          </cell>
          <cell r="BD5" t="str">
            <v>14004-Database activities and distribution of electronic content</v>
          </cell>
          <cell r="BO5" t="str">
            <v>01004-Market gardening and horticulture specialties</v>
          </cell>
        </row>
        <row r="6">
          <cell r="AU6" t="str">
            <v>01005-Raising of silk worms and production of silk</v>
          </cell>
          <cell r="BD6" t="str">
            <v>14005-Other IT enabled services</v>
          </cell>
          <cell r="BO6" t="str">
            <v>01005-Raising of silk worms and production of silk</v>
          </cell>
        </row>
        <row r="7">
          <cell r="AU7" t="str">
            <v>01006-Raising of bees and production of honey</v>
          </cell>
          <cell r="BD7" t="str">
            <v>14006-BPO services</v>
          </cell>
          <cell r="BO7" t="str">
            <v>01006-Raising of bees and production of honey</v>
          </cell>
        </row>
        <row r="8">
          <cell r="AU8" t="str">
            <v>01007-Raising of poultry and production of eggs</v>
          </cell>
          <cell r="BD8" t="str">
            <v>14008-Maintenance and repair of office, accounting and computing machinery</v>
          </cell>
          <cell r="BO8" t="str">
            <v>01007-Raising of poultry and production of eggs</v>
          </cell>
        </row>
        <row r="9">
          <cell r="AU9" t="str">
            <v>01008-Rearing of sheep and production of wool</v>
          </cell>
          <cell r="BD9" t="str">
            <v>16001-Legal profession</v>
          </cell>
          <cell r="BO9" t="str">
            <v>01008-Rearing of sheep and production of wool</v>
          </cell>
        </row>
        <row r="10">
          <cell r="AU10" t="str">
            <v>01009-Rearing of animals and production of animal products</v>
          </cell>
          <cell r="BD10" t="str">
            <v>16002-Accounting, book-keeping and auditing profession</v>
          </cell>
          <cell r="BO10" t="str">
            <v>01009-Rearing of animals and production of animal products</v>
          </cell>
        </row>
        <row r="11">
          <cell r="AU11" t="str">
            <v>01010-Agricultural and animal husbandry services</v>
          </cell>
          <cell r="BD11" t="str">
            <v>16003-Tax consultancy</v>
          </cell>
          <cell r="BO11" t="str">
            <v>01010-Agricultural and animal husbandry services</v>
          </cell>
        </row>
        <row r="12">
          <cell r="AU12" t="str">
            <v>01011-Soil conservation, soil testing and soil desalination services</v>
          </cell>
          <cell r="BD12" t="str">
            <v>16004-Architectural profession</v>
          </cell>
          <cell r="BO12" t="str">
            <v>01011-Soil conservation, soil testing and soil desalination services</v>
          </cell>
        </row>
        <row r="13">
          <cell r="AU13" t="str">
            <v>01012-Hunting, trapping and game propagation services</v>
          </cell>
          <cell r="BD13" t="str">
            <v>16005-Engineering and technical consultancy</v>
          </cell>
          <cell r="BO13" t="str">
            <v>01012-Hunting, trapping and game propagation services</v>
          </cell>
        </row>
        <row r="14">
          <cell r="AU14" t="str">
            <v>01013-Growing of timber, plantation, operation of tree nurseries and conserving of forest</v>
          </cell>
          <cell r="BD14" t="str">
            <v>16007-Fashion designing</v>
          </cell>
          <cell r="BO14" t="str">
            <v>01013-Growing of timber, plantation, operation of tree nurseries and conserving of forest</v>
          </cell>
        </row>
        <row r="15">
          <cell r="AU15" t="str">
            <v>01014-Gathering of tendu leaves</v>
          </cell>
          <cell r="BD15" t="str">
            <v>16008-Interior decoration</v>
          </cell>
          <cell r="BO15" t="str">
            <v>01014-Gathering of tendu leaves</v>
          </cell>
        </row>
        <row r="16">
          <cell r="AU16" t="str">
            <v>01015-Gathering of other wild growing materials</v>
          </cell>
          <cell r="BD16" t="str">
            <v>16018-Secretarial activities</v>
          </cell>
          <cell r="BO16" t="str">
            <v>01015-Gathering of other wild growing materials</v>
          </cell>
        </row>
        <row r="17">
          <cell r="AU17" t="str">
            <v>01016-Forestry service activities, timber cruising, afforestation and reforestation</v>
          </cell>
          <cell r="BD17" t="str">
            <v>18001-General hospitals</v>
          </cell>
          <cell r="BO17" t="str">
            <v>01016-Forestry service activities, timber cruising, afforestation and reforestation</v>
          </cell>
        </row>
        <row r="18">
          <cell r="AU18" t="str">
            <v>01017-Logging service activities, transport of logs within the forest</v>
          </cell>
          <cell r="BD18" t="str">
            <v>18002-Speciality and super speciality hospitals</v>
          </cell>
          <cell r="BO18" t="str">
            <v>01017-Logging service activities, transport of logs within the forest</v>
          </cell>
        </row>
        <row r="19">
          <cell r="AU19" t="str">
            <v>01018-Other agriculture, animal husbandry or forestry activity n.e.c</v>
          </cell>
          <cell r="BD19" t="str">
            <v>18003-Nursing homes</v>
          </cell>
          <cell r="BO19" t="str">
            <v>01018-Other agriculture, animal husbandry or forestry activity n.e.c</v>
          </cell>
        </row>
        <row r="20">
          <cell r="AU20" t="str">
            <v>02001-Fishing on commercial basis in inland waters</v>
          </cell>
          <cell r="BD20" t="str">
            <v>18004-Diagnostic centres</v>
          </cell>
          <cell r="BO20" t="str">
            <v>02001-Fishing on commercial basis in inland waters</v>
          </cell>
        </row>
        <row r="21">
          <cell r="AU21" t="str">
            <v>02002-Fishing on commercial basis in ocean and coastal areas</v>
          </cell>
          <cell r="BD21" t="str">
            <v>18005-Pathological laboratories</v>
          </cell>
          <cell r="BO21" t="str">
            <v>02002-Fishing on commercial basis in ocean and coastal areas</v>
          </cell>
        </row>
        <row r="22">
          <cell r="AU22" t="str">
            <v>02003-Fish farming</v>
          </cell>
          <cell r="BD22" t="str">
            <v>18010-Medical clinics</v>
          </cell>
          <cell r="BO22" t="str">
            <v>02003-Fish farming</v>
          </cell>
        </row>
        <row r="23">
          <cell r="AU23" t="str">
            <v>02004-Gathering of marine materials such as natural pearls, sponges, coral etc.</v>
          </cell>
          <cell r="BD23" t="str">
            <v>18011-Dental practice</v>
          </cell>
          <cell r="BO23" t="str">
            <v>02004-Gathering of marine materials such as natural pearls, sponges, coral etc.</v>
          </cell>
        </row>
        <row r="24">
          <cell r="AU24" t="str">
            <v>02005-Services related to marine and fresh water fisheries, fish hatcheries and fish farms</v>
          </cell>
          <cell r="BD24" t="str">
            <v>18012-Ayurveda practice</v>
          </cell>
          <cell r="BO24" t="str">
            <v>02005-Services related to marine and fresh water fisheries, fish hatcheries and fish farms</v>
          </cell>
        </row>
        <row r="25">
          <cell r="AU25" t="str">
            <v>02006-Other Fish farming activity n.e.c</v>
          </cell>
          <cell r="BD25" t="str">
            <v>18013-Unani practice</v>
          </cell>
          <cell r="BO25" t="str">
            <v>02006-Other Fish farming activity n.e.c</v>
          </cell>
        </row>
        <row r="26">
          <cell r="AU26" t="str">
            <v>03001-Mining and agglomeration of hard coal</v>
          </cell>
          <cell r="BD26" t="str">
            <v>18014-Homeopathy practice</v>
          </cell>
          <cell r="BO26" t="str">
            <v>03001-Mining and agglomeration of hard coal</v>
          </cell>
        </row>
        <row r="27">
          <cell r="AU27" t="str">
            <v>03002-Mining and agglomeration of lignite</v>
          </cell>
          <cell r="BD27" t="str">
            <v>18015-Nurses, physiotherapists or other para-medical practitioners</v>
          </cell>
          <cell r="BO27" t="str">
            <v>03002-Mining and agglomeration of lignite</v>
          </cell>
        </row>
        <row r="28">
          <cell r="AU28" t="str">
            <v>03003-Extraction and agglomeration of peat</v>
          </cell>
          <cell r="BD28" t="str">
            <v>18016-Veterinary hospitals and practice</v>
          </cell>
          <cell r="BO28" t="str">
            <v>03003-Extraction and agglomeration of peat</v>
          </cell>
        </row>
        <row r="29">
          <cell r="AU29" t="str">
            <v>03004-Extraction of crude petroleum and natural gas</v>
          </cell>
          <cell r="BD29" t="str">
            <v>18017-Other healthcare services</v>
          </cell>
          <cell r="BO29" t="str">
            <v>03004-Extraction of crude petroleum and natural gas</v>
          </cell>
        </row>
        <row r="30">
          <cell r="AU30" t="str">
            <v>03005-Service activities incidental to oil and gas extraction excluding surveying</v>
          </cell>
          <cell r="BD30" t="str">
            <v>20010-Individual artists excluding authors</v>
          </cell>
          <cell r="BO30" t="str">
            <v>03005-Service activities incidental to oil and gas extraction excluding surveying</v>
          </cell>
        </row>
        <row r="31">
          <cell r="AU31" t="str">
            <v>03006-Mining of uranium and thorium ores</v>
          </cell>
          <cell r="BD31" t="str">
            <v>20011-Literary activities</v>
          </cell>
          <cell r="BO31" t="str">
            <v>03006-Mining of uranium and thorium ores</v>
          </cell>
        </row>
        <row r="32">
          <cell r="AU32" t="str">
            <v>03007-Mining of iron ores</v>
          </cell>
          <cell r="BD32" t="str">
            <v>20012-Other cultural activities n.e.c.</v>
          </cell>
          <cell r="BO32" t="str">
            <v>03007-Mining of iron ores</v>
          </cell>
        </row>
        <row r="33">
          <cell r="AU33" t="str">
            <v>03008-Mining of non-ferrous metal ores, except uranium and thorium ores</v>
          </cell>
          <cell r="BO33" t="str">
            <v>03008-Mining of non-ferrous metal ores, except uranium and thorium ores</v>
          </cell>
        </row>
        <row r="34">
          <cell r="AU34" t="str">
            <v>03009-Mining of gemstones</v>
          </cell>
          <cell r="BO34" t="str">
            <v>03009-Mining of gemstones</v>
          </cell>
        </row>
        <row r="35">
          <cell r="AU35" t="str">
            <v>03010-Mining of chemical and fertilizer minerals</v>
          </cell>
          <cell r="BO35" t="str">
            <v>03010-Mining of chemical and fertilizer minerals</v>
          </cell>
        </row>
        <row r="36">
          <cell r="AA36" t="str">
            <v>(Select)</v>
          </cell>
          <cell r="AU36" t="str">
            <v>03011-Mining of quarrying of abrasive materials</v>
          </cell>
          <cell r="BO36" t="str">
            <v>03011-Mining of quarrying of abrasive materials</v>
          </cell>
        </row>
        <row r="37">
          <cell r="AA37" t="str">
            <v>Unbilled revenue and/or Unadjusted advances</v>
          </cell>
          <cell r="AU37" t="str">
            <v>03012-Mining of mica, graphite and asbestos</v>
          </cell>
          <cell r="BO37" t="str">
            <v>03012-Mining of mica, graphite and asbestos</v>
          </cell>
        </row>
        <row r="38">
          <cell r="AA38" t="str">
            <v>Deemed Supply under Schedule I of CGST Act, 2017 (eg. Stock transfer)</v>
          </cell>
          <cell r="AU38" t="str">
            <v>03013-Quarrying of stones (marble/granite/dolomite), sand and clay</v>
          </cell>
          <cell r="BO38" t="str">
            <v>03013-Quarrying of stones (marble/granite/dolomite), sand and clay</v>
          </cell>
        </row>
        <row r="39">
          <cell r="AA39" t="str">
            <v>Discounts/Credit Notes not permissible under GST</v>
          </cell>
          <cell r="AU39" t="str">
            <v>03014-Other mining and quarrying</v>
          </cell>
          <cell r="BO39" t="str">
            <v>03014-Other mining and quarrying</v>
          </cell>
        </row>
        <row r="40">
          <cell r="AA40" t="str">
            <v>Supply of goods by SEZ units to DTA Units (if not reported in GST returns by SEZ unit)</v>
          </cell>
          <cell r="AU40" t="str">
            <v>03015-Mining and production of salt</v>
          </cell>
          <cell r="BO40" t="str">
            <v>03015-Mining and production of salt</v>
          </cell>
        </row>
        <row r="41">
          <cell r="AA41" t="str">
            <v>Difference in turnover arising on account of valuation rules including foreign currency translation under CGST Act, 2017</v>
          </cell>
          <cell r="AU41" t="str">
            <v>03016-Other mining and quarrying n.e.c</v>
          </cell>
          <cell r="BO41" t="str">
            <v>03016-Other mining and quarrying n.e.c</v>
          </cell>
        </row>
        <row r="42">
          <cell r="AA42" t="str">
            <v>Gross turnover/receipt reported under GST but considered separately under the head “Income from other sources”</v>
          </cell>
          <cell r="AU42" t="str">
            <v>04001-Production, processing and preservation of meat and meat products</v>
          </cell>
          <cell r="BO42" t="str">
            <v>04001-Production, processing and preservation of meat and meat products</v>
          </cell>
        </row>
        <row r="43">
          <cell r="AA43" t="str">
            <v>Gross turnover/receipt reported under GST but considered separately under the head “Income from House Property”</v>
          </cell>
          <cell r="AU43" t="str">
            <v>04002-Production, processing and preservation of fish and fish products</v>
          </cell>
          <cell r="BO43" t="str">
            <v>04002-Production, processing and preservation of fish and fish products</v>
          </cell>
        </row>
        <row r="44">
          <cell r="AA44" t="str">
            <v>Gross turnover/receipt reported under GST but considered for computing presumptive income under section 44AE</v>
          </cell>
          <cell r="AU44" t="str">
            <v>04003-Manufacture of vegetable oil, animal oil and fats</v>
          </cell>
          <cell r="BO44" t="str">
            <v>04003-Manufacture of vegetable oil, animal oil and fats</v>
          </cell>
        </row>
        <row r="45">
          <cell r="AA45" t="str">
            <v>Aggregate amount of GST not forming part of turnover reported in GST returns filed but included in E1 and/or E3</v>
          </cell>
          <cell r="AU45" t="str">
            <v>04004-Processing of fruits, vegetables and edible nuts</v>
          </cell>
          <cell r="BO45" t="str">
            <v>04004-Processing of fruits, vegetables and edible nuts</v>
          </cell>
        </row>
        <row r="46">
          <cell r="AA46" t="str">
            <v>Any Other</v>
          </cell>
          <cell r="AU46" t="str">
            <v>04005-Manufacture of dairy products</v>
          </cell>
          <cell r="BO46" t="str">
            <v>04005-Manufacture of dairy products</v>
          </cell>
        </row>
        <row r="47">
          <cell r="AU47" t="str">
            <v>04006-Manufacture of sugar</v>
          </cell>
          <cell r="BO47" t="str">
            <v>04006-Manufacture of sugar</v>
          </cell>
        </row>
        <row r="48">
          <cell r="AU48" t="str">
            <v>04007-Manufacture of cocoa, chocolates and sugar confectionery</v>
          </cell>
          <cell r="BO48" t="str">
            <v>04007-Manufacture of cocoa, chocolates and sugar confectionery</v>
          </cell>
        </row>
        <row r="49">
          <cell r="AU49" t="str">
            <v>04008-Flour milling</v>
          </cell>
          <cell r="BO49" t="str">
            <v>04008-Flour milling</v>
          </cell>
        </row>
        <row r="50">
          <cell r="AU50" t="str">
            <v>04009-Rice milling</v>
          </cell>
          <cell r="BO50" t="str">
            <v>04009-Rice milling</v>
          </cell>
        </row>
        <row r="51">
          <cell r="AU51" t="str">
            <v>04010-Dal milling</v>
          </cell>
          <cell r="BO51" t="str">
            <v>04010-Dal milling</v>
          </cell>
        </row>
        <row r="52">
          <cell r="AU52" t="str">
            <v>04011-Manufacture of other grain mill products</v>
          </cell>
          <cell r="BO52" t="str">
            <v>04011-Manufacture of other grain mill products</v>
          </cell>
        </row>
        <row r="53">
          <cell r="AU53" t="str">
            <v>04012-Manufacture of bakery products</v>
          </cell>
          <cell r="BO53" t="str">
            <v>04012-Manufacture of bakery products</v>
          </cell>
        </row>
        <row r="54">
          <cell r="AU54" t="str">
            <v>04013-Manufacture of starch products</v>
          </cell>
          <cell r="BO54" t="str">
            <v>04013-Manufacture of starch products</v>
          </cell>
        </row>
        <row r="55">
          <cell r="AU55" t="str">
            <v>04014-Manufacture of animal feeds</v>
          </cell>
          <cell r="BO55" t="str">
            <v>04014-Manufacture of animal feeds</v>
          </cell>
        </row>
        <row r="56">
          <cell r="AU56" t="str">
            <v>04015-Manufacture of other food products</v>
          </cell>
          <cell r="BO56" t="str">
            <v>04015-Manufacture of other food products</v>
          </cell>
        </row>
        <row r="57">
          <cell r="AU57" t="str">
            <v>04016-Manufacturing of wines</v>
          </cell>
          <cell r="BO57" t="str">
            <v>04016-Manufacturing of wines</v>
          </cell>
        </row>
        <row r="58">
          <cell r="AU58" t="str">
            <v>04017-Manufacture of beer</v>
          </cell>
          <cell r="BO58" t="str">
            <v>04017-Manufacture of beer</v>
          </cell>
        </row>
        <row r="59">
          <cell r="AU59" t="str">
            <v>04018-Manufacture of malt liquors</v>
          </cell>
          <cell r="BO59" t="str">
            <v>04018-Manufacture of malt liquors</v>
          </cell>
        </row>
        <row r="60">
          <cell r="AU60" t="str">
            <v>04019-Distilling and blending of spirits, production of ethyl alcohol</v>
          </cell>
          <cell r="BO60" t="str">
            <v>04019-Distilling and blending of spirits, production of ethyl alcohol</v>
          </cell>
        </row>
        <row r="61">
          <cell r="AU61" t="str">
            <v>04020-Manufacture of mineral water</v>
          </cell>
          <cell r="BO61" t="str">
            <v>04020-Manufacture of mineral water</v>
          </cell>
        </row>
        <row r="62">
          <cell r="AU62" t="str">
            <v>04021-Manufacture of soft drinks</v>
          </cell>
          <cell r="BO62" t="str">
            <v>04021-Manufacture of soft drinks</v>
          </cell>
        </row>
        <row r="63">
          <cell r="AU63" t="str">
            <v>04022-Manufacture of other non-alcoholic beverages</v>
          </cell>
          <cell r="BO63" t="str">
            <v>04022-Manufacture of other non-alcoholic beverages</v>
          </cell>
        </row>
        <row r="64">
          <cell r="AU64" t="str">
            <v>04023-Manufacture of tobacco products</v>
          </cell>
          <cell r="BO64" t="str">
            <v>04023-Manufacture of tobacco products</v>
          </cell>
        </row>
        <row r="65">
          <cell r="AU65" t="str">
            <v>04024-Manufacture of textiles (other than by handloom)</v>
          </cell>
          <cell r="BO65" t="str">
            <v>04024-Manufacture of textiles (other than by handloom)</v>
          </cell>
        </row>
        <row r="66">
          <cell r="AU66" t="str">
            <v>04025-Manufacture of textiles using handlooms (khadi)</v>
          </cell>
          <cell r="BO66" t="str">
            <v>04025-Manufacture of textiles using handlooms (khadi)</v>
          </cell>
        </row>
        <row r="67">
          <cell r="AU67" t="str">
            <v>04026-Manufacture of carpet, rugs, blankets, shawls etc. (other than by hand)</v>
          </cell>
          <cell r="BO67" t="str">
            <v>04026-Manufacture of carpet, rugs, blankets, shawls etc. (other than by hand)</v>
          </cell>
        </row>
        <row r="68">
          <cell r="AU68" t="str">
            <v>04027-Manufacture of carpet, rugs, blankets, shawls etc. by hand</v>
          </cell>
          <cell r="BO68" t="str">
            <v>04027-Manufacture of carpet, rugs, blankets, shawls etc. by hand</v>
          </cell>
        </row>
        <row r="69">
          <cell r="AU69" t="str">
            <v>04028-Manufacture of wearing apparel</v>
          </cell>
          <cell r="BO69" t="str">
            <v>04028-Manufacture of wearing apparel</v>
          </cell>
        </row>
        <row r="70">
          <cell r="AU70" t="str">
            <v>04029-Tanning and dressing of leather</v>
          </cell>
          <cell r="BO70" t="str">
            <v>04029-Tanning and dressing of leather</v>
          </cell>
        </row>
        <row r="71">
          <cell r="AU71" t="str">
            <v>04030-Manufacture of luggage, handbags and the like saddler and harness</v>
          </cell>
          <cell r="BO71" t="str">
            <v>04030-Manufacture of luggage, handbags and the like saddler and harness</v>
          </cell>
        </row>
        <row r="72">
          <cell r="AU72" t="str">
            <v>04031-Manufacture of footwear</v>
          </cell>
          <cell r="BO72" t="str">
            <v>04031-Manufacture of footwear</v>
          </cell>
        </row>
        <row r="73">
          <cell r="AU73" t="str">
            <v>04032-Manufacture of wood and wood products, cork, straw and plaiting material</v>
          </cell>
          <cell r="BO73" t="str">
            <v>04032-Manufacture of wood and wood products, cork, straw and plaiting material</v>
          </cell>
        </row>
        <row r="74">
          <cell r="AU74" t="str">
            <v>04033-Manufacture of paper and paper products</v>
          </cell>
          <cell r="BO74" t="str">
            <v>04033-Manufacture of paper and paper products</v>
          </cell>
        </row>
        <row r="75">
          <cell r="AU75" t="str">
            <v>04034-Publishing, printing and reproduction of recorded media</v>
          </cell>
          <cell r="BO75" t="str">
            <v>04034-Publishing, printing and reproduction of recorded media</v>
          </cell>
        </row>
        <row r="76">
          <cell r="AU76" t="str">
            <v>04035-Manufacture of coke oven products</v>
          </cell>
          <cell r="BO76" t="str">
            <v>04035-Manufacture of coke oven products</v>
          </cell>
        </row>
        <row r="77">
          <cell r="AU77" t="str">
            <v>04036-Manufacture of refined petroleum products</v>
          </cell>
          <cell r="BO77" t="str">
            <v>04036-Manufacture of refined petroleum products</v>
          </cell>
        </row>
        <row r="78">
          <cell r="AU78" t="str">
            <v>04037-Processing of nuclear fuel</v>
          </cell>
          <cell r="BO78" t="str">
            <v>04037-Processing of nuclear fuel</v>
          </cell>
        </row>
        <row r="79">
          <cell r="AU79" t="str">
            <v>04038-Manufacture of fertilizers and nitrogen compounds</v>
          </cell>
          <cell r="BO79" t="str">
            <v>04038-Manufacture of fertilizers and nitrogen compounds</v>
          </cell>
        </row>
        <row r="80">
          <cell r="AU80" t="str">
            <v>04039-Manufacture of plastics in primary forms and of synthetic rubber</v>
          </cell>
          <cell r="BO80" t="str">
            <v>04039-Manufacture of plastics in primary forms and of synthetic rubber</v>
          </cell>
        </row>
        <row r="81">
          <cell r="AU81" t="str">
            <v>04040-Manufacture of paints, varnishes and similar coatings</v>
          </cell>
          <cell r="BO81" t="str">
            <v>04040-Manufacture of paints, varnishes and similar coatings</v>
          </cell>
        </row>
        <row r="82">
          <cell r="AU82" t="str">
            <v>04041-Manufacture of pharmaceuticals, medicinal chemicals and botanical products</v>
          </cell>
          <cell r="BO82" t="str">
            <v>04041-Manufacture of pharmaceuticals, medicinal chemicals and botanical products</v>
          </cell>
        </row>
        <row r="83">
          <cell r="AU83" t="str">
            <v>04042-Manufacture of soap and detergents</v>
          </cell>
          <cell r="BO83" t="str">
            <v>04042-Manufacture of soap and detergents</v>
          </cell>
        </row>
        <row r="84">
          <cell r="AU84" t="str">
            <v>04043-Manufacture of other chemical products</v>
          </cell>
          <cell r="BO84" t="str">
            <v>04043-Manufacture of other chemical products</v>
          </cell>
        </row>
        <row r="85">
          <cell r="AU85" t="str">
            <v>04044-Manufacture of man-made fibers</v>
          </cell>
          <cell r="BO85" t="str">
            <v>04044-Manufacture of man-made fibers</v>
          </cell>
        </row>
        <row r="86">
          <cell r="AU86" t="str">
            <v>04045-Manufacture of rubber products</v>
          </cell>
          <cell r="BO86" t="str">
            <v>04045-Manufacture of rubber products</v>
          </cell>
        </row>
        <row r="87">
          <cell r="AU87" t="str">
            <v>04046-Manufacture of plastic products</v>
          </cell>
          <cell r="BO87" t="str">
            <v>04046-Manufacture of plastic products</v>
          </cell>
        </row>
        <row r="88">
          <cell r="AU88" t="str">
            <v>04047-Manufacture of glass and glass products</v>
          </cell>
          <cell r="BO88" t="str">
            <v>04047-Manufacture of glass and glass products</v>
          </cell>
        </row>
        <row r="89">
          <cell r="AU89" t="str">
            <v>04048-Manufacture of cement, lime and plaster</v>
          </cell>
          <cell r="BO89" t="str">
            <v>04048-Manufacture of cement, lime and plaster</v>
          </cell>
        </row>
        <row r="90">
          <cell r="AU90" t="str">
            <v>04049-Manufacture of articles of concrete, cement and plaster</v>
          </cell>
          <cell r="BO90" t="str">
            <v>04049-Manufacture of articles of concrete, cement and plaster</v>
          </cell>
        </row>
        <row r="91">
          <cell r="AU91" t="str">
            <v>04050-Manufacture of Bricks</v>
          </cell>
          <cell r="BO91" t="str">
            <v>04050-Manufacture of Bricks</v>
          </cell>
        </row>
        <row r="92">
          <cell r="AU92" t="str">
            <v>04051-Manufacture of other clay and ceramic products</v>
          </cell>
          <cell r="BO92" t="str">
            <v>04051-Manufacture of other clay and ceramic products</v>
          </cell>
        </row>
        <row r="93">
          <cell r="AU93" t="str">
            <v>04052-Manufacture of other non-metallic mineral products</v>
          </cell>
          <cell r="BO93" t="str">
            <v>04052-Manufacture of other non-metallic mineral products</v>
          </cell>
        </row>
        <row r="94">
          <cell r="AU94" t="str">
            <v>04053-Manufacture of pig iron, sponge iron, Direct Reduced Iron etc.</v>
          </cell>
          <cell r="BO94" t="str">
            <v>04053-Manufacture of pig iron, sponge iron, Direct Reduced Iron etc.</v>
          </cell>
        </row>
        <row r="95">
          <cell r="AU95" t="str">
            <v>04054-Manufacture of Ferro alloys</v>
          </cell>
          <cell r="BO95" t="str">
            <v>04054-Manufacture of Ferro alloys</v>
          </cell>
        </row>
        <row r="96">
          <cell r="AU96" t="str">
            <v>04055-Manufacture of Ingots, billets, blooms and slabs etc.</v>
          </cell>
          <cell r="BO96" t="str">
            <v>04055-Manufacture of Ingots, billets, blooms and slabs etc.</v>
          </cell>
        </row>
        <row r="97">
          <cell r="AU97" t="str">
            <v>04056-Manufacture of steel products</v>
          </cell>
          <cell r="BO97" t="str">
            <v>04056-Manufacture of steel products</v>
          </cell>
        </row>
        <row r="98">
          <cell r="AU98" t="str">
            <v>04057-Manufacture of basic precious and non-ferrous metals</v>
          </cell>
          <cell r="BO98" t="str">
            <v>04057-Manufacture of basic precious and non-ferrous metals</v>
          </cell>
        </row>
        <row r="99">
          <cell r="AU99" t="str">
            <v>04058-Manufacture of non-metallic mineral products</v>
          </cell>
          <cell r="BO99" t="str">
            <v>04058-Manufacture of non-metallic mineral products</v>
          </cell>
        </row>
        <row r="100">
          <cell r="AU100" t="str">
            <v>04059-Casting of metals</v>
          </cell>
          <cell r="BO100" t="str">
            <v>04059-Casting of metals</v>
          </cell>
        </row>
        <row r="101">
          <cell r="AU101" t="str">
            <v>04060-Manufacture of fabricated metal products</v>
          </cell>
          <cell r="BO101" t="str">
            <v>04060-Manufacture of fabricated metal products</v>
          </cell>
        </row>
        <row r="102">
          <cell r="AU102" t="str">
            <v>04061-Manufacture of engines and turbines</v>
          </cell>
          <cell r="BO102" t="str">
            <v>04061-Manufacture of engines and turbines</v>
          </cell>
        </row>
        <row r="103">
          <cell r="AU103" t="str">
            <v>04062-Manufacture of pumps and compressors</v>
          </cell>
          <cell r="BO103" t="str">
            <v>04062-Manufacture of pumps and compressors</v>
          </cell>
        </row>
        <row r="104">
          <cell r="AU104" t="str">
            <v>04063-Manufacture of bearings and gears</v>
          </cell>
          <cell r="BO104" t="str">
            <v>04063-Manufacture of bearings and gears</v>
          </cell>
        </row>
        <row r="105">
          <cell r="AU105" t="str">
            <v>04064-Manufacture of ovens and furnaces</v>
          </cell>
          <cell r="BO105" t="str">
            <v>04064-Manufacture of ovens and furnaces</v>
          </cell>
        </row>
        <row r="106">
          <cell r="AU106" t="str">
            <v>04065-Manufacture of lifting and handling equipment</v>
          </cell>
          <cell r="BO106" t="str">
            <v>04065-Manufacture of lifting and handling equipment</v>
          </cell>
        </row>
        <row r="107">
          <cell r="AU107" t="str">
            <v>04066-Manufacture of other general purpose machinery</v>
          </cell>
          <cell r="BO107" t="str">
            <v>04066-Manufacture of other general purpose machinery</v>
          </cell>
        </row>
        <row r="108">
          <cell r="AU108" t="str">
            <v>04067-Manufacture of agricultural and forestry machinery</v>
          </cell>
          <cell r="BO108" t="str">
            <v>04067-Manufacture of agricultural and forestry machinery</v>
          </cell>
        </row>
        <row r="109">
          <cell r="AU109" t="str">
            <v>04068-Manufacture of Machine Tools</v>
          </cell>
          <cell r="BO109" t="str">
            <v>04068-Manufacture of Machine Tools</v>
          </cell>
        </row>
        <row r="110">
          <cell r="AU110" t="str">
            <v>04069-Manufacture of machinery for metallurgy</v>
          </cell>
          <cell r="BO110" t="str">
            <v>04069-Manufacture of machinery for metallurgy</v>
          </cell>
        </row>
        <row r="111">
          <cell r="AU111" t="str">
            <v>04070-Manufacture of machinery for mining, quarrying and constructions</v>
          </cell>
          <cell r="BO111" t="str">
            <v>04070-Manufacture of machinery for mining, quarrying and constructions</v>
          </cell>
        </row>
        <row r="112">
          <cell r="AU112" t="str">
            <v>04071-Manufacture of machinery for processing of food and beverages</v>
          </cell>
          <cell r="BO112" t="str">
            <v>04071-Manufacture of machinery for processing of food and beverages</v>
          </cell>
        </row>
        <row r="113">
          <cell r="AU113" t="str">
            <v>04072-Manufacture of machinery for leather and textile</v>
          </cell>
          <cell r="BO113" t="str">
            <v>04072-Manufacture of machinery for leather and textile</v>
          </cell>
        </row>
        <row r="114">
          <cell r="AU114" t="str">
            <v>04073-Manufacture of weapons and ammunition</v>
          </cell>
          <cell r="BO114" t="str">
            <v>04073-Manufacture of weapons and ammunition</v>
          </cell>
        </row>
        <row r="115">
          <cell r="AU115" t="str">
            <v>04074-Manufacture of other special purpose machinery</v>
          </cell>
          <cell r="BO115" t="str">
            <v>04074-Manufacture of other special purpose machinery</v>
          </cell>
        </row>
        <row r="116">
          <cell r="AU116" t="str">
            <v>04075-Manufacture of domestic appliances</v>
          </cell>
          <cell r="BO116" t="str">
            <v>04075-Manufacture of domestic appliances</v>
          </cell>
        </row>
        <row r="117">
          <cell r="AU117" t="str">
            <v>04076-Manufacture of office, accounting and computing machinery</v>
          </cell>
          <cell r="BO117" t="str">
            <v>04076-Manufacture of office, accounting and computing machinery</v>
          </cell>
        </row>
        <row r="118">
          <cell r="AU118" t="str">
            <v>04077-Manufacture of electrical machinery and apparatus</v>
          </cell>
          <cell r="BO118" t="str">
            <v>04077-Manufacture of electrical machinery and apparatus</v>
          </cell>
        </row>
        <row r="119">
          <cell r="AU119" t="str">
            <v>04078-Manufacture of Radio, Television, communication equipment and apparatus</v>
          </cell>
          <cell r="BO119" t="str">
            <v>04078-Manufacture of Radio, Television, communication equipment and apparatus</v>
          </cell>
        </row>
        <row r="120">
          <cell r="AU120" t="str">
            <v>04079-Manufacture of medical and surgical equipment</v>
          </cell>
          <cell r="BO120" t="str">
            <v>04079-Manufacture of medical and surgical equipment</v>
          </cell>
        </row>
        <row r="121">
          <cell r="AU121" t="str">
            <v>04080-Manufacture of industrial process control equipment</v>
          </cell>
          <cell r="BO121" t="str">
            <v>04080-Manufacture of industrial process control equipment</v>
          </cell>
        </row>
        <row r="122">
          <cell r="AU122" t="str">
            <v>04081-Manufacture of instruments and appliances for measurements and navigation</v>
          </cell>
          <cell r="BO122" t="str">
            <v>04081-Manufacture of instruments and appliances for measurements and navigation</v>
          </cell>
        </row>
        <row r="123">
          <cell r="AU123" t="str">
            <v>04082-Manufacture of optical instruments</v>
          </cell>
          <cell r="BO123" t="str">
            <v>04082-Manufacture of optical instruments</v>
          </cell>
        </row>
        <row r="124">
          <cell r="AU124" t="str">
            <v>04083-Manufacture of watches and clocks</v>
          </cell>
          <cell r="BO124" t="str">
            <v>04083-Manufacture of watches and clocks</v>
          </cell>
        </row>
        <row r="125">
          <cell r="AU125" t="str">
            <v>04084-Manufacture of motor vehicles</v>
          </cell>
          <cell r="BO125" t="str">
            <v>04084-Manufacture of motor vehicles</v>
          </cell>
        </row>
        <row r="126">
          <cell r="AU126" t="str">
            <v>04085-Manufacture of body of motor vehicles</v>
          </cell>
          <cell r="BO126" t="str">
            <v>04085-Manufacture of body of motor vehicles</v>
          </cell>
        </row>
        <row r="127">
          <cell r="AU127" t="str">
            <v>04086-Manufacture of parts &amp; accessories of motor vehicles &amp; engines</v>
          </cell>
          <cell r="BO127" t="str">
            <v>04086-Manufacture of parts &amp; accessories of motor vehicles &amp; engines</v>
          </cell>
        </row>
        <row r="128">
          <cell r="AU128" t="str">
            <v>04087-Building &amp; repair of ships and boats</v>
          </cell>
          <cell r="BO128" t="str">
            <v>04087-Building &amp; repair of ships and boats</v>
          </cell>
        </row>
        <row r="129">
          <cell r="AU129" t="str">
            <v>04088-Manufacture of railway locomotive and rolling stocks</v>
          </cell>
          <cell r="BO129" t="str">
            <v>04088-Manufacture of railway locomotive and rolling stocks</v>
          </cell>
        </row>
        <row r="130">
          <cell r="AU130" t="str">
            <v>04089-Manufacture of aircraft and spacecraft</v>
          </cell>
          <cell r="BO130" t="str">
            <v>04089-Manufacture of aircraft and spacecraft</v>
          </cell>
        </row>
        <row r="131">
          <cell r="AU131" t="str">
            <v>04090-Manufacture of bicycles</v>
          </cell>
          <cell r="BO131" t="str">
            <v>04090-Manufacture of bicycles</v>
          </cell>
        </row>
        <row r="132">
          <cell r="AU132" t="str">
            <v>04091-Manufacture of other transport equipment</v>
          </cell>
          <cell r="BO132" t="str">
            <v>04091-Manufacture of other transport equipment</v>
          </cell>
        </row>
        <row r="133">
          <cell r="AU133" t="str">
            <v>04092-Manufacture of furniture</v>
          </cell>
          <cell r="BO133" t="str">
            <v>04092-Manufacture of furniture</v>
          </cell>
        </row>
        <row r="134">
          <cell r="AU134" t="str">
            <v>04093-Manufacture of jewellery</v>
          </cell>
          <cell r="BO134" t="str">
            <v>04093-Manufacture of jewellery</v>
          </cell>
        </row>
        <row r="135">
          <cell r="AU135" t="str">
            <v>04094-Manufacture of sports goods</v>
          </cell>
          <cell r="BO135" t="str">
            <v>04094-Manufacture of sports goods</v>
          </cell>
        </row>
        <row r="136">
          <cell r="AU136" t="str">
            <v>04095-Manufacture of musical instruments</v>
          </cell>
          <cell r="BO136" t="str">
            <v>04095-Manufacture of musical instruments</v>
          </cell>
        </row>
        <row r="137">
          <cell r="AU137" t="str">
            <v>04096-Manufacture of games and toys</v>
          </cell>
          <cell r="BO137" t="str">
            <v>04096-Manufacture of games and toys</v>
          </cell>
        </row>
        <row r="138">
          <cell r="AU138" t="str">
            <v>04097-Other manufacturing n.e.c.</v>
          </cell>
          <cell r="BO138" t="str">
            <v>04097-Other manufacturing n.e.c.</v>
          </cell>
        </row>
        <row r="139">
          <cell r="AU139" t="str">
            <v>04098-Recycling of metal waste and scrap</v>
          </cell>
          <cell r="BO139" t="str">
            <v>04098-Recycling of metal waste and scrap</v>
          </cell>
        </row>
        <row r="140">
          <cell r="AU140" t="str">
            <v>04099-Recycling of non-metal waste and scrap</v>
          </cell>
          <cell r="BO140" t="str">
            <v>04099-Recycling of non-metal waste and scrap</v>
          </cell>
        </row>
        <row r="141">
          <cell r="AU141" t="str">
            <v>05001-Production, collection and distribution of electricity</v>
          </cell>
          <cell r="BO141" t="str">
            <v>05001-Production, collection and distribution of electricity</v>
          </cell>
        </row>
        <row r="142">
          <cell r="AU142" t="str">
            <v>05002-Manufacture and distribution of gas</v>
          </cell>
          <cell r="BO142" t="str">
            <v>05002-Manufacture and distribution of gas</v>
          </cell>
        </row>
        <row r="143">
          <cell r="AU143" t="str">
            <v>05003-Collection, purification and distribution of water</v>
          </cell>
          <cell r="BO143" t="str">
            <v>05003-Collection, purification and distribution of water</v>
          </cell>
        </row>
        <row r="144">
          <cell r="AU144" t="str">
            <v>05004-Other essential commodity service n.e.c</v>
          </cell>
          <cell r="BO144" t="str">
            <v>05004-Other essential commodity service n.e.c</v>
          </cell>
        </row>
        <row r="145">
          <cell r="AU145" t="str">
            <v>06001-Site preparation works</v>
          </cell>
          <cell r="BO145" t="str">
            <v>06001-Site preparation works</v>
          </cell>
        </row>
        <row r="146">
          <cell r="AU146" t="str">
            <v>06002-Building of complete constructions or parts- civil contractors</v>
          </cell>
          <cell r="BO146" t="str">
            <v>06002-Building of complete constructions or parts- civil contractors</v>
          </cell>
        </row>
        <row r="147">
          <cell r="AU147" t="str">
            <v>06003-Building installation</v>
          </cell>
          <cell r="BO147" t="str">
            <v>06003-Building installation</v>
          </cell>
        </row>
        <row r="148">
          <cell r="AU148" t="str">
            <v>06004-Building completion</v>
          </cell>
          <cell r="BO148" t="str">
            <v>06004-Building completion</v>
          </cell>
        </row>
        <row r="149">
          <cell r="AU149" t="str">
            <v>06005-Construction and maintenance of roads, rails, bridges, tunnels, ports, harbour, runways etc.</v>
          </cell>
          <cell r="BO149" t="str">
            <v>06005-Construction and maintenance of roads, rails, bridges, tunnels, ports, harbour, runways etc.</v>
          </cell>
        </row>
        <row r="150">
          <cell r="AU150" t="str">
            <v>06006-Construction and maintenance of power plants</v>
          </cell>
          <cell r="BO150" t="str">
            <v>06006-Construction and maintenance of power plants</v>
          </cell>
        </row>
        <row r="151">
          <cell r="AU151" t="str">
            <v>06007-Construction and maintenance of industrial plants</v>
          </cell>
          <cell r="BO151" t="str">
            <v>06007-Construction and maintenance of industrial plants</v>
          </cell>
        </row>
        <row r="152">
          <cell r="AU152" t="str">
            <v>06008-Construction and maintenance of power transmission and telecommunication lines</v>
          </cell>
          <cell r="BO152" t="str">
            <v>06008-Construction and maintenance of power transmission and telecommunication lines</v>
          </cell>
        </row>
        <row r="153">
          <cell r="AU153" t="str">
            <v>06009-Construction of water ways and water reservoirs</v>
          </cell>
          <cell r="BO153" t="str">
            <v>06009-Construction of water ways and water reservoirs</v>
          </cell>
        </row>
        <row r="154">
          <cell r="AU154" t="str">
            <v>06010-Other construction activity n.e.c.</v>
          </cell>
          <cell r="BO154" t="str">
            <v>06010-Other construction activity n.e.c.</v>
          </cell>
        </row>
        <row r="155">
          <cell r="AU155" t="str">
            <v>07001-Purchase, sale and letting of leased buildings(residential and non-residential)</v>
          </cell>
          <cell r="BO155" t="str">
            <v>07001-Purchase, sale and letting of leased buildings(residential and non-residential)</v>
          </cell>
        </row>
        <row r="156">
          <cell r="AU156" t="str">
            <v>07002-Operating of real estate of self-owned buildings(residential and non-residential)</v>
          </cell>
          <cell r="BO156" t="str">
            <v>07002-Operating of real estate of self-owned buildings(residential and non-residential)</v>
          </cell>
        </row>
        <row r="157">
          <cell r="AU157" t="str">
            <v>07003-Developing and sub-dividing real estate into lots</v>
          </cell>
          <cell r="BO157" t="str">
            <v>07003-Developing and sub-dividing real estate into lots</v>
          </cell>
        </row>
        <row r="158">
          <cell r="AU158" t="str">
            <v>07004-Real estate activities on a fee or contract basis</v>
          </cell>
          <cell r="BO158" t="str">
            <v>07004-Real estate activities on a fee or contract basis</v>
          </cell>
        </row>
        <row r="159">
          <cell r="AU159" t="str">
            <v>07005-Other real estate/renting services n.e.c</v>
          </cell>
          <cell r="BO159" t="str">
            <v>07005-Other real estate/renting services n.e.c</v>
          </cell>
        </row>
        <row r="160">
          <cell r="AU160" t="str">
            <v>08001-Renting of land transport equipment</v>
          </cell>
          <cell r="BO160" t="str">
            <v>08001-Renting of land transport equipment</v>
          </cell>
        </row>
        <row r="161">
          <cell r="AU161" t="str">
            <v>08002-Renting of water transport equipment</v>
          </cell>
          <cell r="BO161" t="str">
            <v>08002-Renting of water transport equipment</v>
          </cell>
        </row>
        <row r="162">
          <cell r="AU162" t="str">
            <v>08003-Renting of air transport equipment</v>
          </cell>
          <cell r="BO162" t="str">
            <v>08003-Renting of air transport equipment</v>
          </cell>
        </row>
        <row r="163">
          <cell r="AU163" t="str">
            <v>08004-Renting of agricultural machinery and equipment</v>
          </cell>
          <cell r="BO163" t="str">
            <v>08004-Renting of agricultural machinery and equipment</v>
          </cell>
        </row>
        <row r="164">
          <cell r="AU164" t="str">
            <v>08005-Renting of construction and civil engineering machinery</v>
          </cell>
          <cell r="BO164" t="str">
            <v>08005-Renting of construction and civil engineering machinery</v>
          </cell>
        </row>
        <row r="165">
          <cell r="AU165" t="str">
            <v>08006-Renting of office machinery and equipment</v>
          </cell>
          <cell r="BO165" t="str">
            <v>08006-Renting of office machinery and equipment</v>
          </cell>
        </row>
        <row r="166">
          <cell r="AU166" t="str">
            <v>08007-Renting of other machinery and equipment n.e.c.</v>
          </cell>
          <cell r="BO166" t="str">
            <v>08007-Renting of other machinery and equipment n.e.c.</v>
          </cell>
        </row>
        <row r="167">
          <cell r="AU167" t="str">
            <v>08008-Renting of personal and household goods n.e.c.</v>
          </cell>
          <cell r="BO167" t="str">
            <v>08008-Renting of personal and household goods n.e.c.</v>
          </cell>
        </row>
        <row r="168">
          <cell r="AU168" t="str">
            <v>08009-Renting of other machinery n.e.c.</v>
          </cell>
          <cell r="BO168" t="str">
            <v>08009-Renting of other machinery n.e.c.</v>
          </cell>
        </row>
        <row r="169">
          <cell r="AU169" t="str">
            <v>09001-Wholesale and retail sale of motor vehicles</v>
          </cell>
          <cell r="BO169" t="str">
            <v>09001-Wholesale and retail sale of motor vehicles</v>
          </cell>
        </row>
        <row r="170">
          <cell r="AU170" t="str">
            <v>09002-Repair and maintenance of motor vehicles</v>
          </cell>
          <cell r="BO170" t="str">
            <v>09002-Repair and maintenance of motor vehicles</v>
          </cell>
        </row>
        <row r="171">
          <cell r="AU171" t="str">
            <v>09003-Sale of motor parts and accessories- wholesale and retail</v>
          </cell>
          <cell r="BO171" t="str">
            <v>09003-Sale of motor parts and accessories- wholesale and retail</v>
          </cell>
        </row>
        <row r="172">
          <cell r="AU172" t="str">
            <v>09004-Retail sale of automotive fuel</v>
          </cell>
          <cell r="BO172" t="str">
            <v>09004-Retail sale of automotive fuel</v>
          </cell>
        </row>
        <row r="173">
          <cell r="AU173" t="str">
            <v>09005-General commission agents, commodity brokers and auctioneers</v>
          </cell>
          <cell r="BO173" t="str">
            <v>09006-Wholesale of agricultural raw material</v>
          </cell>
        </row>
        <row r="174">
          <cell r="AU174" t="str">
            <v>09006-Wholesale of agricultural raw material</v>
          </cell>
          <cell r="BO174" t="str">
            <v>09007-Wholesale of food &amp; beverages and tobacco</v>
          </cell>
        </row>
        <row r="175">
          <cell r="AU175" t="str">
            <v>09007-Wholesale of food &amp; beverages and tobacco</v>
          </cell>
          <cell r="BO175" t="str">
            <v>09008-Wholesale of household goods</v>
          </cell>
        </row>
        <row r="176">
          <cell r="AU176" t="str">
            <v>09008-Wholesale of household goods</v>
          </cell>
          <cell r="BO176" t="str">
            <v>09009-Wholesale of metals and metal ores</v>
          </cell>
        </row>
        <row r="177">
          <cell r="AU177" t="str">
            <v>09009-Wholesale of metals and metal ores</v>
          </cell>
          <cell r="BO177" t="str">
            <v>09010-Wholesale of household goods</v>
          </cell>
        </row>
        <row r="178">
          <cell r="AU178" t="str">
            <v>09010-Wholesale of household goods</v>
          </cell>
          <cell r="BO178" t="str">
            <v>09011-Wholesale of construction material</v>
          </cell>
        </row>
        <row r="179">
          <cell r="AU179" t="str">
            <v>09011-Wholesale of construction material</v>
          </cell>
          <cell r="BO179" t="str">
            <v>09012-Wholesale of hardware and sanitary fittings</v>
          </cell>
        </row>
        <row r="180">
          <cell r="AU180" t="str">
            <v>09012-Wholesale of hardware and sanitary fittings</v>
          </cell>
          <cell r="BO180" t="str">
            <v>09013-Wholesale of cotton and jute</v>
          </cell>
        </row>
        <row r="181">
          <cell r="AU181" t="str">
            <v>09013-Wholesale of cotton and jute</v>
          </cell>
          <cell r="BO181" t="str">
            <v>09014-Wholesale of raw wool and raw silk</v>
          </cell>
        </row>
        <row r="182">
          <cell r="AU182" t="str">
            <v>09014-Wholesale of raw wool and raw silk</v>
          </cell>
          <cell r="BO182" t="str">
            <v>09015-Wholesale of other textile fibres</v>
          </cell>
        </row>
        <row r="183">
          <cell r="AU183" t="str">
            <v>09015-Wholesale of other textile fibres</v>
          </cell>
          <cell r="BO183" t="str">
            <v>09016-Wholesale of industrial chemicals</v>
          </cell>
        </row>
        <row r="184">
          <cell r="AU184" t="str">
            <v>09016-Wholesale of industrial chemicals</v>
          </cell>
          <cell r="BO184" t="str">
            <v>09017-Wholesale of fertilizers and pesticides</v>
          </cell>
        </row>
        <row r="185">
          <cell r="AU185" t="str">
            <v>09017-Wholesale of fertilizers and pesticides</v>
          </cell>
          <cell r="BO185" t="str">
            <v>09018-Wholesale of electronic parts &amp; equipment</v>
          </cell>
        </row>
        <row r="186">
          <cell r="AU186" t="str">
            <v>09018-Wholesale of electronic parts &amp; equipment</v>
          </cell>
          <cell r="BO186" t="str">
            <v>09019-Wholesale of other machinery, equipment and supplies</v>
          </cell>
        </row>
        <row r="187">
          <cell r="AU187" t="str">
            <v>09019-Wholesale of other machinery, equipment and supplies</v>
          </cell>
          <cell r="BO187" t="str">
            <v>09020-Wholesale of waste, scrap &amp; materials for re-cycling</v>
          </cell>
        </row>
        <row r="188">
          <cell r="AU188" t="str">
            <v>09020-Wholesale of waste, scrap &amp; materials for re-cycling</v>
          </cell>
          <cell r="BO188" t="str">
            <v>09021-Retail sale of food, beverages and tobacco in specialized stores</v>
          </cell>
        </row>
        <row r="189">
          <cell r="AU189" t="str">
            <v>09021-Retail sale of food, beverages and tobacco in specialized stores</v>
          </cell>
          <cell r="BO189" t="str">
            <v>09022-Retail sale of other goods in specialized stores</v>
          </cell>
        </row>
        <row r="190">
          <cell r="AU190" t="str">
            <v>09022-Retail sale of other goods in specialized stores</v>
          </cell>
          <cell r="BO190" t="str">
            <v>09023-Retail sale in non-specialized stores</v>
          </cell>
        </row>
        <row r="191">
          <cell r="AU191" t="str">
            <v>09023-Retail sale in non-specialized stores</v>
          </cell>
          <cell r="BO191" t="str">
            <v>09024-Retail sale of textiles, apparel, footwear, leather goods</v>
          </cell>
        </row>
        <row r="192">
          <cell r="AU192" t="str">
            <v>09024-Retail sale of textiles, apparel, footwear, leather goods</v>
          </cell>
          <cell r="BO192" t="str">
            <v>09025-Retail sale of other household appliances</v>
          </cell>
        </row>
        <row r="193">
          <cell r="AU193" t="str">
            <v>09025-Retail sale of other household appliances</v>
          </cell>
          <cell r="BO193" t="str">
            <v>09026-Retail sale of hardware, paint and glass</v>
          </cell>
        </row>
        <row r="194">
          <cell r="AU194" t="str">
            <v>09026-Retail sale of hardware, paint and glass</v>
          </cell>
          <cell r="BO194" t="str">
            <v>09027-Wholesale of other products n.e.c</v>
          </cell>
        </row>
        <row r="195">
          <cell r="AU195" t="str">
            <v>09027-Wholesale of other products n.e.c</v>
          </cell>
          <cell r="BO195" t="str">
            <v>09028-Retail sale of other products n.e.c</v>
          </cell>
        </row>
        <row r="196">
          <cell r="AU196" t="str">
            <v>09028-Retail sale of other products n.e.c</v>
          </cell>
          <cell r="BO196" t="str">
            <v>10001-Hotels-Star rated</v>
          </cell>
        </row>
        <row r="197">
          <cell r="AU197" t="str">
            <v>10001-Hotels-Star rated</v>
          </cell>
          <cell r="BO197" t="str">
            <v>10002-Hotels-Non-star rated</v>
          </cell>
        </row>
        <row r="198">
          <cell r="AU198" t="str">
            <v>10002-Hotels-Non-star rated</v>
          </cell>
          <cell r="BO198" t="str">
            <v>10003-Motels, Inns and Dharmshalas</v>
          </cell>
        </row>
        <row r="199">
          <cell r="AU199" t="str">
            <v>10003-Motels, Inns and Dharmshalas</v>
          </cell>
          <cell r="BO199" t="str">
            <v>10004-Guest houses and circuit houses</v>
          </cell>
        </row>
        <row r="200">
          <cell r="AU200" t="str">
            <v>10004-Guest houses and circuit houses</v>
          </cell>
          <cell r="BO200" t="str">
            <v>10005-Dormitories and hostels at educational institutions</v>
          </cell>
        </row>
        <row r="201">
          <cell r="AU201" t="str">
            <v>10005-Dormitories and hostels at educational institutions</v>
          </cell>
          <cell r="BO201" t="str">
            <v>10006-Short stay accommodations n.e.c.</v>
          </cell>
        </row>
        <row r="202">
          <cell r="AU202" t="str">
            <v>10006-Short stay accommodations n.e.c.</v>
          </cell>
          <cell r="BO202" t="str">
            <v>10007-Restaurants-with bars</v>
          </cell>
        </row>
        <row r="203">
          <cell r="AU203" t="str">
            <v>10007-Restaurants-with bars</v>
          </cell>
          <cell r="BO203" t="str">
            <v>10008-Restaurants-without bars</v>
          </cell>
        </row>
        <row r="204">
          <cell r="AU204" t="str">
            <v>10008-Restaurants-without bars</v>
          </cell>
          <cell r="BO204" t="str">
            <v>10009-Canteens</v>
          </cell>
        </row>
        <row r="205">
          <cell r="AU205" t="str">
            <v>10009-Canteens</v>
          </cell>
          <cell r="BO205" t="str">
            <v>10010-Independent caterers</v>
          </cell>
        </row>
        <row r="206">
          <cell r="AU206" t="str">
            <v>10010-Independent caterers</v>
          </cell>
          <cell r="BO206" t="str">
            <v>10011-Casinos and other games of chance</v>
          </cell>
        </row>
        <row r="207">
          <cell r="AU207" t="str">
            <v>10011-Casinos and other games of chance</v>
          </cell>
          <cell r="BO207" t="str">
            <v>10012-Other hospitality services n.e.c.</v>
          </cell>
        </row>
        <row r="208">
          <cell r="AU208" t="str">
            <v>10012-Other hospitality services n.e.c.</v>
          </cell>
          <cell r="BO208" t="str">
            <v>11001-Travel agencies and tour operators</v>
          </cell>
        </row>
        <row r="209">
          <cell r="AU209" t="str">
            <v>11001-Travel agencies and tour operators</v>
          </cell>
          <cell r="BO209" t="str">
            <v>11002-Packers and movers</v>
          </cell>
        </row>
        <row r="210">
          <cell r="AU210" t="str">
            <v>11002-Packers and movers</v>
          </cell>
          <cell r="BO210" t="str">
            <v>11003-Passenger land transport</v>
          </cell>
        </row>
        <row r="211">
          <cell r="AU211" t="str">
            <v>11003-Passenger land transport</v>
          </cell>
          <cell r="BO211" t="str">
            <v>11004-Air transport</v>
          </cell>
        </row>
        <row r="212">
          <cell r="AU212" t="str">
            <v>11004-Air transport</v>
          </cell>
          <cell r="BO212" t="str">
            <v>11005-Transport by urban/sub-urban railways</v>
          </cell>
        </row>
        <row r="213">
          <cell r="AU213" t="str">
            <v>11005-Transport by urban/sub-urban railways</v>
          </cell>
          <cell r="BO213" t="str">
            <v>11006-Inland water transport</v>
          </cell>
        </row>
        <row r="214">
          <cell r="AU214" t="str">
            <v>11006-Inland water transport</v>
          </cell>
          <cell r="BO214" t="str">
            <v>11007-Sea and coastal water transport</v>
          </cell>
        </row>
        <row r="215">
          <cell r="AU215" t="str">
            <v>11007-Sea and coastal water transport</v>
          </cell>
          <cell r="BO215" t="str">
            <v>11008-Freight transport by road</v>
          </cell>
        </row>
        <row r="216">
          <cell r="AU216" t="str">
            <v>11008-Freight transport by road</v>
          </cell>
          <cell r="BO216" t="str">
            <v>11009-Freight transport by railways</v>
          </cell>
        </row>
        <row r="217">
          <cell r="AU217" t="str">
            <v>11009-Freight transport by railways</v>
          </cell>
          <cell r="BO217" t="str">
            <v>11010-Forwarding of freight</v>
          </cell>
        </row>
        <row r="218">
          <cell r="AU218" t="str">
            <v>11010-Forwarding of freight</v>
          </cell>
          <cell r="BO218" t="str">
            <v>11011-Receiving and acceptance of freight</v>
          </cell>
        </row>
        <row r="219">
          <cell r="AU219" t="str">
            <v>11011-Receiving and acceptance of freight</v>
          </cell>
          <cell r="BO219" t="str">
            <v>11012-Cargo handling</v>
          </cell>
        </row>
        <row r="220">
          <cell r="AU220" t="str">
            <v>11012-Cargo handling</v>
          </cell>
          <cell r="BO220" t="str">
            <v>11013-Storage and warehousing</v>
          </cell>
        </row>
        <row r="221">
          <cell r="AU221" t="str">
            <v>11013-Storage and warehousing</v>
          </cell>
          <cell r="BO221" t="str">
            <v>11014-Transport via pipelines (transport of gases, liquids, slurry and other commodities)</v>
          </cell>
        </row>
        <row r="222">
          <cell r="AU222" t="str">
            <v>11014-Transport via pipelines (transport of gases, liquids, slurry and other commodities)</v>
          </cell>
          <cell r="BO222" t="str">
            <v>11015-Other Transport &amp; Logistics services n.e.c</v>
          </cell>
        </row>
        <row r="223">
          <cell r="AU223" t="str">
            <v>11015-Other Transport &amp; Logistics services n.e.c</v>
          </cell>
          <cell r="BO223" t="str">
            <v>12001-Post and courier activities</v>
          </cell>
        </row>
        <row r="224">
          <cell r="AU224" t="str">
            <v>12001-Post and courier activities</v>
          </cell>
          <cell r="BO224" t="str">
            <v>12002-Basic telecom services</v>
          </cell>
        </row>
        <row r="225">
          <cell r="AU225" t="str">
            <v>12002-Basic telecom services</v>
          </cell>
          <cell r="BO225" t="str">
            <v>12003-Value added telecom services</v>
          </cell>
        </row>
        <row r="226">
          <cell r="AU226" t="str">
            <v>12003-Value added telecom services</v>
          </cell>
          <cell r="BO226" t="str">
            <v>12004-Maintenance of telecom network</v>
          </cell>
        </row>
        <row r="227">
          <cell r="AU227" t="str">
            <v>12004-Maintenance of telecom network</v>
          </cell>
          <cell r="BO227" t="str">
            <v>12005-Activities of the cable operators</v>
          </cell>
        </row>
        <row r="228">
          <cell r="AU228" t="str">
            <v>12005-Activities of the cable operators</v>
          </cell>
          <cell r="BO228" t="str">
            <v>12006-Other Post &amp; Telecommunication services n.e.c</v>
          </cell>
        </row>
        <row r="229">
          <cell r="AU229" t="str">
            <v>12006-Other Post &amp; Telecommunication services n.e.c</v>
          </cell>
          <cell r="BO229" t="str">
            <v>13001-Commercial banks, saving banks and discount houses</v>
          </cell>
        </row>
        <row r="230">
          <cell r="AU230" t="str">
            <v>13001-Commercial banks, saving banks and discount houses</v>
          </cell>
          <cell r="BO230" t="str">
            <v>13002-Specialised institutions granting credit</v>
          </cell>
        </row>
        <row r="231">
          <cell r="AU231" t="str">
            <v>13002-Specialised institutions granting credit</v>
          </cell>
          <cell r="BO231" t="str">
            <v>13003-Financial leasing</v>
          </cell>
        </row>
        <row r="232">
          <cell r="AU232" t="str">
            <v>13003-Financial leasing</v>
          </cell>
          <cell r="BO232" t="str">
            <v>13004-Hire-purchase financing</v>
          </cell>
        </row>
        <row r="233">
          <cell r="AU233" t="str">
            <v>13004-Hire-purchase financing</v>
          </cell>
          <cell r="BO233" t="str">
            <v>13005-Housing finance activities</v>
          </cell>
        </row>
        <row r="234">
          <cell r="AU234" t="str">
            <v>13005-Housing finance activities</v>
          </cell>
          <cell r="BO234" t="str">
            <v>13006-Commercial loan activities</v>
          </cell>
        </row>
        <row r="235">
          <cell r="AU235" t="str">
            <v>13006-Commercial loan activities</v>
          </cell>
          <cell r="BO235" t="str">
            <v>13007-Credit cards</v>
          </cell>
        </row>
        <row r="236">
          <cell r="AU236" t="str">
            <v>13007-Credit cards</v>
          </cell>
          <cell r="BO236" t="str">
            <v>13008-Mutual funds</v>
          </cell>
        </row>
        <row r="237">
          <cell r="AU237" t="str">
            <v>13008-Mutual funds</v>
          </cell>
          <cell r="BO237" t="str">
            <v>13009-Chit fund</v>
          </cell>
        </row>
        <row r="238">
          <cell r="AU238" t="str">
            <v>13009-Chit fund</v>
          </cell>
          <cell r="BO238" t="str">
            <v>13010-Investment activities</v>
          </cell>
        </row>
        <row r="239">
          <cell r="AU239" t="str">
            <v>13010-Investment activities</v>
          </cell>
          <cell r="BO239" t="str">
            <v>13011-Life insurance</v>
          </cell>
        </row>
        <row r="240">
          <cell r="AU240" t="str">
            <v>13011-Life insurance</v>
          </cell>
          <cell r="BO240" t="str">
            <v>13012-Pension funding</v>
          </cell>
        </row>
        <row r="241">
          <cell r="AU241" t="str">
            <v>13012-Pension funding</v>
          </cell>
          <cell r="BO241" t="str">
            <v>13013-Non-life insurance</v>
          </cell>
        </row>
        <row r="242">
          <cell r="AU242" t="str">
            <v>13013-Non-life insurance</v>
          </cell>
          <cell r="BO242" t="str">
            <v>13014-Administration of financial markets</v>
          </cell>
        </row>
        <row r="243">
          <cell r="AU243" t="str">
            <v>13014-Administration of financial markets</v>
          </cell>
          <cell r="BO243" t="str">
            <v>13015-Stock brokers, sub-brokers and related activities</v>
          </cell>
        </row>
        <row r="244">
          <cell r="AU244" t="str">
            <v>13015-Stock brokers, sub-brokers and related activities</v>
          </cell>
          <cell r="BO244" t="str">
            <v>13016-Financial advisers, mortgage advisers and brokers</v>
          </cell>
        </row>
        <row r="245">
          <cell r="AU245" t="str">
            <v>13016-Financial advisers, mortgage advisers and brokers</v>
          </cell>
          <cell r="BO245" t="str">
            <v>13017-Foreign exchange services</v>
          </cell>
        </row>
        <row r="246">
          <cell r="AU246" t="str">
            <v>13017-Foreign exchange services</v>
          </cell>
          <cell r="BO246" t="str">
            <v>13018-Other financial intermediation services n.e.c.</v>
          </cell>
        </row>
        <row r="247">
          <cell r="AU247" t="str">
            <v>13018-Other financial intermediation services n.e.c.</v>
          </cell>
          <cell r="BO247" t="str">
            <v>14007-Cyber café</v>
          </cell>
        </row>
        <row r="248">
          <cell r="AU248" t="str">
            <v>14001-Software development</v>
          </cell>
          <cell r="BO248" t="str">
            <v>14009-Computer training and educational institutes</v>
          </cell>
        </row>
        <row r="249">
          <cell r="AU249" t="str">
            <v>14002-Other software consultancy</v>
          </cell>
          <cell r="BO249" t="str">
            <v>14010-Other computation related services n.e.c.</v>
          </cell>
        </row>
        <row r="250">
          <cell r="AU250" t="str">
            <v>14003-Data processing</v>
          </cell>
          <cell r="BO250" t="str">
            <v>15001-Natural sciences and engineering</v>
          </cell>
        </row>
        <row r="251">
          <cell r="AU251" t="str">
            <v>14004-Database activities and distribution of electronic content</v>
          </cell>
          <cell r="BO251" t="str">
            <v>15002-Social sciences and humanities</v>
          </cell>
        </row>
        <row r="252">
          <cell r="AU252" t="str">
            <v>14005-Other IT enabled services</v>
          </cell>
          <cell r="BO252" t="str">
            <v>15003-Other Research &amp; Development activities n.e.c.</v>
          </cell>
        </row>
        <row r="253">
          <cell r="AU253" t="str">
            <v>14006-BPO services</v>
          </cell>
          <cell r="BO253" t="str">
            <v>16006-Advertising</v>
          </cell>
        </row>
        <row r="254">
          <cell r="AU254" t="str">
            <v>14007-Cyber café</v>
          </cell>
          <cell r="BO254" t="str">
            <v>16009-Photography</v>
          </cell>
        </row>
        <row r="255">
          <cell r="AU255" t="str">
            <v>14008-Maintenance and repair of office, accounting and computing machinery</v>
          </cell>
          <cell r="BO255" t="str">
            <v>16010-Auctioneers</v>
          </cell>
        </row>
        <row r="256">
          <cell r="AU256" t="str">
            <v>14009-Computer training and educational institutes</v>
          </cell>
          <cell r="BO256" t="str">
            <v>16011-Business brokerage</v>
          </cell>
        </row>
        <row r="257">
          <cell r="AU257" t="str">
            <v>14010-Other computation related services n.e.c.</v>
          </cell>
          <cell r="BO257" t="str">
            <v>16012-Market research and public opinion polling</v>
          </cell>
        </row>
        <row r="258">
          <cell r="AU258" t="str">
            <v>15001-Natural sciences and engineering</v>
          </cell>
          <cell r="BO258" t="str">
            <v>16013-Business and management consultancy activities</v>
          </cell>
        </row>
        <row r="259">
          <cell r="AU259" t="str">
            <v>15002-Social sciences and humanities</v>
          </cell>
          <cell r="BO259" t="str">
            <v>16014-Labour recruitment and provision of personnel</v>
          </cell>
        </row>
        <row r="260">
          <cell r="AU260" t="str">
            <v>15003-Other Research &amp; Development activities n.e.c.</v>
          </cell>
          <cell r="BO260" t="str">
            <v>16015-Investigation and security services</v>
          </cell>
        </row>
        <row r="261">
          <cell r="AU261" t="str">
            <v>16001-Legal profession</v>
          </cell>
          <cell r="BO261" t="str">
            <v>16016-Building-cleaning and industrial cleaning activities</v>
          </cell>
        </row>
        <row r="262">
          <cell r="AU262" t="str">
            <v>16002-Accounting, book-keeping and auditing profession</v>
          </cell>
          <cell r="BO262" t="str">
            <v>16017-Packaging activities</v>
          </cell>
        </row>
        <row r="263">
          <cell r="AU263" t="str">
            <v>16003-Tax consultancy</v>
          </cell>
          <cell r="BO263" t="str">
            <v>16019-Other professional services n.e.c.</v>
          </cell>
        </row>
        <row r="264">
          <cell r="AU264" t="str">
            <v>16004-Architectural profession</v>
          </cell>
          <cell r="BO264" t="str">
            <v>17001-Primary education</v>
          </cell>
        </row>
        <row r="265">
          <cell r="AU265" t="str">
            <v>16005-Engineering and technical consultancy</v>
          </cell>
          <cell r="BO265" t="str">
            <v>17002-Secondary/ senior secondary education</v>
          </cell>
        </row>
        <row r="266">
          <cell r="AU266" t="str">
            <v>16006-Advertising</v>
          </cell>
          <cell r="BO266" t="str">
            <v>17003-Technical and vocational secondary/ senior secondary education</v>
          </cell>
        </row>
        <row r="267">
          <cell r="AU267" t="str">
            <v>16007-Fashion designing</v>
          </cell>
          <cell r="BO267" t="str">
            <v>17004-Higher education</v>
          </cell>
        </row>
        <row r="268">
          <cell r="AU268" t="str">
            <v>16008-Interior decoration</v>
          </cell>
          <cell r="BO268" t="str">
            <v>17005-Education by correspondence</v>
          </cell>
        </row>
        <row r="269">
          <cell r="AU269" t="str">
            <v>16009-Photography</v>
          </cell>
          <cell r="BO269" t="str">
            <v>17006-Coaching centres and tuitions</v>
          </cell>
        </row>
        <row r="270">
          <cell r="AU270" t="str">
            <v>16010-Auctioneers</v>
          </cell>
          <cell r="BO270" t="str">
            <v>17007-Other education services n.e.c.</v>
          </cell>
        </row>
        <row r="271">
          <cell r="AU271" t="str">
            <v>16011-Business brokerage</v>
          </cell>
          <cell r="BO271" t="str">
            <v>18006-Independent blood banks</v>
          </cell>
        </row>
        <row r="272">
          <cell r="AU272" t="str">
            <v>16012-Market research and public opinion polling</v>
          </cell>
          <cell r="BO272" t="str">
            <v>18007-Medical transcription</v>
          </cell>
        </row>
        <row r="273">
          <cell r="AU273" t="str">
            <v>16013-Business and management consultancy activities</v>
          </cell>
          <cell r="BO273" t="str">
            <v>18008-Independent ambulance services</v>
          </cell>
        </row>
        <row r="274">
          <cell r="AU274" t="str">
            <v>16014-Labour recruitment and provision of personnel</v>
          </cell>
          <cell r="BO274" t="str">
            <v>18009-Medical suppliers, agencies and stores</v>
          </cell>
        </row>
        <row r="275">
          <cell r="AU275" t="str">
            <v>16015-Investigation and security services</v>
          </cell>
          <cell r="BO275" t="str">
            <v>19001-Social work activities with accommodation (orphanages and old age homes)</v>
          </cell>
        </row>
        <row r="276">
          <cell r="AU276" t="str">
            <v>16016-Building-cleaning and industrial cleaning activities</v>
          </cell>
          <cell r="BO276" t="str">
            <v>19002-Social work activities without accommodation (Creches)</v>
          </cell>
        </row>
        <row r="277">
          <cell r="AU277" t="str">
            <v>16017-Packaging activities</v>
          </cell>
          <cell r="BO277" t="str">
            <v>19003-Industry associations, chambers of commerce</v>
          </cell>
        </row>
        <row r="278">
          <cell r="AU278" t="str">
            <v>16018-Secretarial activities</v>
          </cell>
          <cell r="BO278" t="str">
            <v>19004-Professional organisations</v>
          </cell>
        </row>
        <row r="279">
          <cell r="AU279" t="str">
            <v>16019-Other professional services n.e.c.</v>
          </cell>
          <cell r="BO279" t="str">
            <v>19005-Trade unions</v>
          </cell>
        </row>
        <row r="280">
          <cell r="AU280" t="str">
            <v>17001-Primary education</v>
          </cell>
          <cell r="BO280" t="str">
            <v>19006-Religious organizations</v>
          </cell>
        </row>
        <row r="281">
          <cell r="AU281" t="str">
            <v>17002-Secondary/ senior secondary education</v>
          </cell>
          <cell r="BO281" t="str">
            <v>19007-Political organisations</v>
          </cell>
        </row>
        <row r="282">
          <cell r="AU282" t="str">
            <v>17003-Technical and vocational secondary/ senior secondary education</v>
          </cell>
          <cell r="BO282" t="str">
            <v>19008-Other membership organisations n.e.c. (rotary clubs, book clubs and philatelic clubs)</v>
          </cell>
        </row>
        <row r="283">
          <cell r="AU283" t="str">
            <v>17004-Higher education</v>
          </cell>
          <cell r="BO283" t="str">
            <v>19009-Other Social or community service n.e.c</v>
          </cell>
        </row>
        <row r="284">
          <cell r="AU284" t="str">
            <v>17005-Education by correspondence</v>
          </cell>
          <cell r="BO284" t="str">
            <v>20001-Motion picture production</v>
          </cell>
        </row>
        <row r="285">
          <cell r="AU285" t="str">
            <v>17006-Coaching centres and tuitions</v>
          </cell>
          <cell r="BO285" t="str">
            <v>20002-Film distribution</v>
          </cell>
        </row>
        <row r="286">
          <cell r="AU286" t="str">
            <v>17007-Other education services n.e.c.</v>
          </cell>
          <cell r="BO286" t="str">
            <v>20003-Film laboratories</v>
          </cell>
        </row>
        <row r="287">
          <cell r="AU287" t="str">
            <v>18001-General hospitals</v>
          </cell>
          <cell r="BO287" t="str">
            <v>20004-Television channel productions</v>
          </cell>
        </row>
        <row r="288">
          <cell r="AU288" t="str">
            <v>18002-Speciality and super speciality hospitals</v>
          </cell>
          <cell r="BO288" t="str">
            <v>20005-Television channels broadcast</v>
          </cell>
        </row>
        <row r="289">
          <cell r="AU289" t="str">
            <v>18003-Nursing homes</v>
          </cell>
          <cell r="BO289" t="str">
            <v>20006-Video production and distribution</v>
          </cell>
        </row>
        <row r="290">
          <cell r="AU290" t="str">
            <v>18004-Diagnostic centres</v>
          </cell>
          <cell r="BO290" t="str">
            <v>20007-Sound recording studios</v>
          </cell>
        </row>
        <row r="291">
          <cell r="AU291" t="str">
            <v>18005-Pathological laboratories</v>
          </cell>
          <cell r="BO291" t="str">
            <v>20008-Radio - recording and distribution</v>
          </cell>
        </row>
        <row r="292">
          <cell r="AU292" t="str">
            <v>18006-Independent blood banks</v>
          </cell>
          <cell r="BO292" t="str">
            <v>20009-Stage production and related activities</v>
          </cell>
        </row>
        <row r="293">
          <cell r="AU293" t="str">
            <v>18007-Medical transcription</v>
          </cell>
          <cell r="BO293" t="str">
            <v>20013-Circuses and race tracks</v>
          </cell>
        </row>
        <row r="294">
          <cell r="AU294" t="str">
            <v>18008-Independent ambulance services</v>
          </cell>
          <cell r="BO294" t="str">
            <v>20014-Video Parlours</v>
          </cell>
        </row>
        <row r="295">
          <cell r="AU295" t="str">
            <v>18009-Medical suppliers, agencies and stores</v>
          </cell>
          <cell r="BO295" t="str">
            <v>20015-News agency activities</v>
          </cell>
        </row>
        <row r="296">
          <cell r="AU296" t="str">
            <v>18010-Medical clinics</v>
          </cell>
          <cell r="BO296" t="str">
            <v>20016-Library and archives activities</v>
          </cell>
        </row>
        <row r="297">
          <cell r="AU297" t="str">
            <v>18011-Dental practice</v>
          </cell>
          <cell r="BO297" t="str">
            <v>20017-Museum activities</v>
          </cell>
        </row>
        <row r="298">
          <cell r="AU298" t="str">
            <v>18012-Ayurveda practice</v>
          </cell>
          <cell r="BO298" t="str">
            <v>20018-Preservation of historical sites and buildings</v>
          </cell>
        </row>
        <row r="299">
          <cell r="AU299" t="str">
            <v>18013-Unani practice</v>
          </cell>
          <cell r="BO299" t="str">
            <v>20019-Botanical and zoological gardens</v>
          </cell>
        </row>
        <row r="300">
          <cell r="AU300" t="str">
            <v>18014-Homeopathy practice</v>
          </cell>
          <cell r="BO300" t="str">
            <v>20020-Operation and maintenance of sports facilities</v>
          </cell>
        </row>
        <row r="301">
          <cell r="AU301" t="str">
            <v>18015-Nurses, physiotherapists or other para-medical practitioners</v>
          </cell>
          <cell r="BO301" t="str">
            <v>20021-Activities of sports and game schools</v>
          </cell>
        </row>
        <row r="302">
          <cell r="AU302" t="str">
            <v>18016-Veterinary hospitals and practice</v>
          </cell>
          <cell r="BO302" t="str">
            <v>20022-Organisation and operation of indoor/outdoor sports and promotion and production of sporting events</v>
          </cell>
        </row>
        <row r="303">
          <cell r="AU303" t="str">
            <v>18017-Other healthcare services</v>
          </cell>
          <cell r="BO303" t="str">
            <v>20023-Other sporting activities n.e.c.</v>
          </cell>
        </row>
        <row r="304">
          <cell r="AU304" t="str">
            <v>19001-Social work activities with accommodation (orphanages and old age homes)</v>
          </cell>
          <cell r="BO304" t="str">
            <v>20024-Other recreational activities n.e.c.</v>
          </cell>
        </row>
        <row r="305">
          <cell r="AU305" t="str">
            <v>19002-Social work activities without accommodation (Creches)</v>
          </cell>
          <cell r="BO305" t="str">
            <v>21001-Hair dressing and other beauty treatment</v>
          </cell>
        </row>
        <row r="306">
          <cell r="AU306" t="str">
            <v>19003-Industry associations, chambers of commerce</v>
          </cell>
          <cell r="BO306" t="str">
            <v>21002-Funeral and related activities</v>
          </cell>
        </row>
        <row r="307">
          <cell r="AU307" t="str">
            <v>19004-Professional organisations</v>
          </cell>
          <cell r="BO307" t="str">
            <v>21003-Marriage bureaus</v>
          </cell>
        </row>
        <row r="308">
          <cell r="AU308" t="str">
            <v>19005-Trade unions</v>
          </cell>
          <cell r="BO308" t="str">
            <v>21004-Pet care services</v>
          </cell>
        </row>
        <row r="309">
          <cell r="AU309" t="str">
            <v>19006-Religious organizations</v>
          </cell>
          <cell r="BO309" t="str">
            <v>21005-Sauna and steam baths, massage salons etc.</v>
          </cell>
        </row>
        <row r="310">
          <cell r="AU310" t="str">
            <v>19007-Political organisations</v>
          </cell>
          <cell r="BO310" t="str">
            <v>21006-Astrological and spiritualists activities</v>
          </cell>
        </row>
        <row r="311">
          <cell r="AU311" t="str">
            <v>19008-Other membership organisations n.e.c. (rotary clubs, book clubs and philatelic clubs)</v>
          </cell>
          <cell r="BO311" t="str">
            <v>21007-Private households as employers of domestic staff</v>
          </cell>
        </row>
        <row r="312">
          <cell r="AU312" t="str">
            <v>19009-Other Social or community service n.e.c</v>
          </cell>
          <cell r="BO312" t="str">
            <v>21008-Other services n.e.c.</v>
          </cell>
        </row>
        <row r="313">
          <cell r="AU313" t="str">
            <v>20001-Motion picture production</v>
          </cell>
          <cell r="BO313" t="str">
            <v>22001-Extra territorial organisations and bodies (IMF, World Bank, European Commission etc.)</v>
          </cell>
        </row>
        <row r="314">
          <cell r="AU314" t="str">
            <v>20002-Film distribution</v>
          </cell>
        </row>
        <row r="315">
          <cell r="AU315" t="str">
            <v>20003-Film laboratories</v>
          </cell>
        </row>
        <row r="316">
          <cell r="AU316" t="str">
            <v>20004-Television channel productions</v>
          </cell>
        </row>
        <row r="317">
          <cell r="AU317" t="str">
            <v>20005-Television channels broadcast</v>
          </cell>
        </row>
        <row r="318">
          <cell r="AU318" t="str">
            <v>20006-Video production and distribution</v>
          </cell>
        </row>
        <row r="319">
          <cell r="AU319" t="str">
            <v>20007-Sound recording studios</v>
          </cell>
        </row>
        <row r="320">
          <cell r="AU320" t="str">
            <v>20008-Radio - recording and distribution</v>
          </cell>
        </row>
        <row r="321">
          <cell r="AU321" t="str">
            <v>20009-Stage production and related activities</v>
          </cell>
        </row>
        <row r="322">
          <cell r="AU322" t="str">
            <v>20010-Individual artists excluding authors</v>
          </cell>
        </row>
        <row r="323">
          <cell r="AU323" t="str">
            <v>20011-Literary activities</v>
          </cell>
        </row>
        <row r="324">
          <cell r="AU324" t="str">
            <v>20012-Other cultural activities n.e.c.</v>
          </cell>
        </row>
        <row r="325">
          <cell r="AU325" t="str">
            <v>20013-Circuses and race tracks</v>
          </cell>
        </row>
        <row r="326">
          <cell r="AU326" t="str">
            <v>20014-Video Parlours</v>
          </cell>
        </row>
        <row r="327">
          <cell r="AU327" t="str">
            <v>20015-News agency activities</v>
          </cell>
        </row>
        <row r="328">
          <cell r="AU328" t="str">
            <v>20016-Library and archives activities</v>
          </cell>
        </row>
        <row r="329">
          <cell r="AU329" t="str">
            <v>20017-Museum activities</v>
          </cell>
        </row>
        <row r="330">
          <cell r="AU330" t="str">
            <v>20018-Preservation of historical sites and buildings</v>
          </cell>
        </row>
        <row r="331">
          <cell r="AU331" t="str">
            <v>20019-Botanical and zoological gardens</v>
          </cell>
        </row>
        <row r="332">
          <cell r="AU332" t="str">
            <v>20020-Operation and maintenance of sports facilities</v>
          </cell>
        </row>
        <row r="333">
          <cell r="AU333" t="str">
            <v>20021-Activities of sports and game schools</v>
          </cell>
        </row>
        <row r="334">
          <cell r="AU334" t="str">
            <v>20022-Organisation and operation of indoor/outdoor sports and promotion and production of sporting events</v>
          </cell>
        </row>
        <row r="335">
          <cell r="AU335" t="str">
            <v>20023-Other sporting activities n.e.c.</v>
          </cell>
        </row>
        <row r="336">
          <cell r="AU336" t="str">
            <v>20024-Other recreational activities n.e.c.</v>
          </cell>
        </row>
        <row r="337">
          <cell r="AU337" t="str">
            <v>21001-Hair dressing and other beauty treatment</v>
          </cell>
        </row>
        <row r="338">
          <cell r="AU338" t="str">
            <v>21002-Funeral and related activities</v>
          </cell>
        </row>
        <row r="339">
          <cell r="AU339" t="str">
            <v>21003-Marriage bureaus</v>
          </cell>
        </row>
        <row r="340">
          <cell r="AU340" t="str">
            <v>21004-Pet care services</v>
          </cell>
        </row>
        <row r="341">
          <cell r="AU341" t="str">
            <v>21005-Sauna and steam baths, massage salons etc.</v>
          </cell>
        </row>
        <row r="342">
          <cell r="AU342" t="str">
            <v>21006-Astrological and spiritualists activities</v>
          </cell>
        </row>
        <row r="343">
          <cell r="AU343" t="str">
            <v>21007-Private households as employers of domestic staff</v>
          </cell>
        </row>
        <row r="344">
          <cell r="AU344" t="str">
            <v>21008-Other services n.e.c.</v>
          </cell>
        </row>
        <row r="345">
          <cell r="AU345" t="str">
            <v>22001-Extra territorial organisations and bodies (IMF, World Bank, European Commission etc.)</v>
          </cell>
        </row>
      </sheetData>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TR1_2019_PR1"/>
      <sheetName val="TDS"/>
      <sheetName val="TCS"/>
      <sheetName val="Taxes Paid and Verification"/>
      <sheetName val="AL"/>
      <sheetName val="80G"/>
      <sheetName val="BankCode"/>
      <sheetName val="IFSC"/>
      <sheetName val="80GGA"/>
      <sheetName val="DataBase"/>
      <sheetName val="SUMMARY"/>
      <sheetName val="Help"/>
    </sheetNames>
    <sheetDataSet>
      <sheetData sheetId="0">
        <row r="94">
          <cell r="F94" t="str">
            <v>Interest u/s 234 C</v>
          </cell>
        </row>
      </sheetData>
      <sheetData sheetId="1"/>
      <sheetData sheetId="2"/>
      <sheetData sheetId="3"/>
      <sheetData sheetId="4"/>
      <sheetData sheetId="5"/>
      <sheetData sheetId="6"/>
      <sheetData sheetId="7"/>
      <sheetData sheetId="8"/>
      <sheetData sheetId="9">
        <row r="1">
          <cell r="G1" t="str">
            <v>(Select)</v>
          </cell>
        </row>
        <row r="2">
          <cell r="G2" t="str">
            <v>1-Self and Family</v>
          </cell>
        </row>
        <row r="3">
          <cell r="G3" t="str">
            <v>2-Self(Senior citizen) &amp; family</v>
          </cell>
        </row>
        <row r="4">
          <cell r="G4" t="str">
            <v>3-Parents</v>
          </cell>
        </row>
        <row r="5">
          <cell r="G5" t="str">
            <v>4-Parents(Senior citizen)</v>
          </cell>
        </row>
        <row r="6">
          <cell r="G6" t="str">
            <v>5-Self and Family including parents</v>
          </cell>
        </row>
        <row r="7">
          <cell r="D7" t="str">
            <v>(Select)</v>
          </cell>
          <cell r="G7" t="str">
            <v>6-Self and Family including senior citizen parents</v>
          </cell>
        </row>
        <row r="8">
          <cell r="D8" t="str">
            <v xml:space="preserve">1-Self and Family ( senior citizen)  </v>
          </cell>
          <cell r="G8" t="str">
            <v>7-Self(Senior citizen) &amp; family including senior citizen parents</v>
          </cell>
        </row>
        <row r="9">
          <cell r="D9" t="str">
            <v>2-Parents ( senior citizen)</v>
          </cell>
        </row>
        <row r="10">
          <cell r="D10" t="str">
            <v>3-Self and Family including parents (senior citizen)</v>
          </cell>
          <cell r="G10" t="str">
            <v>(Select)</v>
          </cell>
        </row>
        <row r="11">
          <cell r="G11" t="str">
            <v>1-Dependent Person with Disability</v>
          </cell>
        </row>
        <row r="12">
          <cell r="D12" t="str">
            <v>(Select)</v>
          </cell>
          <cell r="G12" t="str">
            <v>2-Dependent person with Severe Disability</v>
          </cell>
        </row>
        <row r="13">
          <cell r="D13" t="str">
            <v>1-Self and family</v>
          </cell>
        </row>
        <row r="14">
          <cell r="D14" t="str">
            <v>2-Parent</v>
          </cell>
          <cell r="G14" t="str">
            <v>(Select)</v>
          </cell>
        </row>
        <row r="15">
          <cell r="D15" t="str">
            <v>3-Self and family and Parents</v>
          </cell>
          <cell r="G15" t="str">
            <v>1-Self or Dependent</v>
          </cell>
        </row>
        <row r="16">
          <cell r="G16" t="str">
            <v xml:space="preserve">2-Self or Dependent- Senior Citizen </v>
          </cell>
        </row>
        <row r="19">
          <cell r="G19" t="str">
            <v>(Select)</v>
          </cell>
        </row>
        <row r="20">
          <cell r="G20" t="str">
            <v>1-Self with disability</v>
          </cell>
        </row>
        <row r="21">
          <cell r="G21" t="str">
            <v>2-Self with severe disability</v>
          </cell>
        </row>
        <row r="23">
          <cell r="J23" t="str">
            <v>(Select)</v>
          </cell>
        </row>
        <row r="24">
          <cell r="J24" t="str">
            <v>Agriculture Income (less than equal to Rs.5000)</v>
          </cell>
        </row>
        <row r="25">
          <cell r="J25" t="str">
            <v>Sec 10(10BC) Any amount from the Central/State Govt./local authority by way of compensation on account of any disaster</v>
          </cell>
        </row>
        <row r="26">
          <cell r="J26" t="str">
            <v>Sec 10(10D) Any sum received under a life insurance policy, including the sum allocated by way of bonus on such policy except sum as mentioned in sub-clause (a) to (d) of Sec.10(1)</v>
          </cell>
        </row>
        <row r="27">
          <cell r="J27" t="str">
            <v>Sec 10(11) Statutory Provident Fund received</v>
          </cell>
        </row>
        <row r="28">
          <cell r="J28" t="str">
            <v>Sec 10(12) Recognized Provident Fund received</v>
          </cell>
        </row>
        <row r="29">
          <cell r="J29" t="str">
            <v>Sec 10(13) Approved superannuation fund received</v>
          </cell>
        </row>
        <row r="30">
          <cell r="J30" t="str">
            <v>Sec 10(16) Scholarships granted to meet the cost of education</v>
          </cell>
        </row>
        <row r="31">
          <cell r="J31" t="str">
            <v>Sec 10(17) Allowance MP/MLA/MLC</v>
          </cell>
        </row>
        <row r="32">
          <cell r="J32" t="str">
            <v>Sec 10(17A) Award instituted by Government</v>
          </cell>
        </row>
        <row r="33">
          <cell r="J33" t="str">
            <v>Sec 10(18) Pension received by winner of  "Param Vir Chakra" or "Maha Vir Chakra" or "Vir Chakra" or such other gallantry award</v>
          </cell>
        </row>
        <row r="34">
          <cell r="J34" t="str">
            <v>Defense Medical Disability Pension</v>
          </cell>
        </row>
        <row r="35">
          <cell r="J35" t="str">
            <v>Sec 10(19) Armed Forces Family pension in case of death during operational duty</v>
          </cell>
        </row>
        <row r="36">
          <cell r="J36" t="str">
            <v>Sec 10(26) Any income as referred to in section 10(26)</v>
          </cell>
        </row>
        <row r="37">
          <cell r="J37" t="str">
            <v>Sec 10(26AAA) Any income as referred to in section 10(26AAA)</v>
          </cell>
        </row>
        <row r="38">
          <cell r="J38" t="str">
            <v>Sec 10(34) (Exempted Dividend Income)</v>
          </cell>
        </row>
        <row r="39">
          <cell r="J39" t="str">
            <v>Any Other</v>
          </cell>
        </row>
        <row r="62">
          <cell r="J62" t="str">
            <v>(Select)</v>
          </cell>
        </row>
        <row r="63">
          <cell r="J63" t="str">
            <v>Sec 10(5)-Leave Travel concession/assistance</v>
          </cell>
        </row>
        <row r="64">
          <cell r="J64" t="str">
            <v>Sec 10(6)-Remuneration received as an official, by whatever name called, of an embassy, high commission etc.</v>
          </cell>
        </row>
        <row r="65">
          <cell r="J65" t="str">
            <v>Sec 10(7)-Allowances or perquisites paid or allowed as such outside India by the Government to a citizen of India for rendering service outside India</v>
          </cell>
        </row>
        <row r="66">
          <cell r="J66" t="str">
            <v xml:space="preserve">Sec 10(10)-Death-cum-retirement gratuity received </v>
          </cell>
        </row>
        <row r="67">
          <cell r="J67" t="str">
            <v>Sec 10(10A)-Commuted value of pension received</v>
          </cell>
        </row>
        <row r="68">
          <cell r="J68" t="str">
            <v>Sec 10(10AA)-Earned leave encashment on Retirement</v>
          </cell>
        </row>
        <row r="69">
          <cell r="J69" t="str">
            <v>Sec 10(10B)(i)-Retrenchment Compensation received in respect of schemes not approved</v>
          </cell>
        </row>
        <row r="70">
          <cell r="J70" t="str">
            <v>Sec 10(10B)(ii)-Retrenchment Compensation received in respect of approved scheme</v>
          </cell>
        </row>
        <row r="71">
          <cell r="J71" t="str">
            <v>Sec 10(10C)-Amount received/receivable on voluntary retirement or termination of service</v>
          </cell>
        </row>
        <row r="72">
          <cell r="J72" t="str">
            <v>Sec 10(10CC)-Tax paid by employer on non-monetary perquisite</v>
          </cell>
        </row>
        <row r="73">
          <cell r="J73" t="str">
            <v>Sec 10(13A)-Allowance to meet expenditure incurred on house rent</v>
          </cell>
        </row>
        <row r="74">
          <cell r="J74" t="str">
            <v>Sec 10(14)(i)-Prescribed Allowances or benefits (not in a nature of perquisite) specifically granted to meet expenses wholly, necessarily and exclusively and to the extent actually incurred, in performance of duties of office or employment</v>
          </cell>
        </row>
        <row r="75">
          <cell r="J75" t="str">
            <v>Sec 10(14)(ii)-Prescribed Allowances or benefits granted to meet personal expenses in performance of duties of office or employment or to compensate him for increased cost of living</v>
          </cell>
        </row>
        <row r="76">
          <cell r="J76" t="str">
            <v>Any Other</v>
          </cell>
        </row>
        <row r="79">
          <cell r="J79" t="str">
            <v>(Select)</v>
          </cell>
        </row>
        <row r="80">
          <cell r="J80" t="str">
            <v>Interest from Savings Account</v>
          </cell>
        </row>
        <row r="81">
          <cell r="J81" t="str">
            <v>Interest from Deposit (Bank/Post Office/Cooperative Society)</v>
          </cell>
        </row>
        <row r="82">
          <cell r="J82" t="str">
            <v>Interest from Income Tax Refund</v>
          </cell>
        </row>
        <row r="83">
          <cell r="J83" t="str">
            <v>Family pension</v>
          </cell>
        </row>
        <row r="84">
          <cell r="J84" t="str">
            <v>Any Other</v>
          </cell>
        </row>
      </sheetData>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369"/>
  <sheetViews>
    <sheetView showGridLines="0" tabSelected="1" workbookViewId="0">
      <selection activeCell="E14" sqref="E14"/>
    </sheetView>
  </sheetViews>
  <sheetFormatPr defaultColWidth="0" defaultRowHeight="18" zeroHeight="1" x14ac:dyDescent="0.35"/>
  <cols>
    <col min="1" max="1" width="4.44140625" style="1" customWidth="1"/>
    <col min="2" max="2" width="58.109375" style="1" customWidth="1"/>
    <col min="3" max="3" width="19" style="1" customWidth="1"/>
    <col min="4" max="4" width="6.109375" style="1" customWidth="1"/>
    <col min="5" max="5" width="14.44140625" style="1" customWidth="1"/>
    <col min="6" max="6" width="14.88671875" style="1" bestFit="1" customWidth="1"/>
    <col min="7" max="7" width="42.33203125" style="1" customWidth="1"/>
    <col min="8" max="9" width="8.88671875" style="1" hidden="1" customWidth="1"/>
    <col min="10" max="10" width="10.33203125" style="1" hidden="1" customWidth="1"/>
    <col min="11" max="17" width="8.88671875" style="1" hidden="1" customWidth="1"/>
    <col min="18" max="19" width="12.6640625" style="1" hidden="1" customWidth="1"/>
    <col min="20" max="20" width="5.33203125" style="1" hidden="1" customWidth="1"/>
    <col min="21" max="21" width="13.6640625" style="1" hidden="1" customWidth="1"/>
    <col min="22" max="22" width="10.6640625" style="1" hidden="1" customWidth="1"/>
    <col min="23" max="23" width="11.44140625" style="1" hidden="1" customWidth="1"/>
    <col min="24" max="26" width="8.88671875" style="1" hidden="1" customWidth="1"/>
    <col min="27" max="27" width="11.5546875" style="1" hidden="1" customWidth="1"/>
    <col min="28" max="28" width="0" style="1" hidden="1" customWidth="1"/>
    <col min="29" max="16384" width="8.88671875" style="1" hidden="1"/>
  </cols>
  <sheetData>
    <row r="1" spans="1:7" x14ac:dyDescent="0.35">
      <c r="A1" s="64"/>
      <c r="B1" s="64"/>
      <c r="C1" s="64"/>
      <c r="D1" s="64"/>
      <c r="E1" s="64"/>
      <c r="F1" s="64"/>
      <c r="G1" s="64"/>
    </row>
    <row r="2" spans="1:7" ht="23.4" x14ac:dyDescent="0.35">
      <c r="A2" s="64"/>
      <c r="B2" s="64"/>
      <c r="C2" s="64"/>
      <c r="D2" s="64"/>
      <c r="E2" s="64"/>
      <c r="F2" s="64"/>
      <c r="G2" s="67" t="s">
        <v>174</v>
      </c>
    </row>
    <row r="3" spans="1:7" x14ac:dyDescent="0.35">
      <c r="A3" s="64"/>
      <c r="B3" s="64"/>
      <c r="C3" s="64"/>
      <c r="D3" s="64"/>
      <c r="E3" s="64"/>
      <c r="F3" s="64"/>
      <c r="G3" s="66" t="s">
        <v>172</v>
      </c>
    </row>
    <row r="4" spans="1:7" x14ac:dyDescent="0.35">
      <c r="A4" s="64"/>
      <c r="B4" s="64"/>
      <c r="C4" s="64"/>
      <c r="D4" s="64"/>
      <c r="E4" s="64"/>
      <c r="F4" s="64"/>
      <c r="G4" s="66" t="s">
        <v>171</v>
      </c>
    </row>
    <row r="5" spans="1:7" ht="18.600000000000001" thickBot="1" x14ac:dyDescent="0.4">
      <c r="A5" s="65"/>
      <c r="B5" s="65"/>
      <c r="C5" s="65"/>
      <c r="D5" s="65"/>
      <c r="E5" s="65"/>
      <c r="F5" s="65"/>
      <c r="G5" s="65"/>
    </row>
    <row r="6" spans="1:7" ht="4.2" customHeight="1" x14ac:dyDescent="0.35">
      <c r="A6" s="2"/>
      <c r="B6" s="2"/>
      <c r="C6" s="2"/>
      <c r="D6" s="2"/>
      <c r="E6" s="2"/>
      <c r="F6" s="2"/>
      <c r="G6" s="2"/>
    </row>
    <row r="7" spans="1:7" ht="18" customHeight="1" x14ac:dyDescent="0.35">
      <c r="A7" s="3"/>
      <c r="B7" s="3" t="s">
        <v>0</v>
      </c>
      <c r="C7" s="98" t="s">
        <v>564</v>
      </c>
      <c r="D7" s="98"/>
      <c r="E7" s="98"/>
      <c r="F7" s="99" t="s">
        <v>175</v>
      </c>
      <c r="G7" s="99"/>
    </row>
    <row r="8" spans="1:7" ht="18" customHeight="1" x14ac:dyDescent="0.35">
      <c r="A8" s="3"/>
      <c r="B8" s="3" t="s">
        <v>1</v>
      </c>
      <c r="C8" s="4" t="s">
        <v>2</v>
      </c>
      <c r="D8" s="3"/>
      <c r="E8" s="3"/>
      <c r="F8" s="99"/>
      <c r="G8" s="99"/>
    </row>
    <row r="9" spans="1:7" ht="18" customHeight="1" x14ac:dyDescent="0.35">
      <c r="A9" s="3"/>
      <c r="B9" s="3" t="s">
        <v>3</v>
      </c>
      <c r="C9" s="98" t="s">
        <v>173</v>
      </c>
      <c r="D9" s="98"/>
      <c r="E9" s="3"/>
      <c r="F9" s="99"/>
      <c r="G9" s="99"/>
    </row>
    <row r="10" spans="1:7" x14ac:dyDescent="0.35">
      <c r="A10" s="3"/>
      <c r="B10" s="3" t="s">
        <v>4</v>
      </c>
      <c r="C10" s="5">
        <v>34845</v>
      </c>
      <c r="D10" s="3">
        <f ca="1">DATEDIF($C$10,TODAY(),"Y")</f>
        <v>23</v>
      </c>
      <c r="E10" s="3" t="s">
        <v>5</v>
      </c>
      <c r="F10" s="99"/>
      <c r="G10" s="99"/>
    </row>
    <row r="11" spans="1:7" ht="18.600000000000001" thickBot="1" x14ac:dyDescent="0.4">
      <c r="A11" s="3"/>
      <c r="B11" s="3" t="s">
        <v>6</v>
      </c>
      <c r="C11" s="3" t="str">
        <f ca="1">IF(D10&gt;=80,"Super Senior",IF(D10&gt;=60,"Senior","Adult"))</f>
        <v>Adult</v>
      </c>
      <c r="D11" s="3"/>
      <c r="E11" s="3"/>
      <c r="F11" s="100"/>
      <c r="G11" s="100"/>
    </row>
    <row r="12" spans="1:7" ht="18.600000000000001" thickBot="1" x14ac:dyDescent="0.4">
      <c r="A12" s="6"/>
      <c r="B12" s="7" t="s">
        <v>7</v>
      </c>
      <c r="C12" s="7" t="s">
        <v>8</v>
      </c>
      <c r="D12" s="8"/>
      <c r="E12" s="9" t="s">
        <v>9</v>
      </c>
      <c r="F12" s="9" t="s">
        <v>10</v>
      </c>
      <c r="G12" s="10" t="s">
        <v>170</v>
      </c>
    </row>
    <row r="13" spans="1:7" ht="9" customHeight="1" x14ac:dyDescent="0.35">
      <c r="E13" s="11"/>
      <c r="G13" s="61"/>
    </row>
    <row r="14" spans="1:7" ht="16.2" customHeight="1" x14ac:dyDescent="0.35">
      <c r="A14" s="12">
        <v>1</v>
      </c>
      <c r="B14" s="13" t="s">
        <v>563</v>
      </c>
      <c r="E14" s="15">
        <f ca="1">'Presumptive Income'!L9</f>
        <v>1830000</v>
      </c>
      <c r="G14" s="62"/>
    </row>
    <row r="15" spans="1:7" ht="9" customHeight="1" x14ac:dyDescent="0.35">
      <c r="E15" s="11"/>
      <c r="G15" s="62"/>
    </row>
    <row r="16" spans="1:7" x14ac:dyDescent="0.35">
      <c r="A16" s="12">
        <v>2</v>
      </c>
      <c r="B16" s="13" t="s">
        <v>11</v>
      </c>
      <c r="C16" s="14"/>
      <c r="D16" s="14"/>
      <c r="E16" s="15">
        <f>SUM(E17:E19)</f>
        <v>1300000</v>
      </c>
      <c r="F16" s="14"/>
      <c r="G16" s="62"/>
    </row>
    <row r="17" spans="1:7" x14ac:dyDescent="0.35">
      <c r="A17" s="16"/>
      <c r="B17" s="14" t="s">
        <v>12</v>
      </c>
      <c r="C17" s="14"/>
      <c r="D17" s="14"/>
      <c r="E17" s="63">
        <v>1200000</v>
      </c>
      <c r="F17" s="14"/>
      <c r="G17" s="62"/>
    </row>
    <row r="18" spans="1:7" x14ac:dyDescent="0.35">
      <c r="A18" s="16"/>
      <c r="B18" s="14" t="s">
        <v>13</v>
      </c>
      <c r="C18" s="14"/>
      <c r="D18" s="14"/>
      <c r="E18" s="63">
        <v>100000</v>
      </c>
      <c r="F18" s="14"/>
      <c r="G18" s="62"/>
    </row>
    <row r="19" spans="1:7" x14ac:dyDescent="0.35">
      <c r="A19" s="16"/>
      <c r="B19" s="14" t="s">
        <v>14</v>
      </c>
      <c r="C19" s="14"/>
      <c r="D19" s="14"/>
      <c r="E19" s="63">
        <v>0</v>
      </c>
      <c r="F19" s="14"/>
      <c r="G19" s="62"/>
    </row>
    <row r="20" spans="1:7" x14ac:dyDescent="0.35">
      <c r="A20" s="17"/>
      <c r="B20" s="18" t="s">
        <v>15</v>
      </c>
      <c r="C20" s="14"/>
      <c r="D20" s="14"/>
      <c r="E20" s="15">
        <f>SUM(E21:E23)</f>
        <v>50000</v>
      </c>
      <c r="F20" s="14"/>
      <c r="G20" s="62"/>
    </row>
    <row r="21" spans="1:7" x14ac:dyDescent="0.35">
      <c r="A21" s="14"/>
      <c r="B21" s="97" t="s">
        <v>16</v>
      </c>
      <c r="C21" s="97"/>
      <c r="D21" s="14"/>
      <c r="E21" s="63">
        <v>50000</v>
      </c>
      <c r="F21" s="14"/>
      <c r="G21" s="62"/>
    </row>
    <row r="22" spans="1:7" x14ac:dyDescent="0.35">
      <c r="A22" s="14"/>
      <c r="B22" s="97" t="s">
        <v>16</v>
      </c>
      <c r="C22" s="97"/>
      <c r="D22" s="14"/>
      <c r="E22" s="63">
        <v>0</v>
      </c>
      <c r="F22" s="14"/>
      <c r="G22" s="62"/>
    </row>
    <row r="23" spans="1:7" x14ac:dyDescent="0.35">
      <c r="A23" s="14"/>
      <c r="B23" s="97" t="s">
        <v>16</v>
      </c>
      <c r="C23" s="97"/>
      <c r="D23" s="14"/>
      <c r="E23" s="63">
        <v>0</v>
      </c>
      <c r="F23" s="14"/>
      <c r="G23" s="62"/>
    </row>
    <row r="24" spans="1:7" x14ac:dyDescent="0.35">
      <c r="A24" s="14"/>
      <c r="B24" s="97" t="s">
        <v>16</v>
      </c>
      <c r="C24" s="97"/>
      <c r="D24" s="14"/>
      <c r="E24" s="63">
        <v>0</v>
      </c>
      <c r="F24" s="14"/>
      <c r="G24" s="62"/>
    </row>
    <row r="25" spans="1:7" x14ac:dyDescent="0.35">
      <c r="A25" s="14"/>
      <c r="B25" s="97" t="s">
        <v>16</v>
      </c>
      <c r="C25" s="97"/>
      <c r="D25" s="14"/>
      <c r="E25" s="63">
        <v>0</v>
      </c>
      <c r="F25" s="14"/>
      <c r="G25" s="62"/>
    </row>
    <row r="26" spans="1:7" x14ac:dyDescent="0.35">
      <c r="A26" s="17"/>
      <c r="B26" s="19" t="s">
        <v>17</v>
      </c>
      <c r="C26" s="14"/>
      <c r="D26" s="14"/>
      <c r="E26" s="15">
        <f>E16-E20</f>
        <v>1250000</v>
      </c>
      <c r="F26" s="14"/>
      <c r="G26" s="62"/>
    </row>
    <row r="27" spans="1:7" x14ac:dyDescent="0.35">
      <c r="A27" s="20"/>
      <c r="B27" s="19" t="s">
        <v>18</v>
      </c>
      <c r="C27" s="14"/>
      <c r="D27" s="14"/>
      <c r="E27" s="15">
        <f>SUM(E28:E30)</f>
        <v>47500</v>
      </c>
      <c r="F27" s="14"/>
      <c r="G27" s="62"/>
    </row>
    <row r="28" spans="1:7" x14ac:dyDescent="0.35">
      <c r="A28" s="14"/>
      <c r="B28" s="14" t="s">
        <v>19</v>
      </c>
      <c r="C28" s="14"/>
      <c r="D28" s="14"/>
      <c r="E28" s="63">
        <v>40000</v>
      </c>
      <c r="F28" s="21">
        <v>40000</v>
      </c>
      <c r="G28" s="62"/>
    </row>
    <row r="29" spans="1:7" x14ac:dyDescent="0.35">
      <c r="A29" s="14"/>
      <c r="B29" s="14" t="s">
        <v>20</v>
      </c>
      <c r="C29" s="14"/>
      <c r="D29" s="14"/>
      <c r="E29" s="63">
        <v>5000</v>
      </c>
      <c r="F29" s="21">
        <v>5000</v>
      </c>
      <c r="G29" s="62"/>
    </row>
    <row r="30" spans="1:7" x14ac:dyDescent="0.35">
      <c r="A30" s="14"/>
      <c r="B30" s="14" t="s">
        <v>21</v>
      </c>
      <c r="C30" s="14"/>
      <c r="D30" s="14"/>
      <c r="E30" s="63">
        <v>2500</v>
      </c>
      <c r="F30" s="21">
        <v>5000</v>
      </c>
      <c r="G30" s="62"/>
    </row>
    <row r="31" spans="1:7" x14ac:dyDescent="0.35">
      <c r="A31" s="17"/>
      <c r="B31" s="13" t="s">
        <v>22</v>
      </c>
      <c r="C31" s="14"/>
      <c r="D31" s="14"/>
      <c r="E31" s="15">
        <f>E26-E27</f>
        <v>1202500</v>
      </c>
      <c r="F31" s="14"/>
      <c r="G31" s="62"/>
    </row>
    <row r="32" spans="1:7" x14ac:dyDescent="0.35">
      <c r="A32" s="12">
        <v>3</v>
      </c>
      <c r="B32" s="18" t="s">
        <v>23</v>
      </c>
      <c r="C32" s="14"/>
      <c r="D32" s="14"/>
      <c r="E32" s="22" t="s">
        <v>24</v>
      </c>
      <c r="F32" s="14"/>
      <c r="G32" s="62"/>
    </row>
    <row r="33" spans="1:7" x14ac:dyDescent="0.35">
      <c r="A33" s="14"/>
      <c r="B33" s="14" t="s">
        <v>25</v>
      </c>
      <c r="C33" s="14"/>
      <c r="D33" s="14"/>
      <c r="E33" s="63">
        <v>500000</v>
      </c>
      <c r="F33" s="23" t="str">
        <f>IF($E$32="Self Occupied","NIL","")</f>
        <v/>
      </c>
      <c r="G33" s="62"/>
    </row>
    <row r="34" spans="1:7" x14ac:dyDescent="0.35">
      <c r="A34" s="14"/>
      <c r="B34" s="14" t="s">
        <v>26</v>
      </c>
      <c r="C34" s="14"/>
      <c r="D34" s="14"/>
      <c r="E34" s="63">
        <v>150000</v>
      </c>
      <c r="F34" s="23" t="str">
        <f>IF($E$32="Self Occupied","NIL","")</f>
        <v/>
      </c>
      <c r="G34" s="62"/>
    </row>
    <row r="35" spans="1:7" x14ac:dyDescent="0.35">
      <c r="A35" s="14"/>
      <c r="B35" s="14" t="s">
        <v>27</v>
      </c>
      <c r="C35" s="14"/>
      <c r="D35" s="14"/>
      <c r="E35" s="15">
        <f>E33-E34</f>
        <v>350000</v>
      </c>
      <c r="F35" s="14"/>
      <c r="G35" s="62"/>
    </row>
    <row r="36" spans="1:7" x14ac:dyDescent="0.35">
      <c r="A36" s="14"/>
      <c r="B36" s="14" t="s">
        <v>28</v>
      </c>
      <c r="C36" s="14"/>
      <c r="D36" s="14"/>
      <c r="E36" s="15">
        <f>ROUND(E35*30%,-1)</f>
        <v>105000</v>
      </c>
      <c r="F36" s="23" t="str">
        <f>IF($E$32="Self Occupied","NIL","")</f>
        <v/>
      </c>
      <c r="G36" s="62"/>
    </row>
    <row r="37" spans="1:7" x14ac:dyDescent="0.35">
      <c r="A37" s="14"/>
      <c r="B37" s="14" t="s">
        <v>29</v>
      </c>
      <c r="C37" s="14"/>
      <c r="D37" s="14"/>
      <c r="E37" s="63">
        <v>180000</v>
      </c>
      <c r="F37" s="24" t="str">
        <f>IF($E$32="Self Occupied",200000,"")</f>
        <v/>
      </c>
      <c r="G37" s="62"/>
    </row>
    <row r="38" spans="1:7" x14ac:dyDescent="0.35">
      <c r="A38" s="14"/>
      <c r="B38" s="14" t="s">
        <v>30</v>
      </c>
      <c r="C38" s="14"/>
      <c r="D38" s="14"/>
      <c r="E38" s="63">
        <v>5000</v>
      </c>
      <c r="F38" s="23" t="str">
        <f>IF($E$32="Self Occupied","NIL","")</f>
        <v/>
      </c>
      <c r="G38" s="62"/>
    </row>
    <row r="39" spans="1:7" x14ac:dyDescent="0.35">
      <c r="A39" s="14"/>
      <c r="B39" s="14" t="s">
        <v>31</v>
      </c>
      <c r="C39" s="14"/>
      <c r="D39" s="14"/>
      <c r="E39" s="15">
        <f>MAX(IF($E$32="Self Occupied",-$E$37,(E35-SUM($E$36,$E$37,-$E$38))),-200000)</f>
        <v>70000</v>
      </c>
      <c r="F39" s="21">
        <v>-200000</v>
      </c>
      <c r="G39" s="62"/>
    </row>
    <row r="40" spans="1:7" x14ac:dyDescent="0.35">
      <c r="A40" s="12">
        <v>4</v>
      </c>
      <c r="B40" s="18" t="s">
        <v>32</v>
      </c>
      <c r="C40" s="14"/>
      <c r="D40" s="14"/>
      <c r="E40" s="15">
        <f>SUM(E41:E45,-E46)</f>
        <v>94000</v>
      </c>
      <c r="F40" s="14"/>
      <c r="G40" s="62"/>
    </row>
    <row r="41" spans="1:7" x14ac:dyDescent="0.35">
      <c r="A41" s="14"/>
      <c r="B41" s="14" t="s">
        <v>33</v>
      </c>
      <c r="C41" s="14"/>
      <c r="D41" s="14"/>
      <c r="E41" s="63">
        <v>5000</v>
      </c>
      <c r="F41" s="14"/>
      <c r="G41" s="62"/>
    </row>
    <row r="42" spans="1:7" x14ac:dyDescent="0.35">
      <c r="A42" s="14"/>
      <c r="B42" s="14" t="s">
        <v>34</v>
      </c>
      <c r="C42" s="14"/>
      <c r="D42" s="14"/>
      <c r="E42" s="63">
        <v>4000</v>
      </c>
      <c r="F42" s="14"/>
      <c r="G42" s="62"/>
    </row>
    <row r="43" spans="1:7" x14ac:dyDescent="0.35">
      <c r="A43" s="14"/>
      <c r="B43" s="14" t="s">
        <v>35</v>
      </c>
      <c r="C43" s="14"/>
      <c r="D43" s="14"/>
      <c r="E43" s="63">
        <v>0</v>
      </c>
      <c r="F43" s="14"/>
      <c r="G43" s="62"/>
    </row>
    <row r="44" spans="1:7" x14ac:dyDescent="0.35">
      <c r="A44" s="14"/>
      <c r="B44" s="14" t="s">
        <v>36</v>
      </c>
      <c r="C44" s="14"/>
      <c r="D44" s="14"/>
      <c r="E44" s="63">
        <v>100000</v>
      </c>
      <c r="F44" s="14"/>
      <c r="G44" s="62"/>
    </row>
    <row r="45" spans="1:7" x14ac:dyDescent="0.35">
      <c r="A45" s="14"/>
      <c r="B45" s="14" t="s">
        <v>37</v>
      </c>
      <c r="C45" s="14"/>
      <c r="D45" s="14"/>
      <c r="E45" s="63">
        <v>0</v>
      </c>
      <c r="F45" s="14"/>
      <c r="G45" s="62"/>
    </row>
    <row r="46" spans="1:7" x14ac:dyDescent="0.35">
      <c r="A46" s="12">
        <v>5</v>
      </c>
      <c r="B46" s="14" t="s">
        <v>38</v>
      </c>
      <c r="C46" s="14"/>
      <c r="D46" s="14"/>
      <c r="E46" s="15">
        <f>ROUND(MIN(E44/3,15000),-1)</f>
        <v>15000</v>
      </c>
      <c r="F46" s="21">
        <v>15000</v>
      </c>
      <c r="G46" s="62"/>
    </row>
    <row r="47" spans="1:7" x14ac:dyDescent="0.35">
      <c r="A47" s="14"/>
      <c r="B47" s="25" t="s">
        <v>39</v>
      </c>
      <c r="C47" s="14"/>
      <c r="D47" s="14"/>
      <c r="E47" s="15">
        <f ca="1">SUM(E31,E39,E40,E14)</f>
        <v>3196500</v>
      </c>
      <c r="F47" s="14"/>
      <c r="G47" s="62"/>
    </row>
    <row r="48" spans="1:7" x14ac:dyDescent="0.35">
      <c r="A48" s="12">
        <v>6</v>
      </c>
      <c r="B48" s="13" t="s">
        <v>40</v>
      </c>
      <c r="C48" s="14"/>
      <c r="D48" s="14"/>
      <c r="E48" s="14"/>
      <c r="F48" s="14"/>
      <c r="G48" s="62"/>
    </row>
    <row r="49" spans="1:7" ht="46.8" x14ac:dyDescent="0.35">
      <c r="A49" s="14"/>
      <c r="B49" s="26" t="s">
        <v>41</v>
      </c>
      <c r="C49" s="14"/>
      <c r="D49" s="14"/>
      <c r="E49" s="123">
        <v>50000</v>
      </c>
      <c r="F49" s="122">
        <v>150000</v>
      </c>
      <c r="G49" s="62"/>
    </row>
    <row r="50" spans="1:7" x14ac:dyDescent="0.35">
      <c r="A50" s="14"/>
      <c r="B50" s="26" t="s">
        <v>42</v>
      </c>
      <c r="C50" s="14"/>
      <c r="D50" s="14"/>
      <c r="E50" s="63">
        <v>50000</v>
      </c>
      <c r="F50" s="122"/>
      <c r="G50" s="62"/>
    </row>
    <row r="51" spans="1:7" x14ac:dyDescent="0.35">
      <c r="A51" s="14"/>
      <c r="B51" s="27" t="s">
        <v>43</v>
      </c>
      <c r="C51" s="14"/>
      <c r="D51" s="14"/>
      <c r="E51" s="63">
        <v>50000</v>
      </c>
      <c r="F51" s="122"/>
      <c r="G51" s="62"/>
    </row>
    <row r="52" spans="1:7" x14ac:dyDescent="0.35">
      <c r="A52" s="14"/>
      <c r="B52" s="27" t="s">
        <v>44</v>
      </c>
      <c r="C52" s="14"/>
      <c r="D52" s="14"/>
      <c r="E52" s="63">
        <v>0</v>
      </c>
      <c r="F52" s="24"/>
      <c r="G52" s="62"/>
    </row>
    <row r="53" spans="1:7" x14ac:dyDescent="0.35">
      <c r="A53" s="14"/>
      <c r="B53" s="27" t="s">
        <v>45</v>
      </c>
      <c r="C53" s="14"/>
      <c r="D53" s="14"/>
      <c r="E53" s="63">
        <v>0</v>
      </c>
      <c r="F53" s="21">
        <f>ROUND(E16*10%,0)</f>
        <v>130000</v>
      </c>
      <c r="G53" s="62"/>
    </row>
    <row r="54" spans="1:7" x14ac:dyDescent="0.35">
      <c r="A54" s="14"/>
      <c r="B54" s="27" t="s">
        <v>46</v>
      </c>
      <c r="C54" s="14"/>
      <c r="D54" s="14"/>
      <c r="E54" s="63">
        <v>0</v>
      </c>
      <c r="F54" s="24"/>
      <c r="G54" s="62"/>
    </row>
    <row r="55" spans="1:7" x14ac:dyDescent="0.35">
      <c r="A55" s="14"/>
      <c r="B55" s="26" t="s">
        <v>47</v>
      </c>
      <c r="C55" s="96" t="s">
        <v>16</v>
      </c>
      <c r="D55" s="96"/>
      <c r="E55" s="63">
        <v>0</v>
      </c>
      <c r="F55" s="24" t="str">
        <f>IFERROR(VLOOKUP($C55,$Z$315:$AA$321,2,FALSE),"")</f>
        <v/>
      </c>
      <c r="G55" s="62"/>
    </row>
    <row r="56" spans="1:7" x14ac:dyDescent="0.35">
      <c r="A56" s="14"/>
      <c r="B56" s="26" t="s">
        <v>48</v>
      </c>
      <c r="C56" s="96" t="s">
        <v>16</v>
      </c>
      <c r="D56" s="96"/>
      <c r="E56" s="63">
        <v>0</v>
      </c>
      <c r="F56" s="24" t="str">
        <f>IFERROR(VLOOKUP($C56,$Z$323:$AA$325,2,FALSE),"")</f>
        <v/>
      </c>
      <c r="G56" s="62"/>
    </row>
    <row r="57" spans="1:7" x14ac:dyDescent="0.35">
      <c r="A57" s="14"/>
      <c r="B57" s="26" t="s">
        <v>49</v>
      </c>
      <c r="C57" s="96" t="s">
        <v>16</v>
      </c>
      <c r="D57" s="96"/>
      <c r="E57" s="63">
        <v>0</v>
      </c>
      <c r="F57" s="24" t="str">
        <f>IFERROR(VLOOKUP($C57,$Z$327:$AA$329,2,FALSE),"")</f>
        <v/>
      </c>
      <c r="G57" s="62"/>
    </row>
    <row r="58" spans="1:7" x14ac:dyDescent="0.35">
      <c r="A58" s="14"/>
      <c r="B58" s="27" t="s">
        <v>50</v>
      </c>
      <c r="C58" s="96" t="s">
        <v>16</v>
      </c>
      <c r="D58" s="96"/>
      <c r="E58" s="63">
        <v>0</v>
      </c>
      <c r="F58" s="24" t="str">
        <f>IFERROR(VLOOKUP($C58,$Z$332:$AA$333,2,FALSE),"")</f>
        <v/>
      </c>
      <c r="G58" s="62"/>
    </row>
    <row r="59" spans="1:7" x14ac:dyDescent="0.35">
      <c r="A59" s="14"/>
      <c r="B59" s="26" t="s">
        <v>51</v>
      </c>
      <c r="C59" s="96" t="s">
        <v>16</v>
      </c>
      <c r="D59" s="96"/>
      <c r="E59" s="63">
        <v>0</v>
      </c>
      <c r="F59" s="24" t="str">
        <f>IFERROR(VLOOKUP($C59,$Z$336:$AA$337,2,FALSE),"")</f>
        <v/>
      </c>
      <c r="G59" s="62"/>
    </row>
    <row r="60" spans="1:7" x14ac:dyDescent="0.35">
      <c r="A60" s="14"/>
      <c r="B60" s="26" t="s">
        <v>52</v>
      </c>
      <c r="C60" s="14"/>
      <c r="D60" s="14"/>
      <c r="E60" s="63">
        <v>0</v>
      </c>
      <c r="F60" s="24"/>
      <c r="G60" s="62"/>
    </row>
    <row r="61" spans="1:7" x14ac:dyDescent="0.35">
      <c r="A61" s="14"/>
      <c r="B61" s="27" t="s">
        <v>53</v>
      </c>
      <c r="C61" s="14"/>
      <c r="D61" s="14"/>
      <c r="E61" s="63">
        <v>0</v>
      </c>
      <c r="F61" s="14"/>
      <c r="G61" s="62"/>
    </row>
    <row r="62" spans="1:7" x14ac:dyDescent="0.35">
      <c r="A62" s="14"/>
      <c r="B62" s="27" t="s">
        <v>54</v>
      </c>
      <c r="C62" s="14"/>
      <c r="D62" s="14"/>
      <c r="E62" s="63">
        <v>0</v>
      </c>
      <c r="F62" s="14"/>
      <c r="G62" s="62"/>
    </row>
    <row r="63" spans="1:7" x14ac:dyDescent="0.35">
      <c r="A63" s="14"/>
      <c r="B63" s="26" t="s">
        <v>55</v>
      </c>
      <c r="C63" s="14"/>
      <c r="D63" s="14"/>
      <c r="E63" s="63">
        <v>0</v>
      </c>
      <c r="F63" s="14"/>
      <c r="G63" s="62"/>
    </row>
    <row r="64" spans="1:7" x14ac:dyDescent="0.35">
      <c r="A64" s="14"/>
      <c r="B64" s="27" t="s">
        <v>56</v>
      </c>
      <c r="C64" s="14"/>
      <c r="D64" s="14"/>
      <c r="E64" s="63">
        <v>0</v>
      </c>
      <c r="F64" s="14"/>
      <c r="G64" s="62"/>
    </row>
    <row r="65" spans="1:7" x14ac:dyDescent="0.35">
      <c r="A65" s="14"/>
      <c r="B65" s="26" t="s">
        <v>57</v>
      </c>
      <c r="C65" s="14"/>
      <c r="D65" s="14"/>
      <c r="E65" s="63">
        <v>0</v>
      </c>
      <c r="F65" s="14"/>
      <c r="G65" s="62"/>
    </row>
    <row r="66" spans="1:7" x14ac:dyDescent="0.35">
      <c r="A66" s="14"/>
      <c r="B66" s="27" t="s">
        <v>58</v>
      </c>
      <c r="C66" s="14"/>
      <c r="D66" s="14"/>
      <c r="E66" s="63">
        <v>0</v>
      </c>
      <c r="F66" s="14"/>
      <c r="G66" s="62"/>
    </row>
    <row r="67" spans="1:7" x14ac:dyDescent="0.35">
      <c r="A67" s="14"/>
      <c r="B67" s="27" t="s">
        <v>59</v>
      </c>
      <c r="C67" s="14"/>
      <c r="D67" s="14"/>
      <c r="E67" s="63">
        <v>0</v>
      </c>
      <c r="F67" s="14"/>
      <c r="G67" s="62"/>
    </row>
    <row r="68" spans="1:7" x14ac:dyDescent="0.35">
      <c r="A68" s="14"/>
      <c r="B68" s="26" t="s">
        <v>60</v>
      </c>
      <c r="C68" s="14"/>
      <c r="D68" s="14"/>
      <c r="E68" s="63">
        <v>0</v>
      </c>
      <c r="F68" s="68">
        <f>IF($E$41=0,"",$E$41)</f>
        <v>5000</v>
      </c>
      <c r="G68" s="62"/>
    </row>
    <row r="69" spans="1:7" x14ac:dyDescent="0.35">
      <c r="A69" s="14"/>
      <c r="B69" s="27" t="s">
        <v>61</v>
      </c>
      <c r="C69" s="14"/>
      <c r="D69" s="14"/>
      <c r="E69" s="63">
        <v>0</v>
      </c>
      <c r="F69" s="14"/>
      <c r="G69" s="62"/>
    </row>
    <row r="70" spans="1:7" x14ac:dyDescent="0.35">
      <c r="A70" s="14"/>
      <c r="B70" s="26" t="s">
        <v>62</v>
      </c>
      <c r="C70" s="96" t="s">
        <v>16</v>
      </c>
      <c r="D70" s="96"/>
      <c r="E70" s="63">
        <v>0</v>
      </c>
      <c r="F70" s="24" t="str">
        <f>IFERROR(VLOOKUP($C70,$Z$340:$AA$341,2,FALSE),"")</f>
        <v/>
      </c>
      <c r="G70" s="62"/>
    </row>
    <row r="71" spans="1:7" x14ac:dyDescent="0.35">
      <c r="A71" s="14">
        <v>7</v>
      </c>
      <c r="B71" s="14" t="s">
        <v>63</v>
      </c>
      <c r="C71" s="14"/>
      <c r="D71" s="14"/>
      <c r="E71" s="15">
        <f>SUM(E49:E70)</f>
        <v>150000</v>
      </c>
      <c r="F71" s="14"/>
      <c r="G71" s="62"/>
    </row>
    <row r="72" spans="1:7" x14ac:dyDescent="0.35">
      <c r="A72" s="14"/>
      <c r="B72" s="14" t="s">
        <v>64</v>
      </c>
      <c r="C72" s="14"/>
      <c r="D72" s="14"/>
      <c r="E72" s="15">
        <f ca="1">E47-E71</f>
        <v>3046500</v>
      </c>
      <c r="F72" s="14"/>
      <c r="G72" s="62"/>
    </row>
    <row r="73" spans="1:7" x14ac:dyDescent="0.35">
      <c r="A73" s="14">
        <v>8</v>
      </c>
      <c r="B73" s="28" t="s">
        <v>65</v>
      </c>
      <c r="C73" s="14"/>
      <c r="D73" s="14"/>
      <c r="E73" s="63">
        <v>0</v>
      </c>
      <c r="F73" s="14"/>
      <c r="G73" s="62"/>
    </row>
    <row r="74" spans="1:7" x14ac:dyDescent="0.35">
      <c r="A74" s="14">
        <v>9</v>
      </c>
      <c r="B74" s="14" t="s">
        <v>66</v>
      </c>
      <c r="C74" s="14"/>
      <c r="D74" s="14"/>
      <c r="E74" s="15">
        <f ca="1">S328</f>
        <v>726450</v>
      </c>
      <c r="F74" s="14"/>
      <c r="G74" s="62"/>
    </row>
    <row r="75" spans="1:7" x14ac:dyDescent="0.35">
      <c r="A75" s="14">
        <v>10</v>
      </c>
      <c r="B75" s="14" t="s">
        <v>67</v>
      </c>
      <c r="C75" s="14"/>
      <c r="D75" s="14"/>
      <c r="E75" s="15">
        <f ca="1">IF(E72&lt;=350000,E74,0)</f>
        <v>0</v>
      </c>
      <c r="F75" s="14"/>
      <c r="G75" s="62"/>
    </row>
    <row r="76" spans="1:7" x14ac:dyDescent="0.35">
      <c r="A76" s="14">
        <v>11</v>
      </c>
      <c r="B76" s="14" t="s">
        <v>68</v>
      </c>
      <c r="C76" s="14"/>
      <c r="D76" s="14"/>
      <c r="E76" s="15">
        <f ca="1">E74-E75</f>
        <v>726450</v>
      </c>
      <c r="F76" s="14"/>
      <c r="G76" s="62"/>
    </row>
    <row r="77" spans="1:7" x14ac:dyDescent="0.35">
      <c r="A77" s="14">
        <v>12</v>
      </c>
      <c r="B77" s="14" t="s">
        <v>69</v>
      </c>
      <c r="C77" s="14"/>
      <c r="D77" s="14"/>
      <c r="E77" s="15">
        <f ca="1">S329</f>
        <v>29058</v>
      </c>
      <c r="F77" s="14"/>
      <c r="G77" s="62"/>
    </row>
    <row r="78" spans="1:7" x14ac:dyDescent="0.35">
      <c r="A78" s="14">
        <v>13</v>
      </c>
      <c r="B78" s="14" t="s">
        <v>70</v>
      </c>
      <c r="C78" s="14"/>
      <c r="D78" s="14"/>
      <c r="E78" s="15">
        <f ca="1">E76+E77</f>
        <v>755508</v>
      </c>
      <c r="F78" s="14"/>
      <c r="G78" s="62"/>
    </row>
    <row r="79" spans="1:7" x14ac:dyDescent="0.35">
      <c r="A79" s="14">
        <v>14</v>
      </c>
      <c r="B79" s="14" t="s">
        <v>71</v>
      </c>
      <c r="C79" s="14"/>
      <c r="D79" s="14"/>
      <c r="E79" s="63">
        <v>0</v>
      </c>
      <c r="F79" s="14"/>
      <c r="G79" s="62"/>
    </row>
    <row r="80" spans="1:7" x14ac:dyDescent="0.35">
      <c r="A80" s="14">
        <v>15</v>
      </c>
      <c r="B80" s="14" t="s">
        <v>72</v>
      </c>
      <c r="C80" s="14"/>
      <c r="D80" s="14"/>
      <c r="E80" s="15">
        <f ca="1">E78-E79</f>
        <v>755508</v>
      </c>
      <c r="F80" s="14"/>
      <c r="G80" s="62"/>
    </row>
    <row r="81" spans="1:7" x14ac:dyDescent="0.35">
      <c r="A81" s="14">
        <v>16</v>
      </c>
      <c r="B81" s="14" t="s">
        <v>73</v>
      </c>
      <c r="C81" s="14"/>
      <c r="D81" s="14"/>
      <c r="E81" s="63">
        <v>0</v>
      </c>
      <c r="F81" s="14"/>
      <c r="G81" s="62"/>
    </row>
    <row r="82" spans="1:7" x14ac:dyDescent="0.35">
      <c r="A82" s="14"/>
      <c r="B82" s="14" t="s">
        <v>74</v>
      </c>
      <c r="C82" s="14"/>
      <c r="D82" s="14"/>
      <c r="E82" s="63">
        <v>0</v>
      </c>
      <c r="F82" s="14"/>
      <c r="G82" s="62"/>
    </row>
    <row r="83" spans="1:7" x14ac:dyDescent="0.35">
      <c r="A83" s="14"/>
      <c r="B83" s="14" t="s">
        <v>75</v>
      </c>
      <c r="C83" s="14"/>
      <c r="D83" s="14"/>
      <c r="E83" s="63">
        <v>0</v>
      </c>
      <c r="F83" s="14"/>
      <c r="G83" s="62"/>
    </row>
    <row r="84" spans="1:7" x14ac:dyDescent="0.35">
      <c r="A84" s="14"/>
      <c r="B84" s="14" t="s">
        <v>76</v>
      </c>
      <c r="C84" s="14"/>
      <c r="D84" s="14"/>
      <c r="E84" s="63">
        <v>0</v>
      </c>
      <c r="F84" s="14"/>
      <c r="G84" s="62"/>
    </row>
    <row r="85" spans="1:7" x14ac:dyDescent="0.35">
      <c r="A85" s="14">
        <v>17</v>
      </c>
      <c r="B85" s="14" t="s">
        <v>77</v>
      </c>
      <c r="C85" s="14"/>
      <c r="D85" s="14"/>
      <c r="E85" s="29">
        <f>SUM(E81:E84)</f>
        <v>0</v>
      </c>
      <c r="F85" s="14"/>
      <c r="G85" s="62"/>
    </row>
    <row r="86" spans="1:7" x14ac:dyDescent="0.35">
      <c r="A86" s="14">
        <v>18</v>
      </c>
      <c r="B86" s="14" t="s">
        <v>78</v>
      </c>
      <c r="C86" s="14"/>
      <c r="D86" s="14"/>
      <c r="E86" s="15">
        <f ca="1">E80+E85</f>
        <v>755508</v>
      </c>
      <c r="F86" s="14"/>
      <c r="G86" s="62"/>
    </row>
    <row r="87" spans="1:7" x14ac:dyDescent="0.35">
      <c r="C87" s="14"/>
      <c r="D87" s="14"/>
      <c r="E87" s="14"/>
      <c r="F87" s="14"/>
      <c r="G87" s="14"/>
    </row>
    <row r="88" spans="1:7" hidden="1" x14ac:dyDescent="0.35">
      <c r="A88" s="14"/>
      <c r="B88" s="14"/>
      <c r="C88" s="14"/>
      <c r="D88" s="14"/>
      <c r="E88" s="14"/>
      <c r="F88" s="14"/>
      <c r="G88" s="14"/>
    </row>
    <row r="89" spans="1:7" hidden="1" x14ac:dyDescent="0.35">
      <c r="A89" s="14"/>
      <c r="B89" s="14"/>
      <c r="C89" s="14"/>
      <c r="D89" s="14"/>
      <c r="E89" s="14"/>
      <c r="F89" s="14"/>
      <c r="G89" s="14"/>
    </row>
    <row r="90" spans="1:7" hidden="1" x14ac:dyDescent="0.35">
      <c r="A90" s="14"/>
      <c r="B90" s="14"/>
      <c r="C90" s="14"/>
      <c r="D90" s="14"/>
      <c r="E90" s="14"/>
      <c r="F90" s="14"/>
      <c r="G90" s="14"/>
    </row>
    <row r="91" spans="1:7" hidden="1" x14ac:dyDescent="0.35">
      <c r="A91" s="14"/>
      <c r="B91" s="14"/>
      <c r="C91" s="14"/>
      <c r="D91" s="14"/>
      <c r="E91" s="14"/>
      <c r="F91" s="14"/>
      <c r="G91" s="14"/>
    </row>
    <row r="92" spans="1:7" hidden="1" x14ac:dyDescent="0.35">
      <c r="A92" s="14"/>
      <c r="B92" s="14"/>
      <c r="C92" s="14"/>
      <c r="D92" s="14"/>
      <c r="E92" s="14"/>
      <c r="F92" s="14"/>
      <c r="G92" s="14"/>
    </row>
    <row r="93" spans="1:7" hidden="1" x14ac:dyDescent="0.35">
      <c r="A93" s="14"/>
      <c r="B93" s="14"/>
      <c r="C93" s="14"/>
      <c r="D93" s="14"/>
      <c r="E93" s="14"/>
      <c r="F93" s="14"/>
      <c r="G93" s="14"/>
    </row>
    <row r="94" spans="1:7" hidden="1" x14ac:dyDescent="0.35">
      <c r="A94" s="14"/>
      <c r="B94" s="14"/>
      <c r="C94" s="14"/>
      <c r="D94" s="14"/>
      <c r="E94" s="14"/>
      <c r="F94" s="14"/>
      <c r="G94" s="14"/>
    </row>
    <row r="95" spans="1:7" hidden="1" x14ac:dyDescent="0.35">
      <c r="A95" s="14"/>
      <c r="B95" s="14"/>
      <c r="C95" s="14"/>
      <c r="D95" s="14"/>
      <c r="E95" s="14"/>
      <c r="F95" s="14"/>
      <c r="G95" s="14"/>
    </row>
    <row r="96" spans="1:7" hidden="1" x14ac:dyDescent="0.35">
      <c r="A96" s="14"/>
      <c r="B96" s="14"/>
      <c r="C96" s="14"/>
      <c r="D96" s="14"/>
      <c r="E96" s="14"/>
      <c r="F96" s="14"/>
      <c r="G96" s="14"/>
    </row>
    <row r="97" spans="1:7" hidden="1" x14ac:dyDescent="0.35">
      <c r="A97" s="14"/>
      <c r="B97" s="14"/>
      <c r="C97" s="14"/>
      <c r="D97" s="14"/>
      <c r="E97" s="14"/>
      <c r="F97" s="14"/>
      <c r="G97" s="14"/>
    </row>
    <row r="98" spans="1:7" hidden="1" x14ac:dyDescent="0.35">
      <c r="A98" s="14"/>
      <c r="B98" s="14"/>
      <c r="C98" s="14"/>
      <c r="D98" s="14"/>
      <c r="E98" s="14"/>
      <c r="F98" s="14"/>
    </row>
    <row r="99" spans="1:7" hidden="1" x14ac:dyDescent="0.35">
      <c r="A99" s="14"/>
      <c r="B99" s="14"/>
      <c r="C99" s="14"/>
      <c r="D99" s="14"/>
      <c r="E99" s="14"/>
      <c r="F99" s="14"/>
      <c r="G99" s="14"/>
    </row>
    <row r="100" spans="1:7" hidden="1" x14ac:dyDescent="0.35">
      <c r="A100" s="14"/>
      <c r="B100" s="14"/>
      <c r="C100" s="14"/>
      <c r="D100" s="14"/>
      <c r="E100" s="14"/>
      <c r="F100" s="14"/>
      <c r="G100" s="14"/>
    </row>
    <row r="101" spans="1:7" hidden="1" x14ac:dyDescent="0.35">
      <c r="A101" s="14"/>
      <c r="B101" s="14"/>
      <c r="C101" s="14"/>
      <c r="D101" s="14"/>
      <c r="E101" s="14"/>
      <c r="F101" s="14"/>
      <c r="G101" s="14"/>
    </row>
    <row r="102" spans="1:7" hidden="1" x14ac:dyDescent="0.35">
      <c r="A102" s="14"/>
      <c r="B102" s="14"/>
      <c r="C102" s="14"/>
      <c r="D102" s="14"/>
      <c r="E102" s="14"/>
      <c r="F102" s="14"/>
      <c r="G102" s="14"/>
    </row>
    <row r="103" spans="1:7" hidden="1" x14ac:dyDescent="0.35">
      <c r="A103" s="14"/>
      <c r="B103" s="14"/>
      <c r="C103" s="14"/>
      <c r="D103" s="14"/>
      <c r="E103" s="14"/>
      <c r="F103" s="14"/>
      <c r="G103" s="14"/>
    </row>
    <row r="104" spans="1:7" hidden="1" x14ac:dyDescent="0.35">
      <c r="A104" s="14"/>
      <c r="B104" s="14"/>
      <c r="C104" s="14"/>
      <c r="D104" s="14"/>
      <c r="E104" s="14"/>
      <c r="F104" s="14"/>
      <c r="G104" s="14"/>
    </row>
    <row r="105" spans="1:7" hidden="1" x14ac:dyDescent="0.35">
      <c r="A105" s="14"/>
      <c r="B105" s="14"/>
      <c r="C105" s="14"/>
      <c r="D105" s="14"/>
      <c r="E105" s="14"/>
      <c r="F105" s="14"/>
      <c r="G105" s="14"/>
    </row>
    <row r="106" spans="1:7" hidden="1" x14ac:dyDescent="0.35">
      <c r="A106" s="14"/>
      <c r="B106" s="14"/>
      <c r="C106" s="14"/>
      <c r="D106" s="14"/>
      <c r="E106" s="14"/>
      <c r="F106" s="14"/>
      <c r="G106" s="14"/>
    </row>
    <row r="107" spans="1:7" hidden="1" x14ac:dyDescent="0.35">
      <c r="A107" s="14"/>
      <c r="B107" s="14"/>
      <c r="C107" s="14"/>
      <c r="D107" s="14"/>
      <c r="E107" s="14"/>
      <c r="F107" s="14"/>
      <c r="G107" s="14"/>
    </row>
    <row r="108" spans="1:7" hidden="1" x14ac:dyDescent="0.35">
      <c r="A108" s="14"/>
      <c r="B108" s="14"/>
      <c r="C108" s="14"/>
      <c r="D108" s="14"/>
      <c r="E108" s="14"/>
      <c r="F108" s="14"/>
      <c r="G108" s="14"/>
    </row>
    <row r="109" spans="1:7" hidden="1" x14ac:dyDescent="0.35">
      <c r="A109" s="14"/>
      <c r="B109" s="14"/>
      <c r="C109" s="14"/>
      <c r="D109" s="14"/>
      <c r="E109" s="14"/>
      <c r="F109" s="14"/>
      <c r="G109" s="14"/>
    </row>
    <row r="110" spans="1:7" hidden="1" x14ac:dyDescent="0.35">
      <c r="A110" s="14"/>
      <c r="B110" s="14"/>
      <c r="C110" s="14"/>
      <c r="D110" s="14"/>
      <c r="E110" s="14"/>
      <c r="F110" s="14"/>
      <c r="G110" s="14"/>
    </row>
    <row r="111" spans="1:7" hidden="1" x14ac:dyDescent="0.35">
      <c r="A111" s="14"/>
      <c r="B111" s="14"/>
      <c r="C111" s="14"/>
      <c r="D111" s="14"/>
      <c r="E111" s="14"/>
      <c r="F111" s="14"/>
      <c r="G111" s="14"/>
    </row>
    <row r="112" spans="1:7" hidden="1" x14ac:dyDescent="0.35">
      <c r="A112" s="14"/>
      <c r="B112" s="14"/>
      <c r="C112" s="14"/>
      <c r="D112" s="14"/>
      <c r="E112" s="14"/>
      <c r="F112" s="14"/>
      <c r="G112" s="14"/>
    </row>
    <row r="113" spans="1:7" hidden="1" x14ac:dyDescent="0.35">
      <c r="A113" s="14"/>
      <c r="B113" s="14"/>
      <c r="C113" s="14"/>
      <c r="D113" s="14"/>
      <c r="E113" s="14"/>
      <c r="F113" s="14"/>
      <c r="G113" s="14"/>
    </row>
    <row r="114" spans="1:7" hidden="1" x14ac:dyDescent="0.35">
      <c r="A114" s="14"/>
      <c r="B114" s="14"/>
      <c r="C114" s="14"/>
      <c r="D114" s="14"/>
      <c r="E114" s="14"/>
      <c r="F114" s="14"/>
      <c r="G114" s="14"/>
    </row>
    <row r="115" spans="1:7" hidden="1" x14ac:dyDescent="0.35">
      <c r="A115" s="14"/>
      <c r="B115" s="14"/>
      <c r="C115" s="14"/>
      <c r="D115" s="14"/>
      <c r="E115" s="14"/>
      <c r="F115" s="14"/>
      <c r="G115" s="14"/>
    </row>
    <row r="116" spans="1:7" hidden="1" x14ac:dyDescent="0.35">
      <c r="A116" s="14"/>
      <c r="B116" s="14"/>
      <c r="C116" s="14"/>
      <c r="D116" s="14"/>
      <c r="E116" s="14"/>
      <c r="F116" s="14"/>
      <c r="G116" s="14"/>
    </row>
    <row r="117" spans="1:7" hidden="1" x14ac:dyDescent="0.35">
      <c r="A117" s="14"/>
      <c r="B117" s="14"/>
      <c r="C117" s="14"/>
      <c r="D117" s="14"/>
      <c r="E117" s="14"/>
      <c r="F117" s="14"/>
      <c r="G117" s="14"/>
    </row>
    <row r="118" spans="1:7" hidden="1" x14ac:dyDescent="0.35">
      <c r="A118" s="14"/>
      <c r="B118" s="14"/>
      <c r="C118" s="14"/>
      <c r="D118" s="14"/>
      <c r="E118" s="14"/>
      <c r="F118" s="14"/>
      <c r="G118" s="14"/>
    </row>
    <row r="119" spans="1:7" hidden="1" x14ac:dyDescent="0.35">
      <c r="A119" s="14"/>
      <c r="B119" s="14"/>
      <c r="C119" s="14"/>
      <c r="D119" s="14"/>
      <c r="E119" s="14"/>
      <c r="F119" s="14"/>
      <c r="G119" s="14"/>
    </row>
    <row r="120" spans="1:7" hidden="1" x14ac:dyDescent="0.35">
      <c r="A120" s="14"/>
      <c r="B120" s="14"/>
      <c r="C120" s="14"/>
      <c r="D120" s="14"/>
      <c r="E120" s="14"/>
      <c r="F120" s="14"/>
      <c r="G120" s="14"/>
    </row>
    <row r="121" spans="1:7" hidden="1" x14ac:dyDescent="0.35">
      <c r="A121" s="14"/>
      <c r="B121" s="14"/>
      <c r="C121" s="14"/>
      <c r="D121" s="14"/>
      <c r="E121" s="14"/>
      <c r="F121" s="14"/>
      <c r="G121" s="14"/>
    </row>
    <row r="122" spans="1:7" hidden="1" x14ac:dyDescent="0.35">
      <c r="A122" s="14"/>
      <c r="B122" s="14"/>
      <c r="C122" s="14"/>
      <c r="D122" s="14"/>
      <c r="E122" s="14"/>
      <c r="F122" s="14"/>
      <c r="G122" s="14"/>
    </row>
    <row r="123" spans="1:7" hidden="1" x14ac:dyDescent="0.35">
      <c r="A123" s="14"/>
      <c r="B123" s="14"/>
      <c r="C123" s="14"/>
      <c r="D123" s="14"/>
      <c r="E123" s="14"/>
      <c r="F123" s="14"/>
      <c r="G123" s="14"/>
    </row>
    <row r="124" spans="1:7" hidden="1" x14ac:dyDescent="0.35">
      <c r="A124" s="14"/>
      <c r="B124" s="14"/>
      <c r="C124" s="14"/>
      <c r="D124" s="14"/>
      <c r="E124" s="14"/>
      <c r="F124" s="14"/>
      <c r="G124" s="14"/>
    </row>
    <row r="125" spans="1:7" hidden="1" x14ac:dyDescent="0.35">
      <c r="A125" s="14"/>
      <c r="B125" s="14"/>
      <c r="C125" s="14"/>
      <c r="D125" s="14"/>
      <c r="E125" s="14"/>
      <c r="F125" s="14"/>
      <c r="G125" s="14"/>
    </row>
    <row r="126" spans="1:7" hidden="1" x14ac:dyDescent="0.35">
      <c r="A126" s="14"/>
      <c r="B126" s="14"/>
      <c r="C126" s="14"/>
      <c r="D126" s="14"/>
      <c r="E126" s="14"/>
      <c r="F126" s="14"/>
      <c r="G126" s="14"/>
    </row>
    <row r="127" spans="1:7" hidden="1" x14ac:dyDescent="0.35">
      <c r="A127" s="14"/>
      <c r="B127" s="14"/>
      <c r="C127" s="14"/>
      <c r="D127" s="14"/>
      <c r="E127" s="14"/>
      <c r="F127" s="14"/>
      <c r="G127" s="14"/>
    </row>
    <row r="128" spans="1:7" hidden="1" x14ac:dyDescent="0.35">
      <c r="A128" s="14"/>
      <c r="B128" s="14"/>
      <c r="C128" s="14"/>
      <c r="D128" s="14"/>
      <c r="E128" s="14"/>
      <c r="F128" s="14"/>
      <c r="G128" s="14"/>
    </row>
    <row r="129" spans="1:7" hidden="1" x14ac:dyDescent="0.35">
      <c r="A129" s="14"/>
      <c r="B129" s="14"/>
      <c r="C129" s="14"/>
      <c r="D129" s="14"/>
      <c r="E129" s="14"/>
      <c r="F129" s="14"/>
      <c r="G129" s="14"/>
    </row>
    <row r="130" spans="1:7" hidden="1" x14ac:dyDescent="0.35">
      <c r="A130" s="14"/>
      <c r="B130" s="14"/>
      <c r="C130" s="14"/>
      <c r="D130" s="14"/>
      <c r="E130" s="14"/>
      <c r="F130" s="14"/>
      <c r="G130" s="14"/>
    </row>
    <row r="131" spans="1:7" hidden="1" x14ac:dyDescent="0.35">
      <c r="A131" s="14"/>
      <c r="B131" s="14"/>
      <c r="C131" s="14"/>
      <c r="D131" s="14"/>
      <c r="E131" s="14"/>
      <c r="F131" s="14"/>
      <c r="G131" s="14"/>
    </row>
    <row r="132" spans="1:7" hidden="1" x14ac:dyDescent="0.35">
      <c r="A132" s="14"/>
      <c r="B132" s="14"/>
      <c r="C132" s="14"/>
      <c r="D132" s="14"/>
      <c r="E132" s="14"/>
      <c r="F132" s="14"/>
      <c r="G132" s="14"/>
    </row>
    <row r="133" spans="1:7" hidden="1" x14ac:dyDescent="0.35">
      <c r="A133" s="14"/>
      <c r="B133" s="14"/>
      <c r="C133" s="14"/>
      <c r="D133" s="14"/>
      <c r="E133" s="14"/>
      <c r="F133" s="14"/>
      <c r="G133" s="14"/>
    </row>
    <row r="134" spans="1:7" hidden="1" x14ac:dyDescent="0.35">
      <c r="A134" s="14"/>
      <c r="B134" s="14"/>
      <c r="C134" s="14"/>
      <c r="D134" s="14"/>
      <c r="E134" s="14"/>
      <c r="F134" s="14"/>
      <c r="G134" s="14"/>
    </row>
    <row r="135" spans="1:7" hidden="1" x14ac:dyDescent="0.35">
      <c r="A135" s="14"/>
      <c r="B135" s="14"/>
      <c r="C135" s="14"/>
      <c r="D135" s="14"/>
      <c r="E135" s="14"/>
      <c r="F135" s="14"/>
      <c r="G135" s="14"/>
    </row>
    <row r="136" spans="1:7" hidden="1" x14ac:dyDescent="0.35">
      <c r="A136" s="14"/>
      <c r="B136" s="14"/>
      <c r="C136" s="14"/>
      <c r="D136" s="14"/>
      <c r="E136" s="14"/>
      <c r="F136" s="14"/>
      <c r="G136" s="14"/>
    </row>
    <row r="137" spans="1:7" hidden="1" x14ac:dyDescent="0.35">
      <c r="A137" s="14"/>
      <c r="B137" s="14"/>
      <c r="C137" s="14"/>
      <c r="D137" s="14"/>
      <c r="E137" s="14"/>
      <c r="F137" s="14"/>
      <c r="G137" s="14"/>
    </row>
    <row r="138" spans="1:7" hidden="1" x14ac:dyDescent="0.35">
      <c r="A138" s="14"/>
      <c r="B138" s="14"/>
      <c r="C138" s="14"/>
      <c r="D138" s="14"/>
      <c r="E138" s="14"/>
      <c r="F138" s="14"/>
      <c r="G138" s="14"/>
    </row>
    <row r="139" spans="1:7" hidden="1" x14ac:dyDescent="0.35">
      <c r="A139" s="14"/>
      <c r="B139" s="14"/>
      <c r="C139" s="14"/>
      <c r="D139" s="14"/>
      <c r="E139" s="14"/>
      <c r="F139" s="14"/>
      <c r="G139" s="14"/>
    </row>
    <row r="140" spans="1:7" hidden="1" x14ac:dyDescent="0.35">
      <c r="A140" s="14"/>
      <c r="B140" s="14"/>
      <c r="C140" s="14"/>
      <c r="D140" s="14"/>
      <c r="E140" s="14"/>
      <c r="F140" s="14"/>
      <c r="G140" s="14"/>
    </row>
    <row r="141" spans="1:7" hidden="1" x14ac:dyDescent="0.35">
      <c r="A141" s="14"/>
      <c r="B141" s="14"/>
      <c r="C141" s="14"/>
      <c r="D141" s="14"/>
      <c r="E141" s="14"/>
      <c r="F141" s="14"/>
      <c r="G141" s="14"/>
    </row>
    <row r="142" spans="1:7" hidden="1" x14ac:dyDescent="0.35">
      <c r="A142" s="14"/>
      <c r="B142" s="14"/>
      <c r="C142" s="14"/>
      <c r="D142" s="14"/>
      <c r="E142" s="14"/>
      <c r="F142" s="14"/>
      <c r="G142" s="14"/>
    </row>
    <row r="143" spans="1:7" hidden="1" x14ac:dyDescent="0.35">
      <c r="A143" s="14"/>
      <c r="B143" s="14"/>
      <c r="C143" s="14"/>
      <c r="D143" s="14"/>
      <c r="E143" s="14"/>
      <c r="F143" s="14"/>
      <c r="G143" s="14"/>
    </row>
    <row r="144" spans="1:7" hidden="1" x14ac:dyDescent="0.35">
      <c r="A144" s="14"/>
      <c r="B144" s="14"/>
      <c r="C144" s="14"/>
      <c r="D144" s="14"/>
      <c r="E144" s="14"/>
      <c r="F144" s="14"/>
      <c r="G144" s="14"/>
    </row>
    <row r="145" spans="1:7" hidden="1" x14ac:dyDescent="0.35">
      <c r="A145" s="14"/>
      <c r="B145" s="14"/>
      <c r="C145" s="14"/>
      <c r="D145" s="14"/>
      <c r="E145" s="14"/>
      <c r="F145" s="14"/>
      <c r="G145" s="14"/>
    </row>
    <row r="146" spans="1:7" hidden="1" x14ac:dyDescent="0.35">
      <c r="A146" s="14"/>
      <c r="B146" s="14"/>
      <c r="C146" s="14"/>
      <c r="D146" s="14"/>
      <c r="E146" s="14"/>
      <c r="F146" s="14"/>
      <c r="G146" s="14"/>
    </row>
    <row r="147" spans="1:7" hidden="1" x14ac:dyDescent="0.35">
      <c r="A147" s="14"/>
      <c r="B147" s="14"/>
      <c r="C147" s="14"/>
      <c r="D147" s="14"/>
      <c r="E147" s="14"/>
      <c r="F147" s="14"/>
      <c r="G147" s="14"/>
    </row>
    <row r="148" spans="1:7" hidden="1" x14ac:dyDescent="0.35">
      <c r="A148" s="14"/>
      <c r="B148" s="14"/>
      <c r="C148" s="14"/>
      <c r="D148" s="14"/>
      <c r="E148" s="14"/>
      <c r="F148" s="14"/>
      <c r="G148" s="14"/>
    </row>
    <row r="149" spans="1:7" hidden="1" x14ac:dyDescent="0.35">
      <c r="A149" s="14"/>
      <c r="B149" s="14"/>
      <c r="C149" s="14"/>
      <c r="D149" s="14"/>
      <c r="E149" s="14"/>
      <c r="F149" s="14"/>
      <c r="G149" s="14"/>
    </row>
    <row r="150" spans="1:7" hidden="1" x14ac:dyDescent="0.35">
      <c r="A150" s="14"/>
      <c r="B150" s="14"/>
      <c r="C150" s="14"/>
      <c r="D150" s="14"/>
      <c r="E150" s="14"/>
      <c r="F150" s="14"/>
      <c r="G150" s="14"/>
    </row>
    <row r="151" spans="1:7" hidden="1" x14ac:dyDescent="0.35">
      <c r="A151" s="14"/>
      <c r="B151" s="14"/>
      <c r="C151" s="14"/>
      <c r="D151" s="14"/>
      <c r="E151" s="14"/>
      <c r="F151" s="14"/>
      <c r="G151" s="14"/>
    </row>
    <row r="152" spans="1:7" hidden="1" x14ac:dyDescent="0.35">
      <c r="A152" s="14"/>
      <c r="B152" s="14"/>
      <c r="C152" s="14"/>
      <c r="D152" s="14"/>
      <c r="E152" s="14"/>
      <c r="F152" s="14"/>
      <c r="G152" s="14"/>
    </row>
    <row r="153" spans="1:7" hidden="1" x14ac:dyDescent="0.35">
      <c r="A153" s="14"/>
      <c r="B153" s="14"/>
      <c r="C153" s="14"/>
      <c r="D153" s="14"/>
      <c r="E153" s="14"/>
      <c r="F153" s="14"/>
      <c r="G153" s="14"/>
    </row>
    <row r="154" spans="1:7" hidden="1" x14ac:dyDescent="0.35">
      <c r="A154" s="14"/>
      <c r="B154" s="14"/>
      <c r="C154" s="14"/>
      <c r="D154" s="14"/>
      <c r="E154" s="14"/>
      <c r="F154" s="14"/>
      <c r="G154" s="14"/>
    </row>
    <row r="155" spans="1:7" hidden="1" x14ac:dyDescent="0.35">
      <c r="A155" s="14"/>
      <c r="B155" s="14"/>
      <c r="C155" s="14"/>
      <c r="D155" s="14"/>
      <c r="E155" s="14"/>
      <c r="F155" s="14"/>
      <c r="G155" s="14"/>
    </row>
    <row r="156" spans="1:7" hidden="1" x14ac:dyDescent="0.35">
      <c r="A156" s="14"/>
      <c r="B156" s="14"/>
      <c r="C156" s="14"/>
      <c r="D156" s="14"/>
      <c r="E156" s="14"/>
      <c r="F156" s="14"/>
      <c r="G156" s="14"/>
    </row>
    <row r="157" spans="1:7" hidden="1" x14ac:dyDescent="0.35">
      <c r="A157" s="14"/>
      <c r="B157" s="14"/>
      <c r="C157" s="14"/>
      <c r="D157" s="14"/>
      <c r="E157" s="14"/>
      <c r="F157" s="14"/>
      <c r="G157" s="14"/>
    </row>
    <row r="158" spans="1:7" hidden="1" x14ac:dyDescent="0.35">
      <c r="A158" s="14"/>
      <c r="B158" s="14"/>
      <c r="C158" s="14"/>
      <c r="D158" s="14"/>
      <c r="E158" s="14"/>
      <c r="F158" s="14"/>
      <c r="G158" s="14"/>
    </row>
    <row r="159" spans="1:7" hidden="1" x14ac:dyDescent="0.35">
      <c r="A159" s="14"/>
      <c r="B159" s="14"/>
      <c r="C159" s="14"/>
      <c r="D159" s="14"/>
      <c r="E159" s="14"/>
      <c r="F159" s="14"/>
      <c r="G159" s="14"/>
    </row>
    <row r="160" spans="1:7" hidden="1" x14ac:dyDescent="0.35">
      <c r="A160" s="14"/>
      <c r="B160" s="14"/>
      <c r="C160" s="14"/>
      <c r="D160" s="14"/>
      <c r="E160" s="14"/>
      <c r="F160" s="14"/>
      <c r="G160" s="14"/>
    </row>
    <row r="161" spans="1:7" hidden="1" x14ac:dyDescent="0.35">
      <c r="A161" s="14"/>
      <c r="B161" s="14"/>
      <c r="C161" s="14"/>
      <c r="D161" s="14"/>
      <c r="E161" s="14"/>
      <c r="F161" s="14"/>
      <c r="G161" s="14"/>
    </row>
    <row r="162" spans="1:7" hidden="1" x14ac:dyDescent="0.35">
      <c r="A162" s="14"/>
      <c r="B162" s="14"/>
      <c r="C162" s="14"/>
      <c r="D162" s="14"/>
      <c r="E162" s="14"/>
      <c r="F162" s="14"/>
      <c r="G162" s="14"/>
    </row>
    <row r="163" spans="1:7" hidden="1" x14ac:dyDescent="0.35">
      <c r="A163" s="14"/>
      <c r="B163" s="14"/>
      <c r="C163" s="14"/>
      <c r="D163" s="14"/>
      <c r="E163" s="14"/>
      <c r="F163" s="14"/>
      <c r="G163" s="14"/>
    </row>
    <row r="164" spans="1:7" hidden="1" x14ac:dyDescent="0.35">
      <c r="A164" s="14"/>
      <c r="B164" s="14"/>
      <c r="C164" s="14"/>
      <c r="D164" s="14"/>
      <c r="E164" s="14"/>
      <c r="F164" s="14"/>
      <c r="G164" s="14"/>
    </row>
    <row r="165" spans="1:7" hidden="1" x14ac:dyDescent="0.35">
      <c r="A165" s="14"/>
      <c r="B165" s="14"/>
      <c r="C165" s="14"/>
      <c r="D165" s="14"/>
      <c r="E165" s="14"/>
      <c r="F165" s="14"/>
      <c r="G165" s="14"/>
    </row>
    <row r="166" spans="1:7" hidden="1" x14ac:dyDescent="0.35">
      <c r="A166" s="14"/>
      <c r="B166" s="14"/>
      <c r="C166" s="14"/>
      <c r="D166" s="14"/>
      <c r="E166" s="14"/>
      <c r="F166" s="14"/>
      <c r="G166" s="14"/>
    </row>
    <row r="167" spans="1:7" hidden="1" x14ac:dyDescent="0.35">
      <c r="A167" s="14"/>
      <c r="B167" s="14"/>
      <c r="C167" s="14"/>
      <c r="D167" s="14"/>
      <c r="E167" s="14"/>
      <c r="F167" s="14"/>
      <c r="G167" s="14"/>
    </row>
    <row r="168" spans="1:7" hidden="1" x14ac:dyDescent="0.35">
      <c r="A168" s="14"/>
      <c r="B168" s="14"/>
      <c r="C168" s="14"/>
      <c r="D168" s="14"/>
      <c r="E168" s="14"/>
      <c r="F168" s="14"/>
      <c r="G168" s="14"/>
    </row>
    <row r="169" spans="1:7" hidden="1" x14ac:dyDescent="0.35">
      <c r="A169" s="14"/>
      <c r="B169" s="14"/>
      <c r="C169" s="14"/>
      <c r="D169" s="14"/>
      <c r="E169" s="14"/>
      <c r="F169" s="14"/>
      <c r="G169" s="14"/>
    </row>
    <row r="170" spans="1:7" hidden="1" x14ac:dyDescent="0.35">
      <c r="A170" s="14"/>
      <c r="B170" s="14"/>
      <c r="C170" s="14"/>
      <c r="D170" s="14"/>
      <c r="E170" s="14"/>
      <c r="F170" s="14"/>
      <c r="G170" s="14"/>
    </row>
    <row r="171" spans="1:7" hidden="1" x14ac:dyDescent="0.35">
      <c r="A171" s="14"/>
      <c r="B171" s="14"/>
      <c r="C171" s="14"/>
      <c r="D171" s="14"/>
      <c r="E171" s="14"/>
      <c r="F171" s="14"/>
      <c r="G171" s="14"/>
    </row>
    <row r="172" spans="1:7" hidden="1" x14ac:dyDescent="0.35">
      <c r="A172" s="14"/>
      <c r="B172" s="14"/>
      <c r="C172" s="14"/>
      <c r="D172" s="14"/>
      <c r="E172" s="14"/>
      <c r="F172" s="14"/>
      <c r="G172" s="14"/>
    </row>
    <row r="173" spans="1:7" hidden="1" x14ac:dyDescent="0.35">
      <c r="A173" s="14"/>
      <c r="B173" s="14"/>
      <c r="C173" s="14"/>
      <c r="D173" s="14"/>
      <c r="E173" s="14"/>
      <c r="F173" s="14"/>
      <c r="G173" s="14"/>
    </row>
    <row r="174" spans="1:7" hidden="1" x14ac:dyDescent="0.35">
      <c r="A174" s="14"/>
      <c r="B174" s="14"/>
      <c r="C174" s="14"/>
      <c r="D174" s="14"/>
      <c r="E174" s="14"/>
      <c r="F174" s="14"/>
      <c r="G174" s="14"/>
    </row>
    <row r="175" spans="1:7" hidden="1" x14ac:dyDescent="0.35">
      <c r="A175" s="14"/>
      <c r="B175" s="14"/>
      <c r="C175" s="14"/>
      <c r="D175" s="14"/>
      <c r="E175" s="14"/>
      <c r="F175" s="14"/>
      <c r="G175" s="14"/>
    </row>
    <row r="176" spans="1:7" hidden="1" x14ac:dyDescent="0.35">
      <c r="A176" s="14"/>
      <c r="B176" s="14"/>
      <c r="C176" s="14"/>
      <c r="D176" s="14"/>
      <c r="E176" s="14"/>
      <c r="F176" s="14"/>
      <c r="G176" s="14"/>
    </row>
    <row r="177" spans="1:7" hidden="1" x14ac:dyDescent="0.35">
      <c r="A177" s="14"/>
      <c r="B177" s="14"/>
      <c r="C177" s="14"/>
      <c r="D177" s="14"/>
      <c r="E177" s="14"/>
      <c r="F177" s="14"/>
      <c r="G177" s="14"/>
    </row>
    <row r="178" spans="1:7" hidden="1" x14ac:dyDescent="0.35">
      <c r="A178" s="14"/>
      <c r="B178" s="14"/>
      <c r="C178" s="14"/>
      <c r="D178" s="14"/>
      <c r="E178" s="14"/>
      <c r="F178" s="14"/>
      <c r="G178" s="14"/>
    </row>
    <row r="179" spans="1:7" hidden="1" x14ac:dyDescent="0.35">
      <c r="A179" s="14"/>
      <c r="B179" s="14"/>
      <c r="C179" s="14"/>
      <c r="D179" s="14"/>
      <c r="E179" s="14"/>
      <c r="F179" s="14"/>
      <c r="G179" s="14"/>
    </row>
    <row r="180" spans="1:7" hidden="1" x14ac:dyDescent="0.35">
      <c r="A180" s="14"/>
      <c r="B180" s="14"/>
      <c r="C180" s="14"/>
      <c r="D180" s="14"/>
      <c r="E180" s="14"/>
      <c r="F180" s="14"/>
      <c r="G180" s="14"/>
    </row>
    <row r="181" spans="1:7" hidden="1" x14ac:dyDescent="0.35">
      <c r="A181" s="14"/>
      <c r="B181" s="14"/>
      <c r="C181" s="14"/>
      <c r="D181" s="14"/>
      <c r="E181" s="14"/>
      <c r="F181" s="14"/>
      <c r="G181" s="14"/>
    </row>
    <row r="182" spans="1:7" hidden="1" x14ac:dyDescent="0.35">
      <c r="A182" s="14"/>
      <c r="B182" s="14"/>
      <c r="C182" s="14"/>
      <c r="D182" s="14"/>
      <c r="E182" s="14"/>
      <c r="F182" s="14"/>
      <c r="G182" s="14"/>
    </row>
    <row r="183" spans="1:7" hidden="1" x14ac:dyDescent="0.35">
      <c r="A183" s="14"/>
      <c r="B183" s="14"/>
      <c r="C183" s="14"/>
      <c r="D183" s="14"/>
      <c r="E183" s="14"/>
      <c r="F183" s="14"/>
      <c r="G183" s="14"/>
    </row>
    <row r="184" spans="1:7" hidden="1" x14ac:dyDescent="0.35">
      <c r="A184" s="14"/>
      <c r="B184" s="14"/>
      <c r="C184" s="14"/>
      <c r="D184" s="14"/>
      <c r="E184" s="14"/>
      <c r="F184" s="14"/>
      <c r="G184" s="14"/>
    </row>
    <row r="185" spans="1:7" hidden="1" x14ac:dyDescent="0.35">
      <c r="A185" s="14"/>
      <c r="B185" s="14"/>
      <c r="C185" s="14"/>
      <c r="D185" s="14"/>
      <c r="E185" s="14"/>
      <c r="F185" s="14"/>
      <c r="G185" s="14"/>
    </row>
    <row r="186" spans="1:7" hidden="1" x14ac:dyDescent="0.35">
      <c r="A186" s="14"/>
      <c r="B186" s="14"/>
      <c r="C186" s="14"/>
      <c r="D186" s="14"/>
      <c r="E186" s="14"/>
      <c r="F186" s="14"/>
      <c r="G186" s="14"/>
    </row>
    <row r="187" spans="1:7" hidden="1" x14ac:dyDescent="0.35">
      <c r="A187" s="14"/>
      <c r="B187" s="14"/>
      <c r="C187" s="14"/>
      <c r="D187" s="14"/>
      <c r="E187" s="14"/>
      <c r="F187" s="14"/>
      <c r="G187" s="14"/>
    </row>
    <row r="188" spans="1:7" hidden="1" x14ac:dyDescent="0.35">
      <c r="A188" s="14"/>
      <c r="B188" s="14"/>
      <c r="C188" s="14"/>
      <c r="D188" s="14"/>
      <c r="E188" s="14"/>
      <c r="F188" s="14"/>
      <c r="G188" s="14"/>
    </row>
    <row r="189" spans="1:7" hidden="1" x14ac:dyDescent="0.35">
      <c r="A189" s="14"/>
      <c r="B189" s="14"/>
      <c r="C189" s="14"/>
      <c r="D189" s="14"/>
      <c r="E189" s="14"/>
      <c r="F189" s="14"/>
      <c r="G189" s="14"/>
    </row>
    <row r="190" spans="1:7" hidden="1" x14ac:dyDescent="0.35">
      <c r="A190" s="14"/>
      <c r="B190" s="14"/>
      <c r="C190" s="14"/>
      <c r="D190" s="14"/>
      <c r="E190" s="14"/>
      <c r="F190" s="14"/>
      <c r="G190" s="14"/>
    </row>
    <row r="191" spans="1:7" hidden="1" x14ac:dyDescent="0.35">
      <c r="A191" s="14"/>
      <c r="B191" s="14"/>
      <c r="C191" s="14"/>
      <c r="D191" s="14"/>
      <c r="E191" s="14"/>
      <c r="F191" s="14"/>
      <c r="G191" s="14"/>
    </row>
    <row r="192" spans="1:7" hidden="1" x14ac:dyDescent="0.35">
      <c r="A192" s="14"/>
      <c r="B192" s="14"/>
      <c r="C192" s="14"/>
      <c r="D192" s="14"/>
      <c r="E192" s="14"/>
      <c r="F192" s="14"/>
      <c r="G192" s="14"/>
    </row>
    <row r="193" spans="1:7" hidden="1" x14ac:dyDescent="0.35">
      <c r="A193" s="14"/>
      <c r="B193" s="14"/>
      <c r="C193" s="14"/>
      <c r="D193" s="14"/>
      <c r="E193" s="14"/>
      <c r="F193" s="14"/>
      <c r="G193" s="14"/>
    </row>
    <row r="194" spans="1:7" hidden="1" x14ac:dyDescent="0.35">
      <c r="A194" s="14"/>
      <c r="B194" s="14"/>
      <c r="C194" s="14"/>
      <c r="D194" s="14"/>
      <c r="E194" s="14"/>
      <c r="F194" s="14"/>
      <c r="G194" s="14"/>
    </row>
    <row r="195" spans="1:7" hidden="1" x14ac:dyDescent="0.35">
      <c r="A195" s="14"/>
      <c r="B195" s="14"/>
      <c r="C195" s="14"/>
      <c r="D195" s="14"/>
      <c r="E195" s="14"/>
      <c r="F195" s="14"/>
      <c r="G195" s="14"/>
    </row>
    <row r="196" spans="1:7" hidden="1" x14ac:dyDescent="0.35">
      <c r="A196" s="14"/>
      <c r="B196" s="14"/>
      <c r="C196" s="14"/>
      <c r="D196" s="14"/>
      <c r="E196" s="14"/>
      <c r="F196" s="14"/>
      <c r="G196" s="14"/>
    </row>
    <row r="197" spans="1:7" hidden="1" x14ac:dyDescent="0.35">
      <c r="A197" s="14"/>
      <c r="B197" s="14"/>
      <c r="C197" s="14"/>
      <c r="D197" s="14"/>
      <c r="E197" s="14"/>
      <c r="F197" s="14"/>
      <c r="G197" s="14"/>
    </row>
    <row r="198" spans="1:7" hidden="1" x14ac:dyDescent="0.35">
      <c r="A198" s="14"/>
      <c r="B198" s="14"/>
      <c r="C198" s="14"/>
      <c r="D198" s="14"/>
      <c r="E198" s="14"/>
      <c r="F198" s="14"/>
      <c r="G198" s="14"/>
    </row>
    <row r="199" spans="1:7" hidden="1" x14ac:dyDescent="0.35">
      <c r="A199" s="14"/>
      <c r="B199" s="14"/>
      <c r="C199" s="14"/>
      <c r="D199" s="14"/>
      <c r="E199" s="14"/>
      <c r="F199" s="14"/>
      <c r="G199" s="14"/>
    </row>
    <row r="200" spans="1:7" hidden="1" x14ac:dyDescent="0.35">
      <c r="A200" s="14"/>
      <c r="B200" s="14"/>
      <c r="C200" s="14"/>
      <c r="D200" s="14"/>
      <c r="E200" s="14"/>
      <c r="F200" s="14"/>
      <c r="G200" s="14"/>
    </row>
    <row r="201" spans="1:7" hidden="1" x14ac:dyDescent="0.35">
      <c r="A201" s="14"/>
      <c r="B201" s="14"/>
      <c r="C201" s="14"/>
      <c r="D201" s="14"/>
      <c r="E201" s="14"/>
      <c r="F201" s="14"/>
      <c r="G201" s="14"/>
    </row>
    <row r="202" spans="1:7" hidden="1" x14ac:dyDescent="0.35">
      <c r="A202" s="14"/>
      <c r="B202" s="14"/>
      <c r="C202" s="14"/>
      <c r="D202" s="14"/>
      <c r="E202" s="14"/>
      <c r="F202" s="14"/>
      <c r="G202" s="14"/>
    </row>
    <row r="203" spans="1:7" hidden="1" x14ac:dyDescent="0.35">
      <c r="A203" s="14"/>
      <c r="B203" s="14"/>
      <c r="C203" s="14"/>
      <c r="D203" s="14"/>
      <c r="E203" s="14"/>
      <c r="F203" s="14"/>
      <c r="G203" s="14"/>
    </row>
    <row r="204" spans="1:7" hidden="1" x14ac:dyDescent="0.35">
      <c r="A204" s="14"/>
      <c r="B204" s="14"/>
      <c r="C204" s="14"/>
      <c r="D204" s="14"/>
      <c r="E204" s="14"/>
      <c r="F204" s="14"/>
      <c r="G204" s="14"/>
    </row>
    <row r="205" spans="1:7" hidden="1" x14ac:dyDescent="0.35">
      <c r="A205" s="14"/>
      <c r="B205" s="14"/>
      <c r="C205" s="14"/>
      <c r="D205" s="14"/>
      <c r="E205" s="14"/>
      <c r="F205" s="14"/>
      <c r="G205" s="14"/>
    </row>
    <row r="206" spans="1:7" hidden="1" x14ac:dyDescent="0.35">
      <c r="A206" s="14"/>
      <c r="B206" s="14"/>
      <c r="C206" s="14"/>
      <c r="D206" s="14"/>
      <c r="E206" s="14"/>
      <c r="F206" s="14"/>
      <c r="G206" s="14"/>
    </row>
    <row r="207" spans="1:7" hidden="1" x14ac:dyDescent="0.35">
      <c r="A207" s="14"/>
      <c r="B207" s="14"/>
      <c r="C207" s="14"/>
      <c r="D207" s="14"/>
      <c r="E207" s="14"/>
      <c r="F207" s="14"/>
      <c r="G207" s="14"/>
    </row>
    <row r="208" spans="1:7" hidden="1" x14ac:dyDescent="0.35">
      <c r="A208" s="14"/>
      <c r="B208" s="14"/>
      <c r="C208" s="14"/>
      <c r="D208" s="14"/>
      <c r="E208" s="14"/>
      <c r="F208" s="14"/>
      <c r="G208" s="14"/>
    </row>
    <row r="209" spans="1:7" hidden="1" x14ac:dyDescent="0.35">
      <c r="A209" s="14"/>
      <c r="B209" s="14"/>
      <c r="C209" s="14"/>
      <c r="D209" s="14"/>
      <c r="E209" s="14"/>
      <c r="F209" s="14"/>
      <c r="G209" s="14"/>
    </row>
    <row r="210" spans="1:7" hidden="1" x14ac:dyDescent="0.35">
      <c r="A210" s="14"/>
      <c r="B210" s="14"/>
      <c r="C210" s="14"/>
      <c r="D210" s="14"/>
      <c r="E210" s="14"/>
      <c r="F210" s="14"/>
      <c r="G210" s="14"/>
    </row>
    <row r="211" spans="1:7" hidden="1" x14ac:dyDescent="0.35">
      <c r="A211" s="14"/>
      <c r="B211" s="14"/>
      <c r="C211" s="14"/>
      <c r="D211" s="14"/>
      <c r="E211" s="14"/>
      <c r="F211" s="14"/>
      <c r="G211" s="14"/>
    </row>
    <row r="212" spans="1:7" hidden="1" x14ac:dyDescent="0.35">
      <c r="A212" s="14"/>
      <c r="B212" s="14"/>
      <c r="C212" s="14"/>
      <c r="D212" s="14"/>
      <c r="E212" s="14"/>
      <c r="F212" s="14"/>
      <c r="G212" s="14"/>
    </row>
    <row r="213" spans="1:7" hidden="1" x14ac:dyDescent="0.35">
      <c r="A213" s="14"/>
      <c r="B213" s="14"/>
      <c r="C213" s="14"/>
      <c r="D213" s="14"/>
      <c r="E213" s="14"/>
      <c r="F213" s="14"/>
      <c r="G213" s="14"/>
    </row>
    <row r="214" spans="1:7" hidden="1" x14ac:dyDescent="0.35">
      <c r="A214" s="14"/>
      <c r="B214" s="14"/>
      <c r="C214" s="14"/>
      <c r="D214" s="14"/>
      <c r="E214" s="14"/>
      <c r="F214" s="14"/>
      <c r="G214" s="14"/>
    </row>
    <row r="215" spans="1:7" hidden="1" x14ac:dyDescent="0.35">
      <c r="A215" s="14"/>
      <c r="B215" s="14"/>
      <c r="C215" s="14"/>
      <c r="D215" s="14"/>
      <c r="E215" s="14"/>
      <c r="F215" s="14"/>
      <c r="G215" s="14"/>
    </row>
    <row r="216" spans="1:7" hidden="1" x14ac:dyDescent="0.35">
      <c r="A216" s="14"/>
      <c r="B216" s="14"/>
      <c r="C216" s="14"/>
      <c r="D216" s="14"/>
      <c r="E216" s="14"/>
      <c r="F216" s="14"/>
      <c r="G216" s="14"/>
    </row>
    <row r="217" spans="1:7" hidden="1" x14ac:dyDescent="0.35">
      <c r="A217" s="14"/>
      <c r="B217" s="14"/>
      <c r="C217" s="14"/>
      <c r="D217" s="14"/>
      <c r="E217" s="14"/>
      <c r="F217" s="14"/>
      <c r="G217" s="14"/>
    </row>
    <row r="218" spans="1:7" hidden="1" x14ac:dyDescent="0.35">
      <c r="A218" s="14"/>
      <c r="B218" s="14"/>
      <c r="C218" s="14"/>
      <c r="D218" s="14"/>
      <c r="E218" s="14"/>
      <c r="F218" s="14"/>
      <c r="G218" s="14"/>
    </row>
    <row r="219" spans="1:7" hidden="1" x14ac:dyDescent="0.35">
      <c r="A219" s="14"/>
      <c r="B219" s="14"/>
      <c r="C219" s="14"/>
      <c r="D219" s="14"/>
      <c r="E219" s="14"/>
      <c r="F219" s="14"/>
      <c r="G219" s="14"/>
    </row>
    <row r="220" spans="1:7" hidden="1" x14ac:dyDescent="0.35">
      <c r="A220" s="14"/>
      <c r="B220" s="14"/>
      <c r="C220" s="14"/>
      <c r="D220" s="14"/>
      <c r="E220" s="14"/>
      <c r="F220" s="14"/>
      <c r="G220" s="14"/>
    </row>
    <row r="221" spans="1:7" hidden="1" x14ac:dyDescent="0.35">
      <c r="A221" s="14"/>
      <c r="B221" s="14"/>
      <c r="C221" s="14"/>
      <c r="D221" s="14"/>
      <c r="E221" s="14"/>
      <c r="F221" s="14"/>
      <c r="G221" s="14"/>
    </row>
    <row r="222" spans="1:7" hidden="1" x14ac:dyDescent="0.35">
      <c r="A222" s="14"/>
      <c r="B222" s="14"/>
      <c r="C222" s="14"/>
      <c r="D222" s="14"/>
      <c r="E222" s="14"/>
      <c r="F222" s="14"/>
      <c r="G222" s="14"/>
    </row>
    <row r="223" spans="1:7" hidden="1" x14ac:dyDescent="0.35">
      <c r="A223" s="14"/>
      <c r="B223" s="14"/>
      <c r="C223" s="14"/>
      <c r="D223" s="14"/>
      <c r="E223" s="14"/>
      <c r="F223" s="14"/>
      <c r="G223" s="14"/>
    </row>
    <row r="224" spans="1:7" hidden="1" x14ac:dyDescent="0.35">
      <c r="A224" s="14"/>
      <c r="B224" s="14"/>
      <c r="C224" s="14"/>
      <c r="D224" s="14"/>
      <c r="E224" s="14"/>
      <c r="F224" s="14"/>
      <c r="G224" s="14"/>
    </row>
    <row r="225" spans="1:7" hidden="1" x14ac:dyDescent="0.35">
      <c r="A225" s="14"/>
      <c r="B225" s="14"/>
      <c r="C225" s="14"/>
      <c r="D225" s="14"/>
      <c r="E225" s="14"/>
      <c r="F225" s="14"/>
      <c r="G225" s="14"/>
    </row>
    <row r="226" spans="1:7" hidden="1" x14ac:dyDescent="0.35">
      <c r="A226" s="14"/>
      <c r="B226" s="14"/>
      <c r="C226" s="14"/>
      <c r="D226" s="14"/>
      <c r="E226" s="14"/>
      <c r="F226" s="14"/>
      <c r="G226" s="14"/>
    </row>
    <row r="227" spans="1:7" hidden="1" x14ac:dyDescent="0.35"/>
    <row r="228" spans="1:7" hidden="1" x14ac:dyDescent="0.35"/>
    <row r="229" spans="1:7" hidden="1" x14ac:dyDescent="0.35"/>
    <row r="230" spans="1:7" hidden="1" x14ac:dyDescent="0.35"/>
    <row r="231" spans="1:7" hidden="1" x14ac:dyDescent="0.35"/>
    <row r="232" spans="1:7" hidden="1" x14ac:dyDescent="0.35"/>
    <row r="233" spans="1:7" hidden="1" x14ac:dyDescent="0.35"/>
    <row r="234" spans="1:7" hidden="1" x14ac:dyDescent="0.35"/>
    <row r="235" spans="1:7" hidden="1" x14ac:dyDescent="0.35"/>
    <row r="236" spans="1:7" hidden="1" x14ac:dyDescent="0.35"/>
    <row r="237" spans="1:7" hidden="1" x14ac:dyDescent="0.35"/>
    <row r="238" spans="1:7" hidden="1" x14ac:dyDescent="0.35"/>
    <row r="239" spans="1:7" hidden="1" x14ac:dyDescent="0.35"/>
    <row r="240" spans="1:7" hidden="1" x14ac:dyDescent="0.35"/>
    <row r="241" hidden="1" x14ac:dyDescent="0.35"/>
    <row r="242" hidden="1" x14ac:dyDescent="0.35"/>
    <row r="243" hidden="1" x14ac:dyDescent="0.35"/>
    <row r="244" hidden="1" x14ac:dyDescent="0.35"/>
    <row r="245" hidden="1" x14ac:dyDescent="0.35"/>
    <row r="246" hidden="1" x14ac:dyDescent="0.35"/>
    <row r="247" hidden="1" x14ac:dyDescent="0.35"/>
    <row r="248" hidden="1" x14ac:dyDescent="0.35"/>
    <row r="249" hidden="1" x14ac:dyDescent="0.35"/>
    <row r="250" hidden="1" x14ac:dyDescent="0.35"/>
    <row r="251" hidden="1" x14ac:dyDescent="0.35"/>
    <row r="252" hidden="1" x14ac:dyDescent="0.35"/>
    <row r="253" hidden="1" x14ac:dyDescent="0.35"/>
    <row r="254" hidden="1" x14ac:dyDescent="0.35"/>
    <row r="255" hidden="1" x14ac:dyDescent="0.35"/>
    <row r="256" hidden="1" x14ac:dyDescent="0.35"/>
    <row r="257" hidden="1" x14ac:dyDescent="0.35"/>
    <row r="258" hidden="1" x14ac:dyDescent="0.35"/>
    <row r="259" hidden="1" x14ac:dyDescent="0.35"/>
    <row r="260" hidden="1" x14ac:dyDescent="0.35"/>
    <row r="261" hidden="1" x14ac:dyDescent="0.35"/>
    <row r="262" hidden="1" x14ac:dyDescent="0.35"/>
    <row r="263" hidden="1" x14ac:dyDescent="0.35"/>
    <row r="264" hidden="1" x14ac:dyDescent="0.35"/>
    <row r="265" hidden="1" x14ac:dyDescent="0.35"/>
    <row r="266" hidden="1" x14ac:dyDescent="0.35"/>
    <row r="267" hidden="1" x14ac:dyDescent="0.35"/>
    <row r="268" hidden="1" x14ac:dyDescent="0.35"/>
    <row r="269" hidden="1" x14ac:dyDescent="0.35"/>
    <row r="270" hidden="1" x14ac:dyDescent="0.35"/>
    <row r="271" hidden="1" x14ac:dyDescent="0.35"/>
    <row r="272" hidden="1" x14ac:dyDescent="0.35"/>
    <row r="273" hidden="1" x14ac:dyDescent="0.35"/>
    <row r="274" hidden="1" x14ac:dyDescent="0.35"/>
    <row r="275" hidden="1" x14ac:dyDescent="0.35"/>
    <row r="276" hidden="1" x14ac:dyDescent="0.35"/>
    <row r="277" hidden="1" x14ac:dyDescent="0.35"/>
    <row r="278" hidden="1" x14ac:dyDescent="0.35"/>
    <row r="279" hidden="1" x14ac:dyDescent="0.35"/>
    <row r="280" hidden="1" x14ac:dyDescent="0.35"/>
    <row r="281" hidden="1" x14ac:dyDescent="0.35"/>
    <row r="282" hidden="1" x14ac:dyDescent="0.35"/>
    <row r="283" hidden="1" x14ac:dyDescent="0.35"/>
    <row r="284" hidden="1" x14ac:dyDescent="0.35"/>
    <row r="285" hidden="1" x14ac:dyDescent="0.35"/>
    <row r="286" hidden="1" x14ac:dyDescent="0.35"/>
    <row r="287" hidden="1" x14ac:dyDescent="0.35"/>
    <row r="288" hidden="1" x14ac:dyDescent="0.35"/>
    <row r="289" hidden="1" x14ac:dyDescent="0.35"/>
    <row r="290" hidden="1" x14ac:dyDescent="0.35"/>
    <row r="291" hidden="1" x14ac:dyDescent="0.35"/>
    <row r="292" hidden="1" x14ac:dyDescent="0.35"/>
    <row r="293" hidden="1" x14ac:dyDescent="0.35"/>
    <row r="294" hidden="1" x14ac:dyDescent="0.35"/>
    <row r="295" hidden="1" x14ac:dyDescent="0.35"/>
    <row r="296" hidden="1" x14ac:dyDescent="0.35"/>
    <row r="297" hidden="1" x14ac:dyDescent="0.35"/>
    <row r="298" hidden="1" x14ac:dyDescent="0.35"/>
    <row r="299" hidden="1" x14ac:dyDescent="0.35"/>
    <row r="300" hidden="1" x14ac:dyDescent="0.35"/>
    <row r="301" hidden="1" x14ac:dyDescent="0.35"/>
    <row r="302" hidden="1" x14ac:dyDescent="0.35"/>
    <row r="303" hidden="1" x14ac:dyDescent="0.35"/>
    <row r="304" hidden="1" x14ac:dyDescent="0.35"/>
    <row r="305" spans="1:28" hidden="1" x14ac:dyDescent="0.35"/>
    <row r="306" spans="1:28" hidden="1" x14ac:dyDescent="0.35"/>
    <row r="307" spans="1:28" hidden="1" x14ac:dyDescent="0.35"/>
    <row r="308" spans="1:28" hidden="1" x14ac:dyDescent="0.35"/>
    <row r="309" spans="1:28" hidden="1" x14ac:dyDescent="0.35"/>
    <row r="310" spans="1:28" hidden="1" x14ac:dyDescent="0.35"/>
    <row r="311" spans="1:28" hidden="1" x14ac:dyDescent="0.35"/>
    <row r="312" spans="1:28" hidden="1" x14ac:dyDescent="0.35"/>
    <row r="313" spans="1:28" hidden="1" x14ac:dyDescent="0.35">
      <c r="A313" s="1" t="s">
        <v>79</v>
      </c>
      <c r="B313" s="1" t="s">
        <v>79</v>
      </c>
      <c r="C313" s="1" t="s">
        <v>79</v>
      </c>
      <c r="D313" s="1" t="s">
        <v>79</v>
      </c>
      <c r="E313" s="1" t="s">
        <v>79</v>
      </c>
      <c r="F313" s="1" t="s">
        <v>79</v>
      </c>
      <c r="G313" s="1" t="s">
        <v>79</v>
      </c>
      <c r="H313" s="1" t="s">
        <v>79</v>
      </c>
      <c r="I313" s="1" t="s">
        <v>79</v>
      </c>
      <c r="J313" s="1" t="s">
        <v>79</v>
      </c>
      <c r="K313" s="1" t="s">
        <v>79</v>
      </c>
      <c r="L313" s="1" t="s">
        <v>79</v>
      </c>
      <c r="M313" s="1" t="s">
        <v>79</v>
      </c>
      <c r="N313" s="1" t="s">
        <v>79</v>
      </c>
      <c r="O313" s="1" t="s">
        <v>79</v>
      </c>
      <c r="P313" s="1" t="s">
        <v>79</v>
      </c>
      <c r="Q313" s="1" t="s">
        <v>79</v>
      </c>
      <c r="R313" s="1" t="s">
        <v>79</v>
      </c>
      <c r="S313" s="1" t="s">
        <v>79</v>
      </c>
      <c r="T313" s="1" t="s">
        <v>79</v>
      </c>
      <c r="U313" s="1" t="s">
        <v>79</v>
      </c>
      <c r="V313" s="1" t="s">
        <v>79</v>
      </c>
      <c r="W313" s="1" t="s">
        <v>79</v>
      </c>
      <c r="X313" s="1" t="s">
        <v>79</v>
      </c>
      <c r="Y313" s="1" t="s">
        <v>79</v>
      </c>
      <c r="Z313" s="1" t="s">
        <v>79</v>
      </c>
    </row>
    <row r="314" spans="1:28" hidden="1" x14ac:dyDescent="0.35">
      <c r="Z314" s="1" t="s">
        <v>16</v>
      </c>
    </row>
    <row r="315" spans="1:28" ht="18.600000000000001" hidden="1" thickBot="1" x14ac:dyDescent="0.4">
      <c r="Z315" s="1" t="s">
        <v>80</v>
      </c>
      <c r="AA315" s="30">
        <v>25000</v>
      </c>
      <c r="AB315" s="1" t="s">
        <v>81</v>
      </c>
    </row>
    <row r="316" spans="1:28" hidden="1" x14ac:dyDescent="0.35">
      <c r="R316" s="31" t="s">
        <v>82</v>
      </c>
      <c r="S316" s="32" t="s">
        <v>83</v>
      </c>
      <c r="T316" s="32" t="s">
        <v>84</v>
      </c>
      <c r="U316" s="32" t="s">
        <v>85</v>
      </c>
      <c r="V316" s="32" t="s">
        <v>86</v>
      </c>
      <c r="W316" s="33" t="s">
        <v>87</v>
      </c>
      <c r="Z316" s="1" t="s">
        <v>88</v>
      </c>
      <c r="AA316" s="30">
        <v>50000</v>
      </c>
      <c r="AB316" s="1" t="s">
        <v>89</v>
      </c>
    </row>
    <row r="317" spans="1:28" hidden="1" x14ac:dyDescent="0.35">
      <c r="R317" s="34">
        <v>0</v>
      </c>
      <c r="S317" s="35">
        <v>250000</v>
      </c>
      <c r="T317" s="35" t="s">
        <v>90</v>
      </c>
      <c r="U317" s="36">
        <v>0</v>
      </c>
      <c r="V317" s="36">
        <v>0</v>
      </c>
      <c r="W317" s="37">
        <v>0</v>
      </c>
      <c r="Z317" s="1" t="s">
        <v>91</v>
      </c>
      <c r="AA317" s="30">
        <v>25000</v>
      </c>
      <c r="AB317" s="1" t="s">
        <v>92</v>
      </c>
    </row>
    <row r="318" spans="1:28" hidden="1" x14ac:dyDescent="0.35">
      <c r="R318" s="34">
        <f>S317+1</f>
        <v>250001</v>
      </c>
      <c r="S318" s="35">
        <v>300000</v>
      </c>
      <c r="T318" s="35" t="s">
        <v>93</v>
      </c>
      <c r="U318" s="36">
        <v>0.05</v>
      </c>
      <c r="V318" s="36">
        <v>0</v>
      </c>
      <c r="W318" s="37">
        <v>0</v>
      </c>
      <c r="Z318" s="1" t="s">
        <v>94</v>
      </c>
      <c r="AA318" s="30">
        <v>50000</v>
      </c>
      <c r="AB318" s="1" t="s">
        <v>95</v>
      </c>
    </row>
    <row r="319" spans="1:28" hidden="1" x14ac:dyDescent="0.35">
      <c r="R319" s="34">
        <f t="shared" ref="R319:R321" si="0">S318+1</f>
        <v>300001</v>
      </c>
      <c r="S319" s="35">
        <v>500000</v>
      </c>
      <c r="T319" s="35" t="s">
        <v>96</v>
      </c>
      <c r="U319" s="36">
        <v>0.05</v>
      </c>
      <c r="V319" s="36">
        <v>0.05</v>
      </c>
      <c r="W319" s="37">
        <v>0</v>
      </c>
      <c r="Z319" s="1" t="s">
        <v>97</v>
      </c>
      <c r="AA319" s="30">
        <v>50000</v>
      </c>
      <c r="AB319" s="1" t="s">
        <v>98</v>
      </c>
    </row>
    <row r="320" spans="1:28" hidden="1" x14ac:dyDescent="0.35">
      <c r="R320" s="34">
        <f t="shared" si="0"/>
        <v>500001</v>
      </c>
      <c r="S320" s="35">
        <v>1000000</v>
      </c>
      <c r="T320" s="35" t="s">
        <v>99</v>
      </c>
      <c r="U320" s="36">
        <v>0.2</v>
      </c>
      <c r="V320" s="36">
        <v>0.2</v>
      </c>
      <c r="W320" s="37">
        <v>0.2</v>
      </c>
      <c r="Z320" s="1" t="s">
        <v>100</v>
      </c>
      <c r="AA320" s="30">
        <v>75000</v>
      </c>
      <c r="AB320" s="1" t="s">
        <v>101</v>
      </c>
    </row>
    <row r="321" spans="18:28" hidden="1" x14ac:dyDescent="0.35">
      <c r="R321" s="34">
        <f t="shared" si="0"/>
        <v>1000001</v>
      </c>
      <c r="S321" s="35">
        <v>5000000</v>
      </c>
      <c r="T321" s="35" t="s">
        <v>102</v>
      </c>
      <c r="U321" s="36">
        <v>0.3</v>
      </c>
      <c r="V321" s="36">
        <v>0.3</v>
      </c>
      <c r="W321" s="37">
        <v>0.3</v>
      </c>
      <c r="Z321" s="1" t="s">
        <v>103</v>
      </c>
      <c r="AA321" s="30">
        <v>100000</v>
      </c>
      <c r="AB321" s="1" t="s">
        <v>104</v>
      </c>
    </row>
    <row r="322" spans="18:28" hidden="1" x14ac:dyDescent="0.35">
      <c r="R322" s="38" t="s">
        <v>105</v>
      </c>
      <c r="S322" s="39"/>
      <c r="T322" s="39"/>
      <c r="U322" s="40">
        <f ca="1">IF($C$11="Adult",$E$72,0)</f>
        <v>3046500</v>
      </c>
      <c r="V322" s="40">
        <f ca="1">IF($C$11="Senior",$E$72,0)</f>
        <v>0</v>
      </c>
      <c r="W322" s="41">
        <f ca="1">IF($C$11="Super Senior",$E$72,0)</f>
        <v>0</v>
      </c>
      <c r="Z322" s="1" t="s">
        <v>16</v>
      </c>
      <c r="AA322" s="30"/>
    </row>
    <row r="323" spans="18:28" hidden="1" x14ac:dyDescent="0.35">
      <c r="R323" s="42" t="s">
        <v>106</v>
      </c>
      <c r="S323" s="43"/>
      <c r="T323" s="43"/>
      <c r="U323" s="44">
        <v>0</v>
      </c>
      <c r="V323" s="44">
        <v>0</v>
      </c>
      <c r="W323" s="45">
        <v>0</v>
      </c>
      <c r="Z323" s="1" t="s">
        <v>107</v>
      </c>
      <c r="AA323" s="30">
        <v>50000</v>
      </c>
      <c r="AB323" s="1" t="s">
        <v>108</v>
      </c>
    </row>
    <row r="324" spans="18:28" hidden="1" x14ac:dyDescent="0.35">
      <c r="R324" s="42" t="s">
        <v>109</v>
      </c>
      <c r="S324" s="43"/>
      <c r="T324" s="43"/>
      <c r="U324" s="35">
        <f ca="1">MAX(IF(U$322&gt;=$S318,($S318-$S317)*U318,(U$322-$S317)*U318),0)</f>
        <v>2500</v>
      </c>
      <c r="V324" s="35">
        <f t="shared" ref="V324:W324" ca="1" si="1">MAX(IF(V$322&gt;=$S318,($S318-$S317)*V318,(V$322-$S317)*V318),0)</f>
        <v>0</v>
      </c>
      <c r="W324" s="46">
        <f t="shared" ca="1" si="1"/>
        <v>0</v>
      </c>
      <c r="Z324" s="1" t="s">
        <v>110</v>
      </c>
      <c r="AA324" s="30">
        <v>50000</v>
      </c>
      <c r="AB324" s="1" t="s">
        <v>111</v>
      </c>
    </row>
    <row r="325" spans="18:28" hidden="1" x14ac:dyDescent="0.35">
      <c r="R325" s="42" t="s">
        <v>112</v>
      </c>
      <c r="S325" s="43"/>
      <c r="T325" s="43"/>
      <c r="U325" s="35">
        <f t="shared" ref="U325:W327" ca="1" si="2">MAX(IF(U$322&gt;=$S319,($S319-$S318)*U319,(U$322-$S318)*U319),0)</f>
        <v>10000</v>
      </c>
      <c r="V325" s="35">
        <f t="shared" ca="1" si="2"/>
        <v>0</v>
      </c>
      <c r="W325" s="46">
        <f t="shared" ca="1" si="2"/>
        <v>0</v>
      </c>
      <c r="Z325" s="1" t="s">
        <v>113</v>
      </c>
      <c r="AA325" s="30">
        <v>100000</v>
      </c>
      <c r="AB325" s="1" t="s">
        <v>114</v>
      </c>
    </row>
    <row r="326" spans="18:28" hidden="1" x14ac:dyDescent="0.35">
      <c r="R326" s="42" t="s">
        <v>115</v>
      </c>
      <c r="S326" s="43"/>
      <c r="T326" s="43"/>
      <c r="U326" s="35">
        <f t="shared" ca="1" si="2"/>
        <v>100000</v>
      </c>
      <c r="V326" s="35">
        <f t="shared" ca="1" si="2"/>
        <v>0</v>
      </c>
      <c r="W326" s="46">
        <f t="shared" ca="1" si="2"/>
        <v>0</v>
      </c>
      <c r="Z326" s="1" t="s">
        <v>16</v>
      </c>
      <c r="AA326" s="30"/>
    </row>
    <row r="327" spans="18:28" hidden="1" x14ac:dyDescent="0.35">
      <c r="R327" s="47" t="s">
        <v>116</v>
      </c>
      <c r="S327" s="48"/>
      <c r="T327" s="48"/>
      <c r="U327" s="35">
        <f t="shared" ca="1" si="2"/>
        <v>613950</v>
      </c>
      <c r="V327" s="35">
        <f t="shared" ca="1" si="2"/>
        <v>0</v>
      </c>
      <c r="W327" s="46">
        <f t="shared" ca="1" si="2"/>
        <v>0</v>
      </c>
      <c r="Z327" s="1" t="s">
        <v>117</v>
      </c>
      <c r="AA327" s="30">
        <v>5000</v>
      </c>
      <c r="AB327" s="1" t="s">
        <v>118</v>
      </c>
    </row>
    <row r="328" spans="18:28" hidden="1" x14ac:dyDescent="0.35">
      <c r="R328" s="49" t="s">
        <v>119</v>
      </c>
      <c r="S328" s="50">
        <f ca="1">SUM(U328:W328)</f>
        <v>726450</v>
      </c>
      <c r="T328" s="51"/>
      <c r="U328" s="52">
        <f ca="1">SUM(U323:U327)</f>
        <v>726450</v>
      </c>
      <c r="V328" s="52">
        <f t="shared" ref="V328:W328" ca="1" si="3">SUM(V323:V327)</f>
        <v>0</v>
      </c>
      <c r="W328" s="53">
        <f t="shared" ca="1" si="3"/>
        <v>0</v>
      </c>
      <c r="Z328" s="1" t="s">
        <v>120</v>
      </c>
      <c r="AA328" s="30">
        <v>5000</v>
      </c>
      <c r="AB328" s="1" t="s">
        <v>121</v>
      </c>
    </row>
    <row r="329" spans="18:28" hidden="1" x14ac:dyDescent="0.35">
      <c r="R329" s="47" t="s">
        <v>122</v>
      </c>
      <c r="S329" s="54">
        <f ca="1">SUM(U329:W329)</f>
        <v>29058</v>
      </c>
      <c r="T329" s="48"/>
      <c r="U329" s="35">
        <f ca="1">U328*4%</f>
        <v>29058</v>
      </c>
      <c r="V329" s="35">
        <f t="shared" ref="V329:W329" ca="1" si="4">V328*4%</f>
        <v>0</v>
      </c>
      <c r="W329" s="46">
        <f t="shared" ca="1" si="4"/>
        <v>0</v>
      </c>
      <c r="Z329" s="1" t="s">
        <v>123</v>
      </c>
      <c r="AA329" s="30">
        <v>5000</v>
      </c>
      <c r="AB329" s="1" t="s">
        <v>124</v>
      </c>
    </row>
    <row r="330" spans="18:28" ht="18.600000000000001" hidden="1" thickBot="1" x14ac:dyDescent="0.4">
      <c r="R330" s="55" t="s">
        <v>125</v>
      </c>
      <c r="S330" s="56">
        <f ca="1">S328+S329</f>
        <v>755508</v>
      </c>
      <c r="T330" s="57"/>
      <c r="U330" s="58">
        <f ca="1">U328+U329</f>
        <v>755508</v>
      </c>
      <c r="V330" s="58">
        <f t="shared" ref="V330:W330" ca="1" si="5">V328+V329</f>
        <v>0</v>
      </c>
      <c r="W330" s="59">
        <f t="shared" ca="1" si="5"/>
        <v>0</v>
      </c>
      <c r="AA330" s="30"/>
    </row>
    <row r="331" spans="18:28" hidden="1" x14ac:dyDescent="0.35">
      <c r="Z331" s="1" t="s">
        <v>16</v>
      </c>
      <c r="AA331" s="30"/>
      <c r="AB331" s="1" t="s">
        <v>126</v>
      </c>
    </row>
    <row r="332" spans="18:28" hidden="1" x14ac:dyDescent="0.35">
      <c r="Z332" s="1" t="s">
        <v>127</v>
      </c>
      <c r="AA332" s="30">
        <v>75000</v>
      </c>
      <c r="AB332" s="1" t="s">
        <v>128</v>
      </c>
    </row>
    <row r="333" spans="18:28" hidden="1" x14ac:dyDescent="0.35">
      <c r="Z333" s="1" t="s">
        <v>129</v>
      </c>
      <c r="AA333" s="30">
        <v>125000</v>
      </c>
      <c r="AB333" s="1" t="s">
        <v>130</v>
      </c>
    </row>
    <row r="334" spans="18:28" hidden="1" x14ac:dyDescent="0.35">
      <c r="AA334" s="30"/>
    </row>
    <row r="335" spans="18:28" hidden="1" x14ac:dyDescent="0.35">
      <c r="Z335" s="1" t="s">
        <v>16</v>
      </c>
      <c r="AA335" s="30"/>
      <c r="AB335" s="1" t="s">
        <v>131</v>
      </c>
    </row>
    <row r="336" spans="18:28" hidden="1" x14ac:dyDescent="0.35">
      <c r="Z336" s="1" t="s">
        <v>132</v>
      </c>
      <c r="AA336" s="30">
        <v>40000</v>
      </c>
      <c r="AB336" s="1" t="s">
        <v>133</v>
      </c>
    </row>
    <row r="337" spans="18:28" hidden="1" x14ac:dyDescent="0.35">
      <c r="Z337" s="1" t="s">
        <v>134</v>
      </c>
      <c r="AA337" s="30">
        <v>100000</v>
      </c>
      <c r="AB337" s="1" t="s">
        <v>135</v>
      </c>
    </row>
    <row r="338" spans="18:28" hidden="1" x14ac:dyDescent="0.35"/>
    <row r="339" spans="18:28" hidden="1" x14ac:dyDescent="0.35">
      <c r="Z339" s="1" t="s">
        <v>16</v>
      </c>
      <c r="AB339" s="1" t="s">
        <v>136</v>
      </c>
    </row>
    <row r="340" spans="18:28" hidden="1" x14ac:dyDescent="0.35">
      <c r="Z340" s="1" t="s">
        <v>137</v>
      </c>
      <c r="AA340" s="1">
        <v>75000</v>
      </c>
      <c r="AB340" s="1" t="s">
        <v>138</v>
      </c>
    </row>
    <row r="341" spans="18:28" hidden="1" x14ac:dyDescent="0.35">
      <c r="Z341" s="1" t="s">
        <v>139</v>
      </c>
      <c r="AA341" s="1">
        <v>125000</v>
      </c>
      <c r="AB341" s="1" t="s">
        <v>140</v>
      </c>
    </row>
    <row r="342" spans="18:28" hidden="1" x14ac:dyDescent="0.35"/>
    <row r="343" spans="18:28" hidden="1" x14ac:dyDescent="0.35"/>
    <row r="344" spans="18:28" hidden="1" x14ac:dyDescent="0.35">
      <c r="AB344" s="60" t="s">
        <v>141</v>
      </c>
    </row>
    <row r="345" spans="18:28" hidden="1" x14ac:dyDescent="0.35">
      <c r="AB345" s="1" t="s">
        <v>16</v>
      </c>
    </row>
    <row r="346" spans="18:28" hidden="1" x14ac:dyDescent="0.35">
      <c r="R346" s="1" t="s">
        <v>142</v>
      </c>
      <c r="AB346" s="1" t="s">
        <v>143</v>
      </c>
    </row>
    <row r="347" spans="18:28" hidden="1" x14ac:dyDescent="0.35">
      <c r="R347" s="1" t="s">
        <v>144</v>
      </c>
      <c r="AB347" s="1" t="s">
        <v>145</v>
      </c>
    </row>
    <row r="348" spans="18:28" hidden="1" x14ac:dyDescent="0.35">
      <c r="R348" s="1" t="s">
        <v>146</v>
      </c>
      <c r="AB348" s="1" t="s">
        <v>147</v>
      </c>
    </row>
    <row r="349" spans="18:28" hidden="1" x14ac:dyDescent="0.35">
      <c r="R349" s="1" t="s">
        <v>148</v>
      </c>
      <c r="AB349" s="1" t="s">
        <v>149</v>
      </c>
    </row>
    <row r="350" spans="18:28" hidden="1" x14ac:dyDescent="0.35">
      <c r="R350" s="1" t="s">
        <v>150</v>
      </c>
      <c r="AB350" s="1" t="s">
        <v>151</v>
      </c>
    </row>
    <row r="351" spans="18:28" hidden="1" x14ac:dyDescent="0.35">
      <c r="R351" s="1" t="s">
        <v>152</v>
      </c>
      <c r="AB351" s="1" t="s">
        <v>153</v>
      </c>
    </row>
    <row r="352" spans="18:28" hidden="1" x14ac:dyDescent="0.35">
      <c r="R352" s="1" t="s">
        <v>154</v>
      </c>
      <c r="AB352" s="1" t="s">
        <v>155</v>
      </c>
    </row>
    <row r="353" spans="18:28" hidden="1" x14ac:dyDescent="0.35">
      <c r="R353" s="1" t="s">
        <v>156</v>
      </c>
      <c r="AB353" s="1" t="s">
        <v>157</v>
      </c>
    </row>
    <row r="354" spans="18:28" hidden="1" x14ac:dyDescent="0.35">
      <c r="R354" s="1" t="s">
        <v>158</v>
      </c>
      <c r="AB354" s="1" t="s">
        <v>159</v>
      </c>
    </row>
    <row r="355" spans="18:28" hidden="1" x14ac:dyDescent="0.35">
      <c r="R355" s="1" t="s">
        <v>160</v>
      </c>
      <c r="AB355" s="1" t="s">
        <v>161</v>
      </c>
    </row>
    <row r="356" spans="18:28" hidden="1" x14ac:dyDescent="0.35">
      <c r="R356" s="1" t="s">
        <v>162</v>
      </c>
      <c r="AB356" s="1" t="s">
        <v>163</v>
      </c>
    </row>
    <row r="357" spans="18:28" hidden="1" x14ac:dyDescent="0.35">
      <c r="R357" s="1" t="s">
        <v>164</v>
      </c>
      <c r="AB357" s="1" t="s">
        <v>165</v>
      </c>
    </row>
    <row r="358" spans="18:28" hidden="1" x14ac:dyDescent="0.35">
      <c r="R358" s="1" t="s">
        <v>166</v>
      </c>
      <c r="AB358" s="1" t="s">
        <v>167</v>
      </c>
    </row>
    <row r="359" spans="18:28" hidden="1" x14ac:dyDescent="0.35">
      <c r="R359" s="1" t="s">
        <v>168</v>
      </c>
      <c r="AB359" s="1" t="s">
        <v>169</v>
      </c>
    </row>
    <row r="360" spans="18:28" hidden="1" x14ac:dyDescent="0.35"/>
    <row r="361" spans="18:28" hidden="1" x14ac:dyDescent="0.35">
      <c r="AB361" s="1" t="s">
        <v>32</v>
      </c>
    </row>
    <row r="362" spans="18:28" hidden="1" x14ac:dyDescent="0.35">
      <c r="AB362" s="1" t="s">
        <v>16</v>
      </c>
    </row>
    <row r="363" spans="18:28" hidden="1" x14ac:dyDescent="0.35">
      <c r="AB363" s="1" t="s">
        <v>33</v>
      </c>
    </row>
    <row r="364" spans="18:28" hidden="1" x14ac:dyDescent="0.35">
      <c r="AB364" s="1" t="s">
        <v>34</v>
      </c>
    </row>
    <row r="365" spans="18:28" hidden="1" x14ac:dyDescent="0.35">
      <c r="AB365" s="1" t="s">
        <v>35</v>
      </c>
    </row>
    <row r="366" spans="18:28" hidden="1" x14ac:dyDescent="0.35">
      <c r="AB366" s="1" t="s">
        <v>36</v>
      </c>
    </row>
    <row r="367" spans="18:28" hidden="1" x14ac:dyDescent="0.35">
      <c r="AB367" s="1" t="s">
        <v>37</v>
      </c>
    </row>
    <row r="368" spans="18:28" hidden="1" x14ac:dyDescent="0.35"/>
    <row r="369" hidden="1" x14ac:dyDescent="0.35"/>
  </sheetData>
  <sheetProtection algorithmName="SHA-512" hashValue="Wai2hfsFVbvVBwnSJHVq2JWGwFzyQrFoQ9ab69qUYjfEGx3S6EGSaTt3NwZs0B12hwDNcXBO8CWED1QWsJGyZA==" saltValue="qxeP2BeQCSWdJ6vC6Z9tww==" spinCount="100000" sheet="1" objects="1" scenarios="1"/>
  <mergeCells count="15">
    <mergeCell ref="F49:F51"/>
    <mergeCell ref="C55:D55"/>
    <mergeCell ref="C56:D56"/>
    <mergeCell ref="C57:D57"/>
    <mergeCell ref="C7:E7"/>
    <mergeCell ref="C9:D9"/>
    <mergeCell ref="B21:C21"/>
    <mergeCell ref="B22:C22"/>
    <mergeCell ref="B23:C23"/>
    <mergeCell ref="F7:G11"/>
    <mergeCell ref="C58:D58"/>
    <mergeCell ref="C59:D59"/>
    <mergeCell ref="C70:D70"/>
    <mergeCell ref="B24:C24"/>
    <mergeCell ref="B25:C25"/>
  </mergeCells>
  <dataValidations count="15">
    <dataValidation type="list" allowBlank="1" showInputMessage="1" showErrorMessage="1" sqref="C70:D70" xr:uid="{00000000-0002-0000-0000-000000000000}">
      <formula1>$Z$339:$Z$341</formula1>
    </dataValidation>
    <dataValidation type="list" allowBlank="1" showInputMessage="1" showErrorMessage="1" sqref="C59:D59" xr:uid="{00000000-0002-0000-0000-000001000000}">
      <formula1>$Z$335:$Z$337</formula1>
    </dataValidation>
    <dataValidation type="list" allowBlank="1" showInputMessage="1" showErrorMessage="1" sqref="C58:D58" xr:uid="{00000000-0002-0000-0000-000002000000}">
      <formula1>$Z$331:$Z$333</formula1>
    </dataValidation>
    <dataValidation type="list" allowBlank="1" showInputMessage="1" showErrorMessage="1" sqref="C57:D57" xr:uid="{00000000-0002-0000-0000-000003000000}">
      <formula1>$Z$326:$Z$329</formula1>
    </dataValidation>
    <dataValidation type="list" allowBlank="1" showInputMessage="1" showErrorMessage="1" sqref="C56:D56" xr:uid="{00000000-0002-0000-0000-000004000000}">
      <formula1>$Z$322:$Z$325</formula1>
    </dataValidation>
    <dataValidation type="list" allowBlank="1" showInputMessage="1" showErrorMessage="1" sqref="C55:D55" xr:uid="{00000000-0002-0000-0000-000005000000}">
      <formula1>$Z$314:$Z$321</formula1>
    </dataValidation>
    <dataValidation type="custom" allowBlank="1" showInputMessage="1" showErrorMessage="1" error="Sum of deduction u/s 80C, 80CCC &amp; 80CCD(1) shall not exceed 1,50,000." sqref="E49:E51" xr:uid="{00000000-0002-0000-0000-000006000000}">
      <formula1>SUM($E$49,$E$50,$E$51)&lt;=150000</formula1>
    </dataValidation>
    <dataValidation type="whole" operator="lessThanOrEqual" allowBlank="1" showInputMessage="1" showErrorMessage="1" sqref="E28" xr:uid="{00000000-0002-0000-0000-000007000000}">
      <formula1>F28</formula1>
    </dataValidation>
    <dataValidation type="list" allowBlank="1" showInputMessage="1" showErrorMessage="1" sqref="B21:B25" xr:uid="{00000000-0002-0000-0000-000008000000}">
      <formula1>$AB$345:$AB$359</formula1>
    </dataValidation>
    <dataValidation type="date" operator="lessThanOrEqual" allowBlank="1" showInputMessage="1" showErrorMessage="1" sqref="C10" xr:uid="{00000000-0002-0000-0000-000009000000}">
      <formula1>36617</formula1>
    </dataValidation>
    <dataValidation type="textLength" operator="equal" allowBlank="1" showInputMessage="1" showErrorMessage="1" sqref="C9:D9" xr:uid="{00000000-0002-0000-0000-00000A000000}">
      <formula1>10</formula1>
    </dataValidation>
    <dataValidation type="list" allowBlank="1" showInputMessage="1" showErrorMessage="1" sqref="C8" xr:uid="{00000000-0002-0000-0000-00000B000000}">
      <formula1>"Male,Female,Other"</formula1>
    </dataValidation>
    <dataValidation type="list" allowBlank="1" showInputMessage="1" showErrorMessage="1" sqref="E32" xr:uid="{00000000-0002-0000-0000-00000C000000}">
      <formula1>"(Select),Self Occupied, Let Out, Deemed Let Out"</formula1>
    </dataValidation>
    <dataValidation type="whole" allowBlank="1" showInputMessage="1" showErrorMessage="1" sqref="E29:E30" xr:uid="{00000000-0002-0000-0000-00000D000000}">
      <formula1>0</formula1>
      <formula2>5000</formula2>
    </dataValidation>
    <dataValidation type="whole" allowBlank="1" showInputMessage="1" showErrorMessage="1" sqref="E53 E68" xr:uid="{00000000-0002-0000-0000-00000E000000}">
      <formula1>0</formula1>
      <formula2>F53</formula2>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anchor moveWithCells="1">
                  <from>
                    <xdr:col>2</xdr:col>
                    <xdr:colOff>0</xdr:colOff>
                    <xdr:row>41</xdr:row>
                    <xdr:rowOff>68580</xdr:rowOff>
                  </from>
                  <to>
                    <xdr:col>3</xdr:col>
                    <xdr:colOff>121920</xdr:colOff>
                    <xdr:row>42</xdr:row>
                    <xdr:rowOff>106680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F40B2-53CF-4865-A523-ADAC7EC571F3}">
  <dimension ref="A1:AF497"/>
  <sheetViews>
    <sheetView showGridLines="0" workbookViewId="0">
      <selection activeCell="I13" sqref="I13"/>
    </sheetView>
  </sheetViews>
  <sheetFormatPr defaultColWidth="0" defaultRowHeight="14.4" zeroHeight="1" x14ac:dyDescent="0.3"/>
  <cols>
    <col min="1" max="1" width="6" style="71" customWidth="1"/>
    <col min="2" max="2" width="8.88671875" style="71" customWidth="1"/>
    <col min="3" max="3" width="32.21875" style="71" customWidth="1"/>
    <col min="4" max="4" width="14.109375" style="71" customWidth="1"/>
    <col min="5" max="5" width="19.21875" style="71" customWidth="1"/>
    <col min="6" max="6" width="22.33203125" style="71" customWidth="1"/>
    <col min="7" max="7" width="20.5546875" style="71" customWidth="1"/>
    <col min="8" max="8" width="16.109375" style="71" customWidth="1"/>
    <col min="9" max="9" width="16.88671875" style="71" customWidth="1"/>
    <col min="10" max="10" width="17.33203125" style="71" customWidth="1"/>
    <col min="11" max="11" width="14.6640625" style="71" customWidth="1"/>
    <col min="12" max="12" width="17.88671875" style="71" customWidth="1"/>
    <col min="13" max="13" width="16.77734375" style="71" customWidth="1"/>
    <col min="14" max="14" width="8.88671875" style="71" customWidth="1"/>
    <col min="15" max="15" width="6.109375" style="71" hidden="1" customWidth="1"/>
    <col min="16" max="29" width="8.88671875" style="71" hidden="1" customWidth="1"/>
    <col min="30" max="30" width="92.33203125" style="71" hidden="1" customWidth="1"/>
    <col min="31" max="31" width="66" style="71" hidden="1" customWidth="1"/>
    <col min="32" max="32" width="92.33203125" style="71" hidden="1" customWidth="1"/>
    <col min="33" max="16384" width="8.88671875" style="71" hidden="1"/>
  </cols>
  <sheetData>
    <row r="1" spans="1:13" ht="15.6" x14ac:dyDescent="0.3">
      <c r="B1" s="119" t="s">
        <v>565</v>
      </c>
    </row>
    <row r="2" spans="1:13" ht="23.4" x14ac:dyDescent="0.45">
      <c r="A2" s="120" t="s">
        <v>90</v>
      </c>
      <c r="B2" s="121" t="s">
        <v>176</v>
      </c>
      <c r="C2" s="88"/>
    </row>
    <row r="3" spans="1:13" ht="43.2" x14ac:dyDescent="0.3">
      <c r="B3" s="72" t="s">
        <v>178</v>
      </c>
      <c r="C3" s="72" t="s">
        <v>186</v>
      </c>
      <c r="D3" s="112" t="s">
        <v>187</v>
      </c>
      <c r="E3" s="113"/>
      <c r="F3" s="73" t="s">
        <v>541</v>
      </c>
      <c r="G3" s="73" t="s">
        <v>545</v>
      </c>
      <c r="H3" s="73" t="s">
        <v>543</v>
      </c>
      <c r="I3" s="73" t="s">
        <v>534</v>
      </c>
      <c r="J3" s="73" t="s">
        <v>542</v>
      </c>
      <c r="K3" s="73" t="s">
        <v>566</v>
      </c>
      <c r="L3" s="73" t="s">
        <v>544</v>
      </c>
    </row>
    <row r="4" spans="1:13" ht="15.6" x14ac:dyDescent="0.3">
      <c r="B4" s="74">
        <v>1</v>
      </c>
      <c r="C4" s="82"/>
      <c r="D4" s="114"/>
      <c r="E4" s="115"/>
      <c r="F4" s="83">
        <f ca="1">IFERROR(SUMIF($H$13:I17,$C4,$I$13:$I$17),0)</f>
        <v>0</v>
      </c>
      <c r="G4" s="83">
        <f ca="1">IFERROR(SUMIF($H$22:J26,$C4,$I$22:$I$26),0)</f>
        <v>0</v>
      </c>
      <c r="H4" s="83">
        <f ca="1">IFERROR(SUM($F4:$G4)-$D4,0)</f>
        <v>0</v>
      </c>
      <c r="I4" s="83">
        <f ca="1">IFERROR(SUMIF($H$13:L17,$C4,$J$13:$J$17),0)</f>
        <v>0</v>
      </c>
      <c r="J4" s="83">
        <f ca="1">IFERROR(SUMIF($H$22:K26,$C4,$J$22:$J$26),0)</f>
        <v>0</v>
      </c>
      <c r="K4" s="83"/>
      <c r="L4" s="83">
        <f ca="1">SUM(I4:K4)</f>
        <v>0</v>
      </c>
    </row>
    <row r="5" spans="1:13" ht="15.6" x14ac:dyDescent="0.3">
      <c r="B5" s="74">
        <v>2</v>
      </c>
      <c r="C5" s="82"/>
      <c r="D5" s="114"/>
      <c r="E5" s="115"/>
      <c r="F5" s="83">
        <f ca="1">IFERROR(SUMIF($H$13:I18,$C5,$I$13:$I$17),0)</f>
        <v>0</v>
      </c>
      <c r="G5" s="83">
        <f ca="1">IFERROR(SUMIF($H$22:J27,$C5,$I$22:$I$26),0)</f>
        <v>0</v>
      </c>
      <c r="H5" s="83">
        <f t="shared" ref="H5:H8" ca="1" si="0">IFERROR(SUM($F5:$G5)-$D5,0)</f>
        <v>0</v>
      </c>
      <c r="I5" s="83">
        <f ca="1">IFERROR(SUMIF($H$13:L18,$C5,$J$13:$J$17),0)</f>
        <v>0</v>
      </c>
      <c r="J5" s="83">
        <f ca="1">IFERROR(SUMIF($H$22:K27,$C5,$J$22:$J$26),0)</f>
        <v>0</v>
      </c>
      <c r="K5" s="84"/>
      <c r="L5" s="83">
        <f t="shared" ref="L5:L8" ca="1" si="1">SUM(I5:K5)</f>
        <v>0</v>
      </c>
    </row>
    <row r="6" spans="1:13" ht="15.6" x14ac:dyDescent="0.3">
      <c r="B6" s="74">
        <v>3</v>
      </c>
      <c r="C6" s="82"/>
      <c r="D6" s="114"/>
      <c r="E6" s="115"/>
      <c r="F6" s="83">
        <f ca="1">IFERROR(SUMIF($H$13:I19,$C6,$I$13:$I$17),0)</f>
        <v>0</v>
      </c>
      <c r="G6" s="83">
        <f ca="1">IFERROR(SUMIF($H$22:J28,$C6,$I$22:$I$26),0)</f>
        <v>0</v>
      </c>
      <c r="H6" s="83">
        <f t="shared" ca="1" si="0"/>
        <v>0</v>
      </c>
      <c r="I6" s="83">
        <f ca="1">IFERROR(SUMIF($H$13:L19,$C6,$J$13:$J$17),0)</f>
        <v>0</v>
      </c>
      <c r="J6" s="83">
        <f ca="1">IFERROR(SUMIF($H$22:K28,$C6,$J$22:$J$26),0)</f>
        <v>0</v>
      </c>
      <c r="K6" s="84"/>
      <c r="L6" s="83">
        <f t="shared" ca="1" si="1"/>
        <v>0</v>
      </c>
    </row>
    <row r="7" spans="1:13" ht="15.6" x14ac:dyDescent="0.3">
      <c r="B7" s="74">
        <v>4</v>
      </c>
      <c r="C7" s="82"/>
      <c r="D7" s="114"/>
      <c r="E7" s="115"/>
      <c r="F7" s="83">
        <f ca="1">IFERROR(SUMIF($H$13:I20,$C7,$I$13:$I$17),0)</f>
        <v>0</v>
      </c>
      <c r="G7" s="83">
        <f ca="1">IFERROR(SUMIF($H$22:J29,$C7,$I$22:$I$26),0)</f>
        <v>0</v>
      </c>
      <c r="H7" s="83">
        <f t="shared" ca="1" si="0"/>
        <v>0</v>
      </c>
      <c r="I7" s="83">
        <f ca="1">IFERROR(SUMIF($H$13:L20,$C7,$J$13:$J$17),0)</f>
        <v>0</v>
      </c>
      <c r="J7" s="83">
        <f ca="1">IFERROR(SUMIF($H$22:K29,$C7,$J$22:$J$26),0)</f>
        <v>0</v>
      </c>
      <c r="K7" s="84"/>
      <c r="L7" s="83">
        <f t="shared" ca="1" si="1"/>
        <v>0</v>
      </c>
    </row>
    <row r="8" spans="1:13" ht="16.2" thickBot="1" x14ac:dyDescent="0.35">
      <c r="B8" s="76">
        <v>5</v>
      </c>
      <c r="C8" s="69"/>
      <c r="D8" s="107"/>
      <c r="E8" s="108"/>
      <c r="F8" s="83">
        <f ca="1">SUM(I13:I17)-SUM(F4:F7)</f>
        <v>20000000</v>
      </c>
      <c r="G8" s="83">
        <f ca="1">SUM(I22:I26)-SUM(G4:G7)</f>
        <v>2100000</v>
      </c>
      <c r="H8" s="83">
        <f t="shared" ca="1" si="0"/>
        <v>22100000</v>
      </c>
      <c r="I8" s="83">
        <f ca="1">SUM(J13:J17)-SUM(I4:I7)</f>
        <v>480000</v>
      </c>
      <c r="J8" s="83">
        <f ca="1">SUM(J22:J26)-SUM(J4:J7)</f>
        <v>900000</v>
      </c>
      <c r="K8" s="83">
        <f>SUM(G30:G39)</f>
        <v>450000</v>
      </c>
      <c r="L8" s="83">
        <f t="shared" ca="1" si="1"/>
        <v>1830000</v>
      </c>
    </row>
    <row r="9" spans="1:13" ht="16.2" thickBot="1" x14ac:dyDescent="0.35">
      <c r="B9" s="77"/>
      <c r="C9" s="78" t="s">
        <v>125</v>
      </c>
      <c r="D9" s="117">
        <f>SUM(D4:E8)</f>
        <v>0</v>
      </c>
      <c r="E9" s="118"/>
      <c r="F9" s="79">
        <f ca="1">SUM(F4:F8)</f>
        <v>20000000</v>
      </c>
      <c r="G9" s="79">
        <f t="shared" ref="G9:H9" ca="1" si="2">SUM(G4:G8)</f>
        <v>2100000</v>
      </c>
      <c r="H9" s="79">
        <f t="shared" ca="1" si="2"/>
        <v>22100000</v>
      </c>
      <c r="I9" s="79">
        <f t="shared" ref="I9" ca="1" si="3">SUM(I4:I8)</f>
        <v>480000</v>
      </c>
      <c r="J9" s="79">
        <f t="shared" ref="J9" ca="1" si="4">SUM(J4:J8)</f>
        <v>900000</v>
      </c>
      <c r="K9" s="79">
        <f t="shared" ref="K9" si="5">SUM(K4:K8)</f>
        <v>450000</v>
      </c>
      <c r="L9" s="79">
        <f t="shared" ref="L9" ca="1" si="6">SUM(L4:L8)</f>
        <v>1830000</v>
      </c>
    </row>
    <row r="10" spans="1:13" x14ac:dyDescent="0.3"/>
    <row r="11" spans="1:13" ht="23.4" x14ac:dyDescent="0.45">
      <c r="A11" s="85" t="s">
        <v>93</v>
      </c>
      <c r="B11" s="86" t="s">
        <v>177</v>
      </c>
      <c r="C11" s="87"/>
    </row>
    <row r="12" spans="1:13" ht="39" customHeight="1" x14ac:dyDescent="0.3">
      <c r="B12" s="72" t="s">
        <v>178</v>
      </c>
      <c r="C12" s="104" t="s">
        <v>180</v>
      </c>
      <c r="D12" s="105"/>
      <c r="E12" s="106"/>
      <c r="F12" s="109" t="s">
        <v>179</v>
      </c>
      <c r="G12" s="111"/>
      <c r="H12" s="73" t="s">
        <v>535</v>
      </c>
      <c r="I12" s="73" t="s">
        <v>181</v>
      </c>
      <c r="J12" s="73" t="s">
        <v>534</v>
      </c>
      <c r="K12" s="73" t="s">
        <v>532</v>
      </c>
      <c r="L12" s="73" t="s">
        <v>533</v>
      </c>
      <c r="M12" s="73" t="s">
        <v>546</v>
      </c>
    </row>
    <row r="13" spans="1:13" ht="15.6" x14ac:dyDescent="0.3">
      <c r="B13" s="80">
        <v>1</v>
      </c>
      <c r="C13" s="101" t="s">
        <v>16</v>
      </c>
      <c r="D13" s="102"/>
      <c r="E13" s="103"/>
      <c r="F13" s="116"/>
      <c r="G13" s="116"/>
      <c r="H13" s="82"/>
      <c r="I13" s="70">
        <v>2000000</v>
      </c>
      <c r="J13" s="70">
        <v>160000</v>
      </c>
      <c r="K13" s="70">
        <v>100000</v>
      </c>
      <c r="L13" s="75">
        <f>I13-K13</f>
        <v>1900000</v>
      </c>
      <c r="M13" s="75">
        <f>IFERROR(ROUND(($K13*6%)+(($I13-$K13)*8%),0),0)</f>
        <v>158000</v>
      </c>
    </row>
    <row r="14" spans="1:13" ht="15.6" x14ac:dyDescent="0.3">
      <c r="B14" s="74">
        <v>2</v>
      </c>
      <c r="C14" s="101" t="s">
        <v>16</v>
      </c>
      <c r="D14" s="102"/>
      <c r="E14" s="103"/>
      <c r="F14" s="116"/>
      <c r="G14" s="116"/>
      <c r="H14" s="82"/>
      <c r="I14" s="70">
        <v>2000000</v>
      </c>
      <c r="J14" s="70">
        <v>160000</v>
      </c>
      <c r="K14" s="70">
        <v>2000000</v>
      </c>
      <c r="L14" s="75">
        <f t="shared" ref="L14:L17" si="7">I14-K14</f>
        <v>0</v>
      </c>
      <c r="M14" s="75">
        <f t="shared" ref="M14:M17" si="8">IFERROR(ROUND(($K14*6%)+(($I14-$K14)*8%),0),0)</f>
        <v>120000</v>
      </c>
    </row>
    <row r="15" spans="1:13" ht="15.6" x14ac:dyDescent="0.3">
      <c r="B15" s="74">
        <v>3</v>
      </c>
      <c r="C15" s="101" t="s">
        <v>16</v>
      </c>
      <c r="D15" s="102"/>
      <c r="E15" s="103"/>
      <c r="F15" s="116"/>
      <c r="G15" s="116"/>
      <c r="H15" s="82"/>
      <c r="I15" s="70">
        <v>16000000</v>
      </c>
      <c r="J15" s="70">
        <v>160000</v>
      </c>
      <c r="K15" s="70"/>
      <c r="L15" s="75">
        <f t="shared" si="7"/>
        <v>16000000</v>
      </c>
      <c r="M15" s="75">
        <f t="shared" si="8"/>
        <v>1280000</v>
      </c>
    </row>
    <row r="16" spans="1:13" ht="15.6" x14ac:dyDescent="0.3">
      <c r="B16" s="74">
        <v>4</v>
      </c>
      <c r="C16" s="101" t="s">
        <v>16</v>
      </c>
      <c r="D16" s="102"/>
      <c r="E16" s="103"/>
      <c r="F16" s="116"/>
      <c r="G16" s="116"/>
      <c r="H16" s="82"/>
      <c r="I16" s="70"/>
      <c r="J16" s="70"/>
      <c r="K16" s="70"/>
      <c r="L16" s="75">
        <f t="shared" si="7"/>
        <v>0</v>
      </c>
      <c r="M16" s="75">
        <f t="shared" si="8"/>
        <v>0</v>
      </c>
    </row>
    <row r="17" spans="1:13" ht="15.6" x14ac:dyDescent="0.3">
      <c r="B17" s="74">
        <v>5</v>
      </c>
      <c r="C17" s="101" t="s">
        <v>16</v>
      </c>
      <c r="D17" s="102"/>
      <c r="E17" s="103"/>
      <c r="F17" s="116"/>
      <c r="G17" s="116"/>
      <c r="H17" s="82"/>
      <c r="I17" s="70"/>
      <c r="J17" s="70"/>
      <c r="K17" s="70"/>
      <c r="L17" s="75">
        <f t="shared" si="7"/>
        <v>0</v>
      </c>
      <c r="M17" s="75">
        <f t="shared" si="8"/>
        <v>0</v>
      </c>
    </row>
    <row r="18" spans="1:13" x14ac:dyDescent="0.3"/>
    <row r="19" spans="1:13" x14ac:dyDescent="0.3"/>
    <row r="20" spans="1:13" ht="23.4" x14ac:dyDescent="0.45">
      <c r="A20" s="85" t="s">
        <v>96</v>
      </c>
      <c r="B20" s="86" t="s">
        <v>182</v>
      </c>
      <c r="C20" s="87"/>
    </row>
    <row r="21" spans="1:13" ht="37.200000000000003" customHeight="1" x14ac:dyDescent="0.3">
      <c r="B21" s="72" t="s">
        <v>178</v>
      </c>
      <c r="C21" s="109" t="s">
        <v>180</v>
      </c>
      <c r="D21" s="110"/>
      <c r="E21" s="111"/>
      <c r="F21" s="109" t="s">
        <v>179</v>
      </c>
      <c r="G21" s="111"/>
      <c r="H21" s="73" t="s">
        <v>535</v>
      </c>
      <c r="I21" s="73" t="s">
        <v>181</v>
      </c>
      <c r="J21" s="81" t="s">
        <v>542</v>
      </c>
      <c r="K21" s="81" t="s">
        <v>536</v>
      </c>
    </row>
    <row r="22" spans="1:13" ht="15.6" x14ac:dyDescent="0.3">
      <c r="B22" s="80">
        <v>1</v>
      </c>
      <c r="C22" s="101" t="s">
        <v>16</v>
      </c>
      <c r="D22" s="102"/>
      <c r="E22" s="103"/>
      <c r="F22" s="116"/>
      <c r="G22" s="116"/>
      <c r="H22" s="82"/>
      <c r="I22" s="70">
        <v>100000</v>
      </c>
      <c r="J22" s="70">
        <v>450000</v>
      </c>
      <c r="K22" s="75">
        <f>IFERROR(ROUND(I22*50%,0),0)</f>
        <v>50000</v>
      </c>
    </row>
    <row r="23" spans="1:13" ht="15.6" x14ac:dyDescent="0.3">
      <c r="B23" s="74">
        <v>2</v>
      </c>
      <c r="C23" s="101" t="s">
        <v>16</v>
      </c>
      <c r="D23" s="102"/>
      <c r="E23" s="103"/>
      <c r="F23" s="116"/>
      <c r="G23" s="116"/>
      <c r="H23" s="82"/>
      <c r="I23" s="70">
        <v>2000000</v>
      </c>
      <c r="J23" s="70">
        <v>450000</v>
      </c>
      <c r="K23" s="75">
        <f t="shared" ref="K23:K26" si="9">IFERROR(ROUND(I23*50%,0),0)</f>
        <v>1000000</v>
      </c>
    </row>
    <row r="24" spans="1:13" ht="15.6" x14ac:dyDescent="0.3">
      <c r="B24" s="74">
        <v>3</v>
      </c>
      <c r="C24" s="101" t="s">
        <v>16</v>
      </c>
      <c r="D24" s="102"/>
      <c r="E24" s="103"/>
      <c r="F24" s="116"/>
      <c r="G24" s="116"/>
      <c r="H24" s="82"/>
      <c r="I24" s="70"/>
      <c r="J24" s="70"/>
      <c r="K24" s="75">
        <f t="shared" si="9"/>
        <v>0</v>
      </c>
    </row>
    <row r="25" spans="1:13" ht="15.6" x14ac:dyDescent="0.3">
      <c r="B25" s="74">
        <v>4</v>
      </c>
      <c r="C25" s="101" t="s">
        <v>16</v>
      </c>
      <c r="D25" s="102"/>
      <c r="E25" s="103"/>
      <c r="F25" s="116"/>
      <c r="G25" s="116"/>
      <c r="H25" s="82"/>
      <c r="I25" s="70"/>
      <c r="J25" s="70"/>
      <c r="K25" s="75">
        <f t="shared" si="9"/>
        <v>0</v>
      </c>
    </row>
    <row r="26" spans="1:13" ht="15.6" x14ac:dyDescent="0.3">
      <c r="B26" s="74">
        <v>5</v>
      </c>
      <c r="C26" s="101" t="s">
        <v>16</v>
      </c>
      <c r="D26" s="102"/>
      <c r="E26" s="103"/>
      <c r="F26" s="116"/>
      <c r="G26" s="116"/>
      <c r="H26" s="82"/>
      <c r="I26" s="70"/>
      <c r="J26" s="70"/>
      <c r="K26" s="75">
        <f t="shared" si="9"/>
        <v>0</v>
      </c>
    </row>
    <row r="27" spans="1:13" x14ac:dyDescent="0.3"/>
    <row r="28" spans="1:13" ht="23.4" x14ac:dyDescent="0.45">
      <c r="A28" s="85" t="s">
        <v>99</v>
      </c>
      <c r="B28" s="86" t="s">
        <v>183</v>
      </c>
      <c r="C28" s="87"/>
    </row>
    <row r="29" spans="1:13" ht="43.2" x14ac:dyDescent="0.3">
      <c r="B29" s="72" t="s">
        <v>178</v>
      </c>
      <c r="C29" s="72" t="s">
        <v>184</v>
      </c>
      <c r="D29" s="73" t="s">
        <v>185</v>
      </c>
      <c r="E29" s="73" t="s">
        <v>538</v>
      </c>
      <c r="F29" s="73" t="s">
        <v>539</v>
      </c>
      <c r="G29" s="73" t="s">
        <v>540</v>
      </c>
      <c r="H29" s="73" t="s">
        <v>537</v>
      </c>
    </row>
    <row r="30" spans="1:13" ht="15.6" x14ac:dyDescent="0.3">
      <c r="B30" s="80">
        <v>1</v>
      </c>
      <c r="C30" s="82"/>
      <c r="D30" s="82" t="s">
        <v>16</v>
      </c>
      <c r="E30" s="82" t="s">
        <v>16</v>
      </c>
      <c r="F30" s="82">
        <v>12</v>
      </c>
      <c r="G30" s="70">
        <v>450000</v>
      </c>
      <c r="H30" s="75">
        <f>IFERROR(IF($E30="Above 12MT",$F30*7500,$F30*1000),0)</f>
        <v>12000</v>
      </c>
    </row>
    <row r="31" spans="1:13" ht="15.6" x14ac:dyDescent="0.3">
      <c r="B31" s="74">
        <v>2</v>
      </c>
      <c r="C31" s="82"/>
      <c r="D31" s="82"/>
      <c r="E31" s="82"/>
      <c r="F31" s="82"/>
      <c r="G31" s="70"/>
      <c r="H31" s="75">
        <f t="shared" ref="H31:H39" si="10">IFERROR(IF($E31="Above 12MT",$F31*7500,$F31*1000),0)</f>
        <v>0</v>
      </c>
    </row>
    <row r="32" spans="1:13" ht="15.6" x14ac:dyDescent="0.3">
      <c r="B32" s="74">
        <v>3</v>
      </c>
      <c r="C32" s="82"/>
      <c r="D32" s="82"/>
      <c r="E32" s="82"/>
      <c r="F32" s="82"/>
      <c r="G32" s="70"/>
      <c r="H32" s="75">
        <f t="shared" si="10"/>
        <v>0</v>
      </c>
    </row>
    <row r="33" spans="1:9" ht="15.6" x14ac:dyDescent="0.3">
      <c r="B33" s="74">
        <v>4</v>
      </c>
      <c r="C33" s="82"/>
      <c r="D33" s="82"/>
      <c r="E33" s="82"/>
      <c r="F33" s="82"/>
      <c r="G33" s="70"/>
      <c r="H33" s="75">
        <f t="shared" si="10"/>
        <v>0</v>
      </c>
    </row>
    <row r="34" spans="1:9" ht="15.6" x14ac:dyDescent="0.3">
      <c r="B34" s="74">
        <v>5</v>
      </c>
      <c r="C34" s="82"/>
      <c r="D34" s="82"/>
      <c r="E34" s="82"/>
      <c r="F34" s="82"/>
      <c r="G34" s="70"/>
      <c r="H34" s="75">
        <f t="shared" si="10"/>
        <v>0</v>
      </c>
    </row>
    <row r="35" spans="1:9" ht="15.6" x14ac:dyDescent="0.3">
      <c r="B35" s="74">
        <v>6</v>
      </c>
      <c r="C35" s="82"/>
      <c r="D35" s="82"/>
      <c r="E35" s="82"/>
      <c r="F35" s="82"/>
      <c r="G35" s="70"/>
      <c r="H35" s="75">
        <f t="shared" si="10"/>
        <v>0</v>
      </c>
    </row>
    <row r="36" spans="1:9" ht="15.6" x14ac:dyDescent="0.3">
      <c r="B36" s="74">
        <v>7</v>
      </c>
      <c r="C36" s="82"/>
      <c r="D36" s="82"/>
      <c r="E36" s="82"/>
      <c r="F36" s="82"/>
      <c r="G36" s="70"/>
      <c r="H36" s="75">
        <f t="shared" si="10"/>
        <v>0</v>
      </c>
    </row>
    <row r="37" spans="1:9" ht="15.6" x14ac:dyDescent="0.3">
      <c r="B37" s="74">
        <v>8</v>
      </c>
      <c r="C37" s="82"/>
      <c r="D37" s="82"/>
      <c r="E37" s="82"/>
      <c r="F37" s="82"/>
      <c r="G37" s="70"/>
      <c r="H37" s="75">
        <f t="shared" si="10"/>
        <v>0</v>
      </c>
    </row>
    <row r="38" spans="1:9" ht="15.6" x14ac:dyDescent="0.3">
      <c r="B38" s="74">
        <v>9</v>
      </c>
      <c r="C38" s="82"/>
      <c r="D38" s="82"/>
      <c r="E38" s="82"/>
      <c r="F38" s="82"/>
      <c r="G38" s="70"/>
      <c r="H38" s="75">
        <f t="shared" si="10"/>
        <v>0</v>
      </c>
    </row>
    <row r="39" spans="1:9" ht="15.6" x14ac:dyDescent="0.3">
      <c r="B39" s="74">
        <v>10</v>
      </c>
      <c r="C39" s="82"/>
      <c r="D39" s="82"/>
      <c r="E39" s="82"/>
      <c r="F39" s="82"/>
      <c r="G39" s="70"/>
      <c r="H39" s="75">
        <f t="shared" si="10"/>
        <v>0</v>
      </c>
    </row>
    <row r="40" spans="1:9" x14ac:dyDescent="0.3"/>
    <row r="41" spans="1:9" ht="23.4" x14ac:dyDescent="0.45">
      <c r="A41" s="85" t="s">
        <v>102</v>
      </c>
      <c r="B41" s="86" t="s">
        <v>547</v>
      </c>
      <c r="C41" s="87"/>
    </row>
    <row r="42" spans="1:9" x14ac:dyDescent="0.3"/>
    <row r="43" spans="1:9" ht="15.6" x14ac:dyDescent="0.3">
      <c r="C43" s="89" t="s">
        <v>555</v>
      </c>
      <c r="E43" s="90">
        <v>0</v>
      </c>
      <c r="F43" s="94" t="s">
        <v>548</v>
      </c>
      <c r="H43" s="90">
        <v>0</v>
      </c>
      <c r="I43"/>
    </row>
    <row r="44" spans="1:9" ht="15.6" x14ac:dyDescent="0.3">
      <c r="C44" s="89" t="s">
        <v>556</v>
      </c>
      <c r="E44" s="91">
        <v>0</v>
      </c>
      <c r="F44" s="94" t="s">
        <v>549</v>
      </c>
      <c r="H44" s="91">
        <v>0</v>
      </c>
      <c r="I44"/>
    </row>
    <row r="45" spans="1:9" ht="15.6" x14ac:dyDescent="0.3">
      <c r="C45" s="89" t="s">
        <v>557</v>
      </c>
      <c r="E45" s="91">
        <v>0</v>
      </c>
      <c r="F45" s="94" t="s">
        <v>550</v>
      </c>
      <c r="H45" s="91">
        <v>0</v>
      </c>
      <c r="I45"/>
    </row>
    <row r="46" spans="1:9" ht="15.6" x14ac:dyDescent="0.3">
      <c r="C46" s="89" t="s">
        <v>558</v>
      </c>
      <c r="E46" s="91">
        <v>0</v>
      </c>
      <c r="F46" s="94" t="s">
        <v>551</v>
      </c>
      <c r="H46" s="91">
        <v>0</v>
      </c>
      <c r="I46"/>
    </row>
    <row r="47" spans="1:9" ht="15.6" x14ac:dyDescent="0.3">
      <c r="C47" s="89" t="s">
        <v>559</v>
      </c>
      <c r="E47" s="91">
        <v>0</v>
      </c>
      <c r="F47" s="94" t="s">
        <v>552</v>
      </c>
      <c r="H47" s="91">
        <v>0</v>
      </c>
      <c r="I47"/>
    </row>
    <row r="48" spans="1:9" ht="15.6" x14ac:dyDescent="0.3">
      <c r="C48" s="89" t="s">
        <v>560</v>
      </c>
      <c r="E48" s="91">
        <v>0</v>
      </c>
      <c r="F48" s="94" t="s">
        <v>553</v>
      </c>
      <c r="H48" s="91">
        <v>0</v>
      </c>
      <c r="I48"/>
    </row>
    <row r="49" spans="3:9" ht="15.6" x14ac:dyDescent="0.3">
      <c r="E49" s="92"/>
      <c r="F49" s="94" t="s">
        <v>554</v>
      </c>
      <c r="H49" s="91">
        <v>0</v>
      </c>
      <c r="I49"/>
    </row>
    <row r="50" spans="3:9" ht="15.6" x14ac:dyDescent="0.3">
      <c r="C50" s="93" t="s">
        <v>561</v>
      </c>
      <c r="E50" s="75">
        <f>SUM(E43:E49)</f>
        <v>0</v>
      </c>
      <c r="F50" s="95" t="s">
        <v>562</v>
      </c>
      <c r="H50" s="75">
        <f>SUM(H43:H49)</f>
        <v>0</v>
      </c>
      <c r="I50"/>
    </row>
    <row r="51" spans="3:9" x14ac:dyDescent="0.3">
      <c r="G51"/>
      <c r="H51"/>
      <c r="I51"/>
    </row>
    <row r="52" spans="3:9" x14ac:dyDescent="0.3"/>
    <row r="53" spans="3:9" hidden="1" x14ac:dyDescent="0.3"/>
    <row r="54" spans="3:9" hidden="1" x14ac:dyDescent="0.3"/>
    <row r="55" spans="3:9" hidden="1" x14ac:dyDescent="0.3"/>
    <row r="56" spans="3:9" hidden="1" x14ac:dyDescent="0.3"/>
    <row r="57" spans="3:9" hidden="1" x14ac:dyDescent="0.3"/>
    <row r="58" spans="3:9" hidden="1" x14ac:dyDescent="0.3"/>
    <row r="59" spans="3:9" hidden="1" x14ac:dyDescent="0.3"/>
    <row r="60" spans="3:9" hidden="1" x14ac:dyDescent="0.3"/>
    <row r="61" spans="3:9" hidden="1" x14ac:dyDescent="0.3"/>
    <row r="62" spans="3:9" hidden="1" x14ac:dyDescent="0.3"/>
    <row r="63" spans="3:9" hidden="1" x14ac:dyDescent="0.3"/>
    <row r="64" spans="3:9" hidden="1" x14ac:dyDescent="0.3"/>
    <row r="65" hidden="1" x14ac:dyDescent="0.3"/>
    <row r="66" hidden="1" x14ac:dyDescent="0.3"/>
    <row r="67" hidden="1" x14ac:dyDescent="0.3"/>
    <row r="68" hidden="1" x14ac:dyDescent="0.3"/>
    <row r="69" hidden="1" x14ac:dyDescent="0.3"/>
    <row r="70" hidden="1" x14ac:dyDescent="0.3"/>
    <row r="71" hidden="1" x14ac:dyDescent="0.3"/>
    <row r="72" hidden="1" x14ac:dyDescent="0.3"/>
    <row r="73" hidden="1" x14ac:dyDescent="0.3"/>
    <row r="74" hidden="1" x14ac:dyDescent="0.3"/>
    <row r="75" hidden="1" x14ac:dyDescent="0.3"/>
    <row r="76" hidden="1" x14ac:dyDescent="0.3"/>
    <row r="77" hidden="1" x14ac:dyDescent="0.3"/>
    <row r="78" hidden="1" x14ac:dyDescent="0.3"/>
    <row r="79" hidden="1" x14ac:dyDescent="0.3"/>
    <row r="80" hidden="1" x14ac:dyDescent="0.3"/>
    <row r="81" hidden="1" x14ac:dyDescent="0.3"/>
    <row r="82" hidden="1" x14ac:dyDescent="0.3"/>
    <row r="83" hidden="1" x14ac:dyDescent="0.3"/>
    <row r="84" hidden="1" x14ac:dyDescent="0.3"/>
    <row r="85" hidden="1" x14ac:dyDescent="0.3"/>
    <row r="86" hidden="1" x14ac:dyDescent="0.3"/>
    <row r="87" hidden="1" x14ac:dyDescent="0.3"/>
    <row r="88" hidden="1" x14ac:dyDescent="0.3"/>
    <row r="89" hidden="1" x14ac:dyDescent="0.3"/>
    <row r="90" hidden="1" x14ac:dyDescent="0.3"/>
    <row r="91" hidden="1" x14ac:dyDescent="0.3"/>
    <row r="92" hidden="1" x14ac:dyDescent="0.3"/>
    <row r="93" hidden="1" x14ac:dyDescent="0.3"/>
    <row r="94" hidden="1" x14ac:dyDescent="0.3"/>
    <row r="95" hidden="1" x14ac:dyDescent="0.3"/>
    <row r="96" hidden="1" x14ac:dyDescent="0.3"/>
    <row r="97" hidden="1" x14ac:dyDescent="0.3"/>
    <row r="98" hidden="1" x14ac:dyDescent="0.3"/>
    <row r="99" hidden="1" x14ac:dyDescent="0.3"/>
    <row r="100" hidden="1" x14ac:dyDescent="0.3"/>
    <row r="101" hidden="1" x14ac:dyDescent="0.3"/>
    <row r="102" hidden="1" x14ac:dyDescent="0.3"/>
    <row r="103" hidden="1" x14ac:dyDescent="0.3"/>
    <row r="104" hidden="1" x14ac:dyDescent="0.3"/>
    <row r="105" hidden="1" x14ac:dyDescent="0.3"/>
    <row r="106" hidden="1" x14ac:dyDescent="0.3"/>
    <row r="107" hidden="1" x14ac:dyDescent="0.3"/>
    <row r="108" hidden="1" x14ac:dyDescent="0.3"/>
    <row r="109" hidden="1" x14ac:dyDescent="0.3"/>
    <row r="110" hidden="1" x14ac:dyDescent="0.3"/>
    <row r="111" hidden="1" x14ac:dyDescent="0.3"/>
    <row r="112"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spans="25:28" hidden="1" x14ac:dyDescent="0.3"/>
    <row r="146" spans="25:28" hidden="1" x14ac:dyDescent="0.3"/>
    <row r="147" spans="25:28" hidden="1" x14ac:dyDescent="0.3"/>
    <row r="148" spans="25:28" hidden="1" x14ac:dyDescent="0.3"/>
    <row r="149" spans="25:28" hidden="1" x14ac:dyDescent="0.3"/>
    <row r="150" spans="25:28" hidden="1" x14ac:dyDescent="0.3"/>
    <row r="151" spans="25:28" hidden="1" x14ac:dyDescent="0.3"/>
    <row r="152" spans="25:28" hidden="1" x14ac:dyDescent="0.3"/>
    <row r="153" spans="25:28" hidden="1" x14ac:dyDescent="0.3">
      <c r="Y153" s="71">
        <v>0</v>
      </c>
      <c r="Z153" s="71" t="s">
        <v>16</v>
      </c>
      <c r="AA153" s="71" t="s">
        <v>16</v>
      </c>
      <c r="AB153" s="71" t="s">
        <v>16</v>
      </c>
    </row>
    <row r="154" spans="25:28" hidden="1" x14ac:dyDescent="0.3">
      <c r="Y154" s="71">
        <v>1</v>
      </c>
      <c r="Z154" s="71" t="s">
        <v>188</v>
      </c>
      <c r="AA154" s="71" t="s">
        <v>189</v>
      </c>
      <c r="AB154" s="71" t="s">
        <v>188</v>
      </c>
    </row>
    <row r="155" spans="25:28" hidden="1" x14ac:dyDescent="0.3">
      <c r="Y155" s="71">
        <v>2</v>
      </c>
      <c r="Z155" s="71" t="s">
        <v>190</v>
      </c>
      <c r="AA155" s="71" t="s">
        <v>191</v>
      </c>
      <c r="AB155" s="71" t="s">
        <v>190</v>
      </c>
    </row>
    <row r="156" spans="25:28" hidden="1" x14ac:dyDescent="0.3">
      <c r="Y156" s="71">
        <v>3</v>
      </c>
      <c r="Z156" s="71" t="s">
        <v>192</v>
      </c>
      <c r="AA156" s="71" t="s">
        <v>193</v>
      </c>
      <c r="AB156" s="71" t="s">
        <v>192</v>
      </c>
    </row>
    <row r="157" spans="25:28" hidden="1" x14ac:dyDescent="0.3">
      <c r="Y157" s="71">
        <v>4</v>
      </c>
      <c r="Z157" s="71" t="s">
        <v>194</v>
      </c>
      <c r="AA157" s="71" t="s">
        <v>195</v>
      </c>
      <c r="AB157" s="71" t="s">
        <v>194</v>
      </c>
    </row>
    <row r="158" spans="25:28" hidden="1" x14ac:dyDescent="0.3">
      <c r="Y158" s="71">
        <v>5</v>
      </c>
      <c r="Z158" s="71" t="s">
        <v>196</v>
      </c>
      <c r="AA158" s="71" t="s">
        <v>197</v>
      </c>
      <c r="AB158" s="71" t="s">
        <v>196</v>
      </c>
    </row>
    <row r="159" spans="25:28" hidden="1" x14ac:dyDescent="0.3">
      <c r="Y159" s="71">
        <v>6</v>
      </c>
      <c r="Z159" s="71" t="s">
        <v>198</v>
      </c>
      <c r="AA159" s="71" t="s">
        <v>199</v>
      </c>
      <c r="AB159" s="71" t="s">
        <v>198</v>
      </c>
    </row>
    <row r="160" spans="25:28" hidden="1" x14ac:dyDescent="0.3">
      <c r="Y160" s="71">
        <v>7</v>
      </c>
      <c r="Z160" s="71" t="s">
        <v>200</v>
      </c>
      <c r="AA160" s="71" t="s">
        <v>201</v>
      </c>
      <c r="AB160" s="71" t="s">
        <v>200</v>
      </c>
    </row>
    <row r="161" spans="25:28" hidden="1" x14ac:dyDescent="0.3">
      <c r="Y161" s="71">
        <v>8</v>
      </c>
      <c r="Z161" s="71" t="s">
        <v>202</v>
      </c>
      <c r="AA161" s="71" t="s">
        <v>203</v>
      </c>
      <c r="AB161" s="71" t="s">
        <v>202</v>
      </c>
    </row>
    <row r="162" spans="25:28" hidden="1" x14ac:dyDescent="0.3">
      <c r="Y162" s="71">
        <v>9</v>
      </c>
      <c r="Z162" s="71" t="s">
        <v>204</v>
      </c>
      <c r="AA162" s="71" t="s">
        <v>205</v>
      </c>
      <c r="AB162" s="71" t="s">
        <v>204</v>
      </c>
    </row>
    <row r="163" spans="25:28" hidden="1" x14ac:dyDescent="0.3">
      <c r="Y163" s="71">
        <v>10</v>
      </c>
      <c r="Z163" s="71" t="s">
        <v>206</v>
      </c>
      <c r="AA163" s="71" t="s">
        <v>207</v>
      </c>
      <c r="AB163" s="71" t="s">
        <v>206</v>
      </c>
    </row>
    <row r="164" spans="25:28" hidden="1" x14ac:dyDescent="0.3">
      <c r="Y164" s="71">
        <v>11</v>
      </c>
      <c r="Z164" s="71" t="s">
        <v>208</v>
      </c>
      <c r="AA164" s="71" t="s">
        <v>209</v>
      </c>
      <c r="AB164" s="71" t="s">
        <v>208</v>
      </c>
    </row>
    <row r="165" spans="25:28" hidden="1" x14ac:dyDescent="0.3">
      <c r="Y165" s="71">
        <v>12</v>
      </c>
      <c r="Z165" s="71" t="s">
        <v>210</v>
      </c>
      <c r="AA165" s="71" t="s">
        <v>211</v>
      </c>
      <c r="AB165" s="71" t="s">
        <v>210</v>
      </c>
    </row>
    <row r="166" spans="25:28" hidden="1" x14ac:dyDescent="0.3">
      <c r="Y166" s="71">
        <v>13</v>
      </c>
      <c r="Z166" s="71" t="s">
        <v>212</v>
      </c>
      <c r="AA166" s="71" t="s">
        <v>213</v>
      </c>
      <c r="AB166" s="71" t="s">
        <v>212</v>
      </c>
    </row>
    <row r="167" spans="25:28" hidden="1" x14ac:dyDescent="0.3">
      <c r="Y167" s="71">
        <v>14</v>
      </c>
      <c r="Z167" s="71" t="s">
        <v>214</v>
      </c>
      <c r="AA167" s="71" t="s">
        <v>215</v>
      </c>
      <c r="AB167" s="71" t="s">
        <v>214</v>
      </c>
    </row>
    <row r="168" spans="25:28" hidden="1" x14ac:dyDescent="0.3">
      <c r="Y168" s="71">
        <v>15</v>
      </c>
      <c r="Z168" s="71" t="s">
        <v>216</v>
      </c>
      <c r="AA168" s="71" t="s">
        <v>217</v>
      </c>
      <c r="AB168" s="71" t="s">
        <v>216</v>
      </c>
    </row>
    <row r="169" spans="25:28" hidden="1" x14ac:dyDescent="0.3">
      <c r="Y169" s="71">
        <v>16</v>
      </c>
      <c r="Z169" s="71" t="s">
        <v>218</v>
      </c>
      <c r="AA169" s="71" t="s">
        <v>219</v>
      </c>
      <c r="AB169" s="71" t="s">
        <v>218</v>
      </c>
    </row>
    <row r="170" spans="25:28" hidden="1" x14ac:dyDescent="0.3">
      <c r="Y170" s="71">
        <v>17</v>
      </c>
      <c r="Z170" s="71" t="s">
        <v>220</v>
      </c>
      <c r="AA170" s="71" t="s">
        <v>221</v>
      </c>
      <c r="AB170" s="71" t="s">
        <v>220</v>
      </c>
    </row>
    <row r="171" spans="25:28" hidden="1" x14ac:dyDescent="0.3">
      <c r="Y171" s="71">
        <v>18</v>
      </c>
      <c r="Z171" s="71" t="s">
        <v>222</v>
      </c>
      <c r="AA171" s="71" t="s">
        <v>223</v>
      </c>
      <c r="AB171" s="71" t="s">
        <v>222</v>
      </c>
    </row>
    <row r="172" spans="25:28" hidden="1" x14ac:dyDescent="0.3">
      <c r="Y172" s="71">
        <v>19</v>
      </c>
      <c r="Z172" s="71" t="s">
        <v>224</v>
      </c>
      <c r="AA172" s="71" t="s">
        <v>225</v>
      </c>
      <c r="AB172" s="71" t="s">
        <v>224</v>
      </c>
    </row>
    <row r="173" spans="25:28" hidden="1" x14ac:dyDescent="0.3">
      <c r="Y173" s="71">
        <v>20</v>
      </c>
      <c r="Z173" s="71" t="s">
        <v>226</v>
      </c>
      <c r="AA173" s="71" t="s">
        <v>227</v>
      </c>
      <c r="AB173" s="71" t="s">
        <v>226</v>
      </c>
    </row>
    <row r="174" spans="25:28" hidden="1" x14ac:dyDescent="0.3">
      <c r="Y174" s="71">
        <v>21</v>
      </c>
      <c r="Z174" s="71" t="s">
        <v>228</v>
      </c>
      <c r="AA174" s="71" t="s">
        <v>229</v>
      </c>
      <c r="AB174" s="71" t="s">
        <v>228</v>
      </c>
    </row>
    <row r="175" spans="25:28" hidden="1" x14ac:dyDescent="0.3">
      <c r="Y175" s="71">
        <v>22</v>
      </c>
      <c r="Z175" s="71" t="s">
        <v>230</v>
      </c>
      <c r="AA175" s="71" t="s">
        <v>231</v>
      </c>
      <c r="AB175" s="71" t="s">
        <v>230</v>
      </c>
    </row>
    <row r="176" spans="25:28" hidden="1" x14ac:dyDescent="0.3">
      <c r="Y176" s="71">
        <v>23</v>
      </c>
      <c r="Z176" s="71" t="s">
        <v>232</v>
      </c>
      <c r="AA176" s="71" t="s">
        <v>233</v>
      </c>
      <c r="AB176" s="71" t="s">
        <v>232</v>
      </c>
    </row>
    <row r="177" spans="25:28" hidden="1" x14ac:dyDescent="0.3">
      <c r="Y177" s="71">
        <v>24</v>
      </c>
      <c r="Z177" s="71" t="s">
        <v>234</v>
      </c>
      <c r="AA177" s="71" t="s">
        <v>235</v>
      </c>
      <c r="AB177" s="71" t="s">
        <v>234</v>
      </c>
    </row>
    <row r="178" spans="25:28" hidden="1" x14ac:dyDescent="0.3">
      <c r="Y178" s="71">
        <v>25</v>
      </c>
      <c r="Z178" s="71" t="s">
        <v>236</v>
      </c>
      <c r="AA178" s="71" t="s">
        <v>237</v>
      </c>
      <c r="AB178" s="71" t="s">
        <v>236</v>
      </c>
    </row>
    <row r="179" spans="25:28" hidden="1" x14ac:dyDescent="0.3">
      <c r="Y179" s="71">
        <v>26</v>
      </c>
      <c r="Z179" s="71" t="s">
        <v>238</v>
      </c>
      <c r="AA179" s="71" t="s">
        <v>239</v>
      </c>
      <c r="AB179" s="71" t="s">
        <v>238</v>
      </c>
    </row>
    <row r="180" spans="25:28" hidden="1" x14ac:dyDescent="0.3">
      <c r="Y180" s="71">
        <v>27</v>
      </c>
      <c r="Z180" s="71" t="s">
        <v>240</v>
      </c>
      <c r="AA180" s="71" t="s">
        <v>241</v>
      </c>
      <c r="AB180" s="71" t="s">
        <v>240</v>
      </c>
    </row>
    <row r="181" spans="25:28" hidden="1" x14ac:dyDescent="0.3">
      <c r="Y181" s="71">
        <v>28</v>
      </c>
      <c r="Z181" s="71" t="s">
        <v>242</v>
      </c>
      <c r="AA181" s="71" t="s">
        <v>243</v>
      </c>
      <c r="AB181" s="71" t="s">
        <v>242</v>
      </c>
    </row>
    <row r="182" spans="25:28" hidden="1" x14ac:dyDescent="0.3">
      <c r="Y182" s="71">
        <v>29</v>
      </c>
      <c r="Z182" s="71" t="s">
        <v>244</v>
      </c>
      <c r="AA182" s="71" t="s">
        <v>245</v>
      </c>
      <c r="AB182" s="71" t="s">
        <v>244</v>
      </c>
    </row>
    <row r="183" spans="25:28" hidden="1" x14ac:dyDescent="0.3">
      <c r="Y183" s="71">
        <v>30</v>
      </c>
      <c r="Z183" s="71" t="s">
        <v>246</v>
      </c>
      <c r="AA183" s="71" t="s">
        <v>247</v>
      </c>
      <c r="AB183" s="71" t="s">
        <v>246</v>
      </c>
    </row>
    <row r="184" spans="25:28" hidden="1" x14ac:dyDescent="0.3">
      <c r="Y184" s="71">
        <v>31</v>
      </c>
      <c r="Z184" s="71" t="s">
        <v>248</v>
      </c>
      <c r="AA184" s="71" t="s">
        <v>249</v>
      </c>
      <c r="AB184" s="71" t="s">
        <v>248</v>
      </c>
    </row>
    <row r="185" spans="25:28" hidden="1" x14ac:dyDescent="0.3">
      <c r="Y185" s="71">
        <v>32</v>
      </c>
      <c r="Z185" s="71" t="s">
        <v>250</v>
      </c>
      <c r="AB185" s="71" t="s">
        <v>250</v>
      </c>
    </row>
    <row r="186" spans="25:28" hidden="1" x14ac:dyDescent="0.3">
      <c r="Y186" s="71">
        <v>33</v>
      </c>
      <c r="Z186" s="71" t="s">
        <v>251</v>
      </c>
      <c r="AB186" s="71" t="s">
        <v>251</v>
      </c>
    </row>
    <row r="187" spans="25:28" hidden="1" x14ac:dyDescent="0.3">
      <c r="Y187" s="71">
        <v>34</v>
      </c>
      <c r="Z187" s="71" t="s">
        <v>252</v>
      </c>
      <c r="AB187" s="71" t="s">
        <v>252</v>
      </c>
    </row>
    <row r="188" spans="25:28" hidden="1" x14ac:dyDescent="0.3">
      <c r="Y188" s="71">
        <v>35</v>
      </c>
      <c r="Z188" s="71" t="s">
        <v>253</v>
      </c>
      <c r="AB188" s="71" t="s">
        <v>253</v>
      </c>
    </row>
    <row r="189" spans="25:28" hidden="1" x14ac:dyDescent="0.3">
      <c r="Y189" s="71">
        <v>36</v>
      </c>
      <c r="Z189" s="71" t="s">
        <v>254</v>
      </c>
      <c r="AB189" s="71" t="s">
        <v>254</v>
      </c>
    </row>
    <row r="190" spans="25:28" hidden="1" x14ac:dyDescent="0.3">
      <c r="Y190" s="71">
        <v>37</v>
      </c>
      <c r="Z190" s="71" t="s">
        <v>255</v>
      </c>
      <c r="AB190" s="71" t="s">
        <v>255</v>
      </c>
    </row>
    <row r="191" spans="25:28" hidden="1" x14ac:dyDescent="0.3">
      <c r="Y191" s="71">
        <v>38</v>
      </c>
      <c r="Z191" s="71" t="s">
        <v>256</v>
      </c>
      <c r="AB191" s="71" t="s">
        <v>256</v>
      </c>
    </row>
    <row r="192" spans="25:28" hidden="1" x14ac:dyDescent="0.3">
      <c r="Y192" s="71">
        <v>39</v>
      </c>
      <c r="Z192" s="71" t="s">
        <v>257</v>
      </c>
      <c r="AB192" s="71" t="s">
        <v>257</v>
      </c>
    </row>
    <row r="193" spans="25:28" hidden="1" x14ac:dyDescent="0.3">
      <c r="Y193" s="71">
        <v>40</v>
      </c>
      <c r="Z193" s="71" t="s">
        <v>258</v>
      </c>
      <c r="AB193" s="71" t="s">
        <v>258</v>
      </c>
    </row>
    <row r="194" spans="25:28" hidden="1" x14ac:dyDescent="0.3">
      <c r="Y194" s="71">
        <v>41</v>
      </c>
      <c r="Z194" s="71" t="s">
        <v>259</v>
      </c>
      <c r="AB194" s="71" t="s">
        <v>259</v>
      </c>
    </row>
    <row r="195" spans="25:28" hidden="1" x14ac:dyDescent="0.3">
      <c r="Y195" s="71">
        <v>42</v>
      </c>
      <c r="Z195" s="71" t="s">
        <v>260</v>
      </c>
      <c r="AB195" s="71" t="s">
        <v>260</v>
      </c>
    </row>
    <row r="196" spans="25:28" hidden="1" x14ac:dyDescent="0.3">
      <c r="Y196" s="71">
        <v>43</v>
      </c>
      <c r="Z196" s="71" t="s">
        <v>261</v>
      </c>
      <c r="AB196" s="71" t="s">
        <v>261</v>
      </c>
    </row>
    <row r="197" spans="25:28" hidden="1" x14ac:dyDescent="0.3">
      <c r="Y197" s="71">
        <v>44</v>
      </c>
      <c r="Z197" s="71" t="s">
        <v>262</v>
      </c>
      <c r="AB197" s="71" t="s">
        <v>262</v>
      </c>
    </row>
    <row r="198" spans="25:28" hidden="1" x14ac:dyDescent="0.3">
      <c r="Y198" s="71">
        <v>45</v>
      </c>
      <c r="Z198" s="71" t="s">
        <v>263</v>
      </c>
      <c r="AB198" s="71" t="s">
        <v>263</v>
      </c>
    </row>
    <row r="199" spans="25:28" hidden="1" x14ac:dyDescent="0.3">
      <c r="Y199" s="71">
        <v>46</v>
      </c>
      <c r="Z199" s="71" t="s">
        <v>264</v>
      </c>
      <c r="AB199" s="71" t="s">
        <v>264</v>
      </c>
    </row>
    <row r="200" spans="25:28" hidden="1" x14ac:dyDescent="0.3">
      <c r="Y200" s="71">
        <v>47</v>
      </c>
      <c r="Z200" s="71" t="s">
        <v>265</v>
      </c>
      <c r="AB200" s="71" t="s">
        <v>265</v>
      </c>
    </row>
    <row r="201" spans="25:28" hidden="1" x14ac:dyDescent="0.3">
      <c r="Y201" s="71">
        <v>48</v>
      </c>
      <c r="Z201" s="71" t="s">
        <v>266</v>
      </c>
      <c r="AB201" s="71" t="s">
        <v>266</v>
      </c>
    </row>
    <row r="202" spans="25:28" hidden="1" x14ac:dyDescent="0.3">
      <c r="Y202" s="71">
        <v>49</v>
      </c>
      <c r="Z202" s="71" t="s">
        <v>267</v>
      </c>
      <c r="AB202" s="71" t="s">
        <v>267</v>
      </c>
    </row>
    <row r="203" spans="25:28" hidden="1" x14ac:dyDescent="0.3">
      <c r="Y203" s="71">
        <v>50</v>
      </c>
      <c r="Z203" s="71" t="s">
        <v>268</v>
      </c>
      <c r="AB203" s="71" t="s">
        <v>268</v>
      </c>
    </row>
    <row r="204" spans="25:28" hidden="1" x14ac:dyDescent="0.3">
      <c r="Y204" s="71">
        <v>51</v>
      </c>
      <c r="Z204" s="71" t="s">
        <v>269</v>
      </c>
      <c r="AB204" s="71" t="s">
        <v>269</v>
      </c>
    </row>
    <row r="205" spans="25:28" hidden="1" x14ac:dyDescent="0.3">
      <c r="Y205" s="71">
        <v>52</v>
      </c>
      <c r="Z205" s="71" t="s">
        <v>270</v>
      </c>
      <c r="AB205" s="71" t="s">
        <v>270</v>
      </c>
    </row>
    <row r="206" spans="25:28" hidden="1" x14ac:dyDescent="0.3">
      <c r="Y206" s="71">
        <v>53</v>
      </c>
      <c r="Z206" s="71" t="s">
        <v>271</v>
      </c>
      <c r="AB206" s="71" t="s">
        <v>271</v>
      </c>
    </row>
    <row r="207" spans="25:28" hidden="1" x14ac:dyDescent="0.3">
      <c r="Y207" s="71">
        <v>54</v>
      </c>
      <c r="Z207" s="71" t="s">
        <v>272</v>
      </c>
      <c r="AB207" s="71" t="s">
        <v>272</v>
      </c>
    </row>
    <row r="208" spans="25:28" hidden="1" x14ac:dyDescent="0.3">
      <c r="Y208" s="71">
        <v>55</v>
      </c>
      <c r="Z208" s="71" t="s">
        <v>273</v>
      </c>
      <c r="AB208" s="71" t="s">
        <v>273</v>
      </c>
    </row>
    <row r="209" spans="25:28" hidden="1" x14ac:dyDescent="0.3">
      <c r="Y209" s="71">
        <v>56</v>
      </c>
      <c r="Z209" s="71" t="s">
        <v>274</v>
      </c>
      <c r="AB209" s="71" t="s">
        <v>274</v>
      </c>
    </row>
    <row r="210" spans="25:28" hidden="1" x14ac:dyDescent="0.3">
      <c r="Y210" s="71">
        <v>57</v>
      </c>
      <c r="Z210" s="71" t="s">
        <v>275</v>
      </c>
      <c r="AB210" s="71" t="s">
        <v>275</v>
      </c>
    </row>
    <row r="211" spans="25:28" hidden="1" x14ac:dyDescent="0.3">
      <c r="Y211" s="71">
        <v>58</v>
      </c>
      <c r="Z211" s="71" t="s">
        <v>276</v>
      </c>
      <c r="AB211" s="71" t="s">
        <v>276</v>
      </c>
    </row>
    <row r="212" spans="25:28" hidden="1" x14ac:dyDescent="0.3">
      <c r="Y212" s="71">
        <v>59</v>
      </c>
      <c r="Z212" s="71" t="s">
        <v>277</v>
      </c>
      <c r="AB212" s="71" t="s">
        <v>277</v>
      </c>
    </row>
    <row r="213" spans="25:28" hidden="1" x14ac:dyDescent="0.3">
      <c r="Y213" s="71">
        <v>60</v>
      </c>
      <c r="Z213" s="71" t="s">
        <v>278</v>
      </c>
      <c r="AB213" s="71" t="s">
        <v>278</v>
      </c>
    </row>
    <row r="214" spans="25:28" hidden="1" x14ac:dyDescent="0.3">
      <c r="Y214" s="71">
        <v>61</v>
      </c>
      <c r="Z214" s="71" t="s">
        <v>279</v>
      </c>
      <c r="AB214" s="71" t="s">
        <v>279</v>
      </c>
    </row>
    <row r="215" spans="25:28" hidden="1" x14ac:dyDescent="0.3">
      <c r="Y215" s="71">
        <v>62</v>
      </c>
      <c r="Z215" s="71" t="s">
        <v>280</v>
      </c>
      <c r="AB215" s="71" t="s">
        <v>280</v>
      </c>
    </row>
    <row r="216" spans="25:28" hidden="1" x14ac:dyDescent="0.3">
      <c r="Y216" s="71">
        <v>63</v>
      </c>
      <c r="Z216" s="71" t="s">
        <v>281</v>
      </c>
      <c r="AB216" s="71" t="s">
        <v>281</v>
      </c>
    </row>
    <row r="217" spans="25:28" hidden="1" x14ac:dyDescent="0.3">
      <c r="Y217" s="71">
        <v>64</v>
      </c>
      <c r="Z217" s="71" t="s">
        <v>282</v>
      </c>
      <c r="AB217" s="71" t="s">
        <v>282</v>
      </c>
    </row>
    <row r="218" spans="25:28" hidden="1" x14ac:dyDescent="0.3">
      <c r="Y218" s="71">
        <v>65</v>
      </c>
      <c r="Z218" s="71" t="s">
        <v>283</v>
      </c>
      <c r="AB218" s="71" t="s">
        <v>283</v>
      </c>
    </row>
    <row r="219" spans="25:28" hidden="1" x14ac:dyDescent="0.3">
      <c r="Y219" s="71">
        <v>66</v>
      </c>
      <c r="Z219" s="71" t="s">
        <v>284</v>
      </c>
      <c r="AB219" s="71" t="s">
        <v>284</v>
      </c>
    </row>
    <row r="220" spans="25:28" hidden="1" x14ac:dyDescent="0.3">
      <c r="Y220" s="71">
        <v>67</v>
      </c>
      <c r="Z220" s="71" t="s">
        <v>285</v>
      </c>
      <c r="AB220" s="71" t="s">
        <v>285</v>
      </c>
    </row>
    <row r="221" spans="25:28" hidden="1" x14ac:dyDescent="0.3">
      <c r="Y221" s="71">
        <v>68</v>
      </c>
      <c r="Z221" s="71" t="s">
        <v>286</v>
      </c>
      <c r="AB221" s="71" t="s">
        <v>286</v>
      </c>
    </row>
    <row r="222" spans="25:28" hidden="1" x14ac:dyDescent="0.3">
      <c r="Y222" s="71">
        <v>69</v>
      </c>
      <c r="Z222" s="71" t="s">
        <v>287</v>
      </c>
      <c r="AB222" s="71" t="s">
        <v>287</v>
      </c>
    </row>
    <row r="223" spans="25:28" hidden="1" x14ac:dyDescent="0.3">
      <c r="Y223" s="71">
        <v>70</v>
      </c>
      <c r="Z223" s="71" t="s">
        <v>288</v>
      </c>
      <c r="AB223" s="71" t="s">
        <v>288</v>
      </c>
    </row>
    <row r="224" spans="25:28" hidden="1" x14ac:dyDescent="0.3">
      <c r="Y224" s="71">
        <v>71</v>
      </c>
      <c r="Z224" s="71" t="s">
        <v>289</v>
      </c>
      <c r="AB224" s="71" t="s">
        <v>289</v>
      </c>
    </row>
    <row r="225" spans="25:28" hidden="1" x14ac:dyDescent="0.3">
      <c r="Y225" s="71">
        <v>72</v>
      </c>
      <c r="Z225" s="71" t="s">
        <v>290</v>
      </c>
      <c r="AB225" s="71" t="s">
        <v>290</v>
      </c>
    </row>
    <row r="226" spans="25:28" hidden="1" x14ac:dyDescent="0.3">
      <c r="Y226" s="71">
        <v>73</v>
      </c>
      <c r="Z226" s="71" t="s">
        <v>291</v>
      </c>
      <c r="AB226" s="71" t="s">
        <v>291</v>
      </c>
    </row>
    <row r="227" spans="25:28" hidden="1" x14ac:dyDescent="0.3">
      <c r="Y227" s="71">
        <v>74</v>
      </c>
      <c r="Z227" s="71" t="s">
        <v>292</v>
      </c>
      <c r="AB227" s="71" t="s">
        <v>292</v>
      </c>
    </row>
    <row r="228" spans="25:28" hidden="1" x14ac:dyDescent="0.3">
      <c r="Y228" s="71">
        <v>75</v>
      </c>
      <c r="Z228" s="71" t="s">
        <v>293</v>
      </c>
      <c r="AB228" s="71" t="s">
        <v>293</v>
      </c>
    </row>
    <row r="229" spans="25:28" hidden="1" x14ac:dyDescent="0.3">
      <c r="Y229" s="71">
        <v>76</v>
      </c>
      <c r="Z229" s="71" t="s">
        <v>294</v>
      </c>
      <c r="AB229" s="71" t="s">
        <v>294</v>
      </c>
    </row>
    <row r="230" spans="25:28" hidden="1" x14ac:dyDescent="0.3">
      <c r="Y230" s="71">
        <v>77</v>
      </c>
      <c r="Z230" s="71" t="s">
        <v>295</v>
      </c>
      <c r="AB230" s="71" t="s">
        <v>295</v>
      </c>
    </row>
    <row r="231" spans="25:28" hidden="1" x14ac:dyDescent="0.3">
      <c r="Y231" s="71">
        <v>78</v>
      </c>
      <c r="Z231" s="71" t="s">
        <v>296</v>
      </c>
      <c r="AB231" s="71" t="s">
        <v>296</v>
      </c>
    </row>
    <row r="232" spans="25:28" hidden="1" x14ac:dyDescent="0.3">
      <c r="Y232" s="71">
        <v>79</v>
      </c>
      <c r="Z232" s="71" t="s">
        <v>297</v>
      </c>
      <c r="AB232" s="71" t="s">
        <v>297</v>
      </c>
    </row>
    <row r="233" spans="25:28" hidden="1" x14ac:dyDescent="0.3">
      <c r="Y233" s="71">
        <v>80</v>
      </c>
      <c r="Z233" s="71" t="s">
        <v>298</v>
      </c>
      <c r="AB233" s="71" t="s">
        <v>298</v>
      </c>
    </row>
    <row r="234" spans="25:28" hidden="1" x14ac:dyDescent="0.3">
      <c r="Y234" s="71">
        <v>81</v>
      </c>
      <c r="Z234" s="71" t="s">
        <v>299</v>
      </c>
      <c r="AB234" s="71" t="s">
        <v>299</v>
      </c>
    </row>
    <row r="235" spans="25:28" hidden="1" x14ac:dyDescent="0.3">
      <c r="Y235" s="71">
        <v>82</v>
      </c>
      <c r="Z235" s="71" t="s">
        <v>300</v>
      </c>
      <c r="AB235" s="71" t="s">
        <v>300</v>
      </c>
    </row>
    <row r="236" spans="25:28" hidden="1" x14ac:dyDescent="0.3">
      <c r="Y236" s="71">
        <v>83</v>
      </c>
      <c r="Z236" s="71" t="s">
        <v>301</v>
      </c>
      <c r="AB236" s="71" t="s">
        <v>301</v>
      </c>
    </row>
    <row r="237" spans="25:28" hidden="1" x14ac:dyDescent="0.3">
      <c r="Y237" s="71">
        <v>84</v>
      </c>
      <c r="Z237" s="71" t="s">
        <v>302</v>
      </c>
      <c r="AB237" s="71" t="s">
        <v>302</v>
      </c>
    </row>
    <row r="238" spans="25:28" hidden="1" x14ac:dyDescent="0.3">
      <c r="Y238" s="71">
        <v>85</v>
      </c>
      <c r="Z238" s="71" t="s">
        <v>303</v>
      </c>
      <c r="AB238" s="71" t="s">
        <v>303</v>
      </c>
    </row>
    <row r="239" spans="25:28" hidden="1" x14ac:dyDescent="0.3">
      <c r="Y239" s="71">
        <v>86</v>
      </c>
      <c r="Z239" s="71" t="s">
        <v>304</v>
      </c>
      <c r="AB239" s="71" t="s">
        <v>304</v>
      </c>
    </row>
    <row r="240" spans="25:28" hidden="1" x14ac:dyDescent="0.3">
      <c r="Y240" s="71">
        <v>87</v>
      </c>
      <c r="Z240" s="71" t="s">
        <v>305</v>
      </c>
      <c r="AB240" s="71" t="s">
        <v>305</v>
      </c>
    </row>
    <row r="241" spans="25:28" hidden="1" x14ac:dyDescent="0.3">
      <c r="Y241" s="71">
        <v>88</v>
      </c>
      <c r="Z241" s="71" t="s">
        <v>306</v>
      </c>
      <c r="AB241" s="71" t="s">
        <v>306</v>
      </c>
    </row>
    <row r="242" spans="25:28" hidden="1" x14ac:dyDescent="0.3">
      <c r="Y242" s="71">
        <v>89</v>
      </c>
      <c r="Z242" s="71" t="s">
        <v>307</v>
      </c>
      <c r="AB242" s="71" t="s">
        <v>307</v>
      </c>
    </row>
    <row r="243" spans="25:28" hidden="1" x14ac:dyDescent="0.3">
      <c r="Y243" s="71">
        <v>90</v>
      </c>
      <c r="Z243" s="71" t="s">
        <v>308</v>
      </c>
      <c r="AB243" s="71" t="s">
        <v>308</v>
      </c>
    </row>
    <row r="244" spans="25:28" hidden="1" x14ac:dyDescent="0.3">
      <c r="Y244" s="71">
        <v>91</v>
      </c>
      <c r="Z244" s="71" t="s">
        <v>309</v>
      </c>
      <c r="AB244" s="71" t="s">
        <v>309</v>
      </c>
    </row>
    <row r="245" spans="25:28" hidden="1" x14ac:dyDescent="0.3">
      <c r="Y245" s="71">
        <v>92</v>
      </c>
      <c r="Z245" s="71" t="s">
        <v>310</v>
      </c>
      <c r="AB245" s="71" t="s">
        <v>310</v>
      </c>
    </row>
    <row r="246" spans="25:28" hidden="1" x14ac:dyDescent="0.3">
      <c r="Y246" s="71">
        <v>93</v>
      </c>
      <c r="Z246" s="71" t="s">
        <v>311</v>
      </c>
      <c r="AB246" s="71" t="s">
        <v>311</v>
      </c>
    </row>
    <row r="247" spans="25:28" hidden="1" x14ac:dyDescent="0.3">
      <c r="Y247" s="71">
        <v>94</v>
      </c>
      <c r="Z247" s="71" t="s">
        <v>312</v>
      </c>
      <c r="AB247" s="71" t="s">
        <v>312</v>
      </c>
    </row>
    <row r="248" spans="25:28" hidden="1" x14ac:dyDescent="0.3">
      <c r="Y248" s="71">
        <v>95</v>
      </c>
      <c r="Z248" s="71" t="s">
        <v>313</v>
      </c>
      <c r="AB248" s="71" t="s">
        <v>313</v>
      </c>
    </row>
    <row r="249" spans="25:28" hidden="1" x14ac:dyDescent="0.3">
      <c r="Y249" s="71">
        <v>96</v>
      </c>
      <c r="Z249" s="71" t="s">
        <v>314</v>
      </c>
      <c r="AB249" s="71" t="s">
        <v>314</v>
      </c>
    </row>
    <row r="250" spans="25:28" hidden="1" x14ac:dyDescent="0.3">
      <c r="Y250" s="71">
        <v>97</v>
      </c>
      <c r="Z250" s="71" t="s">
        <v>315</v>
      </c>
      <c r="AB250" s="71" t="s">
        <v>315</v>
      </c>
    </row>
    <row r="251" spans="25:28" hidden="1" x14ac:dyDescent="0.3">
      <c r="Y251" s="71">
        <v>98</v>
      </c>
      <c r="Z251" s="71" t="s">
        <v>316</v>
      </c>
      <c r="AB251" s="71" t="s">
        <v>316</v>
      </c>
    </row>
    <row r="252" spans="25:28" hidden="1" x14ac:dyDescent="0.3">
      <c r="Y252" s="71">
        <v>99</v>
      </c>
      <c r="Z252" s="71" t="s">
        <v>317</v>
      </c>
      <c r="AB252" s="71" t="s">
        <v>317</v>
      </c>
    </row>
    <row r="253" spans="25:28" hidden="1" x14ac:dyDescent="0.3">
      <c r="Y253" s="71">
        <v>100</v>
      </c>
      <c r="Z253" s="71" t="s">
        <v>318</v>
      </c>
      <c r="AB253" s="71" t="s">
        <v>318</v>
      </c>
    </row>
    <row r="254" spans="25:28" hidden="1" x14ac:dyDescent="0.3">
      <c r="Y254" s="71">
        <v>101</v>
      </c>
      <c r="Z254" s="71" t="s">
        <v>319</v>
      </c>
      <c r="AB254" s="71" t="s">
        <v>319</v>
      </c>
    </row>
    <row r="255" spans="25:28" hidden="1" x14ac:dyDescent="0.3">
      <c r="Y255" s="71">
        <v>102</v>
      </c>
      <c r="Z255" s="71" t="s">
        <v>320</v>
      </c>
      <c r="AB255" s="71" t="s">
        <v>320</v>
      </c>
    </row>
    <row r="256" spans="25:28" hidden="1" x14ac:dyDescent="0.3">
      <c r="Y256" s="71">
        <v>103</v>
      </c>
      <c r="Z256" s="71" t="s">
        <v>321</v>
      </c>
      <c r="AB256" s="71" t="s">
        <v>321</v>
      </c>
    </row>
    <row r="257" spans="25:28" hidden="1" x14ac:dyDescent="0.3">
      <c r="Y257" s="71">
        <v>104</v>
      </c>
      <c r="Z257" s="71" t="s">
        <v>322</v>
      </c>
      <c r="AB257" s="71" t="s">
        <v>322</v>
      </c>
    </row>
    <row r="258" spans="25:28" hidden="1" x14ac:dyDescent="0.3">
      <c r="Y258" s="71">
        <v>105</v>
      </c>
      <c r="Z258" s="71" t="s">
        <v>323</v>
      </c>
      <c r="AB258" s="71" t="s">
        <v>323</v>
      </c>
    </row>
    <row r="259" spans="25:28" hidden="1" x14ac:dyDescent="0.3">
      <c r="Y259" s="71">
        <v>106</v>
      </c>
      <c r="Z259" s="71" t="s">
        <v>324</v>
      </c>
      <c r="AB259" s="71" t="s">
        <v>324</v>
      </c>
    </row>
    <row r="260" spans="25:28" hidden="1" x14ac:dyDescent="0.3">
      <c r="Y260" s="71">
        <v>107</v>
      </c>
      <c r="Z260" s="71" t="s">
        <v>325</v>
      </c>
      <c r="AB260" s="71" t="s">
        <v>325</v>
      </c>
    </row>
    <row r="261" spans="25:28" hidden="1" x14ac:dyDescent="0.3">
      <c r="Y261" s="71">
        <v>108</v>
      </c>
      <c r="Z261" s="71" t="s">
        <v>326</v>
      </c>
      <c r="AB261" s="71" t="s">
        <v>326</v>
      </c>
    </row>
    <row r="262" spans="25:28" hidden="1" x14ac:dyDescent="0.3">
      <c r="Y262" s="71">
        <v>109</v>
      </c>
      <c r="Z262" s="71" t="s">
        <v>327</v>
      </c>
      <c r="AB262" s="71" t="s">
        <v>327</v>
      </c>
    </row>
    <row r="263" spans="25:28" hidden="1" x14ac:dyDescent="0.3">
      <c r="Y263" s="71">
        <v>110</v>
      </c>
      <c r="Z263" s="71" t="s">
        <v>328</v>
      </c>
      <c r="AB263" s="71" t="s">
        <v>328</v>
      </c>
    </row>
    <row r="264" spans="25:28" hidden="1" x14ac:dyDescent="0.3">
      <c r="Y264" s="71">
        <v>111</v>
      </c>
      <c r="Z264" s="71" t="s">
        <v>329</v>
      </c>
      <c r="AB264" s="71" t="s">
        <v>329</v>
      </c>
    </row>
    <row r="265" spans="25:28" hidden="1" x14ac:dyDescent="0.3">
      <c r="Y265" s="71">
        <v>112</v>
      </c>
      <c r="Z265" s="71" t="s">
        <v>330</v>
      </c>
      <c r="AB265" s="71" t="s">
        <v>330</v>
      </c>
    </row>
    <row r="266" spans="25:28" hidden="1" x14ac:dyDescent="0.3">
      <c r="Y266" s="71">
        <v>113</v>
      </c>
      <c r="Z266" s="71" t="s">
        <v>331</v>
      </c>
      <c r="AB266" s="71" t="s">
        <v>331</v>
      </c>
    </row>
    <row r="267" spans="25:28" hidden="1" x14ac:dyDescent="0.3">
      <c r="Y267" s="71">
        <v>114</v>
      </c>
      <c r="Z267" s="71" t="s">
        <v>332</v>
      </c>
      <c r="AB267" s="71" t="s">
        <v>332</v>
      </c>
    </row>
    <row r="268" spans="25:28" hidden="1" x14ac:dyDescent="0.3">
      <c r="Y268" s="71">
        <v>115</v>
      </c>
      <c r="Z268" s="71" t="s">
        <v>333</v>
      </c>
      <c r="AB268" s="71" t="s">
        <v>333</v>
      </c>
    </row>
    <row r="269" spans="25:28" hidden="1" x14ac:dyDescent="0.3">
      <c r="Y269" s="71">
        <v>116</v>
      </c>
      <c r="Z269" s="71" t="s">
        <v>334</v>
      </c>
      <c r="AB269" s="71" t="s">
        <v>334</v>
      </c>
    </row>
    <row r="270" spans="25:28" hidden="1" x14ac:dyDescent="0.3">
      <c r="Y270" s="71">
        <v>117</v>
      </c>
      <c r="Z270" s="71" t="s">
        <v>335</v>
      </c>
      <c r="AB270" s="71" t="s">
        <v>335</v>
      </c>
    </row>
    <row r="271" spans="25:28" hidden="1" x14ac:dyDescent="0.3">
      <c r="Y271" s="71">
        <v>118</v>
      </c>
      <c r="Z271" s="71" t="s">
        <v>336</v>
      </c>
      <c r="AB271" s="71" t="s">
        <v>336</v>
      </c>
    </row>
    <row r="272" spans="25:28" hidden="1" x14ac:dyDescent="0.3">
      <c r="Y272" s="71">
        <v>119</v>
      </c>
      <c r="Z272" s="71" t="s">
        <v>337</v>
      </c>
      <c r="AB272" s="71" t="s">
        <v>337</v>
      </c>
    </row>
    <row r="273" spans="25:28" hidden="1" x14ac:dyDescent="0.3">
      <c r="Y273" s="71">
        <v>120</v>
      </c>
      <c r="Z273" s="71" t="s">
        <v>338</v>
      </c>
      <c r="AB273" s="71" t="s">
        <v>338</v>
      </c>
    </row>
    <row r="274" spans="25:28" hidden="1" x14ac:dyDescent="0.3">
      <c r="Y274" s="71">
        <v>121</v>
      </c>
      <c r="Z274" s="71" t="s">
        <v>339</v>
      </c>
      <c r="AB274" s="71" t="s">
        <v>339</v>
      </c>
    </row>
    <row r="275" spans="25:28" hidden="1" x14ac:dyDescent="0.3">
      <c r="Y275" s="71">
        <v>122</v>
      </c>
      <c r="Z275" s="71" t="s">
        <v>340</v>
      </c>
      <c r="AB275" s="71" t="s">
        <v>340</v>
      </c>
    </row>
    <row r="276" spans="25:28" hidden="1" x14ac:dyDescent="0.3">
      <c r="Y276" s="71">
        <v>123</v>
      </c>
      <c r="Z276" s="71" t="s">
        <v>341</v>
      </c>
      <c r="AB276" s="71" t="s">
        <v>341</v>
      </c>
    </row>
    <row r="277" spans="25:28" hidden="1" x14ac:dyDescent="0.3">
      <c r="Y277" s="71">
        <v>124</v>
      </c>
      <c r="Z277" s="71" t="s">
        <v>342</v>
      </c>
      <c r="AB277" s="71" t="s">
        <v>342</v>
      </c>
    </row>
    <row r="278" spans="25:28" hidden="1" x14ac:dyDescent="0.3">
      <c r="Y278" s="71">
        <v>125</v>
      </c>
      <c r="Z278" s="71" t="s">
        <v>343</v>
      </c>
      <c r="AB278" s="71" t="s">
        <v>343</v>
      </c>
    </row>
    <row r="279" spans="25:28" hidden="1" x14ac:dyDescent="0.3">
      <c r="Y279" s="71">
        <v>126</v>
      </c>
      <c r="Z279" s="71" t="s">
        <v>344</v>
      </c>
      <c r="AB279" s="71" t="s">
        <v>344</v>
      </c>
    </row>
    <row r="280" spans="25:28" hidden="1" x14ac:dyDescent="0.3">
      <c r="Y280" s="71">
        <v>127</v>
      </c>
      <c r="Z280" s="71" t="s">
        <v>345</v>
      </c>
      <c r="AB280" s="71" t="s">
        <v>345</v>
      </c>
    </row>
    <row r="281" spans="25:28" hidden="1" x14ac:dyDescent="0.3">
      <c r="Y281" s="71">
        <v>128</v>
      </c>
      <c r="Z281" s="71" t="s">
        <v>346</v>
      </c>
      <c r="AB281" s="71" t="s">
        <v>346</v>
      </c>
    </row>
    <row r="282" spans="25:28" hidden="1" x14ac:dyDescent="0.3">
      <c r="Y282" s="71">
        <v>129</v>
      </c>
      <c r="Z282" s="71" t="s">
        <v>347</v>
      </c>
      <c r="AB282" s="71" t="s">
        <v>347</v>
      </c>
    </row>
    <row r="283" spans="25:28" hidden="1" x14ac:dyDescent="0.3">
      <c r="Y283" s="71">
        <v>130</v>
      </c>
      <c r="Z283" s="71" t="s">
        <v>348</v>
      </c>
      <c r="AB283" s="71" t="s">
        <v>348</v>
      </c>
    </row>
    <row r="284" spans="25:28" hidden="1" x14ac:dyDescent="0.3">
      <c r="Y284" s="71">
        <v>131</v>
      </c>
      <c r="Z284" s="71" t="s">
        <v>349</v>
      </c>
      <c r="AB284" s="71" t="s">
        <v>349</v>
      </c>
    </row>
    <row r="285" spans="25:28" hidden="1" x14ac:dyDescent="0.3">
      <c r="Y285" s="71">
        <v>132</v>
      </c>
      <c r="Z285" s="71" t="s">
        <v>350</v>
      </c>
      <c r="AB285" s="71" t="s">
        <v>350</v>
      </c>
    </row>
    <row r="286" spans="25:28" hidden="1" x14ac:dyDescent="0.3">
      <c r="Y286" s="71">
        <v>133</v>
      </c>
      <c r="Z286" s="71" t="s">
        <v>351</v>
      </c>
      <c r="AB286" s="71" t="s">
        <v>351</v>
      </c>
    </row>
    <row r="287" spans="25:28" hidden="1" x14ac:dyDescent="0.3">
      <c r="Y287" s="71">
        <v>134</v>
      </c>
      <c r="Z287" s="71" t="s">
        <v>352</v>
      </c>
      <c r="AB287" s="71" t="s">
        <v>352</v>
      </c>
    </row>
    <row r="288" spans="25:28" hidden="1" x14ac:dyDescent="0.3">
      <c r="Y288" s="71">
        <v>135</v>
      </c>
      <c r="Z288" s="71" t="s">
        <v>353</v>
      </c>
      <c r="AB288" s="71" t="s">
        <v>353</v>
      </c>
    </row>
    <row r="289" spans="25:28" hidden="1" x14ac:dyDescent="0.3">
      <c r="Y289" s="71">
        <v>136</v>
      </c>
      <c r="Z289" s="71" t="s">
        <v>354</v>
      </c>
      <c r="AB289" s="71" t="s">
        <v>354</v>
      </c>
    </row>
    <row r="290" spans="25:28" hidden="1" x14ac:dyDescent="0.3">
      <c r="Y290" s="71">
        <v>137</v>
      </c>
      <c r="Z290" s="71" t="s">
        <v>355</v>
      </c>
      <c r="AB290" s="71" t="s">
        <v>355</v>
      </c>
    </row>
    <row r="291" spans="25:28" hidden="1" x14ac:dyDescent="0.3">
      <c r="Y291" s="71">
        <v>138</v>
      </c>
      <c r="Z291" s="71" t="s">
        <v>356</v>
      </c>
      <c r="AB291" s="71" t="s">
        <v>356</v>
      </c>
    </row>
    <row r="292" spans="25:28" hidden="1" x14ac:dyDescent="0.3">
      <c r="Y292" s="71">
        <v>139</v>
      </c>
      <c r="Z292" s="71" t="s">
        <v>357</v>
      </c>
      <c r="AB292" s="71" t="s">
        <v>357</v>
      </c>
    </row>
    <row r="293" spans="25:28" hidden="1" x14ac:dyDescent="0.3">
      <c r="Y293" s="71">
        <v>140</v>
      </c>
      <c r="Z293" s="71" t="s">
        <v>358</v>
      </c>
      <c r="AB293" s="71" t="s">
        <v>358</v>
      </c>
    </row>
    <row r="294" spans="25:28" hidden="1" x14ac:dyDescent="0.3">
      <c r="Y294" s="71">
        <v>141</v>
      </c>
      <c r="Z294" s="71" t="s">
        <v>359</v>
      </c>
      <c r="AB294" s="71" t="s">
        <v>359</v>
      </c>
    </row>
    <row r="295" spans="25:28" hidden="1" x14ac:dyDescent="0.3">
      <c r="Y295" s="71">
        <v>142</v>
      </c>
      <c r="Z295" s="71" t="s">
        <v>360</v>
      </c>
      <c r="AB295" s="71" t="s">
        <v>360</v>
      </c>
    </row>
    <row r="296" spans="25:28" hidden="1" x14ac:dyDescent="0.3">
      <c r="Y296" s="71">
        <v>143</v>
      </c>
      <c r="Z296" s="71" t="s">
        <v>361</v>
      </c>
      <c r="AB296" s="71" t="s">
        <v>361</v>
      </c>
    </row>
    <row r="297" spans="25:28" hidden="1" x14ac:dyDescent="0.3">
      <c r="Y297" s="71">
        <v>144</v>
      </c>
      <c r="Z297" s="71" t="s">
        <v>362</v>
      </c>
      <c r="AB297" s="71" t="s">
        <v>362</v>
      </c>
    </row>
    <row r="298" spans="25:28" hidden="1" x14ac:dyDescent="0.3">
      <c r="Y298" s="71">
        <v>145</v>
      </c>
      <c r="Z298" s="71" t="s">
        <v>363</v>
      </c>
      <c r="AB298" s="71" t="s">
        <v>363</v>
      </c>
    </row>
    <row r="299" spans="25:28" hidden="1" x14ac:dyDescent="0.3">
      <c r="Y299" s="71">
        <v>146</v>
      </c>
      <c r="Z299" s="71" t="s">
        <v>364</v>
      </c>
      <c r="AB299" s="71" t="s">
        <v>364</v>
      </c>
    </row>
    <row r="300" spans="25:28" hidden="1" x14ac:dyDescent="0.3">
      <c r="Y300" s="71">
        <v>147</v>
      </c>
      <c r="Z300" s="71" t="s">
        <v>365</v>
      </c>
      <c r="AB300" s="71" t="s">
        <v>365</v>
      </c>
    </row>
    <row r="301" spans="25:28" hidden="1" x14ac:dyDescent="0.3">
      <c r="Y301" s="71">
        <v>148</v>
      </c>
      <c r="Z301" s="71" t="s">
        <v>366</v>
      </c>
      <c r="AB301" s="71" t="s">
        <v>366</v>
      </c>
    </row>
    <row r="302" spans="25:28" hidden="1" x14ac:dyDescent="0.3">
      <c r="Y302" s="71">
        <v>149</v>
      </c>
      <c r="Z302" s="71" t="s">
        <v>367</v>
      </c>
      <c r="AB302" s="71" t="s">
        <v>367</v>
      </c>
    </row>
    <row r="303" spans="25:28" hidden="1" x14ac:dyDescent="0.3">
      <c r="Y303" s="71">
        <v>150</v>
      </c>
      <c r="Z303" s="71" t="s">
        <v>368</v>
      </c>
      <c r="AB303" s="71" t="s">
        <v>368</v>
      </c>
    </row>
    <row r="304" spans="25:28" hidden="1" x14ac:dyDescent="0.3">
      <c r="Y304" s="71">
        <v>151</v>
      </c>
      <c r="Z304" s="71" t="s">
        <v>369</v>
      </c>
      <c r="AB304" s="71" t="s">
        <v>369</v>
      </c>
    </row>
    <row r="305" spans="25:28" hidden="1" x14ac:dyDescent="0.3">
      <c r="Y305" s="71">
        <v>152</v>
      </c>
      <c r="Z305" s="71" t="s">
        <v>370</v>
      </c>
      <c r="AB305" s="71" t="s">
        <v>370</v>
      </c>
    </row>
    <row r="306" spans="25:28" hidden="1" x14ac:dyDescent="0.3">
      <c r="Y306" s="71">
        <v>153</v>
      </c>
      <c r="Z306" s="71" t="s">
        <v>371</v>
      </c>
      <c r="AB306" s="71" t="s">
        <v>371</v>
      </c>
    </row>
    <row r="307" spans="25:28" hidden="1" x14ac:dyDescent="0.3">
      <c r="Y307" s="71">
        <v>154</v>
      </c>
      <c r="Z307" s="71" t="s">
        <v>372</v>
      </c>
      <c r="AB307" s="71" t="s">
        <v>372</v>
      </c>
    </row>
    <row r="308" spans="25:28" hidden="1" x14ac:dyDescent="0.3">
      <c r="Y308" s="71">
        <v>155</v>
      </c>
      <c r="Z308" s="71" t="s">
        <v>373</v>
      </c>
      <c r="AB308" s="71" t="s">
        <v>373</v>
      </c>
    </row>
    <row r="309" spans="25:28" hidden="1" x14ac:dyDescent="0.3">
      <c r="Y309" s="71">
        <v>156</v>
      </c>
      <c r="Z309" s="71" t="s">
        <v>374</v>
      </c>
      <c r="AB309" s="71" t="s">
        <v>374</v>
      </c>
    </row>
    <row r="310" spans="25:28" hidden="1" x14ac:dyDescent="0.3">
      <c r="Y310" s="71">
        <v>157</v>
      </c>
      <c r="Z310" s="71" t="s">
        <v>375</v>
      </c>
      <c r="AB310" s="71" t="s">
        <v>375</v>
      </c>
    </row>
    <row r="311" spans="25:28" hidden="1" x14ac:dyDescent="0.3">
      <c r="Y311" s="71">
        <v>158</v>
      </c>
      <c r="Z311" s="71" t="s">
        <v>376</v>
      </c>
      <c r="AB311" s="71" t="s">
        <v>376</v>
      </c>
    </row>
    <row r="312" spans="25:28" hidden="1" x14ac:dyDescent="0.3">
      <c r="Y312" s="71">
        <v>159</v>
      </c>
      <c r="Z312" s="71" t="s">
        <v>377</v>
      </c>
      <c r="AB312" s="71" t="s">
        <v>377</v>
      </c>
    </row>
    <row r="313" spans="25:28" hidden="1" x14ac:dyDescent="0.3">
      <c r="Y313" s="71">
        <v>160</v>
      </c>
      <c r="Z313" s="71" t="s">
        <v>378</v>
      </c>
      <c r="AB313" s="71" t="s">
        <v>378</v>
      </c>
    </row>
    <row r="314" spans="25:28" hidden="1" x14ac:dyDescent="0.3">
      <c r="Y314" s="71">
        <v>161</v>
      </c>
      <c r="Z314" s="71" t="s">
        <v>379</v>
      </c>
      <c r="AB314" s="71" t="s">
        <v>379</v>
      </c>
    </row>
    <row r="315" spans="25:28" hidden="1" x14ac:dyDescent="0.3">
      <c r="Y315" s="71">
        <v>162</v>
      </c>
      <c r="Z315" s="71" t="s">
        <v>380</v>
      </c>
      <c r="AB315" s="71" t="s">
        <v>380</v>
      </c>
    </row>
    <row r="316" spans="25:28" hidden="1" x14ac:dyDescent="0.3">
      <c r="Y316" s="71">
        <v>163</v>
      </c>
      <c r="Z316" s="71" t="s">
        <v>381</v>
      </c>
      <c r="AB316" s="71" t="s">
        <v>381</v>
      </c>
    </row>
    <row r="317" spans="25:28" hidden="1" x14ac:dyDescent="0.3">
      <c r="Y317" s="71">
        <v>164</v>
      </c>
      <c r="Z317" s="71" t="s">
        <v>382</v>
      </c>
      <c r="AB317" s="71" t="s">
        <v>382</v>
      </c>
    </row>
    <row r="318" spans="25:28" hidden="1" x14ac:dyDescent="0.3">
      <c r="Y318" s="71">
        <v>165</v>
      </c>
      <c r="Z318" s="71" t="s">
        <v>383</v>
      </c>
      <c r="AB318" s="71" t="s">
        <v>383</v>
      </c>
    </row>
    <row r="319" spans="25:28" hidden="1" x14ac:dyDescent="0.3">
      <c r="Y319" s="71">
        <v>166</v>
      </c>
      <c r="Z319" s="71" t="s">
        <v>384</v>
      </c>
      <c r="AB319" s="71" t="s">
        <v>384</v>
      </c>
    </row>
    <row r="320" spans="25:28" hidden="1" x14ac:dyDescent="0.3">
      <c r="Y320" s="71">
        <v>167</v>
      </c>
      <c r="Z320" s="71" t="s">
        <v>385</v>
      </c>
      <c r="AB320" s="71" t="s">
        <v>385</v>
      </c>
    </row>
    <row r="321" spans="25:28" hidden="1" x14ac:dyDescent="0.3">
      <c r="Y321" s="71">
        <v>168</v>
      </c>
      <c r="Z321" s="71" t="s">
        <v>386</v>
      </c>
      <c r="AB321" s="71" t="s">
        <v>386</v>
      </c>
    </row>
    <row r="322" spans="25:28" hidden="1" x14ac:dyDescent="0.3">
      <c r="Y322" s="71">
        <v>169</v>
      </c>
      <c r="Z322" s="71" t="s">
        <v>387</v>
      </c>
      <c r="AB322" s="71" t="s">
        <v>387</v>
      </c>
    </row>
    <row r="323" spans="25:28" hidden="1" x14ac:dyDescent="0.3">
      <c r="Y323" s="71">
        <v>170</v>
      </c>
      <c r="Z323" s="71" t="s">
        <v>388</v>
      </c>
      <c r="AB323" s="71" t="s">
        <v>388</v>
      </c>
    </row>
    <row r="324" spans="25:28" hidden="1" x14ac:dyDescent="0.3">
      <c r="Y324" s="71">
        <v>171</v>
      </c>
      <c r="Z324" s="71" t="s">
        <v>389</v>
      </c>
      <c r="AB324" s="71" t="s">
        <v>389</v>
      </c>
    </row>
    <row r="325" spans="25:28" hidden="1" x14ac:dyDescent="0.3">
      <c r="Y325" s="71">
        <v>172</v>
      </c>
      <c r="Z325" s="71" t="s">
        <v>390</v>
      </c>
      <c r="AB325" s="71" t="s">
        <v>391</v>
      </c>
    </row>
    <row r="326" spans="25:28" hidden="1" x14ac:dyDescent="0.3">
      <c r="Y326" s="71">
        <v>173</v>
      </c>
      <c r="Z326" s="71" t="s">
        <v>392</v>
      </c>
      <c r="AB326" s="71" t="s">
        <v>390</v>
      </c>
    </row>
    <row r="327" spans="25:28" hidden="1" x14ac:dyDescent="0.3">
      <c r="Y327" s="71">
        <v>174</v>
      </c>
      <c r="Z327" s="71" t="s">
        <v>393</v>
      </c>
      <c r="AB327" s="71" t="s">
        <v>392</v>
      </c>
    </row>
    <row r="328" spans="25:28" hidden="1" x14ac:dyDescent="0.3">
      <c r="Y328" s="71">
        <v>175</v>
      </c>
      <c r="Z328" s="71" t="s">
        <v>394</v>
      </c>
      <c r="AB328" s="71" t="s">
        <v>393</v>
      </c>
    </row>
    <row r="329" spans="25:28" hidden="1" x14ac:dyDescent="0.3">
      <c r="Y329" s="71">
        <v>176</v>
      </c>
      <c r="Z329" s="71" t="s">
        <v>395</v>
      </c>
      <c r="AB329" s="71" t="s">
        <v>394</v>
      </c>
    </row>
    <row r="330" spans="25:28" hidden="1" x14ac:dyDescent="0.3">
      <c r="Y330" s="71">
        <v>177</v>
      </c>
      <c r="Z330" s="71" t="s">
        <v>396</v>
      </c>
      <c r="AB330" s="71" t="s">
        <v>395</v>
      </c>
    </row>
    <row r="331" spans="25:28" hidden="1" x14ac:dyDescent="0.3">
      <c r="Y331" s="71">
        <v>178</v>
      </c>
      <c r="Z331" s="71" t="s">
        <v>397</v>
      </c>
      <c r="AB331" s="71" t="s">
        <v>396</v>
      </c>
    </row>
    <row r="332" spans="25:28" hidden="1" x14ac:dyDescent="0.3">
      <c r="Y332" s="71">
        <v>179</v>
      </c>
      <c r="Z332" s="71" t="s">
        <v>398</v>
      </c>
      <c r="AB332" s="71" t="s">
        <v>397</v>
      </c>
    </row>
    <row r="333" spans="25:28" hidden="1" x14ac:dyDescent="0.3">
      <c r="Y333" s="71">
        <v>180</v>
      </c>
      <c r="Z333" s="71" t="s">
        <v>399</v>
      </c>
      <c r="AB333" s="71" t="s">
        <v>398</v>
      </c>
    </row>
    <row r="334" spans="25:28" hidden="1" x14ac:dyDescent="0.3">
      <c r="Y334" s="71">
        <v>181</v>
      </c>
      <c r="Z334" s="71" t="s">
        <v>400</v>
      </c>
      <c r="AB334" s="71" t="s">
        <v>399</v>
      </c>
    </row>
    <row r="335" spans="25:28" hidden="1" x14ac:dyDescent="0.3">
      <c r="Y335" s="71">
        <v>182</v>
      </c>
      <c r="Z335" s="71" t="s">
        <v>401</v>
      </c>
      <c r="AB335" s="71" t="s">
        <v>400</v>
      </c>
    </row>
    <row r="336" spans="25:28" hidden="1" x14ac:dyDescent="0.3">
      <c r="Y336" s="71">
        <v>183</v>
      </c>
      <c r="Z336" s="71" t="s">
        <v>402</v>
      </c>
      <c r="AB336" s="71" t="s">
        <v>401</v>
      </c>
    </row>
    <row r="337" spans="25:28" hidden="1" x14ac:dyDescent="0.3">
      <c r="Y337" s="71">
        <v>184</v>
      </c>
      <c r="Z337" s="71" t="s">
        <v>403</v>
      </c>
      <c r="AB337" s="71" t="s">
        <v>402</v>
      </c>
    </row>
    <row r="338" spans="25:28" hidden="1" x14ac:dyDescent="0.3">
      <c r="Y338" s="71">
        <v>185</v>
      </c>
      <c r="Z338" s="71" t="s">
        <v>404</v>
      </c>
      <c r="AB338" s="71" t="s">
        <v>403</v>
      </c>
    </row>
    <row r="339" spans="25:28" hidden="1" x14ac:dyDescent="0.3">
      <c r="Y339" s="71">
        <v>186</v>
      </c>
      <c r="Z339" s="71" t="s">
        <v>405</v>
      </c>
      <c r="AB339" s="71" t="s">
        <v>404</v>
      </c>
    </row>
    <row r="340" spans="25:28" hidden="1" x14ac:dyDescent="0.3">
      <c r="Y340" s="71">
        <v>187</v>
      </c>
      <c r="Z340" s="71" t="s">
        <v>406</v>
      </c>
      <c r="AB340" s="71" t="s">
        <v>405</v>
      </c>
    </row>
    <row r="341" spans="25:28" hidden="1" x14ac:dyDescent="0.3">
      <c r="Y341" s="71">
        <v>188</v>
      </c>
      <c r="Z341" s="71" t="s">
        <v>407</v>
      </c>
      <c r="AB341" s="71" t="s">
        <v>406</v>
      </c>
    </row>
    <row r="342" spans="25:28" hidden="1" x14ac:dyDescent="0.3">
      <c r="Y342" s="71">
        <v>189</v>
      </c>
      <c r="Z342" s="71" t="s">
        <v>408</v>
      </c>
      <c r="AB342" s="71" t="s">
        <v>407</v>
      </c>
    </row>
    <row r="343" spans="25:28" hidden="1" x14ac:dyDescent="0.3">
      <c r="Y343" s="71">
        <v>190</v>
      </c>
      <c r="Z343" s="71" t="s">
        <v>409</v>
      </c>
      <c r="AB343" s="71" t="s">
        <v>408</v>
      </c>
    </row>
    <row r="344" spans="25:28" hidden="1" x14ac:dyDescent="0.3">
      <c r="Y344" s="71">
        <v>191</v>
      </c>
      <c r="Z344" s="71" t="s">
        <v>410</v>
      </c>
      <c r="AB344" s="71" t="s">
        <v>409</v>
      </c>
    </row>
    <row r="345" spans="25:28" hidden="1" x14ac:dyDescent="0.3">
      <c r="Y345" s="71">
        <v>192</v>
      </c>
      <c r="Z345" s="71" t="s">
        <v>411</v>
      </c>
      <c r="AB345" s="71" t="s">
        <v>410</v>
      </c>
    </row>
    <row r="346" spans="25:28" hidden="1" x14ac:dyDescent="0.3">
      <c r="Y346" s="71">
        <v>193</v>
      </c>
      <c r="Z346" s="71" t="s">
        <v>412</v>
      </c>
      <c r="AB346" s="71" t="s">
        <v>411</v>
      </c>
    </row>
    <row r="347" spans="25:28" hidden="1" x14ac:dyDescent="0.3">
      <c r="Y347" s="71">
        <v>194</v>
      </c>
      <c r="Z347" s="71" t="s">
        <v>413</v>
      </c>
      <c r="AB347" s="71" t="s">
        <v>412</v>
      </c>
    </row>
    <row r="348" spans="25:28" hidden="1" x14ac:dyDescent="0.3">
      <c r="Y348" s="71">
        <v>195</v>
      </c>
      <c r="Z348" s="71" t="s">
        <v>414</v>
      </c>
      <c r="AB348" s="71" t="s">
        <v>413</v>
      </c>
    </row>
    <row r="349" spans="25:28" hidden="1" x14ac:dyDescent="0.3">
      <c r="Y349" s="71">
        <v>196</v>
      </c>
      <c r="Z349" s="71" t="s">
        <v>415</v>
      </c>
      <c r="AB349" s="71" t="s">
        <v>414</v>
      </c>
    </row>
    <row r="350" spans="25:28" hidden="1" x14ac:dyDescent="0.3">
      <c r="Y350" s="71">
        <v>197</v>
      </c>
      <c r="Z350" s="71" t="s">
        <v>416</v>
      </c>
      <c r="AB350" s="71" t="s">
        <v>415</v>
      </c>
    </row>
    <row r="351" spans="25:28" hidden="1" x14ac:dyDescent="0.3">
      <c r="Y351" s="71">
        <v>198</v>
      </c>
      <c r="Z351" s="71" t="s">
        <v>417</v>
      </c>
      <c r="AB351" s="71" t="s">
        <v>416</v>
      </c>
    </row>
    <row r="352" spans="25:28" hidden="1" x14ac:dyDescent="0.3">
      <c r="Y352" s="71">
        <v>199</v>
      </c>
      <c r="Z352" s="71" t="s">
        <v>418</v>
      </c>
      <c r="AB352" s="71" t="s">
        <v>417</v>
      </c>
    </row>
    <row r="353" spans="25:28" hidden="1" x14ac:dyDescent="0.3">
      <c r="Y353" s="71">
        <v>200</v>
      </c>
      <c r="Z353" s="71" t="s">
        <v>419</v>
      </c>
      <c r="AB353" s="71" t="s">
        <v>418</v>
      </c>
    </row>
    <row r="354" spans="25:28" hidden="1" x14ac:dyDescent="0.3">
      <c r="Y354" s="71">
        <v>201</v>
      </c>
      <c r="Z354" s="71" t="s">
        <v>420</v>
      </c>
      <c r="AB354" s="71" t="s">
        <v>419</v>
      </c>
    </row>
    <row r="355" spans="25:28" hidden="1" x14ac:dyDescent="0.3">
      <c r="Y355" s="71">
        <v>202</v>
      </c>
      <c r="Z355" s="71" t="s">
        <v>421</v>
      </c>
      <c r="AB355" s="71" t="s">
        <v>420</v>
      </c>
    </row>
    <row r="356" spans="25:28" hidden="1" x14ac:dyDescent="0.3">
      <c r="Y356" s="71">
        <v>203</v>
      </c>
      <c r="Z356" s="71" t="s">
        <v>422</v>
      </c>
      <c r="AB356" s="71" t="s">
        <v>421</v>
      </c>
    </row>
    <row r="357" spans="25:28" hidden="1" x14ac:dyDescent="0.3">
      <c r="Y357" s="71">
        <v>204</v>
      </c>
      <c r="Z357" s="71" t="s">
        <v>423</v>
      </c>
      <c r="AB357" s="71" t="s">
        <v>422</v>
      </c>
    </row>
    <row r="358" spans="25:28" hidden="1" x14ac:dyDescent="0.3">
      <c r="Y358" s="71">
        <v>205</v>
      </c>
      <c r="Z358" s="71" t="s">
        <v>424</v>
      </c>
      <c r="AB358" s="71" t="s">
        <v>423</v>
      </c>
    </row>
    <row r="359" spans="25:28" hidden="1" x14ac:dyDescent="0.3">
      <c r="Y359" s="71">
        <v>206</v>
      </c>
      <c r="Z359" s="71" t="s">
        <v>425</v>
      </c>
      <c r="AB359" s="71" t="s">
        <v>424</v>
      </c>
    </row>
    <row r="360" spans="25:28" hidden="1" x14ac:dyDescent="0.3">
      <c r="Y360" s="71">
        <v>207</v>
      </c>
      <c r="Z360" s="71" t="s">
        <v>426</v>
      </c>
      <c r="AB360" s="71" t="s">
        <v>425</v>
      </c>
    </row>
    <row r="361" spans="25:28" hidden="1" x14ac:dyDescent="0.3">
      <c r="Y361" s="71">
        <v>208</v>
      </c>
      <c r="Z361" s="71" t="s">
        <v>427</v>
      </c>
      <c r="AB361" s="71" t="s">
        <v>426</v>
      </c>
    </row>
    <row r="362" spans="25:28" hidden="1" x14ac:dyDescent="0.3">
      <c r="Y362" s="71">
        <v>209</v>
      </c>
      <c r="Z362" s="71" t="s">
        <v>428</v>
      </c>
      <c r="AB362" s="71" t="s">
        <v>427</v>
      </c>
    </row>
    <row r="363" spans="25:28" hidden="1" x14ac:dyDescent="0.3">
      <c r="Y363" s="71">
        <v>210</v>
      </c>
      <c r="Z363" s="71" t="s">
        <v>429</v>
      </c>
      <c r="AB363" s="71" t="s">
        <v>428</v>
      </c>
    </row>
    <row r="364" spans="25:28" hidden="1" x14ac:dyDescent="0.3">
      <c r="Y364" s="71">
        <v>211</v>
      </c>
      <c r="Z364" s="71" t="s">
        <v>430</v>
      </c>
      <c r="AB364" s="71" t="s">
        <v>429</v>
      </c>
    </row>
    <row r="365" spans="25:28" hidden="1" x14ac:dyDescent="0.3">
      <c r="Y365" s="71">
        <v>212</v>
      </c>
      <c r="Z365" s="71" t="s">
        <v>431</v>
      </c>
      <c r="AB365" s="71" t="s">
        <v>430</v>
      </c>
    </row>
    <row r="366" spans="25:28" hidden="1" x14ac:dyDescent="0.3">
      <c r="Y366" s="71">
        <v>213</v>
      </c>
      <c r="Z366" s="71" t="s">
        <v>432</v>
      </c>
      <c r="AB366" s="71" t="s">
        <v>431</v>
      </c>
    </row>
    <row r="367" spans="25:28" hidden="1" x14ac:dyDescent="0.3">
      <c r="Y367" s="71">
        <v>214</v>
      </c>
      <c r="Z367" s="71" t="s">
        <v>433</v>
      </c>
      <c r="AB367" s="71" t="s">
        <v>432</v>
      </c>
    </row>
    <row r="368" spans="25:28" hidden="1" x14ac:dyDescent="0.3">
      <c r="Y368" s="71">
        <v>215</v>
      </c>
      <c r="Z368" s="71" t="s">
        <v>434</v>
      </c>
      <c r="AB368" s="71" t="s">
        <v>433</v>
      </c>
    </row>
    <row r="369" spans="25:28" hidden="1" x14ac:dyDescent="0.3">
      <c r="Y369" s="71">
        <v>216</v>
      </c>
      <c r="Z369" s="71" t="s">
        <v>435</v>
      </c>
      <c r="AB369" s="71" t="s">
        <v>434</v>
      </c>
    </row>
    <row r="370" spans="25:28" hidden="1" x14ac:dyDescent="0.3">
      <c r="Y370" s="71">
        <v>217</v>
      </c>
      <c r="Z370" s="71" t="s">
        <v>436</v>
      </c>
      <c r="AB370" s="71" t="s">
        <v>435</v>
      </c>
    </row>
    <row r="371" spans="25:28" hidden="1" x14ac:dyDescent="0.3">
      <c r="Y371" s="71">
        <v>218</v>
      </c>
      <c r="Z371" s="71" t="s">
        <v>437</v>
      </c>
      <c r="AB371" s="71" t="s">
        <v>436</v>
      </c>
    </row>
    <row r="372" spans="25:28" hidden="1" x14ac:dyDescent="0.3">
      <c r="Y372" s="71">
        <v>219</v>
      </c>
      <c r="Z372" s="71" t="s">
        <v>438</v>
      </c>
      <c r="AB372" s="71" t="s">
        <v>437</v>
      </c>
    </row>
    <row r="373" spans="25:28" hidden="1" x14ac:dyDescent="0.3">
      <c r="Y373" s="71">
        <v>220</v>
      </c>
      <c r="Z373" s="71" t="s">
        <v>439</v>
      </c>
      <c r="AB373" s="71" t="s">
        <v>438</v>
      </c>
    </row>
    <row r="374" spans="25:28" hidden="1" x14ac:dyDescent="0.3">
      <c r="Y374" s="71">
        <v>221</v>
      </c>
      <c r="Z374" s="71" t="s">
        <v>440</v>
      </c>
      <c r="AB374" s="71" t="s">
        <v>439</v>
      </c>
    </row>
    <row r="375" spans="25:28" hidden="1" x14ac:dyDescent="0.3">
      <c r="Y375" s="71">
        <v>222</v>
      </c>
      <c r="Z375" s="71" t="s">
        <v>441</v>
      </c>
      <c r="AB375" s="71" t="s">
        <v>440</v>
      </c>
    </row>
    <row r="376" spans="25:28" hidden="1" x14ac:dyDescent="0.3">
      <c r="Y376" s="71">
        <v>223</v>
      </c>
      <c r="Z376" s="71" t="s">
        <v>442</v>
      </c>
      <c r="AB376" s="71" t="s">
        <v>441</v>
      </c>
    </row>
    <row r="377" spans="25:28" hidden="1" x14ac:dyDescent="0.3">
      <c r="Y377" s="71">
        <v>224</v>
      </c>
      <c r="Z377" s="71" t="s">
        <v>443</v>
      </c>
      <c r="AB377" s="71" t="s">
        <v>442</v>
      </c>
    </row>
    <row r="378" spans="25:28" hidden="1" x14ac:dyDescent="0.3">
      <c r="Y378" s="71">
        <v>225</v>
      </c>
      <c r="Z378" s="71" t="s">
        <v>444</v>
      </c>
      <c r="AB378" s="71" t="s">
        <v>443</v>
      </c>
    </row>
    <row r="379" spans="25:28" hidden="1" x14ac:dyDescent="0.3">
      <c r="Y379" s="71">
        <v>226</v>
      </c>
      <c r="Z379" s="71" t="s">
        <v>445</v>
      </c>
      <c r="AB379" s="71" t="s">
        <v>444</v>
      </c>
    </row>
    <row r="380" spans="25:28" hidden="1" x14ac:dyDescent="0.3">
      <c r="Y380" s="71">
        <v>227</v>
      </c>
      <c r="Z380" s="71" t="s">
        <v>446</v>
      </c>
      <c r="AB380" s="71" t="s">
        <v>445</v>
      </c>
    </row>
    <row r="381" spans="25:28" hidden="1" x14ac:dyDescent="0.3">
      <c r="Y381" s="71">
        <v>228</v>
      </c>
      <c r="Z381" s="71" t="s">
        <v>447</v>
      </c>
      <c r="AB381" s="71" t="s">
        <v>446</v>
      </c>
    </row>
    <row r="382" spans="25:28" hidden="1" x14ac:dyDescent="0.3">
      <c r="Y382" s="71">
        <v>229</v>
      </c>
      <c r="Z382" s="71" t="s">
        <v>448</v>
      </c>
      <c r="AB382" s="71" t="s">
        <v>447</v>
      </c>
    </row>
    <row r="383" spans="25:28" hidden="1" x14ac:dyDescent="0.3">
      <c r="Y383" s="71">
        <v>230</v>
      </c>
      <c r="Z383" s="71" t="s">
        <v>449</v>
      </c>
      <c r="AB383" s="71" t="s">
        <v>448</v>
      </c>
    </row>
    <row r="384" spans="25:28" hidden="1" x14ac:dyDescent="0.3">
      <c r="Y384" s="71">
        <v>231</v>
      </c>
      <c r="Z384" s="71" t="s">
        <v>450</v>
      </c>
      <c r="AB384" s="71" t="s">
        <v>449</v>
      </c>
    </row>
    <row r="385" spans="25:28" hidden="1" x14ac:dyDescent="0.3">
      <c r="Y385" s="71">
        <v>232</v>
      </c>
      <c r="Z385" s="71" t="s">
        <v>451</v>
      </c>
      <c r="AB385" s="71" t="s">
        <v>450</v>
      </c>
    </row>
    <row r="386" spans="25:28" hidden="1" x14ac:dyDescent="0.3">
      <c r="Y386" s="71">
        <v>233</v>
      </c>
      <c r="Z386" s="71" t="s">
        <v>452</v>
      </c>
      <c r="AB386" s="71" t="s">
        <v>451</v>
      </c>
    </row>
    <row r="387" spans="25:28" hidden="1" x14ac:dyDescent="0.3">
      <c r="Y387" s="71">
        <v>234</v>
      </c>
      <c r="Z387" s="71" t="s">
        <v>453</v>
      </c>
      <c r="AB387" s="71" t="s">
        <v>452</v>
      </c>
    </row>
    <row r="388" spans="25:28" hidden="1" x14ac:dyDescent="0.3">
      <c r="Y388" s="71">
        <v>235</v>
      </c>
      <c r="Z388" s="71" t="s">
        <v>454</v>
      </c>
      <c r="AB388" s="71" t="s">
        <v>453</v>
      </c>
    </row>
    <row r="389" spans="25:28" hidden="1" x14ac:dyDescent="0.3">
      <c r="Y389" s="71">
        <v>236</v>
      </c>
      <c r="Z389" s="71" t="s">
        <v>455</v>
      </c>
      <c r="AB389" s="71" t="s">
        <v>454</v>
      </c>
    </row>
    <row r="390" spans="25:28" hidden="1" x14ac:dyDescent="0.3">
      <c r="Y390" s="71">
        <v>237</v>
      </c>
      <c r="Z390" s="71" t="s">
        <v>456</v>
      </c>
      <c r="AB390" s="71" t="s">
        <v>455</v>
      </c>
    </row>
    <row r="391" spans="25:28" hidden="1" x14ac:dyDescent="0.3">
      <c r="Y391" s="71">
        <v>238</v>
      </c>
      <c r="Z391" s="71" t="s">
        <v>457</v>
      </c>
      <c r="AB391" s="71" t="s">
        <v>456</v>
      </c>
    </row>
    <row r="392" spans="25:28" hidden="1" x14ac:dyDescent="0.3">
      <c r="Y392" s="71">
        <v>239</v>
      </c>
      <c r="Z392" s="71" t="s">
        <v>458</v>
      </c>
      <c r="AB392" s="71" t="s">
        <v>457</v>
      </c>
    </row>
    <row r="393" spans="25:28" hidden="1" x14ac:dyDescent="0.3">
      <c r="Y393" s="71">
        <v>240</v>
      </c>
      <c r="Z393" s="71" t="s">
        <v>459</v>
      </c>
      <c r="AB393" s="71" t="s">
        <v>458</v>
      </c>
    </row>
    <row r="394" spans="25:28" hidden="1" x14ac:dyDescent="0.3">
      <c r="Y394" s="71">
        <v>241</v>
      </c>
      <c r="Z394" s="71" t="s">
        <v>460</v>
      </c>
      <c r="AB394" s="71" t="s">
        <v>459</v>
      </c>
    </row>
    <row r="395" spans="25:28" hidden="1" x14ac:dyDescent="0.3">
      <c r="Y395" s="71">
        <v>242</v>
      </c>
      <c r="Z395" s="71" t="s">
        <v>461</v>
      </c>
      <c r="AB395" s="71" t="s">
        <v>460</v>
      </c>
    </row>
    <row r="396" spans="25:28" hidden="1" x14ac:dyDescent="0.3">
      <c r="Y396" s="71">
        <v>243</v>
      </c>
      <c r="Z396" s="71" t="s">
        <v>462</v>
      </c>
      <c r="AB396" s="71" t="s">
        <v>461</v>
      </c>
    </row>
    <row r="397" spans="25:28" hidden="1" x14ac:dyDescent="0.3">
      <c r="Y397" s="71">
        <v>244</v>
      </c>
      <c r="Z397" s="71" t="s">
        <v>463</v>
      </c>
      <c r="AB397" s="71" t="s">
        <v>462</v>
      </c>
    </row>
    <row r="398" spans="25:28" hidden="1" x14ac:dyDescent="0.3">
      <c r="Y398" s="71">
        <v>245</v>
      </c>
      <c r="Z398" s="71" t="s">
        <v>464</v>
      </c>
      <c r="AB398" s="71" t="s">
        <v>463</v>
      </c>
    </row>
    <row r="399" spans="25:28" hidden="1" x14ac:dyDescent="0.3">
      <c r="Y399" s="71">
        <v>246</v>
      </c>
      <c r="Z399" s="71" t="s">
        <v>465</v>
      </c>
      <c r="AB399" s="71" t="s">
        <v>464</v>
      </c>
    </row>
    <row r="400" spans="25:28" hidden="1" x14ac:dyDescent="0.3">
      <c r="Y400" s="71">
        <v>247</v>
      </c>
      <c r="Z400" s="71" t="s">
        <v>466</v>
      </c>
      <c r="AB400" s="71" t="s">
        <v>189</v>
      </c>
    </row>
    <row r="401" spans="25:28" hidden="1" x14ac:dyDescent="0.3">
      <c r="Y401" s="71">
        <v>248</v>
      </c>
      <c r="Z401" s="71" t="s">
        <v>467</v>
      </c>
      <c r="AB401" s="71" t="s">
        <v>191</v>
      </c>
    </row>
    <row r="402" spans="25:28" hidden="1" x14ac:dyDescent="0.3">
      <c r="Y402" s="71">
        <v>249</v>
      </c>
      <c r="Z402" s="71" t="s">
        <v>468</v>
      </c>
      <c r="AB402" s="71" t="s">
        <v>193</v>
      </c>
    </row>
    <row r="403" spans="25:28" hidden="1" x14ac:dyDescent="0.3">
      <c r="Y403" s="71">
        <v>250</v>
      </c>
      <c r="Z403" s="71" t="s">
        <v>469</v>
      </c>
      <c r="AB403" s="71" t="s">
        <v>195</v>
      </c>
    </row>
    <row r="404" spans="25:28" hidden="1" x14ac:dyDescent="0.3">
      <c r="Y404" s="71">
        <v>251</v>
      </c>
      <c r="Z404" s="71" t="s">
        <v>470</v>
      </c>
      <c r="AB404" s="71" t="s">
        <v>197</v>
      </c>
    </row>
    <row r="405" spans="25:28" hidden="1" x14ac:dyDescent="0.3">
      <c r="Y405" s="71">
        <v>252</v>
      </c>
      <c r="Z405" s="71" t="s">
        <v>471</v>
      </c>
      <c r="AB405" s="71" t="s">
        <v>199</v>
      </c>
    </row>
    <row r="406" spans="25:28" hidden="1" x14ac:dyDescent="0.3">
      <c r="Y406" s="71">
        <v>253</v>
      </c>
      <c r="Z406" s="71" t="s">
        <v>472</v>
      </c>
      <c r="AB406" s="71" t="s">
        <v>465</v>
      </c>
    </row>
    <row r="407" spans="25:28" hidden="1" x14ac:dyDescent="0.3">
      <c r="Y407" s="71">
        <v>254</v>
      </c>
      <c r="Z407" s="71" t="s">
        <v>473</v>
      </c>
      <c r="AB407" s="71" t="s">
        <v>201</v>
      </c>
    </row>
    <row r="408" spans="25:28" hidden="1" x14ac:dyDescent="0.3">
      <c r="Y408" s="71">
        <v>255</v>
      </c>
      <c r="Z408" s="71" t="s">
        <v>474</v>
      </c>
      <c r="AB408" s="71" t="s">
        <v>466</v>
      </c>
    </row>
    <row r="409" spans="25:28" hidden="1" x14ac:dyDescent="0.3">
      <c r="Y409" s="71">
        <v>256</v>
      </c>
      <c r="Z409" s="71" t="s">
        <v>475</v>
      </c>
      <c r="AB409" s="71" t="s">
        <v>467</v>
      </c>
    </row>
    <row r="410" spans="25:28" hidden="1" x14ac:dyDescent="0.3">
      <c r="Y410" s="71">
        <v>257</v>
      </c>
      <c r="Z410" s="71" t="s">
        <v>476</v>
      </c>
      <c r="AB410" s="71" t="s">
        <v>468</v>
      </c>
    </row>
    <row r="411" spans="25:28" hidden="1" x14ac:dyDescent="0.3">
      <c r="Y411" s="71">
        <v>258</v>
      </c>
      <c r="Z411" s="71" t="s">
        <v>477</v>
      </c>
      <c r="AB411" s="71" t="s">
        <v>469</v>
      </c>
    </row>
    <row r="412" spans="25:28" hidden="1" x14ac:dyDescent="0.3">
      <c r="Y412" s="71">
        <v>259</v>
      </c>
      <c r="Z412" s="71" t="s">
        <v>478</v>
      </c>
      <c r="AB412" s="71" t="s">
        <v>470</v>
      </c>
    </row>
    <row r="413" spans="25:28" hidden="1" x14ac:dyDescent="0.3">
      <c r="Y413" s="71">
        <v>260</v>
      </c>
      <c r="Z413" s="71" t="s">
        <v>479</v>
      </c>
      <c r="AB413" s="71" t="s">
        <v>203</v>
      </c>
    </row>
    <row r="414" spans="25:28" hidden="1" x14ac:dyDescent="0.3">
      <c r="Y414" s="71">
        <v>261</v>
      </c>
      <c r="Z414" s="71" t="s">
        <v>480</v>
      </c>
      <c r="AB414" s="71" t="s">
        <v>205</v>
      </c>
    </row>
    <row r="415" spans="25:28" hidden="1" x14ac:dyDescent="0.3">
      <c r="Y415" s="71">
        <v>262</v>
      </c>
      <c r="Z415" s="71" t="s">
        <v>481</v>
      </c>
      <c r="AB415" s="71" t="s">
        <v>207</v>
      </c>
    </row>
    <row r="416" spans="25:28" hidden="1" x14ac:dyDescent="0.3">
      <c r="Y416" s="71">
        <v>263</v>
      </c>
      <c r="Z416" s="71" t="s">
        <v>482</v>
      </c>
      <c r="AB416" s="71" t="s">
        <v>209</v>
      </c>
    </row>
    <row r="417" spans="25:28" hidden="1" x14ac:dyDescent="0.3">
      <c r="Y417" s="71">
        <v>264</v>
      </c>
      <c r="Z417" s="71" t="s">
        <v>483</v>
      </c>
      <c r="AB417" s="71" t="s">
        <v>211</v>
      </c>
    </row>
    <row r="418" spans="25:28" hidden="1" x14ac:dyDescent="0.3">
      <c r="Y418" s="71">
        <v>265</v>
      </c>
      <c r="Z418" s="71" t="s">
        <v>484</v>
      </c>
      <c r="AB418" s="71" t="s">
        <v>471</v>
      </c>
    </row>
    <row r="419" spans="25:28" hidden="1" x14ac:dyDescent="0.3">
      <c r="Y419" s="71">
        <v>266</v>
      </c>
      <c r="Z419" s="71" t="s">
        <v>485</v>
      </c>
      <c r="AB419" s="71" t="s">
        <v>213</v>
      </c>
    </row>
    <row r="420" spans="25:28" hidden="1" x14ac:dyDescent="0.3">
      <c r="Y420" s="71">
        <v>267</v>
      </c>
      <c r="Z420" s="71" t="s">
        <v>486</v>
      </c>
      <c r="AB420" s="71" t="s">
        <v>215</v>
      </c>
    </row>
    <row r="421" spans="25:28" hidden="1" x14ac:dyDescent="0.3">
      <c r="Y421" s="71">
        <v>268</v>
      </c>
      <c r="Z421" s="71" t="s">
        <v>487</v>
      </c>
      <c r="AB421" s="71" t="s">
        <v>472</v>
      </c>
    </row>
    <row r="422" spans="25:28" hidden="1" x14ac:dyDescent="0.3">
      <c r="Y422" s="71">
        <v>269</v>
      </c>
      <c r="Z422" s="71" t="s">
        <v>488</v>
      </c>
      <c r="AB422" s="71" t="s">
        <v>473</v>
      </c>
    </row>
    <row r="423" spans="25:28" hidden="1" x14ac:dyDescent="0.3">
      <c r="Y423" s="71">
        <v>270</v>
      </c>
      <c r="Z423" s="71" t="s">
        <v>489</v>
      </c>
      <c r="AB423" s="71" t="s">
        <v>474</v>
      </c>
    </row>
    <row r="424" spans="25:28" hidden="1" x14ac:dyDescent="0.3">
      <c r="Y424" s="71">
        <v>271</v>
      </c>
      <c r="Z424" s="71" t="s">
        <v>490</v>
      </c>
      <c r="AB424" s="71" t="s">
        <v>475</v>
      </c>
    </row>
    <row r="425" spans="25:28" hidden="1" x14ac:dyDescent="0.3">
      <c r="Y425" s="71">
        <v>272</v>
      </c>
      <c r="Z425" s="71" t="s">
        <v>491</v>
      </c>
      <c r="AB425" s="71" t="s">
        <v>476</v>
      </c>
    </row>
    <row r="426" spans="25:28" hidden="1" x14ac:dyDescent="0.3">
      <c r="Y426" s="71">
        <v>273</v>
      </c>
      <c r="Z426" s="71" t="s">
        <v>492</v>
      </c>
      <c r="AB426" s="71" t="s">
        <v>477</v>
      </c>
    </row>
    <row r="427" spans="25:28" hidden="1" x14ac:dyDescent="0.3">
      <c r="Y427" s="71">
        <v>274</v>
      </c>
      <c r="Z427" s="71" t="s">
        <v>493</v>
      </c>
      <c r="AB427" s="71" t="s">
        <v>478</v>
      </c>
    </row>
    <row r="428" spans="25:28" hidden="1" x14ac:dyDescent="0.3">
      <c r="Y428" s="71">
        <v>275</v>
      </c>
      <c r="Z428" s="71" t="s">
        <v>494</v>
      </c>
      <c r="AB428" s="71" t="s">
        <v>479</v>
      </c>
    </row>
    <row r="429" spans="25:28" hidden="1" x14ac:dyDescent="0.3">
      <c r="Y429" s="71">
        <v>276</v>
      </c>
      <c r="Z429" s="71" t="s">
        <v>495</v>
      </c>
      <c r="AB429" s="71" t="s">
        <v>480</v>
      </c>
    </row>
    <row r="430" spans="25:28" hidden="1" x14ac:dyDescent="0.3">
      <c r="Y430" s="71">
        <v>277</v>
      </c>
      <c r="Z430" s="71" t="s">
        <v>496</v>
      </c>
      <c r="AB430" s="71" t="s">
        <v>217</v>
      </c>
    </row>
    <row r="431" spans="25:28" hidden="1" x14ac:dyDescent="0.3">
      <c r="Y431" s="71">
        <v>278</v>
      </c>
      <c r="Z431" s="71" t="s">
        <v>497</v>
      </c>
      <c r="AB431" s="71" t="s">
        <v>481</v>
      </c>
    </row>
    <row r="432" spans="25:28" hidden="1" x14ac:dyDescent="0.3">
      <c r="Y432" s="71">
        <v>279</v>
      </c>
      <c r="Z432" s="71" t="s">
        <v>498</v>
      </c>
      <c r="AB432" s="71" t="s">
        <v>482</v>
      </c>
    </row>
    <row r="433" spans="25:28" hidden="1" x14ac:dyDescent="0.3">
      <c r="Y433" s="71">
        <v>280</v>
      </c>
      <c r="Z433" s="71" t="s">
        <v>499</v>
      </c>
      <c r="AB433" s="71" t="s">
        <v>483</v>
      </c>
    </row>
    <row r="434" spans="25:28" hidden="1" x14ac:dyDescent="0.3">
      <c r="Y434" s="71">
        <v>281</v>
      </c>
      <c r="Z434" s="71" t="s">
        <v>500</v>
      </c>
      <c r="AB434" s="71" t="s">
        <v>484</v>
      </c>
    </row>
    <row r="435" spans="25:28" hidden="1" x14ac:dyDescent="0.3">
      <c r="Y435" s="71">
        <v>282</v>
      </c>
      <c r="Z435" s="71" t="s">
        <v>501</v>
      </c>
      <c r="AB435" s="71" t="s">
        <v>485</v>
      </c>
    </row>
    <row r="436" spans="25:28" hidden="1" x14ac:dyDescent="0.3">
      <c r="Y436" s="71">
        <v>283</v>
      </c>
      <c r="Z436" s="71" t="s">
        <v>502</v>
      </c>
      <c r="AB436" s="71" t="s">
        <v>486</v>
      </c>
    </row>
    <row r="437" spans="25:28" hidden="1" x14ac:dyDescent="0.3">
      <c r="Y437" s="71">
        <v>284</v>
      </c>
      <c r="Z437" s="71" t="s">
        <v>503</v>
      </c>
      <c r="AB437" s="71" t="s">
        <v>487</v>
      </c>
    </row>
    <row r="438" spans="25:28" hidden="1" x14ac:dyDescent="0.3">
      <c r="Y438" s="71">
        <v>285</v>
      </c>
      <c r="Z438" s="71" t="s">
        <v>504</v>
      </c>
      <c r="AB438" s="71" t="s">
        <v>488</v>
      </c>
    </row>
    <row r="439" spans="25:28" hidden="1" x14ac:dyDescent="0.3">
      <c r="Y439" s="71">
        <v>286</v>
      </c>
      <c r="Z439" s="71" t="s">
        <v>505</v>
      </c>
      <c r="AB439" s="71" t="s">
        <v>219</v>
      </c>
    </row>
    <row r="440" spans="25:28" hidden="1" x14ac:dyDescent="0.3">
      <c r="Y440" s="71">
        <v>287</v>
      </c>
      <c r="Z440" s="71" t="s">
        <v>506</v>
      </c>
      <c r="AB440" s="71" t="s">
        <v>221</v>
      </c>
    </row>
    <row r="441" spans="25:28" hidden="1" x14ac:dyDescent="0.3">
      <c r="Y441" s="71">
        <v>288</v>
      </c>
      <c r="Z441" s="71" t="s">
        <v>507</v>
      </c>
      <c r="AB441" s="71" t="s">
        <v>223</v>
      </c>
    </row>
    <row r="442" spans="25:28" hidden="1" x14ac:dyDescent="0.3">
      <c r="Y442" s="71">
        <v>289</v>
      </c>
      <c r="Z442" s="71" t="s">
        <v>508</v>
      </c>
      <c r="AB442" s="71" t="s">
        <v>225</v>
      </c>
    </row>
    <row r="443" spans="25:28" hidden="1" x14ac:dyDescent="0.3">
      <c r="Y443" s="71">
        <v>290</v>
      </c>
      <c r="Z443" s="71" t="s">
        <v>509</v>
      </c>
      <c r="AB443" s="71" t="s">
        <v>227</v>
      </c>
    </row>
    <row r="444" spans="25:28" hidden="1" x14ac:dyDescent="0.3">
      <c r="Y444" s="71">
        <v>291</v>
      </c>
      <c r="Z444" s="71" t="s">
        <v>510</v>
      </c>
      <c r="AB444" s="71" t="s">
        <v>489</v>
      </c>
    </row>
    <row r="445" spans="25:28" hidden="1" x14ac:dyDescent="0.3">
      <c r="Y445" s="71">
        <v>292</v>
      </c>
      <c r="Z445" s="71" t="s">
        <v>511</v>
      </c>
      <c r="AB445" s="71" t="s">
        <v>490</v>
      </c>
    </row>
    <row r="446" spans="25:28" hidden="1" x14ac:dyDescent="0.3">
      <c r="Y446" s="71">
        <v>293</v>
      </c>
      <c r="Z446" s="71" t="s">
        <v>512</v>
      </c>
      <c r="AB446" s="71" t="s">
        <v>491</v>
      </c>
    </row>
    <row r="447" spans="25:28" hidden="1" x14ac:dyDescent="0.3">
      <c r="Y447" s="71">
        <v>294</v>
      </c>
      <c r="Z447" s="71" t="s">
        <v>513</v>
      </c>
      <c r="AB447" s="71" t="s">
        <v>492</v>
      </c>
    </row>
    <row r="448" spans="25:28" hidden="1" x14ac:dyDescent="0.3">
      <c r="Y448" s="71">
        <v>295</v>
      </c>
      <c r="Z448" s="71" t="s">
        <v>514</v>
      </c>
      <c r="AB448" s="71" t="s">
        <v>229</v>
      </c>
    </row>
    <row r="449" spans="25:28" hidden="1" x14ac:dyDescent="0.3">
      <c r="Y449" s="71">
        <v>296</v>
      </c>
      <c r="Z449" s="71" t="s">
        <v>515</v>
      </c>
      <c r="AB449" s="71" t="s">
        <v>231</v>
      </c>
    </row>
    <row r="450" spans="25:28" hidden="1" x14ac:dyDescent="0.3">
      <c r="Y450" s="71">
        <v>297</v>
      </c>
      <c r="Z450" s="71" t="s">
        <v>516</v>
      </c>
      <c r="AB450" s="71" t="s">
        <v>233</v>
      </c>
    </row>
    <row r="451" spans="25:28" hidden="1" x14ac:dyDescent="0.3">
      <c r="Y451" s="71">
        <v>298</v>
      </c>
      <c r="Z451" s="71" t="s">
        <v>517</v>
      </c>
      <c r="AB451" s="71" t="s">
        <v>235</v>
      </c>
    </row>
    <row r="452" spans="25:28" hidden="1" x14ac:dyDescent="0.3">
      <c r="Y452" s="71">
        <v>299</v>
      </c>
      <c r="Z452" s="71" t="s">
        <v>518</v>
      </c>
      <c r="AB452" s="71" t="s">
        <v>237</v>
      </c>
    </row>
    <row r="453" spans="25:28" hidden="1" x14ac:dyDescent="0.3">
      <c r="Y453" s="71">
        <v>300</v>
      </c>
      <c r="Z453" s="71" t="s">
        <v>519</v>
      </c>
      <c r="AB453" s="71" t="s">
        <v>239</v>
      </c>
    </row>
    <row r="454" spans="25:28" hidden="1" x14ac:dyDescent="0.3">
      <c r="Y454" s="71">
        <v>301</v>
      </c>
      <c r="Z454" s="71" t="s">
        <v>520</v>
      </c>
      <c r="AB454" s="71" t="s">
        <v>241</v>
      </c>
    </row>
    <row r="455" spans="25:28" hidden="1" x14ac:dyDescent="0.3">
      <c r="Y455" s="71">
        <v>302</v>
      </c>
      <c r="Z455" s="71" t="s">
        <v>521</v>
      </c>
      <c r="AB455" s="71" t="s">
        <v>243</v>
      </c>
    </row>
    <row r="456" spans="25:28" hidden="1" x14ac:dyDescent="0.3">
      <c r="Y456" s="71">
        <v>303</v>
      </c>
      <c r="Z456" s="71" t="s">
        <v>522</v>
      </c>
      <c r="AB456" s="71" t="s">
        <v>493</v>
      </c>
    </row>
    <row r="457" spans="25:28" hidden="1" x14ac:dyDescent="0.3">
      <c r="Y457" s="71">
        <v>304</v>
      </c>
      <c r="Z457" s="71" t="s">
        <v>523</v>
      </c>
      <c r="AB457" s="71" t="s">
        <v>494</v>
      </c>
    </row>
    <row r="458" spans="25:28" hidden="1" x14ac:dyDescent="0.3">
      <c r="Y458" s="71">
        <v>305</v>
      </c>
      <c r="Z458" s="71" t="s">
        <v>524</v>
      </c>
      <c r="AB458" s="71" t="s">
        <v>495</v>
      </c>
    </row>
    <row r="459" spans="25:28" hidden="1" x14ac:dyDescent="0.3">
      <c r="Y459" s="71">
        <v>306</v>
      </c>
      <c r="Z459" s="71" t="s">
        <v>525</v>
      </c>
      <c r="AB459" s="71" t="s">
        <v>496</v>
      </c>
    </row>
    <row r="460" spans="25:28" hidden="1" x14ac:dyDescent="0.3">
      <c r="Y460" s="71">
        <v>307</v>
      </c>
      <c r="Z460" s="71" t="s">
        <v>526</v>
      </c>
      <c r="AB460" s="71" t="s">
        <v>497</v>
      </c>
    </row>
    <row r="461" spans="25:28" hidden="1" x14ac:dyDescent="0.3">
      <c r="Y461" s="71">
        <v>308</v>
      </c>
      <c r="Z461" s="71" t="s">
        <v>527</v>
      </c>
      <c r="AB461" s="71" t="s">
        <v>498</v>
      </c>
    </row>
    <row r="462" spans="25:28" hidden="1" x14ac:dyDescent="0.3">
      <c r="Y462" s="71">
        <v>309</v>
      </c>
      <c r="Z462" s="71" t="s">
        <v>528</v>
      </c>
      <c r="AB462" s="71" t="s">
        <v>499</v>
      </c>
    </row>
    <row r="463" spans="25:28" hidden="1" x14ac:dyDescent="0.3">
      <c r="Y463" s="71">
        <v>310</v>
      </c>
      <c r="Z463" s="71" t="s">
        <v>529</v>
      </c>
      <c r="AB463" s="71" t="s">
        <v>500</v>
      </c>
    </row>
    <row r="464" spans="25:28" hidden="1" x14ac:dyDescent="0.3">
      <c r="Y464" s="71">
        <v>311</v>
      </c>
      <c r="Z464" s="71" t="s">
        <v>530</v>
      </c>
      <c r="AB464" s="71" t="s">
        <v>501</v>
      </c>
    </row>
    <row r="465" spans="25:28" hidden="1" x14ac:dyDescent="0.3">
      <c r="Y465" s="71">
        <v>312</v>
      </c>
      <c r="Z465" s="71" t="s">
        <v>531</v>
      </c>
      <c r="AB465" s="71" t="s">
        <v>502</v>
      </c>
    </row>
    <row r="466" spans="25:28" hidden="1" x14ac:dyDescent="0.3">
      <c r="Y466" s="71">
        <v>313</v>
      </c>
      <c r="AB466" s="71" t="s">
        <v>503</v>
      </c>
    </row>
    <row r="467" spans="25:28" hidden="1" x14ac:dyDescent="0.3">
      <c r="Y467" s="71">
        <v>314</v>
      </c>
      <c r="AB467" s="71" t="s">
        <v>504</v>
      </c>
    </row>
    <row r="468" spans="25:28" hidden="1" x14ac:dyDescent="0.3">
      <c r="Y468" s="71">
        <v>315</v>
      </c>
      <c r="AB468" s="71" t="s">
        <v>505</v>
      </c>
    </row>
    <row r="469" spans="25:28" hidden="1" x14ac:dyDescent="0.3">
      <c r="Y469" s="71">
        <v>316</v>
      </c>
      <c r="AB469" s="71" t="s">
        <v>506</v>
      </c>
    </row>
    <row r="470" spans="25:28" hidden="1" x14ac:dyDescent="0.3">
      <c r="Y470" s="71">
        <v>317</v>
      </c>
      <c r="AB470" s="71" t="s">
        <v>507</v>
      </c>
    </row>
    <row r="471" spans="25:28" hidden="1" x14ac:dyDescent="0.3">
      <c r="Y471" s="71">
        <v>318</v>
      </c>
      <c r="AB471" s="71" t="s">
        <v>508</v>
      </c>
    </row>
    <row r="472" spans="25:28" hidden="1" x14ac:dyDescent="0.3">
      <c r="Y472" s="71">
        <v>319</v>
      </c>
      <c r="AB472" s="71" t="s">
        <v>509</v>
      </c>
    </row>
    <row r="473" spans="25:28" hidden="1" x14ac:dyDescent="0.3">
      <c r="Y473" s="71">
        <v>320</v>
      </c>
      <c r="AB473" s="71" t="s">
        <v>510</v>
      </c>
    </row>
    <row r="474" spans="25:28" hidden="1" x14ac:dyDescent="0.3">
      <c r="Y474" s="71">
        <v>321</v>
      </c>
      <c r="AB474" s="71" t="s">
        <v>245</v>
      </c>
    </row>
    <row r="475" spans="25:28" hidden="1" x14ac:dyDescent="0.3">
      <c r="Y475" s="71">
        <v>322</v>
      </c>
      <c r="AB475" s="71" t="s">
        <v>247</v>
      </c>
    </row>
    <row r="476" spans="25:28" hidden="1" x14ac:dyDescent="0.3">
      <c r="Y476" s="71">
        <v>323</v>
      </c>
      <c r="AB476" s="71" t="s">
        <v>249</v>
      </c>
    </row>
    <row r="477" spans="25:28" hidden="1" x14ac:dyDescent="0.3">
      <c r="Y477" s="71">
        <v>324</v>
      </c>
      <c r="AB477" s="71" t="s">
        <v>511</v>
      </c>
    </row>
    <row r="478" spans="25:28" hidden="1" x14ac:dyDescent="0.3">
      <c r="Y478" s="71">
        <v>325</v>
      </c>
      <c r="AB478" s="71" t="s">
        <v>512</v>
      </c>
    </row>
    <row r="479" spans="25:28" hidden="1" x14ac:dyDescent="0.3">
      <c r="Y479" s="71">
        <v>326</v>
      </c>
      <c r="AB479" s="71" t="s">
        <v>513</v>
      </c>
    </row>
    <row r="480" spans="25:28" hidden="1" x14ac:dyDescent="0.3">
      <c r="Y480" s="71">
        <v>327</v>
      </c>
      <c r="AB480" s="71" t="s">
        <v>514</v>
      </c>
    </row>
    <row r="481" spans="25:28" hidden="1" x14ac:dyDescent="0.3">
      <c r="Y481" s="71">
        <v>328</v>
      </c>
      <c r="AB481" s="71" t="s">
        <v>515</v>
      </c>
    </row>
    <row r="482" spans="25:28" hidden="1" x14ac:dyDescent="0.3">
      <c r="Y482" s="71">
        <v>329</v>
      </c>
      <c r="AB482" s="71" t="s">
        <v>516</v>
      </c>
    </row>
    <row r="483" spans="25:28" hidden="1" x14ac:dyDescent="0.3">
      <c r="Y483" s="71">
        <v>330</v>
      </c>
      <c r="AB483" s="71" t="s">
        <v>517</v>
      </c>
    </row>
    <row r="484" spans="25:28" hidden="1" x14ac:dyDescent="0.3">
      <c r="Y484" s="71">
        <v>331</v>
      </c>
      <c r="AB484" s="71" t="s">
        <v>518</v>
      </c>
    </row>
    <row r="485" spans="25:28" hidden="1" x14ac:dyDescent="0.3">
      <c r="Y485" s="71">
        <v>332</v>
      </c>
      <c r="AB485" s="71" t="s">
        <v>519</v>
      </c>
    </row>
    <row r="486" spans="25:28" hidden="1" x14ac:dyDescent="0.3">
      <c r="Y486" s="71">
        <v>333</v>
      </c>
      <c r="AB486" s="71" t="s">
        <v>520</v>
      </c>
    </row>
    <row r="487" spans="25:28" hidden="1" x14ac:dyDescent="0.3">
      <c r="Y487" s="71">
        <v>334</v>
      </c>
      <c r="AB487" s="71" t="s">
        <v>521</v>
      </c>
    </row>
    <row r="488" spans="25:28" hidden="1" x14ac:dyDescent="0.3">
      <c r="Y488" s="71">
        <v>335</v>
      </c>
      <c r="AB488" s="71" t="s">
        <v>522</v>
      </c>
    </row>
    <row r="489" spans="25:28" hidden="1" x14ac:dyDescent="0.3">
      <c r="Y489" s="71">
        <v>336</v>
      </c>
      <c r="AB489" s="71" t="s">
        <v>523</v>
      </c>
    </row>
    <row r="490" spans="25:28" hidden="1" x14ac:dyDescent="0.3">
      <c r="Y490" s="71">
        <v>337</v>
      </c>
      <c r="AB490" s="71" t="s">
        <v>524</v>
      </c>
    </row>
    <row r="491" spans="25:28" hidden="1" x14ac:dyDescent="0.3">
      <c r="Y491" s="71">
        <v>338</v>
      </c>
      <c r="AB491" s="71" t="s">
        <v>525</v>
      </c>
    </row>
    <row r="492" spans="25:28" hidden="1" x14ac:dyDescent="0.3">
      <c r="Y492" s="71">
        <v>339</v>
      </c>
      <c r="AB492" s="71" t="s">
        <v>526</v>
      </c>
    </row>
    <row r="493" spans="25:28" hidden="1" x14ac:dyDescent="0.3">
      <c r="Y493" s="71">
        <v>340</v>
      </c>
      <c r="AB493" s="71" t="s">
        <v>527</v>
      </c>
    </row>
    <row r="494" spans="25:28" hidden="1" x14ac:dyDescent="0.3">
      <c r="Y494" s="71">
        <v>341</v>
      </c>
      <c r="AB494" s="71" t="s">
        <v>528</v>
      </c>
    </row>
    <row r="495" spans="25:28" hidden="1" x14ac:dyDescent="0.3">
      <c r="Y495" s="71">
        <v>342</v>
      </c>
      <c r="AB495" s="71" t="s">
        <v>529</v>
      </c>
    </row>
    <row r="496" spans="25:28" hidden="1" x14ac:dyDescent="0.3">
      <c r="Y496" s="71">
        <v>343</v>
      </c>
      <c r="AB496" s="71" t="s">
        <v>530</v>
      </c>
    </row>
    <row r="497" spans="25:28" hidden="1" x14ac:dyDescent="0.3">
      <c r="Y497" s="71">
        <v>344</v>
      </c>
      <c r="AB497" s="71" t="s">
        <v>531</v>
      </c>
    </row>
  </sheetData>
  <sheetProtection algorithmName="SHA-512" hashValue="mEDqcOA36GyOcqSgpIX4pcbpO27w31yQOHhj+iEY9yoATQtpdzXz+CYdIBhYr4LbOt3TjPX2kRXE6t4kA3gQUA==" saltValue="fSRvVARktXCzrkJeY81B+Q==" spinCount="100000" sheet="1" objects="1" scenarios="1"/>
  <mergeCells count="31">
    <mergeCell ref="F22:G22"/>
    <mergeCell ref="F23:G23"/>
    <mergeCell ref="F24:G24"/>
    <mergeCell ref="F25:G25"/>
    <mergeCell ref="F26:G26"/>
    <mergeCell ref="F21:G21"/>
    <mergeCell ref="F17:G17"/>
    <mergeCell ref="D9:E9"/>
    <mergeCell ref="F12:G12"/>
    <mergeCell ref="F13:G13"/>
    <mergeCell ref="F14:G14"/>
    <mergeCell ref="F15:G15"/>
    <mergeCell ref="F16:G16"/>
    <mergeCell ref="D3:E3"/>
    <mergeCell ref="D4:E4"/>
    <mergeCell ref="D5:E5"/>
    <mergeCell ref="D6:E6"/>
    <mergeCell ref="D7:E7"/>
    <mergeCell ref="D8:E8"/>
    <mergeCell ref="C21:E21"/>
    <mergeCell ref="C22:E22"/>
    <mergeCell ref="C23:E23"/>
    <mergeCell ref="C24:E24"/>
    <mergeCell ref="C25:E25"/>
    <mergeCell ref="C26:E26"/>
    <mergeCell ref="C12:E12"/>
    <mergeCell ref="C13:E13"/>
    <mergeCell ref="C14:E14"/>
    <mergeCell ref="C15:E15"/>
    <mergeCell ref="C16:E16"/>
    <mergeCell ref="C17:E17"/>
  </mergeCells>
  <dataValidations count="11">
    <dataValidation type="list" allowBlank="1" showInputMessage="1" showErrorMessage="1" sqref="D30:D39" xr:uid="{95125E2E-A153-4EFC-A912-1DED982DB3FE}">
      <formula1>"(Select),Owned,Leased,Hired"</formula1>
    </dataValidation>
    <dataValidation type="list" allowBlank="1" showInputMessage="1" showErrorMessage="1" sqref="E30" xr:uid="{3092368A-3E58-4BC6-88D6-0845030C8517}">
      <formula1>"(Select), Up to 12MT, Above 12MT"</formula1>
    </dataValidation>
    <dataValidation type="whole" allowBlank="1" showInputMessage="1" showErrorMessage="1" sqref="F30:F39" xr:uid="{A03BE962-EAB5-4487-88B5-3FFC7ECD2793}">
      <formula1>0</formula1>
      <formula2>12</formula2>
    </dataValidation>
    <dataValidation type="list" allowBlank="1" showInputMessage="1" showErrorMessage="1" sqref="H13:H17 H22:H26" xr:uid="{52F504A6-BC76-444B-A17C-2EE07333A65D}">
      <formula1>$C$4:$C$8</formula1>
    </dataValidation>
    <dataValidation type="list" allowBlank="1" showInputMessage="1" showErrorMessage="1" sqref="C13:C17" xr:uid="{D3D6F7B5-E38A-4DE3-BF44-9E6EB9CC7027}">
      <formula1>$Z$153:$Z$465</formula1>
    </dataValidation>
    <dataValidation type="custom" allowBlank="1" showInputMessage="1" showErrorMessage="1" error="Total turnover should not exceed Rs 2 crore" sqref="I13:I17" xr:uid="{5ADA02B0-2FA7-480F-8449-8ED6B065A0E3}">
      <formula1>SUM($I$13:$I$17)&lt;=20000000</formula1>
    </dataValidation>
    <dataValidation type="list" allowBlank="1" showInputMessage="1" showErrorMessage="1" sqref="C22:E26" xr:uid="{B30352F1-9D73-4260-8D7F-97A2C4C3DCD5}">
      <formula1>$AA$153:$AA$184</formula1>
    </dataValidation>
    <dataValidation type="custom" allowBlank="1" showInputMessage="1" showErrorMessage="1" error="Total turnover should not exceed Rs 50 Lakhs" sqref="I22:I26" xr:uid="{714FF819-5E4A-4E63-AC2E-88E32F99DAC7}">
      <formula1>SUM($I$22:$I$26)&lt;=5000000</formula1>
    </dataValidation>
    <dataValidation type="whole" allowBlank="1" showInputMessage="1" showErrorMessage="1" sqref="J22:J26" xr:uid="{8CF06F08-2926-4303-B960-4467E3398A68}">
      <formula1>K22</formula1>
      <formula2>I22</formula2>
    </dataValidation>
    <dataValidation type="whole" allowBlank="1" showInputMessage="1" showErrorMessage="1" sqref="J13:J17" xr:uid="{BB6F7510-E74B-492A-9327-A606C61310E0}">
      <formula1>M13</formula1>
      <formula2>I13</formula2>
    </dataValidation>
    <dataValidation type="whole" operator="greaterThanOrEqual" allowBlank="1" showInputMessage="1" showErrorMessage="1" sqref="G30:G39" xr:uid="{B8AE58A0-5C78-4752-843D-B60F8B0FF5EB}">
      <formula1>H30</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ITR4</vt:lpstr>
      <vt:lpstr>Presumptive Income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Prakash Mishra</dc:creator>
  <cp:lastModifiedBy>Prakash Mishra</cp:lastModifiedBy>
  <dcterms:created xsi:type="dcterms:W3CDTF">2019-04-17T12:34:48Z</dcterms:created>
  <dcterms:modified xsi:type="dcterms:W3CDTF">2019-04-20T06:14:26Z</dcterms:modified>
</cp:coreProperties>
</file>