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Income Tax Calculator" sheetId="2" r:id="rId1"/>
  </sheets>
  <calcPr calcId="124519"/>
</workbook>
</file>

<file path=xl/calcChain.xml><?xml version="1.0" encoding="utf-8"?>
<calcChain xmlns="http://schemas.openxmlformats.org/spreadsheetml/2006/main">
  <c r="F23" i="2"/>
  <c r="F20"/>
  <c r="F14"/>
  <c r="F30"/>
  <c r="F24"/>
  <c r="F21"/>
  <c r="F33"/>
  <c r="F32"/>
  <c r="F15"/>
  <c r="F16" s="1"/>
  <c r="F31"/>
  <c r="F29"/>
  <c r="F28"/>
  <c r="F27"/>
  <c r="F26"/>
  <c r="F34" l="1"/>
  <c r="F17"/>
  <c r="F25" s="1"/>
  <c r="F35" s="1"/>
  <c r="F39" s="1"/>
  <c r="F42" l="1"/>
  <c r="F40"/>
  <c r="F41" l="1"/>
  <c r="F43" s="1"/>
  <c r="F44" l="1"/>
  <c r="F45" s="1"/>
  <c r="F47" s="1"/>
  <c r="C47" s="1"/>
</calcChain>
</file>

<file path=xl/sharedStrings.xml><?xml version="1.0" encoding="utf-8"?>
<sst xmlns="http://schemas.openxmlformats.org/spreadsheetml/2006/main" count="71" uniqueCount="62">
  <si>
    <t>Head</t>
  </si>
  <si>
    <t xml:space="preserve">Description </t>
  </si>
  <si>
    <t>Amount in Rs.</t>
  </si>
  <si>
    <t>Gross Income</t>
  </si>
  <si>
    <t>Exemptions u/s 10 A</t>
  </si>
  <si>
    <t>HRA , Convenyance etc</t>
  </si>
  <si>
    <t>Professional Tax</t>
  </si>
  <si>
    <t>Net Income under Salaries</t>
  </si>
  <si>
    <t>Gross Income - Exemptions</t>
  </si>
  <si>
    <t>Standard Deduction</t>
  </si>
  <si>
    <t>Salaried Individual &amp; Pensionar (Up to 40000 Rs.)</t>
  </si>
  <si>
    <t xml:space="preserve">Deductions u/s 80 C </t>
  </si>
  <si>
    <t>Investments in PF, PPF, Ins, ELSS, NPS etc</t>
  </si>
  <si>
    <t>Deductions u/s 80 CCD</t>
  </si>
  <si>
    <t>Investments in NPS  (Maximum limit 50,000)</t>
  </si>
  <si>
    <t>Deductions u/s 80 D</t>
  </si>
  <si>
    <t>Deductions u/s 80 G</t>
  </si>
  <si>
    <t xml:space="preserve">Eligible Donations  </t>
  </si>
  <si>
    <t>Deductions u/s 80 E</t>
  </si>
  <si>
    <t>Interest Paid on Education Loan</t>
  </si>
  <si>
    <t>Deductions u/s 80 TTA</t>
  </si>
  <si>
    <t>Tax Benefit u/s 24</t>
  </si>
  <si>
    <t xml:space="preserve">Interest Paid On Home Loan </t>
  </si>
  <si>
    <t>Tax Rate</t>
  </si>
  <si>
    <t>Tax Amount</t>
  </si>
  <si>
    <t>Surcharge</t>
  </si>
  <si>
    <t>Tax with Surcharge</t>
  </si>
  <si>
    <t>Health &amp; Education Cess</t>
  </si>
  <si>
    <t>Detail</t>
  </si>
  <si>
    <t>Yes</t>
  </si>
  <si>
    <t>No</t>
  </si>
  <si>
    <t>Medical Insurance Premium (Self, Family) whether Senior Citizen</t>
  </si>
  <si>
    <t>Medical Insurance Premium (Parents) whether Senior Citizen</t>
  </si>
  <si>
    <t>10% on Tax if Income &gt; Rs 50 Lakh less than 1 Cr and 15% on Tax if Income &gt; Rs 1 Crore</t>
  </si>
  <si>
    <t>Rebate u/s 87A</t>
  </si>
  <si>
    <t>Upto Rs. 2500 if Taxable Income &lt; Rs. 3.5 lakhs</t>
  </si>
  <si>
    <t>Total Tax Due</t>
  </si>
  <si>
    <t>TDS as Per 26 AS</t>
  </si>
  <si>
    <t>Income Tax Calculator FY 2018-19 (AY 2019-20) for Individuals</t>
  </si>
  <si>
    <t>Type of Individuals</t>
  </si>
  <si>
    <t>Senior Citizen&gt;60</t>
  </si>
  <si>
    <t>Senior Citizen&gt;80</t>
  </si>
  <si>
    <t>Female</t>
  </si>
  <si>
    <t>Net Income from House Property</t>
  </si>
  <si>
    <t>Total Tax Payable</t>
  </si>
  <si>
    <t>Basic Details</t>
  </si>
  <si>
    <t>Salaried Individual &amp; Pensionar</t>
  </si>
  <si>
    <t>Gross Total Income (A)</t>
  </si>
  <si>
    <t>Total Deductions/Benefits (B)</t>
  </si>
  <si>
    <t>Deductions u/s 80 TTB</t>
  </si>
  <si>
    <t>Interest Received on Savings Bank A/C other than Senior Citizen</t>
  </si>
  <si>
    <t>Interest Received on Savings Bank A/C &amp; Deposit A/c for Senior Citizen</t>
  </si>
  <si>
    <t>Net Income from Other Sources</t>
  </si>
  <si>
    <t>Type of Other Source Income</t>
  </si>
  <si>
    <t>Income from House Property</t>
  </si>
  <si>
    <t>after Muncipal taxes etc if any</t>
  </si>
  <si>
    <t>Tax Computation</t>
  </si>
  <si>
    <t>Tax on Total Income (As Per Slab Rate)</t>
  </si>
  <si>
    <t>Salary and Pension Income</t>
  </si>
  <si>
    <t>Note:-</t>
  </si>
  <si>
    <t>Total Income (C=A-B)</t>
  </si>
  <si>
    <t>Male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</si>
</sst>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theme="5"/>
      <name val="Segoe UI"/>
      <family val="2"/>
    </font>
    <font>
      <b/>
      <sz val="12"/>
      <color theme="1"/>
      <name val="Segoe UI"/>
      <family val="2"/>
    </font>
    <font>
      <sz val="12"/>
      <color theme="1" tint="0.34998626667073579"/>
      <name val="Segoe UI"/>
      <family val="2"/>
    </font>
    <font>
      <b/>
      <sz val="11"/>
      <color rgb="FFCC0000"/>
      <name val="Segoe UI"/>
      <family val="2"/>
    </font>
    <font>
      <sz val="22"/>
      <color rgb="FFC00000"/>
      <name val="Times New Roman"/>
      <family val="1"/>
    </font>
    <font>
      <sz val="14"/>
      <color rgb="FFC00000"/>
      <name val="Times New Roman"/>
      <family val="1"/>
    </font>
    <font>
      <b/>
      <sz val="12"/>
      <color rgb="FF00B05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>
      <alignment vertical="center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164" fontId="2" fillId="4" borderId="14" xfId="1" applyNumberFormat="1" applyFont="1" applyFill="1" applyBorder="1" applyAlignment="1" applyProtection="1">
      <alignment vertical="center"/>
      <protection locked="0"/>
    </xf>
    <xf numFmtId="0" fontId="4" fillId="4" borderId="14" xfId="0" applyFont="1" applyFill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 applyProtection="1">
      <alignment horizontal="right" vertical="center"/>
      <protection locked="0"/>
    </xf>
    <xf numFmtId="0" fontId="8" fillId="4" borderId="12" xfId="0" applyFont="1" applyFill="1" applyBorder="1" applyAlignment="1" applyProtection="1">
      <alignment horizontal="right" vertical="center"/>
      <protection locked="0"/>
    </xf>
    <xf numFmtId="0" fontId="8" fillId="4" borderId="3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right" vertical="center"/>
      <protection locked="0"/>
    </xf>
    <xf numFmtId="0" fontId="8" fillId="4" borderId="30" xfId="0" applyFont="1" applyFill="1" applyBorder="1" applyAlignment="1" applyProtection="1">
      <alignment horizontal="right" vertical="center"/>
      <protection locked="0"/>
    </xf>
    <xf numFmtId="164" fontId="6" fillId="0" borderId="9" xfId="1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0" fillId="3" borderId="0" xfId="0" applyFill="1"/>
    <xf numFmtId="164" fontId="4" fillId="3" borderId="0" xfId="1" applyNumberFormat="1" applyFont="1" applyFill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</xf>
    <xf numFmtId="0" fontId="6" fillId="0" borderId="9" xfId="0" applyFont="1" applyFill="1" applyBorder="1" applyAlignment="1" applyProtection="1">
      <alignment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left" vertical="center" wrapText="1"/>
    </xf>
    <xf numFmtId="164" fontId="8" fillId="5" borderId="12" xfId="1" applyNumberFormat="1" applyFont="1" applyFill="1" applyBorder="1" applyAlignment="1" applyProtection="1">
      <alignment vertical="center"/>
    </xf>
    <xf numFmtId="0" fontId="7" fillId="0" borderId="15" xfId="0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164" fontId="8" fillId="0" borderId="15" xfId="1" applyNumberFormat="1" applyFont="1" applyFill="1" applyBorder="1" applyAlignment="1" applyProtection="1">
      <alignment vertical="center"/>
      <protection hidden="1"/>
    </xf>
    <xf numFmtId="0" fontId="0" fillId="0" borderId="14" xfId="0" applyBorder="1" applyProtection="1"/>
    <xf numFmtId="0" fontId="6" fillId="0" borderId="14" xfId="0" applyFont="1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164" fontId="6" fillId="0" borderId="14" xfId="1" applyNumberFormat="1" applyFont="1" applyFill="1" applyBorder="1" applyAlignment="1" applyProtection="1">
      <alignment vertical="center"/>
      <protection hidden="1"/>
    </xf>
    <xf numFmtId="0" fontId="7" fillId="0" borderId="14" xfId="0" applyFont="1" applyFill="1" applyBorder="1" applyAlignment="1" applyProtection="1">
      <alignment horizontal="righ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14" xfId="1" applyNumberFormat="1" applyFont="1" applyFill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 wrapText="1"/>
    </xf>
    <xf numFmtId="0" fontId="0" fillId="5" borderId="14" xfId="0" applyFill="1" applyBorder="1" applyProtection="1"/>
    <xf numFmtId="0" fontId="4" fillId="5" borderId="14" xfId="0" applyFont="1" applyFill="1" applyBorder="1" applyAlignment="1" applyProtection="1">
      <alignment horizontal="left" vertical="center" wrapText="1"/>
    </xf>
    <xf numFmtId="0" fontId="0" fillId="5" borderId="14" xfId="0" applyFill="1" applyBorder="1" applyAlignment="1" applyProtection="1">
      <alignment horizontal="left" vertical="center" wrapText="1"/>
    </xf>
    <xf numFmtId="164" fontId="8" fillId="5" borderId="14" xfId="1" applyNumberFormat="1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vertical="center"/>
    </xf>
    <xf numFmtId="0" fontId="4" fillId="5" borderId="14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164" fontId="6" fillId="0" borderId="16" xfId="1" applyNumberFormat="1" applyFont="1" applyFill="1" applyBorder="1" applyAlignment="1" applyProtection="1">
      <alignment vertical="center"/>
      <protection hidden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 wrapText="1"/>
    </xf>
    <xf numFmtId="0" fontId="6" fillId="6" borderId="20" xfId="0" applyFont="1" applyFill="1" applyBorder="1" applyAlignment="1" applyProtection="1">
      <alignment horizontal="center" vertical="center" wrapText="1"/>
    </xf>
    <xf numFmtId="164" fontId="6" fillId="6" borderId="17" xfId="1" applyNumberFormat="1" applyFont="1" applyFill="1" applyBorder="1" applyAlignment="1" applyProtection="1">
      <alignment vertical="center"/>
      <protection hidden="1"/>
    </xf>
    <xf numFmtId="0" fontId="7" fillId="0" borderId="6" xfId="0" applyFont="1" applyFill="1" applyBorder="1" applyAlignment="1" applyProtection="1">
      <alignment horizontal="right" vertical="center" wrapText="1"/>
    </xf>
    <xf numFmtId="0" fontId="4" fillId="0" borderId="29" xfId="0" applyFont="1" applyFill="1" applyBorder="1" applyAlignment="1" applyProtection="1">
      <alignment horizontal="left" vertical="center"/>
    </xf>
    <xf numFmtId="164" fontId="8" fillId="0" borderId="16" xfId="1" applyNumberFormat="1" applyFont="1" applyFill="1" applyBorder="1" applyAlignment="1" applyProtection="1">
      <alignment vertical="center"/>
      <protection hidden="1"/>
    </xf>
    <xf numFmtId="0" fontId="7" fillId="0" borderId="11" xfId="0" applyFont="1" applyFill="1" applyBorder="1" applyAlignment="1" applyProtection="1">
      <alignment horizontal="right" vertical="center" wrapText="1"/>
    </xf>
    <xf numFmtId="0" fontId="4" fillId="0" borderId="14" xfId="0" applyFont="1" applyFill="1" applyBorder="1" applyAlignment="1" applyProtection="1">
      <alignment horizontal="left" vertical="center"/>
    </xf>
    <xf numFmtId="164" fontId="8" fillId="0" borderId="9" xfId="1" applyNumberFormat="1" applyFont="1" applyFill="1" applyBorder="1" applyAlignment="1" applyProtection="1">
      <alignment vertical="center"/>
      <protection hidden="1"/>
    </xf>
    <xf numFmtId="0" fontId="7" fillId="0" borderId="1" xfId="0" applyFont="1" applyFill="1" applyBorder="1" applyAlignment="1" applyProtection="1">
      <alignment horizontal="right" vertical="center" wrapText="1"/>
    </xf>
    <xf numFmtId="0" fontId="4" fillId="0" borderId="14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4" fillId="0" borderId="28" xfId="0" applyFont="1" applyFill="1" applyBorder="1" applyAlignment="1" applyProtection="1">
      <alignment horizontal="left" vertical="center"/>
    </xf>
    <xf numFmtId="0" fontId="12" fillId="7" borderId="18" xfId="0" applyFont="1" applyFill="1" applyBorder="1" applyAlignment="1" applyProtection="1">
      <alignment horizontal="center" vertical="center" wrapText="1"/>
    </xf>
    <xf numFmtId="0" fontId="12" fillId="7" borderId="19" xfId="0" applyFont="1" applyFill="1" applyBorder="1" applyAlignment="1" applyProtection="1">
      <alignment horizontal="center" vertical="center" wrapText="1"/>
    </xf>
    <xf numFmtId="0" fontId="12" fillId="7" borderId="20" xfId="0" applyFont="1" applyFill="1" applyBorder="1" applyAlignment="1" applyProtection="1">
      <alignment horizontal="center" vertical="center" wrapText="1"/>
    </xf>
    <xf numFmtId="164" fontId="12" fillId="7" borderId="17" xfId="1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</xf>
    <xf numFmtId="0" fontId="0" fillId="3" borderId="0" xfId="0" applyFill="1" applyProtection="1"/>
    <xf numFmtId="0" fontId="5" fillId="2" borderId="25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right" vertical="center"/>
    </xf>
    <xf numFmtId="0" fontId="6" fillId="0" borderId="25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right" vertical="center"/>
    </xf>
    <xf numFmtId="0" fontId="4" fillId="0" borderId="27" xfId="0" applyFont="1" applyBorder="1" applyAlignment="1" applyProtection="1">
      <alignment horizontal="right" vertical="center"/>
    </xf>
    <xf numFmtId="0" fontId="6" fillId="0" borderId="14" xfId="0" applyFont="1" applyBorder="1" applyAlignment="1" applyProtection="1">
      <alignment horizontal="right" vertical="center"/>
    </xf>
    <xf numFmtId="164" fontId="7" fillId="0" borderId="14" xfId="1" applyNumberFormat="1" applyFont="1" applyFill="1" applyBorder="1" applyAlignment="1" applyProtection="1">
      <alignment vertical="center"/>
      <protection hidden="1"/>
    </xf>
    <xf numFmtId="0" fontId="2" fillId="0" borderId="25" xfId="0" applyFont="1" applyBorder="1" applyAlignment="1" applyProtection="1">
      <alignment horizontal="right" vertical="center"/>
    </xf>
    <xf numFmtId="0" fontId="2" fillId="0" borderId="27" xfId="0" applyFont="1" applyBorder="1" applyAlignment="1" applyProtection="1">
      <alignment horizontal="right" vertical="center"/>
    </xf>
    <xf numFmtId="9" fontId="2" fillId="0" borderId="14" xfId="0" applyNumberFormat="1" applyFont="1" applyBorder="1" applyAlignment="1" applyProtection="1">
      <alignment horizontal="right" vertical="center"/>
    </xf>
    <xf numFmtId="164" fontId="2" fillId="0" borderId="14" xfId="1" applyNumberFormat="1" applyFont="1" applyFill="1" applyBorder="1" applyAlignment="1" applyProtection="1">
      <alignment vertical="center"/>
      <protection hidden="1"/>
    </xf>
    <xf numFmtId="9" fontId="2" fillId="0" borderId="14" xfId="0" applyNumberFormat="1" applyFont="1" applyBorder="1" applyAlignment="1" applyProtection="1">
      <alignment vertical="center"/>
    </xf>
    <xf numFmtId="164" fontId="6" fillId="0" borderId="14" xfId="1" applyNumberFormat="1" applyFont="1" applyBorder="1" applyAlignment="1" applyProtection="1">
      <alignment vertical="center"/>
      <protection hidden="1"/>
    </xf>
    <xf numFmtId="0" fontId="0" fillId="4" borderId="14" xfId="0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vertical="center"/>
      <protection hidden="1"/>
    </xf>
    <xf numFmtId="0" fontId="8" fillId="4" borderId="14" xfId="0" applyFont="1" applyFill="1" applyBorder="1" applyAlignment="1" applyProtection="1">
      <alignment horizontal="right" vertical="center"/>
      <protection locked="0"/>
    </xf>
  </cellXfs>
  <cellStyles count="2">
    <cellStyle name="Comma" xfId="1" builtinId="3"/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facebook.com/AssociatesYSR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1</xdr:row>
      <xdr:rowOff>76200</xdr:rowOff>
    </xdr:from>
    <xdr:to>
      <xdr:col>1</xdr:col>
      <xdr:colOff>1885951</xdr:colOff>
      <xdr:row>5</xdr:row>
      <xdr:rowOff>76200</xdr:rowOff>
    </xdr:to>
    <xdr:pic>
      <xdr:nvPicPr>
        <xdr:cNvPr id="2" name="Picture 1" descr="13346560_1012724242110136_5589404047293449822_n.jpg"/>
        <xdr:cNvPicPr>
          <a:picLocks noChangeAspect="1"/>
        </xdr:cNvPicPr>
      </xdr:nvPicPr>
      <xdr:blipFill>
        <a:blip xmlns:r="http://schemas.openxmlformats.org/officeDocument/2006/relationships" r:embed="rId1"/>
        <a:srcRect l="17134" t="19075" r="14099" b="23703"/>
        <a:stretch>
          <a:fillRect/>
        </a:stretch>
      </xdr:blipFill>
      <xdr:spPr>
        <a:xfrm>
          <a:off x="704851" y="266700"/>
          <a:ext cx="1790700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</xdr:row>
      <xdr:rowOff>85725</xdr:rowOff>
    </xdr:from>
    <xdr:to>
      <xdr:col>5</xdr:col>
      <xdr:colOff>533399</xdr:colOff>
      <xdr:row>4</xdr:row>
      <xdr:rowOff>123825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029324" y="85725"/>
          <a:ext cx="12668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52"/>
  <sheetViews>
    <sheetView tabSelected="1" workbookViewId="0"/>
  </sheetViews>
  <sheetFormatPr defaultRowHeight="15"/>
  <cols>
    <col min="1" max="1" width="9.140625" style="1"/>
    <col min="2" max="2" width="38.28515625" style="1" bestFit="1" customWidth="1"/>
    <col min="3" max="3" width="69.42578125" style="1" customWidth="1"/>
    <col min="4" max="4" width="4.85546875" style="1" customWidth="1"/>
    <col min="5" max="5" width="14.7109375" style="1" customWidth="1"/>
    <col min="6" max="6" width="16.5703125" style="1" bestFit="1" customWidth="1"/>
    <col min="7" max="10" width="9.140625" style="1"/>
    <col min="11" max="11" width="9.140625" style="1" hidden="1" customWidth="1"/>
    <col min="12" max="16384" width="9.140625" style="1"/>
  </cols>
  <sheetData>
    <row r="2" spans="2:11" ht="16.5">
      <c r="B2" s="4"/>
      <c r="C2" s="5"/>
      <c r="D2" s="5"/>
      <c r="E2" s="5"/>
      <c r="F2" s="6"/>
    </row>
    <row r="3" spans="2:11" ht="16.5">
      <c r="B3" s="7"/>
      <c r="C3" s="8"/>
      <c r="D3" s="8"/>
      <c r="E3" s="8"/>
      <c r="F3" s="9"/>
    </row>
    <row r="4" spans="2:11" ht="16.5">
      <c r="B4" s="7"/>
      <c r="C4" s="8"/>
      <c r="D4" s="8"/>
      <c r="E4" s="8"/>
      <c r="F4" s="9"/>
    </row>
    <row r="5" spans="2:11" ht="16.5">
      <c r="B5" s="7"/>
      <c r="C5" s="8"/>
      <c r="D5" s="8"/>
      <c r="E5" s="8"/>
      <c r="F5" s="9"/>
    </row>
    <row r="6" spans="2:11" ht="16.5">
      <c r="B6" s="10"/>
      <c r="C6" s="11"/>
      <c r="D6" s="11"/>
      <c r="E6" s="11"/>
      <c r="F6" s="12"/>
    </row>
    <row r="7" spans="2:11" ht="27.75">
      <c r="B7" s="28" t="s">
        <v>38</v>
      </c>
      <c r="C7" s="28"/>
      <c r="D7" s="28"/>
      <c r="E7" s="28"/>
      <c r="F7" s="28"/>
    </row>
    <row r="8" spans="2:11" ht="17.25">
      <c r="B8" s="29" t="s">
        <v>45</v>
      </c>
      <c r="C8" s="29"/>
      <c r="D8" s="29"/>
      <c r="E8" s="30"/>
      <c r="F8" s="30"/>
    </row>
    <row r="9" spans="2:11" ht="27.75" customHeight="1">
      <c r="B9" s="31" t="s">
        <v>39</v>
      </c>
      <c r="C9" s="13" t="s">
        <v>61</v>
      </c>
      <c r="D9" s="32"/>
      <c r="E9" s="33"/>
      <c r="F9" s="34"/>
      <c r="K9" s="1" t="s">
        <v>40</v>
      </c>
    </row>
    <row r="10" spans="2:11" ht="27.75">
      <c r="B10" s="35" t="s">
        <v>46</v>
      </c>
      <c r="C10" s="13" t="s">
        <v>29</v>
      </c>
      <c r="D10" s="32"/>
      <c r="E10" s="33"/>
      <c r="F10" s="34"/>
      <c r="K10" s="1" t="s">
        <v>41</v>
      </c>
    </row>
    <row r="11" spans="2:11" ht="17.25">
      <c r="B11" s="29" t="s">
        <v>0</v>
      </c>
      <c r="C11" s="36" t="s">
        <v>1</v>
      </c>
      <c r="D11" s="37"/>
      <c r="E11" s="29" t="s">
        <v>28</v>
      </c>
      <c r="F11" s="30" t="s">
        <v>2</v>
      </c>
      <c r="K11" s="1" t="s">
        <v>61</v>
      </c>
    </row>
    <row r="12" spans="2:11" ht="17.25">
      <c r="B12" s="31" t="s">
        <v>3</v>
      </c>
      <c r="C12" s="38" t="s">
        <v>58</v>
      </c>
      <c r="D12" s="39"/>
      <c r="E12" s="40"/>
      <c r="F12" s="24">
        <v>10000</v>
      </c>
      <c r="K12" s="1" t="s">
        <v>42</v>
      </c>
    </row>
    <row r="13" spans="2:11" ht="17.25">
      <c r="B13" s="41" t="s">
        <v>4</v>
      </c>
      <c r="C13" s="42" t="s">
        <v>5</v>
      </c>
      <c r="D13" s="43"/>
      <c r="E13" s="17"/>
      <c r="F13" s="44"/>
    </row>
    <row r="14" spans="2:11" ht="17.25">
      <c r="B14" s="45" t="s">
        <v>6</v>
      </c>
      <c r="C14" s="46" t="s">
        <v>6</v>
      </c>
      <c r="D14" s="47"/>
      <c r="E14" s="23"/>
      <c r="F14" s="48">
        <f>E13+E14</f>
        <v>0</v>
      </c>
    </row>
    <row r="15" spans="2:11" ht="17.25">
      <c r="B15" s="49"/>
      <c r="C15" s="50" t="s">
        <v>8</v>
      </c>
      <c r="D15" s="51"/>
      <c r="E15" s="51"/>
      <c r="F15" s="52">
        <f>F12-F13-F14</f>
        <v>10000</v>
      </c>
    </row>
    <row r="16" spans="2:11" ht="17.25">
      <c r="B16" s="53" t="s">
        <v>9</v>
      </c>
      <c r="C16" s="54" t="s">
        <v>10</v>
      </c>
      <c r="D16" s="51"/>
      <c r="E16" s="51"/>
      <c r="F16" s="55">
        <f>IF(C10="yes",MIN(F15,40000),0)</f>
        <v>10000</v>
      </c>
      <c r="K16" s="1" t="s">
        <v>29</v>
      </c>
    </row>
    <row r="17" spans="2:11" ht="17.25">
      <c r="B17" s="56" t="s">
        <v>7</v>
      </c>
      <c r="C17" s="54"/>
      <c r="D17" s="51"/>
      <c r="E17" s="51"/>
      <c r="F17" s="52">
        <f>F15-F16</f>
        <v>0</v>
      </c>
      <c r="K17" s="1" t="s">
        <v>30</v>
      </c>
    </row>
    <row r="18" spans="2:11" ht="17.25">
      <c r="B18" s="57"/>
      <c r="C18" s="58"/>
      <c r="D18" s="59"/>
      <c r="E18" s="59"/>
      <c r="F18" s="60"/>
    </row>
    <row r="19" spans="2:11" ht="17.25">
      <c r="B19" s="53" t="s">
        <v>54</v>
      </c>
      <c r="C19" s="54" t="s">
        <v>55</v>
      </c>
      <c r="D19" s="54"/>
      <c r="E19" s="110"/>
      <c r="F19" s="60"/>
    </row>
    <row r="20" spans="2:11" ht="17.25">
      <c r="B20" s="53" t="s">
        <v>21</v>
      </c>
      <c r="C20" s="54" t="s">
        <v>22</v>
      </c>
      <c r="D20" s="54"/>
      <c r="E20" s="17"/>
      <c r="F20" s="55">
        <f>E19-E20</f>
        <v>0</v>
      </c>
    </row>
    <row r="21" spans="2:11" ht="17.25">
      <c r="B21" s="61" t="s">
        <v>43</v>
      </c>
      <c r="C21" s="62"/>
      <c r="D21" s="62"/>
      <c r="E21" s="62"/>
      <c r="F21" s="52">
        <f>F19-F20</f>
        <v>0</v>
      </c>
    </row>
    <row r="22" spans="2:11" ht="17.25">
      <c r="B22" s="63"/>
      <c r="C22" s="64"/>
      <c r="D22" s="64"/>
      <c r="E22" s="64"/>
      <c r="F22" s="60"/>
    </row>
    <row r="23" spans="2:11" ht="17.25">
      <c r="B23" s="53" t="s">
        <v>53</v>
      </c>
      <c r="C23" s="62"/>
      <c r="D23" s="62"/>
      <c r="E23" s="17"/>
      <c r="F23" s="55">
        <f>E23</f>
        <v>0</v>
      </c>
    </row>
    <row r="24" spans="2:11" ht="18" thickBot="1">
      <c r="B24" s="65" t="s">
        <v>52</v>
      </c>
      <c r="C24" s="66"/>
      <c r="D24" s="67"/>
      <c r="E24" s="68"/>
      <c r="F24" s="69">
        <f>F23</f>
        <v>0</v>
      </c>
    </row>
    <row r="25" spans="2:11" ht="18" thickBot="1">
      <c r="B25" s="70" t="s">
        <v>47</v>
      </c>
      <c r="C25" s="71"/>
      <c r="D25" s="71"/>
      <c r="E25" s="72"/>
      <c r="F25" s="73">
        <f>F17+F21+F24</f>
        <v>0</v>
      </c>
      <c r="K25" s="1" t="s">
        <v>29</v>
      </c>
    </row>
    <row r="26" spans="2:11" ht="17.25">
      <c r="B26" s="74" t="s">
        <v>11</v>
      </c>
      <c r="C26" s="75" t="s">
        <v>12</v>
      </c>
      <c r="D26" s="75"/>
      <c r="E26" s="19"/>
      <c r="F26" s="76">
        <f>IF(E26&gt;0,MIN(E26,150000),0)</f>
        <v>0</v>
      </c>
      <c r="K26" s="1" t="s">
        <v>30</v>
      </c>
    </row>
    <row r="27" spans="2:11" ht="17.25">
      <c r="B27" s="77" t="s">
        <v>13</v>
      </c>
      <c r="C27" s="78" t="s">
        <v>14</v>
      </c>
      <c r="D27" s="78"/>
      <c r="E27" s="20"/>
      <c r="F27" s="79">
        <f>IF(E27&gt;0,MIN(E27,50000),0)</f>
        <v>0</v>
      </c>
    </row>
    <row r="28" spans="2:11" ht="17.25">
      <c r="B28" s="80" t="s">
        <v>15</v>
      </c>
      <c r="C28" s="81" t="s">
        <v>31</v>
      </c>
      <c r="D28" s="18" t="s">
        <v>30</v>
      </c>
      <c r="E28" s="20"/>
      <c r="F28" s="79">
        <f>IF(E28&gt;0,IF(D28="yes",MIN(E28,50000),MIN(E28,25000)),0)</f>
        <v>0</v>
      </c>
    </row>
    <row r="29" spans="2:11" ht="17.25">
      <c r="B29" s="82"/>
      <c r="C29" s="81" t="s">
        <v>32</v>
      </c>
      <c r="D29" s="18" t="s">
        <v>30</v>
      </c>
      <c r="E29" s="20"/>
      <c r="F29" s="79">
        <f>IF(E29&gt;0,IF(D29="yes",MIN(E29,50000),MIN(E29,25000)),0)</f>
        <v>0</v>
      </c>
    </row>
    <row r="30" spans="2:11" ht="17.25">
      <c r="B30" s="77" t="s">
        <v>16</v>
      </c>
      <c r="C30" s="78" t="s">
        <v>17</v>
      </c>
      <c r="D30" s="78"/>
      <c r="E30" s="20"/>
      <c r="F30" s="79">
        <f>E30</f>
        <v>0</v>
      </c>
    </row>
    <row r="31" spans="2:11" ht="17.25">
      <c r="B31" s="77" t="s">
        <v>18</v>
      </c>
      <c r="C31" s="78" t="s">
        <v>19</v>
      </c>
      <c r="D31" s="78"/>
      <c r="E31" s="21"/>
      <c r="F31" s="79">
        <f>E31</f>
        <v>0</v>
      </c>
    </row>
    <row r="32" spans="2:11" ht="17.25">
      <c r="B32" s="83" t="s">
        <v>20</v>
      </c>
      <c r="C32" s="78" t="s">
        <v>50</v>
      </c>
      <c r="D32" s="78"/>
      <c r="E32" s="112"/>
      <c r="F32" s="111">
        <f>IF(E32&gt;0,MIN(E32,10000),0)</f>
        <v>0</v>
      </c>
    </row>
    <row r="33" spans="2:7" ht="18" thickBot="1">
      <c r="B33" s="83" t="s">
        <v>49</v>
      </c>
      <c r="C33" s="84" t="s">
        <v>51</v>
      </c>
      <c r="D33" s="84"/>
      <c r="E33" s="22"/>
      <c r="F33" s="48">
        <f>IF(E33&gt;0,MIN(E33,50000),0)</f>
        <v>0</v>
      </c>
    </row>
    <row r="34" spans="2:7" ht="18" thickBot="1">
      <c r="B34" s="85" t="s">
        <v>48</v>
      </c>
      <c r="C34" s="86"/>
      <c r="D34" s="86"/>
      <c r="E34" s="87"/>
      <c r="F34" s="88">
        <f>SUM(F26:F33)</f>
        <v>0</v>
      </c>
    </row>
    <row r="35" spans="2:7" ht="18" thickBot="1">
      <c r="B35" s="70" t="s">
        <v>60</v>
      </c>
      <c r="C35" s="71"/>
      <c r="D35" s="71"/>
      <c r="E35" s="72"/>
      <c r="F35" s="73">
        <f>IF(F25&gt;F34,F25-F34,0)</f>
        <v>0</v>
      </c>
    </row>
    <row r="36" spans="2:7" ht="17.25">
      <c r="B36" s="89"/>
      <c r="C36" s="89"/>
      <c r="D36" s="89"/>
      <c r="E36" s="89"/>
      <c r="F36" s="89"/>
    </row>
    <row r="37" spans="2:7" ht="17.25">
      <c r="B37" s="90"/>
      <c r="C37" s="91" t="s">
        <v>56</v>
      </c>
      <c r="D37" s="92"/>
      <c r="E37" s="93" t="s">
        <v>23</v>
      </c>
      <c r="F37" s="93" t="s">
        <v>24</v>
      </c>
    </row>
    <row r="38" spans="2:7" ht="17.25">
      <c r="B38" s="90"/>
      <c r="C38" s="94"/>
      <c r="D38" s="95"/>
      <c r="E38" s="96"/>
      <c r="F38" s="56"/>
    </row>
    <row r="39" spans="2:7" ht="17.25">
      <c r="B39" s="90"/>
      <c r="C39" s="97" t="s">
        <v>57</v>
      </c>
      <c r="D39" s="98"/>
      <c r="E39" s="99"/>
      <c r="F39" s="52">
        <f>IF(C9="Senior Citizen&gt;60",IF(F35&gt;1000000,(F35-1000000)*30%+110000,IF(F35&gt;500000,(F35-500000)*20%+10000,IF(F35&gt;300000,(F35-300000)*5%,0))),IF(C9="Senior Citizen&gt;80",IF(F35&gt;1000000,(F35-1000000)*30%+100000,IF(F35&gt;500000,(F35-500000)*20%,0)),IF(F35&gt;1000000,(F35-1000000)*30%+112500,IF(F35&gt;500000,(F35-500000)*20%+12500,IF(F35&gt;250000,(F35-250000)*5%,0)))))</f>
        <v>0</v>
      </c>
      <c r="G39" s="2"/>
    </row>
    <row r="40" spans="2:7" ht="17.25">
      <c r="B40" s="90"/>
      <c r="C40" s="100" t="s">
        <v>34</v>
      </c>
      <c r="D40" s="101"/>
      <c r="E40" s="102"/>
      <c r="F40" s="103">
        <f>IF(F35&lt;350001,MIN(F39,2500),0)</f>
        <v>0</v>
      </c>
      <c r="G40" s="2"/>
    </row>
    <row r="41" spans="2:7" ht="17.25">
      <c r="B41" s="90"/>
      <c r="C41" s="97" t="s">
        <v>36</v>
      </c>
      <c r="D41" s="98"/>
      <c r="E41" s="99"/>
      <c r="F41" s="52">
        <f>F39-F40</f>
        <v>0</v>
      </c>
      <c r="G41" s="2"/>
    </row>
    <row r="42" spans="2:7" ht="17.25">
      <c r="B42" s="90"/>
      <c r="C42" s="104" t="s">
        <v>25</v>
      </c>
      <c r="D42" s="105"/>
      <c r="E42" s="106">
        <v>0.1</v>
      </c>
      <c r="F42" s="107">
        <f>IF(F35&gt;5000000,IF(F35&gt;10000000,(F41)*15%+500000,(F41)*10%),0)</f>
        <v>0</v>
      </c>
    </row>
    <row r="43" spans="2:7" ht="17.25">
      <c r="B43" s="90"/>
      <c r="C43" s="97" t="s">
        <v>26</v>
      </c>
      <c r="D43" s="98"/>
      <c r="E43" s="99"/>
      <c r="F43" s="52">
        <f>F41+F42</f>
        <v>0</v>
      </c>
      <c r="G43" s="2"/>
    </row>
    <row r="44" spans="2:7" ht="17.25">
      <c r="B44" s="90"/>
      <c r="C44" s="104" t="s">
        <v>27</v>
      </c>
      <c r="D44" s="105"/>
      <c r="E44" s="108">
        <v>0.04</v>
      </c>
      <c r="F44" s="107">
        <f>F43*4%</f>
        <v>0</v>
      </c>
    </row>
    <row r="45" spans="2:7" ht="17.25">
      <c r="B45" s="90"/>
      <c r="C45" s="97" t="s">
        <v>44</v>
      </c>
      <c r="D45" s="98"/>
      <c r="E45" s="99"/>
      <c r="F45" s="52">
        <f>F43+F44</f>
        <v>0</v>
      </c>
    </row>
    <row r="46" spans="2:7" ht="17.25">
      <c r="B46" s="90"/>
      <c r="C46" s="104" t="s">
        <v>37</v>
      </c>
      <c r="D46" s="105"/>
      <c r="E46" s="106"/>
      <c r="F46" s="16">
        <v>0</v>
      </c>
    </row>
    <row r="47" spans="2:7" ht="17.25">
      <c r="B47" s="90"/>
      <c r="C47" s="97" t="str">
        <f>IF(F47&gt;0,"Net Tax Liability","Net Tax Refund")</f>
        <v>Net Tax Refund</v>
      </c>
      <c r="D47" s="98"/>
      <c r="E47" s="99"/>
      <c r="F47" s="109">
        <f>F45-F46</f>
        <v>0</v>
      </c>
    </row>
    <row r="48" spans="2:7" ht="17.25">
      <c r="B48" s="25"/>
      <c r="C48" s="25"/>
      <c r="D48" s="25"/>
      <c r="E48" s="25"/>
      <c r="F48" s="27"/>
    </row>
    <row r="49" spans="2:6">
      <c r="B49" s="26"/>
      <c r="C49" s="26"/>
      <c r="D49" s="26"/>
      <c r="E49" s="26"/>
      <c r="F49" s="26"/>
    </row>
    <row r="50" spans="2:6">
      <c r="B50" s="1" t="s">
        <v>59</v>
      </c>
    </row>
    <row r="51" spans="2:6" ht="17.25">
      <c r="B51" s="15" t="s">
        <v>34</v>
      </c>
      <c r="C51" s="14" t="s">
        <v>35</v>
      </c>
    </row>
    <row r="52" spans="2:6" ht="17.25">
      <c r="B52" s="3" t="s">
        <v>25</v>
      </c>
      <c r="C52" s="14" t="s">
        <v>33</v>
      </c>
    </row>
  </sheetData>
  <sheetProtection sheet="1" objects="1" scenarios="1"/>
  <mergeCells count="38">
    <mergeCell ref="C42:D42"/>
    <mergeCell ref="C43:E43"/>
    <mergeCell ref="C22:E22"/>
    <mergeCell ref="C23:D23"/>
    <mergeCell ref="C24:E24"/>
    <mergeCell ref="C26:D26"/>
    <mergeCell ref="C27:D27"/>
    <mergeCell ref="C30:D30"/>
    <mergeCell ref="B7:F7"/>
    <mergeCell ref="C44:D44"/>
    <mergeCell ref="C45:E45"/>
    <mergeCell ref="C46:D46"/>
    <mergeCell ref="C47:E47"/>
    <mergeCell ref="C31:D31"/>
    <mergeCell ref="C32:D32"/>
    <mergeCell ref="C33:D33"/>
    <mergeCell ref="C39:E39"/>
    <mergeCell ref="C40:D40"/>
    <mergeCell ref="C41:E41"/>
    <mergeCell ref="C38:E38"/>
    <mergeCell ref="C37:D37"/>
    <mergeCell ref="B35:E35"/>
    <mergeCell ref="D9:F9"/>
    <mergeCell ref="D10:F10"/>
    <mergeCell ref="B28:B29"/>
    <mergeCell ref="C18:E18"/>
    <mergeCell ref="B25:E25"/>
    <mergeCell ref="B34:E34"/>
    <mergeCell ref="C11:D11"/>
    <mergeCell ref="C17:E17"/>
    <mergeCell ref="C19:D19"/>
    <mergeCell ref="C20:D20"/>
    <mergeCell ref="C21:E21"/>
    <mergeCell ref="C12:E12"/>
    <mergeCell ref="C13:D13"/>
    <mergeCell ref="C14:D14"/>
    <mergeCell ref="C15:E15"/>
    <mergeCell ref="C16:E16"/>
  </mergeCells>
  <conditionalFormatting sqref="F4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C47:E47">
    <cfRule type="containsText" dxfId="1" priority="1" operator="containsText" text="Refund">
      <formula>NOT(ISERROR(SEARCH("Refund",C47)))</formula>
    </cfRule>
    <cfRule type="containsText" dxfId="0" priority="2" operator="containsText" text="Liability">
      <formula>NOT(ISERROR(SEARCH("Liability",C47)))</formula>
    </cfRule>
  </conditionalFormatting>
  <dataValidations count="3">
    <dataValidation type="list" allowBlank="1" showInputMessage="1" showErrorMessage="1" sqref="D28:D29">
      <formula1>$K$25:$K$26</formula1>
    </dataValidation>
    <dataValidation type="list" allowBlank="1" showInputMessage="1" showErrorMessage="1" sqref="C10">
      <formula1>$K$16:$K$17</formula1>
    </dataValidation>
    <dataValidation type="list" allowBlank="1" showInputMessage="1" showErrorMessage="1" sqref="C9">
      <formula1>$K$9:$K$12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Yatender Rawat</dc:creator>
  <cp:lastModifiedBy>Yatender Rawat</cp:lastModifiedBy>
  <dcterms:created xsi:type="dcterms:W3CDTF">2019-03-13T16:47:27Z</dcterms:created>
  <dcterms:modified xsi:type="dcterms:W3CDTF">2019-03-13T19:49:36Z</dcterms:modified>
</cp:coreProperties>
</file>