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3A43AC43-AC26-49D8-9E33-1301253248F8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2" l="1"/>
  <c r="C7" i="2"/>
  <c r="C12" i="2" l="1"/>
  <c r="C11" i="2"/>
  <c r="K10" i="2"/>
  <c r="C10" i="2"/>
  <c r="G10" i="2"/>
  <c r="I10" i="2"/>
  <c r="K13" i="2" l="1"/>
  <c r="M13" i="2" s="1"/>
  <c r="O13" i="2" s="1"/>
  <c r="C16" i="2"/>
</calcChain>
</file>

<file path=xl/sharedStrings.xml><?xml version="1.0" encoding="utf-8"?>
<sst xmlns="http://schemas.openxmlformats.org/spreadsheetml/2006/main" count="25" uniqueCount="21">
  <si>
    <t>D.A</t>
  </si>
  <si>
    <t>Total Service Period</t>
  </si>
  <si>
    <t>Date of Joining the Service</t>
  </si>
  <si>
    <t>Date of Retirement form the Service</t>
  </si>
  <si>
    <r>
      <t xml:space="preserve">Day
</t>
    </r>
    <r>
      <rPr>
        <sz val="11"/>
        <color theme="1"/>
        <rFont val="Calibri"/>
        <family val="2"/>
        <scheme val="minor"/>
      </rPr>
      <t>D</t>
    </r>
  </si>
  <si>
    <r>
      <t xml:space="preserve">Month
</t>
    </r>
    <r>
      <rPr>
        <sz val="11"/>
        <color theme="1"/>
        <rFont val="Calibri"/>
        <family val="2"/>
        <scheme val="minor"/>
      </rPr>
      <t>M</t>
    </r>
  </si>
  <si>
    <r>
      <t xml:space="preserve">Year
</t>
    </r>
    <r>
      <rPr>
        <sz val="11"/>
        <color theme="1"/>
        <rFont val="Calibri"/>
        <family val="2"/>
        <scheme val="minor"/>
      </rPr>
      <t>YYYY</t>
    </r>
  </si>
  <si>
    <t>Calculation Process</t>
  </si>
  <si>
    <t>Years</t>
  </si>
  <si>
    <t>Months</t>
  </si>
  <si>
    <t>Days</t>
  </si>
  <si>
    <t>Gratuity Calcutation As Given Below</t>
  </si>
  <si>
    <t>Basic Salary (Based on last drawn Salary)</t>
  </si>
  <si>
    <t>Total Gratuity( As Per Gratuity Act)</t>
  </si>
  <si>
    <t>Date</t>
  </si>
  <si>
    <t>Actual Service Period As Per ACT</t>
  </si>
  <si>
    <r>
      <t xml:space="preserve">Calculation sheet Prepared by </t>
    </r>
    <r>
      <rPr>
        <u/>
        <sz val="7"/>
        <color rgb="FFFF0000"/>
        <rFont val="Calibri"/>
        <family val="2"/>
        <scheme val="minor"/>
      </rPr>
      <t>Arun Kumar V</t>
    </r>
  </si>
  <si>
    <t>Calculations Based on Amendments to Gratuity Act in  1998,2010 &amp; 2019 Budget</t>
  </si>
  <si>
    <t>Fill only in white cells.</t>
  </si>
  <si>
    <t>Gratuity Calculator 2019-20 &amp; onwards</t>
  </si>
  <si>
    <r>
      <t xml:space="preserve">If an employee works below the ground (like mine), every year in which the employee works for more than 190 days in a year, is considered as 1 year. If the employee works above the ground, 240 working days in a year is taken as 1 year for gratuity calculation.
Hence, if the number of days worked in a year is less than the above-said working days, then such a year is ignored for Gratuity calculation.
For example, if an employee worked for 4 years and 8 months, the duration is considered as 5 years of continues service and he is eligible for gratuity.
</t>
    </r>
    <r>
      <rPr>
        <b/>
        <sz val="11"/>
        <color theme="1"/>
        <rFont val="Calibri"/>
        <family val="2"/>
        <scheme val="minor"/>
      </rPr>
      <t>As per recent budget 2019, gratuity limit has been raised from 10 lakhs to 20 lakhs.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</si>
</sst>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₹&quot;\ * #,##0.00_ ;_ &quot;₹&quot;\ * \-#,##0.00_ ;_ &quot;₹&quot;\ * &quot;-&quot;??_ ;_ @_ "/>
    <numFmt numFmtId="43" formatCode="_ * #,##0.00_ ;_ * \-#,##0.00_ ;_ * &quot;-&quot;??_ ;_ @_ "/>
    <numFmt numFmtId="164" formatCode="_ [$₹-4009]\ * #,##0.00_ ;_ [$₹-4009]\ * \-#,##0.00_ ;_ [$₹-4009]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7"/>
      <color theme="1"/>
      <name val="Calibri"/>
      <family val="2"/>
      <scheme val="minor"/>
    </font>
    <font>
      <u/>
      <sz val="7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0" xfId="0" applyNumberFormat="1" applyFont="1" applyFill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164" fontId="0" fillId="0" borderId="0" xfId="0" applyNumberFormat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 vertical="center"/>
    </xf>
    <xf numFmtId="164" fontId="0" fillId="2" borderId="0" xfId="0" applyNumberFormat="1" applyFill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horizontal="center" vertical="center"/>
    </xf>
    <xf numFmtId="0" fontId="0" fillId="2" borderId="7" xfId="0" applyFill="1" applyBorder="1" applyAlignment="1" applyProtection="1">
      <alignment horizontal="center" vertical="center"/>
    </xf>
    <xf numFmtId="0" fontId="0" fillId="2" borderId="28" xfId="0" applyFill="1" applyBorder="1" applyAlignment="1" applyProtection="1">
      <alignment horizontal="center" vertical="center"/>
    </xf>
    <xf numFmtId="44" fontId="3" fillId="2" borderId="33" xfId="1" applyNumberFormat="1" applyFont="1" applyFill="1" applyBorder="1" applyAlignment="1" applyProtection="1">
      <alignment vertical="center"/>
    </xf>
    <xf numFmtId="44" fontId="3" fillId="2" borderId="27" xfId="1" applyNumberFormat="1" applyFont="1" applyFill="1" applyBorder="1" applyAlignment="1" applyProtection="1">
      <alignment vertical="center"/>
    </xf>
    <xf numFmtId="0" fontId="10" fillId="3" borderId="9" xfId="0" applyFont="1" applyFill="1" applyBorder="1" applyAlignment="1" applyProtection="1">
      <alignment horizontal="center" vertical="top" wrapText="1"/>
    </xf>
    <xf numFmtId="0" fontId="10" fillId="3" borderId="9" xfId="0" applyFont="1" applyFill="1" applyBorder="1" applyAlignment="1" applyProtection="1">
      <alignment horizontal="center" vertical="top"/>
    </xf>
    <xf numFmtId="0" fontId="10" fillId="4" borderId="8" xfId="0" applyFont="1" applyFill="1" applyBorder="1" applyAlignment="1" applyProtection="1">
      <alignment horizontal="center" vertical="top" wrapText="1"/>
    </xf>
    <xf numFmtId="0" fontId="10" fillId="4" borderId="8" xfId="0" applyFont="1" applyFill="1" applyBorder="1" applyAlignment="1" applyProtection="1">
      <alignment horizontal="center" vertical="top"/>
    </xf>
    <xf numFmtId="0" fontId="10" fillId="4" borderId="1" xfId="0" applyFont="1" applyFill="1" applyBorder="1" applyAlignment="1" applyProtection="1">
      <alignment horizontal="center" vertical="top" wrapText="1"/>
    </xf>
    <xf numFmtId="0" fontId="10" fillId="4" borderId="1" xfId="0" applyFont="1" applyFill="1" applyBorder="1" applyAlignment="1" applyProtection="1">
      <alignment horizontal="center" vertical="top"/>
    </xf>
    <xf numFmtId="0" fontId="10" fillId="4" borderId="9" xfId="0" applyFont="1" applyFill="1" applyBorder="1" applyAlignment="1" applyProtection="1">
      <alignment horizontal="center" vertical="top" wrapText="1"/>
    </xf>
    <xf numFmtId="0" fontId="10" fillId="4" borderId="9" xfId="0" applyFont="1" applyFill="1" applyBorder="1" applyAlignment="1" applyProtection="1">
      <alignment horizontal="center" vertical="top"/>
    </xf>
    <xf numFmtId="164" fontId="0" fillId="0" borderId="28" xfId="0" applyNumberFormat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/>
    </xf>
    <xf numFmtId="0" fontId="4" fillId="2" borderId="12" xfId="0" applyFont="1" applyFill="1" applyBorder="1" applyAlignment="1" applyProtection="1">
      <alignment horizontal="center"/>
    </xf>
    <xf numFmtId="0" fontId="4" fillId="2" borderId="13" xfId="0" applyFont="1" applyFill="1" applyBorder="1" applyAlignment="1" applyProtection="1">
      <alignment horizontal="center"/>
    </xf>
    <xf numFmtId="0" fontId="2" fillId="2" borderId="26" xfId="0" applyFont="1" applyFill="1" applyBorder="1" applyAlignment="1" applyProtection="1">
      <alignment horizontal="center"/>
    </xf>
    <xf numFmtId="0" fontId="2" fillId="2" borderId="18" xfId="0" applyFont="1" applyFill="1" applyBorder="1" applyAlignment="1" applyProtection="1">
      <alignment horizontal="center"/>
    </xf>
    <xf numFmtId="0" fontId="2" fillId="2" borderId="27" xfId="0" applyFont="1" applyFill="1" applyBorder="1" applyAlignment="1" applyProtection="1">
      <alignment horizontal="center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164" fontId="0" fillId="0" borderId="29" xfId="0" applyNumberFormat="1" applyBorder="1" applyAlignment="1" applyProtection="1">
      <alignment horizontal="center" vertical="center"/>
      <protection locked="0"/>
    </xf>
    <xf numFmtId="0" fontId="11" fillId="2" borderId="34" xfId="0" applyFont="1" applyFill="1" applyBorder="1" applyAlignment="1" applyProtection="1">
      <alignment horizontal="right"/>
    </xf>
    <xf numFmtId="0" fontId="11" fillId="2" borderId="35" xfId="0" applyFont="1" applyFill="1" applyBorder="1" applyAlignment="1" applyProtection="1">
      <alignment horizontal="right"/>
    </xf>
    <xf numFmtId="0" fontId="11" fillId="2" borderId="36" xfId="0" applyFont="1" applyFill="1" applyBorder="1" applyAlignment="1" applyProtection="1">
      <alignment horizontal="right"/>
    </xf>
    <xf numFmtId="0" fontId="6" fillId="2" borderId="17" xfId="0" applyFont="1" applyFill="1" applyBorder="1" applyAlignment="1" applyProtection="1">
      <alignment horizontal="center" vertical="center"/>
    </xf>
    <xf numFmtId="0" fontId="6" fillId="2" borderId="15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</xf>
    <xf numFmtId="0" fontId="7" fillId="2" borderId="23" xfId="0" applyFont="1" applyFill="1" applyBorder="1" applyAlignment="1" applyProtection="1">
      <alignment horizontal="center"/>
    </xf>
    <xf numFmtId="0" fontId="7" fillId="2" borderId="24" xfId="0" applyFont="1" applyFill="1" applyBorder="1" applyAlignment="1" applyProtection="1">
      <alignment horizontal="center"/>
    </xf>
    <xf numFmtId="0" fontId="7" fillId="2" borderId="25" xfId="0" applyFont="1" applyFill="1" applyBorder="1" applyAlignment="1" applyProtection="1">
      <alignment horizontal="center"/>
    </xf>
    <xf numFmtId="0" fontId="9" fillId="2" borderId="26" xfId="0" applyFont="1" applyFill="1" applyBorder="1" applyAlignment="1" applyProtection="1">
      <alignment horizontal="center" vertical="center"/>
    </xf>
    <xf numFmtId="0" fontId="9" fillId="2" borderId="18" xfId="0" applyFont="1" applyFill="1" applyBorder="1" applyAlignment="1" applyProtection="1">
      <alignment horizontal="center" vertical="center"/>
    </xf>
    <xf numFmtId="0" fontId="9" fillId="2" borderId="27" xfId="0" applyFont="1" applyFill="1" applyBorder="1" applyAlignment="1" applyProtection="1">
      <alignment horizontal="center" vertical="center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/>
    </xf>
    <xf numFmtId="0" fontId="2" fillId="2" borderId="31" xfId="0" applyFont="1" applyFill="1" applyBorder="1" applyAlignment="1" applyProtection="1">
      <alignment horizontal="center" vertical="center" wrapText="1"/>
    </xf>
    <xf numFmtId="0" fontId="6" fillId="4" borderId="17" xfId="0" applyFont="1" applyFill="1" applyBorder="1" applyAlignment="1" applyProtection="1">
      <alignment horizontal="center" vertical="center" wrapText="1"/>
    </xf>
    <xf numFmtId="0" fontId="6" fillId="4" borderId="15" xfId="0" applyFont="1" applyFill="1" applyBorder="1" applyAlignment="1" applyProtection="1">
      <alignment horizontal="center" vertical="center" wrapText="1"/>
    </xf>
    <xf numFmtId="0" fontId="6" fillId="4" borderId="16" xfId="0" applyFont="1" applyFill="1" applyBorder="1" applyAlignment="1" applyProtection="1">
      <alignment horizontal="center" vertical="center" wrapText="1"/>
    </xf>
    <xf numFmtId="0" fontId="10" fillId="3" borderId="2" xfId="0" applyFont="1" applyFill="1" applyBorder="1" applyAlignment="1" applyProtection="1">
      <alignment horizontal="center" vertical="top" wrapText="1"/>
    </xf>
    <xf numFmtId="0" fontId="10" fillId="3" borderId="2" xfId="0" applyFont="1" applyFill="1" applyBorder="1" applyAlignment="1" applyProtection="1">
      <alignment horizontal="center" vertical="top"/>
    </xf>
    <xf numFmtId="0" fontId="10" fillId="3" borderId="1" xfId="0" applyFont="1" applyFill="1" applyBorder="1" applyAlignment="1" applyProtection="1">
      <alignment horizontal="center" vertical="top" wrapText="1"/>
    </xf>
    <xf numFmtId="0" fontId="10" fillId="3" borderId="1" xfId="0" applyFont="1" applyFill="1" applyBorder="1" applyAlignment="1" applyProtection="1">
      <alignment horizontal="center" vertical="top"/>
    </xf>
    <xf numFmtId="0" fontId="0" fillId="2" borderId="8" xfId="0" applyFill="1" applyBorder="1" applyAlignment="1" applyProtection="1">
      <alignment horizontal="left" vertical="top" wrapText="1"/>
    </xf>
    <xf numFmtId="0" fontId="0" fillId="2" borderId="1" xfId="0" applyFill="1" applyBorder="1" applyAlignment="1" applyProtection="1">
      <alignment horizontal="left" vertical="top" wrapText="1"/>
    </xf>
    <xf numFmtId="0" fontId="0" fillId="2" borderId="3" xfId="0" applyFill="1" applyBorder="1" applyAlignment="1" applyProtection="1">
      <alignment horizontal="left" vertical="top" wrapText="1"/>
    </xf>
    <xf numFmtId="0" fontId="0" fillId="2" borderId="19" xfId="0" applyFill="1" applyBorder="1" applyAlignment="1" applyProtection="1">
      <alignment horizontal="left" vertical="top" wrapText="1"/>
    </xf>
    <xf numFmtId="0" fontId="0" fillId="2" borderId="20" xfId="0" applyFill="1" applyBorder="1" applyAlignment="1" applyProtection="1">
      <alignment horizontal="left" vertical="top" wrapText="1"/>
    </xf>
    <xf numFmtId="0" fontId="0" fillId="2" borderId="5" xfId="0" applyFill="1" applyBorder="1" applyAlignment="1" applyProtection="1">
      <alignment horizontal="left" vertical="top" wrapText="1"/>
    </xf>
    <xf numFmtId="0" fontId="8" fillId="2" borderId="4" xfId="0" applyFont="1" applyFill="1" applyBorder="1" applyAlignment="1" applyProtection="1">
      <alignment horizontal="center" vertical="center"/>
    </xf>
    <xf numFmtId="1" fontId="8" fillId="2" borderId="0" xfId="0" applyNumberFormat="1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left" vertical="center"/>
    </xf>
    <xf numFmtId="0" fontId="8" fillId="2" borderId="10" xfId="0" applyFont="1" applyFill="1" applyBorder="1" applyAlignment="1" applyProtection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18318-73D7-418D-993E-404141B87300}">
  <dimension ref="A1:P30"/>
  <sheetViews>
    <sheetView tabSelected="1" zoomScaleNormal="100" workbookViewId="0">
      <selection activeCell="A6" sqref="A6"/>
    </sheetView>
  </sheetViews>
  <sheetFormatPr defaultRowHeight="15" x14ac:dyDescent="0.25"/>
  <cols>
    <col min="1" max="1" width="9.140625" style="1" customWidth="1"/>
    <col min="2" max="2" width="9.140625" style="1" hidden="1" customWidth="1"/>
    <col min="3" max="4" width="10.42578125" style="1" hidden="1" customWidth="1"/>
    <col min="5" max="5" width="10.42578125" style="1" customWidth="1"/>
    <col min="6" max="6" width="9.140625" style="1"/>
    <col min="7" max="8" width="11.7109375" style="1" customWidth="1"/>
    <col min="9" max="9" width="14.5703125" style="1" bestFit="1" customWidth="1"/>
    <col min="10" max="15" width="11.7109375" style="1" customWidth="1"/>
    <col min="16" max="16" width="40.5703125" style="1" customWidth="1"/>
    <col min="17" max="17" width="11.7109375" style="1" customWidth="1"/>
    <col min="18" max="18" width="11.5703125" style="1" bestFit="1" customWidth="1"/>
    <col min="19" max="19" width="107" style="1" customWidth="1"/>
    <col min="20" max="16384" width="9.140625" style="1"/>
  </cols>
  <sheetData>
    <row r="1" spans="1:16" x14ac:dyDescent="0.25">
      <c r="A1" s="1" t="s">
        <v>18</v>
      </c>
    </row>
    <row r="2" spans="1:16" ht="15.75" thickBot="1" x14ac:dyDescent="0.3"/>
    <row r="3" spans="1:16" ht="19.5" thickBot="1" x14ac:dyDescent="0.35">
      <c r="G3" s="27" t="s">
        <v>19</v>
      </c>
      <c r="H3" s="28"/>
      <c r="I3" s="28"/>
      <c r="J3" s="28"/>
      <c r="K3" s="28"/>
      <c r="L3" s="28"/>
      <c r="M3" s="28"/>
      <c r="N3" s="28"/>
      <c r="O3" s="28"/>
      <c r="P3" s="29"/>
    </row>
    <row r="4" spans="1:16" ht="16.5" thickTop="1" thickBot="1" x14ac:dyDescent="0.3">
      <c r="G4" s="30" t="s">
        <v>17</v>
      </c>
      <c r="H4" s="31"/>
      <c r="I4" s="31"/>
      <c r="J4" s="31"/>
      <c r="K4" s="31"/>
      <c r="L4" s="31"/>
      <c r="M4" s="31"/>
      <c r="N4" s="31"/>
      <c r="O4" s="31"/>
      <c r="P4" s="32"/>
    </row>
    <row r="5" spans="1:16" ht="37.5" customHeight="1" thickTop="1" x14ac:dyDescent="0.25">
      <c r="G5" s="33" t="s">
        <v>2</v>
      </c>
      <c r="H5" s="34"/>
      <c r="I5" s="35"/>
      <c r="J5" s="53" t="s">
        <v>3</v>
      </c>
      <c r="K5" s="54"/>
      <c r="L5" s="55"/>
      <c r="M5" s="40" t="s">
        <v>7</v>
      </c>
      <c r="N5" s="41"/>
      <c r="O5" s="41"/>
      <c r="P5" s="42"/>
    </row>
    <row r="6" spans="1:16" ht="20.100000000000001" customHeight="1" x14ac:dyDescent="0.25">
      <c r="C6" s="1" t="s">
        <v>14</v>
      </c>
      <c r="G6" s="56" t="s">
        <v>4</v>
      </c>
      <c r="H6" s="58" t="s">
        <v>5</v>
      </c>
      <c r="I6" s="18" t="s">
        <v>6</v>
      </c>
      <c r="J6" s="20" t="s">
        <v>4</v>
      </c>
      <c r="K6" s="22" t="s">
        <v>5</v>
      </c>
      <c r="L6" s="24" t="s">
        <v>6</v>
      </c>
      <c r="M6" s="60" t="s">
        <v>20</v>
      </c>
      <c r="N6" s="61"/>
      <c r="O6" s="61"/>
      <c r="P6" s="62"/>
    </row>
    <row r="7" spans="1:16" ht="20.100000000000001" customHeight="1" x14ac:dyDescent="0.25">
      <c r="C7" s="2">
        <f>DATE(I8,H8,G8)</f>
        <v>41340</v>
      </c>
      <c r="D7" s="2"/>
      <c r="E7" s="2"/>
      <c r="G7" s="57"/>
      <c r="H7" s="59"/>
      <c r="I7" s="19"/>
      <c r="J7" s="21"/>
      <c r="K7" s="23"/>
      <c r="L7" s="25"/>
      <c r="M7" s="60"/>
      <c r="N7" s="61"/>
      <c r="O7" s="61"/>
      <c r="P7" s="62"/>
    </row>
    <row r="8" spans="1:16" ht="30" customHeight="1" thickBot="1" x14ac:dyDescent="0.3">
      <c r="C8" s="2">
        <f>DATE(L8,K8,J8)</f>
        <v>43702</v>
      </c>
      <c r="D8" s="2"/>
      <c r="E8" s="2"/>
      <c r="G8" s="3">
        <v>7</v>
      </c>
      <c r="H8" s="4">
        <v>3</v>
      </c>
      <c r="I8" s="5">
        <v>2013</v>
      </c>
      <c r="J8" s="6">
        <v>25</v>
      </c>
      <c r="K8" s="4">
        <v>8</v>
      </c>
      <c r="L8" s="5">
        <v>2019</v>
      </c>
      <c r="M8" s="60"/>
      <c r="N8" s="61"/>
      <c r="O8" s="61"/>
      <c r="P8" s="62"/>
    </row>
    <row r="9" spans="1:16" ht="30" customHeight="1" thickTop="1" x14ac:dyDescent="0.35">
      <c r="G9" s="43" t="s">
        <v>1</v>
      </c>
      <c r="H9" s="44"/>
      <c r="I9" s="44"/>
      <c r="J9" s="44"/>
      <c r="K9" s="44"/>
      <c r="L9" s="45"/>
      <c r="M9" s="60"/>
      <c r="N9" s="61"/>
      <c r="O9" s="61"/>
      <c r="P9" s="62"/>
    </row>
    <row r="10" spans="1:16" ht="48.75" customHeight="1" thickBot="1" x14ac:dyDescent="0.4">
      <c r="C10" s="7">
        <f>YEAR(C8)-YEAR(C7)-IF(OR(MONTH(C8)&lt;MONTH(C7),AND(MONTH(C8)=MONTH(C7),
DAY(C8)&lt;DAY(C7))),1,0)</f>
        <v>6</v>
      </c>
      <c r="G10" s="66">
        <f>YEAR(C8)-YEAR(C7)-IF(OR(MONTH(C8)&lt;MONTH(C7),AND(MONTH(C8)=MONTH(C7),
DAY(C8)&lt;DAY(C7))),1,0)</f>
        <v>6</v>
      </c>
      <c r="H10" s="68" t="s">
        <v>8</v>
      </c>
      <c r="I10" s="67">
        <f>MONTH(C8)-MONTH(C7)+IF(AND(MONTH(C8)&lt;=MONTH(C7),DAY(C8)&lt;DAY(C7)),11,IF(AND(MONTH(C8)&lt;MONTH(C7),DAY(C8)&gt;=DAY(C7)),12,IF(AND(MONTH(C8)&gt;MONTH(C7),DAY(C8)&lt;DAY(C7)),-1)))</f>
        <v>5</v>
      </c>
      <c r="J10" s="68" t="s">
        <v>9</v>
      </c>
      <c r="K10" s="67">
        <f>C8-DATE(YEAR(C8),MONTH(C8)-IF(DAY(C8)&lt;DAY(C7),1,0),DAY(C7))</f>
        <v>18</v>
      </c>
      <c r="L10" s="69" t="s">
        <v>10</v>
      </c>
      <c r="M10" s="63"/>
      <c r="N10" s="64"/>
      <c r="O10" s="64"/>
      <c r="P10" s="65"/>
    </row>
    <row r="11" spans="1:16" ht="22.5" thickTop="1" thickBot="1" x14ac:dyDescent="0.4">
      <c r="C11" s="8">
        <f>MONTH(C8)-MONTH(C7)+IF(AND(MONTH(C8)&lt;=MONTH(C7),DAY(C8)&lt;DAY(C7)),11,IF(AND(MONTH(C8)&lt;MONTH(C7),DAY(C8)&gt;=DAY(C7)),12,IF(AND(MONTH(C8)&gt;MONTH(C7),DAY(C8)&lt;DAY(C7)),-1)))</f>
        <v>5</v>
      </c>
      <c r="G11" s="46" t="s">
        <v>11</v>
      </c>
      <c r="H11" s="47"/>
      <c r="I11" s="47"/>
      <c r="J11" s="47"/>
      <c r="K11" s="47"/>
      <c r="L11" s="47"/>
      <c r="M11" s="47"/>
      <c r="N11" s="47"/>
      <c r="O11" s="47"/>
      <c r="P11" s="48"/>
    </row>
    <row r="12" spans="1:16" ht="30" customHeight="1" thickTop="1" thickBot="1" x14ac:dyDescent="0.4">
      <c r="C12" s="8">
        <f>C8-DATE(YEAR(C8),MONTH(C8)-IF(DAY(C8)&lt;DAY(C7),1,0),DAY(C7))</f>
        <v>18</v>
      </c>
      <c r="G12" s="49" t="s">
        <v>12</v>
      </c>
      <c r="H12" s="50"/>
      <c r="I12" s="51" t="s">
        <v>0</v>
      </c>
      <c r="J12" s="51"/>
      <c r="K12" s="50" t="s">
        <v>1</v>
      </c>
      <c r="L12" s="50"/>
      <c r="M12" s="50" t="s">
        <v>15</v>
      </c>
      <c r="N12" s="50"/>
      <c r="O12" s="50" t="s">
        <v>13</v>
      </c>
      <c r="P12" s="52"/>
    </row>
    <row r="13" spans="1:16" ht="58.5" customHeight="1" thickTop="1" thickBot="1" x14ac:dyDescent="0.3">
      <c r="G13" s="36">
        <v>25000</v>
      </c>
      <c r="H13" s="26"/>
      <c r="I13" s="26">
        <v>10500</v>
      </c>
      <c r="J13" s="26"/>
      <c r="K13" s="15">
        <f>IF(AND(I10&gt;=6,K10&gt;0),G10+1,G10)</f>
        <v>6</v>
      </c>
      <c r="L13" s="15"/>
      <c r="M13" s="15">
        <f>IF(K13&lt;=4,0,K13)</f>
        <v>6</v>
      </c>
      <c r="N13" s="15"/>
      <c r="O13" s="16">
        <f>ROUND(SUM(G13+I13)*15/26*M13,0.1)</f>
        <v>122885</v>
      </c>
      <c r="P13" s="17"/>
    </row>
    <row r="14" spans="1:16" ht="17.25" customHeight="1" thickTop="1" thickBot="1" x14ac:dyDescent="0.3">
      <c r="G14" s="11"/>
      <c r="H14" s="12"/>
      <c r="I14" s="12"/>
      <c r="J14" s="12"/>
      <c r="K14" s="13"/>
      <c r="L14" s="13"/>
      <c r="M14" s="13"/>
      <c r="N14" s="13"/>
      <c r="O14" s="12"/>
      <c r="P14" s="14"/>
    </row>
    <row r="15" spans="1:16" ht="16.5" thickTop="1" thickBot="1" x14ac:dyDescent="0.3">
      <c r="G15" s="37" t="s">
        <v>16</v>
      </c>
      <c r="H15" s="38"/>
      <c r="I15" s="38"/>
      <c r="J15" s="38"/>
      <c r="K15" s="38"/>
      <c r="L15" s="38"/>
      <c r="M15" s="38"/>
      <c r="N15" s="38"/>
      <c r="O15" s="38"/>
      <c r="P15" s="39"/>
    </row>
    <row r="16" spans="1:16" x14ac:dyDescent="0.25">
      <c r="C16" s="1">
        <f>IF(C10&gt;=5,IF(AND(C11&gt;=6,C12&gt;0),C10+1,C10))</f>
        <v>6</v>
      </c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7:16" x14ac:dyDescent="0.25"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7:16" x14ac:dyDescent="0.25"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7:16" x14ac:dyDescent="0.25">
      <c r="G19" s="9"/>
      <c r="H19" s="9"/>
      <c r="I19" s="9"/>
      <c r="J19" s="9"/>
      <c r="K19" s="9"/>
      <c r="L19" s="9"/>
      <c r="M19" s="9"/>
      <c r="N19" s="9"/>
      <c r="O19" s="9"/>
    </row>
    <row r="20" spans="7:16" x14ac:dyDescent="0.25">
      <c r="G20" s="9"/>
      <c r="H20" s="9"/>
      <c r="I20" s="9"/>
      <c r="J20" s="9"/>
      <c r="K20" s="9"/>
      <c r="L20" s="10"/>
      <c r="M20" s="9"/>
      <c r="N20" s="9"/>
      <c r="O20" s="9"/>
    </row>
    <row r="21" spans="7:16" x14ac:dyDescent="0.25">
      <c r="G21" s="9"/>
      <c r="H21" s="9"/>
      <c r="I21" s="9"/>
      <c r="J21" s="9"/>
      <c r="K21" s="9"/>
      <c r="L21" s="9"/>
      <c r="M21" s="9"/>
      <c r="N21" s="9"/>
      <c r="O21" s="9"/>
    </row>
    <row r="22" spans="7:16" x14ac:dyDescent="0.25">
      <c r="G22" s="9"/>
      <c r="H22" s="9"/>
      <c r="I22" s="9"/>
      <c r="J22" s="9"/>
      <c r="K22" s="9"/>
      <c r="L22" s="9"/>
      <c r="M22" s="9"/>
      <c r="N22" s="9"/>
      <c r="O22" s="9"/>
    </row>
    <row r="23" spans="7:16" x14ac:dyDescent="0.25">
      <c r="G23" s="9"/>
      <c r="H23" s="9"/>
      <c r="I23" s="9"/>
      <c r="J23" s="9"/>
      <c r="K23" s="9"/>
      <c r="L23" s="9"/>
      <c r="M23" s="9"/>
      <c r="N23" s="9"/>
      <c r="O23" s="9"/>
    </row>
    <row r="24" spans="7:16" x14ac:dyDescent="0.25">
      <c r="G24" s="9"/>
      <c r="H24" s="9"/>
      <c r="I24" s="9"/>
      <c r="J24" s="9"/>
      <c r="K24" s="9"/>
      <c r="L24" s="9"/>
      <c r="M24" s="9"/>
      <c r="N24" s="9"/>
      <c r="O24" s="9"/>
    </row>
    <row r="25" spans="7:16" x14ac:dyDescent="0.25">
      <c r="G25" s="9"/>
      <c r="H25" s="9"/>
      <c r="I25" s="9"/>
      <c r="J25" s="9"/>
      <c r="K25" s="9"/>
      <c r="L25" s="9"/>
      <c r="M25" s="9"/>
      <c r="N25" s="9"/>
      <c r="O25" s="9"/>
    </row>
    <row r="26" spans="7:16" x14ac:dyDescent="0.25"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7:16" x14ac:dyDescent="0.25"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7:16" x14ac:dyDescent="0.25"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7:16" x14ac:dyDescent="0.25"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7:16" x14ac:dyDescent="0.25">
      <c r="G30" s="9"/>
      <c r="H30" s="9"/>
      <c r="I30" s="9"/>
      <c r="J30" s="9"/>
      <c r="K30" s="9"/>
      <c r="L30" s="9"/>
      <c r="M30" s="9"/>
      <c r="N30" s="9"/>
      <c r="O30" s="9"/>
      <c r="P30" s="9"/>
    </row>
  </sheetData>
  <sheetProtection password="9B0D" sheet="1" selectLockedCells="1"/>
  <mergeCells count="25">
    <mergeCell ref="G3:P3"/>
    <mergeCell ref="G4:P4"/>
    <mergeCell ref="G5:I5"/>
    <mergeCell ref="G13:H13"/>
    <mergeCell ref="G15:P15"/>
    <mergeCell ref="M5:P5"/>
    <mergeCell ref="G9:L9"/>
    <mergeCell ref="G11:P11"/>
    <mergeCell ref="G12:H12"/>
    <mergeCell ref="I12:J12"/>
    <mergeCell ref="K12:L12"/>
    <mergeCell ref="M12:N12"/>
    <mergeCell ref="O12:P12"/>
    <mergeCell ref="J5:L5"/>
    <mergeCell ref="G6:G7"/>
    <mergeCell ref="H6:H7"/>
    <mergeCell ref="M13:N13"/>
    <mergeCell ref="O13:P13"/>
    <mergeCell ref="M6:P10"/>
    <mergeCell ref="I6:I7"/>
    <mergeCell ref="J6:J7"/>
    <mergeCell ref="K6:K7"/>
    <mergeCell ref="L6:L7"/>
    <mergeCell ref="I13:J13"/>
    <mergeCell ref="K13:L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2019-02-15T09:36:05Z</dcterms:modified>
</cp:coreProperties>
</file>