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51" windowHeight="946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<sst xmlns="http://schemas.openxmlformats.org/spreadsheetml/2006/main" count="52">
  <si>
    <t>NAME: CA Piyush MIttal</t>
  </si>
  <si>
    <t>Mail id: Capiyushmittal90@gmail.com</t>
  </si>
  <si>
    <t>Phone no. 0141-2744486</t>
  </si>
  <si>
    <t>Computation of Taxable income and Income Tax Payable</t>
  </si>
  <si>
    <t>(in Rs.)</t>
  </si>
  <si>
    <t>Perticular</t>
  </si>
  <si>
    <t>Amount</t>
  </si>
  <si>
    <t>Income From Salary</t>
  </si>
  <si>
    <t xml:space="preserve">Salary </t>
  </si>
  <si>
    <t>Dearness allowance</t>
  </si>
  <si>
    <t>other Allowance</t>
  </si>
  <si>
    <t>Less: Standard Deduction</t>
  </si>
  <si>
    <t>Income from house Property(interest u/s 24 b)</t>
  </si>
  <si>
    <t>Income from Business</t>
  </si>
  <si>
    <t>Income from Business (Net Profit)</t>
  </si>
  <si>
    <t>Income from Other Source</t>
  </si>
  <si>
    <t>Interest from Saving Bank Acc</t>
  </si>
  <si>
    <t>Other Income</t>
  </si>
  <si>
    <t>Gross Total Income</t>
  </si>
  <si>
    <t>Less: Deduction under Ch. VI-A</t>
  </si>
  <si>
    <t>U/s 80 C</t>
  </si>
  <si>
    <t>LIC</t>
  </si>
  <si>
    <t>Mutual Fund</t>
  </si>
  <si>
    <t>5 Year Fd</t>
  </si>
  <si>
    <t>PPF</t>
  </si>
  <si>
    <t>Other</t>
  </si>
  <si>
    <t>U/s 80CCD (1b)</t>
  </si>
  <si>
    <t>NPS</t>
  </si>
  <si>
    <t>U/s 80D</t>
  </si>
  <si>
    <t xml:space="preserve">Provision of income tax </t>
  </si>
  <si>
    <t>MEDICAL INSURANCE</t>
  </si>
  <si>
    <t>Income up to Rs. 250000 = No Tax</t>
  </si>
  <si>
    <t>Income &gt; 250000 but up to 500000= 5%</t>
  </si>
  <si>
    <t>U/S 80GG (in respect of rent paid)</t>
  </si>
  <si>
    <t>Income &gt; 500000 but up to 1000000= 20%</t>
  </si>
  <si>
    <t>Income &gt;1000000 = 30%</t>
  </si>
  <si>
    <t>U/S 80TTA (Saving Interest)</t>
  </si>
  <si>
    <t>NET INCOME</t>
  </si>
  <si>
    <t>Income Tax</t>
  </si>
  <si>
    <t>0 to 250000</t>
  </si>
  <si>
    <t>250001 to 500000</t>
  </si>
  <si>
    <t>500001 to 1000000</t>
  </si>
  <si>
    <t>&gt;1000000</t>
  </si>
  <si>
    <t>Less : Deduction U/s 87A</t>
  </si>
  <si>
    <t>Gross Income Tax</t>
  </si>
  <si>
    <t>Education Cess &amp; SHEC @3% of I.T</t>
  </si>
  <si>
    <t>Total Tax Payable</t>
  </si>
  <si>
    <t>Less : TDS</t>
  </si>
  <si>
    <t>Less: Advance Tax</t>
  </si>
  <si>
    <t>Less: Self Assessment Tax</t>
  </si>
  <si>
    <t>Less: TCS</t>
  </si>
  <si>
    <t>Net Tax Payable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</si>
</sst>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  <numFmt numFmtId="178" formatCode="0.00_ "/>
  </numFmts>
  <fonts count="24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u/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8" fillId="18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5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0" fillId="0" borderId="0" xfId="0" applyBorder="1"/>
    <xf numFmtId="0" fontId="0" fillId="0" borderId="0" xfId="0" applyBorder="1"/>
    <xf numFmtId="178" fontId="2" fillId="0" borderId="0" xfId="0" applyNumberFormat="1" applyFont="1" applyBorder="1"/>
    <xf numFmtId="0" fontId="0" fillId="0" borderId="0" xfId="0" applyBorder="1"/>
    <xf numFmtId="178" fontId="0" fillId="0" borderId="0" xfId="0" applyNumberFormat="1" applyBorder="1"/>
    <xf numFmtId="178" fontId="0" fillId="0" borderId="0" xfId="0" applyNumberFormat="1" applyBorder="1"/>
    <xf numFmtId="178" fontId="0" fillId="0" borderId="1" xfId="0" applyNumberFormat="1" applyBorder="1"/>
    <xf numFmtId="0" fontId="2" fillId="0" borderId="0" xfId="0" applyFont="1" applyBorder="1" applyAlignment="1">
      <alignment horizontal="right"/>
    </xf>
    <xf numFmtId="0" fontId="0" fillId="0" borderId="0" xfId="0" applyBorder="1"/>
    <xf numFmtId="178" fontId="0" fillId="0" borderId="0" xfId="0" applyNumberFormat="1" applyBorder="1"/>
    <xf numFmtId="178" fontId="2" fillId="0" borderId="0" xfId="0" applyNumberFormat="1" applyFont="1" applyBorder="1"/>
    <xf numFmtId="178" fontId="0" fillId="0" borderId="0" xfId="0" applyNumberFormat="1"/>
    <xf numFmtId="0" fontId="3" fillId="0" borderId="0" xfId="0" applyFont="1"/>
    <xf numFmtId="178" fontId="2" fillId="0" borderId="0" xfId="0" applyNumberFormat="1" applyFont="1"/>
    <xf numFmtId="0" fontId="0" fillId="0" borderId="0" xfId="0" applyFont="1" applyBorder="1"/>
    <xf numFmtId="0" fontId="0" fillId="0" borderId="0" xfId="0" applyFont="1"/>
    <xf numFmtId="0" fontId="0" fillId="0" borderId="1" xfId="0" applyFont="1" applyBorder="1"/>
    <xf numFmtId="178" fontId="0" fillId="0" borderId="2" xfId="0" applyNumberFormat="1" applyBorder="1"/>
    <xf numFmtId="0" fontId="2" fillId="0" borderId="0" xfId="0" applyFont="1" applyAlignment="1">
      <alignment horizontal="right"/>
    </xf>
    <xf numFmtId="9" fontId="0" fillId="0" borderId="0" xfId="0" applyNumberFormat="1"/>
    <xf numFmtId="178" fontId="2" fillId="0" borderId="2" xfId="0" applyNumberFormat="1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topLeftCell="A36" workbookViewId="0">
      <selection activeCell="O46" sqref="O46"/>
    </sheetView>
  </sheetViews>
  <sheetFormatPr defaultColWidth="9" defaultRowHeight="14.4" outlineLevelCol="5"/>
  <cols>
    <col min="1" max="1" width="35.1111111111111" customWidth="1"/>
    <col min="3" max="4" width="11.8888888888889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6" ht="18" spans="1:4">
      <c r="A6" s="1" t="s">
        <v>3</v>
      </c>
      <c r="B6" s="2"/>
      <c r="C6" s="2"/>
      <c r="D6" s="2"/>
    </row>
    <row r="7" spans="3:4">
      <c r="C7" s="3" t="s">
        <v>4</v>
      </c>
      <c r="D7" s="4"/>
    </row>
    <row r="8" spans="1:4">
      <c r="A8" s="5" t="s">
        <v>5</v>
      </c>
      <c r="B8" s="6"/>
      <c r="C8" s="7" t="s">
        <v>6</v>
      </c>
      <c r="D8" s="8" t="s">
        <v>6</v>
      </c>
    </row>
    <row r="9" spans="1:4">
      <c r="A9" s="9" t="s">
        <v>7</v>
      </c>
      <c r="B9" s="10"/>
      <c r="C9" s="11"/>
      <c r="D9" s="12">
        <f>SUM(C10:C12)-C14</f>
        <v>1000000</v>
      </c>
    </row>
    <row r="10" spans="1:4">
      <c r="A10" s="13" t="s">
        <v>8</v>
      </c>
      <c r="B10" s="10"/>
      <c r="C10" s="14">
        <v>980000</v>
      </c>
      <c r="D10" s="15"/>
    </row>
    <row r="11" spans="1:4">
      <c r="A11" s="13" t="s">
        <v>9</v>
      </c>
      <c r="B11" s="10"/>
      <c r="C11" s="14">
        <v>20000</v>
      </c>
      <c r="D11" s="15"/>
    </row>
    <row r="12" spans="1:4">
      <c r="A12" s="13" t="s">
        <v>10</v>
      </c>
      <c r="B12" s="10"/>
      <c r="C12" s="14">
        <v>50000</v>
      </c>
      <c r="D12" s="15"/>
    </row>
    <row r="13" spans="1:4">
      <c r="A13" s="13"/>
      <c r="B13" s="10"/>
      <c r="C13" s="14"/>
      <c r="D13" s="15"/>
    </row>
    <row r="14" spans="1:4">
      <c r="A14" s="13" t="s">
        <v>11</v>
      </c>
      <c r="B14" s="10"/>
      <c r="C14" s="14">
        <v>50000</v>
      </c>
      <c r="D14" s="15"/>
    </row>
    <row r="15" spans="1:4">
      <c r="A15" s="13"/>
      <c r="B15" s="10"/>
      <c r="C15" s="14"/>
      <c r="D15" s="15"/>
    </row>
    <row r="16" spans="1:4">
      <c r="A16" s="9" t="s">
        <v>12</v>
      </c>
      <c r="B16" s="10"/>
      <c r="C16" s="14"/>
      <c r="D16" s="15">
        <v>-200000</v>
      </c>
    </row>
    <row r="17" spans="1:4">
      <c r="A17" s="9" t="s">
        <v>13</v>
      </c>
      <c r="B17" s="10"/>
      <c r="C17" s="14"/>
      <c r="D17" s="12">
        <f>C18</f>
        <v>0</v>
      </c>
    </row>
    <row r="18" spans="1:4">
      <c r="A18" s="13" t="s">
        <v>14</v>
      </c>
      <c r="B18" s="10"/>
      <c r="C18" s="14">
        <v>0</v>
      </c>
      <c r="D18" s="15"/>
    </row>
    <row r="19" spans="1:4">
      <c r="A19" s="13"/>
      <c r="B19" s="10"/>
      <c r="C19" s="14"/>
      <c r="D19" s="15"/>
    </row>
    <row r="20" spans="1:4">
      <c r="A20" s="9" t="s">
        <v>15</v>
      </c>
      <c r="B20" s="10"/>
      <c r="C20" s="14"/>
      <c r="D20" s="12">
        <f>SUM(C21:C22)</f>
        <v>10000</v>
      </c>
    </row>
    <row r="21" spans="1:4">
      <c r="A21" s="13" t="s">
        <v>16</v>
      </c>
      <c r="B21" s="10"/>
      <c r="C21" s="14">
        <v>10000</v>
      </c>
      <c r="D21" s="15"/>
    </row>
    <row r="22" spans="1:4">
      <c r="A22" s="13" t="s">
        <v>17</v>
      </c>
      <c r="B22" s="10"/>
      <c r="C22" s="14">
        <v>0</v>
      </c>
      <c r="D22" s="15"/>
    </row>
    <row r="23" spans="1:4">
      <c r="A23" s="13"/>
      <c r="B23" s="10"/>
      <c r="C23" s="14"/>
      <c r="D23" s="16"/>
    </row>
    <row r="24" spans="1:4">
      <c r="A24" s="17" t="s">
        <v>18</v>
      </c>
      <c r="B24" s="18"/>
      <c r="C24" s="19"/>
      <c r="D24" s="20">
        <f>SUM(D9:D23)</f>
        <v>810000</v>
      </c>
    </row>
    <row r="25" spans="4:4">
      <c r="D25" s="21"/>
    </row>
    <row r="26" spans="1:4">
      <c r="A26" s="22" t="s">
        <v>19</v>
      </c>
      <c r="D26" s="23">
        <f>SUM(C27:C40)</f>
        <v>310000</v>
      </c>
    </row>
    <row r="27" spans="1:4">
      <c r="A27" s="4" t="s">
        <v>20</v>
      </c>
      <c r="D27" s="21"/>
    </row>
    <row r="28" spans="1:4">
      <c r="A28" t="s">
        <v>21</v>
      </c>
      <c r="D28" s="21"/>
    </row>
    <row r="29" spans="1:4">
      <c r="A29" t="s">
        <v>22</v>
      </c>
      <c r="D29" s="21"/>
    </row>
    <row r="30" spans="1:4">
      <c r="A30" t="s">
        <v>23</v>
      </c>
      <c r="D30" s="21"/>
    </row>
    <row r="31" spans="1:4">
      <c r="A31" t="s">
        <v>24</v>
      </c>
      <c r="D31" s="21"/>
    </row>
    <row r="32" spans="1:4">
      <c r="A32" t="s">
        <v>25</v>
      </c>
      <c r="C32">
        <v>150000</v>
      </c>
      <c r="D32" s="21"/>
    </row>
    <row r="33" spans="4:4">
      <c r="D33" s="21"/>
    </row>
    <row r="34" spans="1:4">
      <c r="A34" s="4" t="s">
        <v>26</v>
      </c>
      <c r="D34" s="21"/>
    </row>
    <row r="35" spans="1:4">
      <c r="A35" t="s">
        <v>27</v>
      </c>
      <c r="C35">
        <v>50000</v>
      </c>
      <c r="D35" s="21"/>
    </row>
    <row r="36" spans="4:4">
      <c r="D36" s="21"/>
    </row>
    <row r="37" spans="1:6">
      <c r="A37" s="4" t="s">
        <v>28</v>
      </c>
      <c r="D37" s="21"/>
      <c r="F37" t="s">
        <v>29</v>
      </c>
    </row>
    <row r="38" spans="1:6">
      <c r="A38" t="s">
        <v>30</v>
      </c>
      <c r="C38">
        <v>50000</v>
      </c>
      <c r="D38" s="21"/>
      <c r="F38" t="s">
        <v>31</v>
      </c>
    </row>
    <row r="39" spans="4:6">
      <c r="D39" s="21"/>
      <c r="F39" t="s">
        <v>32</v>
      </c>
    </row>
    <row r="40" spans="1:6">
      <c r="A40" s="4" t="s">
        <v>33</v>
      </c>
      <c r="C40" s="24">
        <v>60000</v>
      </c>
      <c r="D40" s="21"/>
      <c r="F40" t="s">
        <v>34</v>
      </c>
    </row>
    <row r="41" spans="3:6">
      <c r="C41" s="25"/>
      <c r="D41" s="21"/>
      <c r="F41" t="s">
        <v>35</v>
      </c>
    </row>
    <row r="42" spans="1:4">
      <c r="A42" s="4" t="s">
        <v>36</v>
      </c>
      <c r="C42" s="26">
        <v>10000</v>
      </c>
      <c r="D42" s="21"/>
    </row>
    <row r="43" ht="15.15" spans="4:4">
      <c r="D43" s="27"/>
    </row>
    <row r="44" ht="15.15" spans="1:4">
      <c r="A44" s="28" t="s">
        <v>37</v>
      </c>
      <c r="D44" s="21">
        <f>D24-D26</f>
        <v>500000</v>
      </c>
    </row>
    <row r="45" spans="4:4">
      <c r="D45" s="21"/>
    </row>
    <row r="46" spans="1:4">
      <c r="A46" s="22" t="s">
        <v>38</v>
      </c>
      <c r="D46" s="23">
        <f>SUM(C47:C50)</f>
        <v>0</v>
      </c>
    </row>
    <row r="47" spans="1:4">
      <c r="A47" t="s">
        <v>39</v>
      </c>
      <c r="B47" s="29">
        <v>0</v>
      </c>
      <c r="C47" s="21">
        <f>IF(D44&lt;250000,D44*B47,0)</f>
        <v>0</v>
      </c>
      <c r="D47" s="21"/>
    </row>
    <row r="48" spans="1:4">
      <c r="A48" t="s">
        <v>40</v>
      </c>
      <c r="B48" s="29">
        <v>0.05</v>
      </c>
      <c r="C48" s="21">
        <f>IF(AND(D44&gt;250000,D44&lt;500000),(D44-250000)*B48,IF(D44&gt;500000,250000*0.05,0))</f>
        <v>0</v>
      </c>
      <c r="D48" s="21"/>
    </row>
    <row r="49" spans="1:4">
      <c r="A49" t="s">
        <v>41</v>
      </c>
      <c r="B49" s="29">
        <v>0.2</v>
      </c>
      <c r="C49" s="21">
        <f>IF(AND(D44&gt;500000,D44&lt;1000000),(D44-500000)*0.05,IF(D44&gt;1000000,500000*B49,0))</f>
        <v>0</v>
      </c>
      <c r="D49" s="21"/>
    </row>
    <row r="50" spans="1:4">
      <c r="A50" t="s">
        <v>42</v>
      </c>
      <c r="B50" s="29">
        <v>0.3</v>
      </c>
      <c r="C50" s="21">
        <f>IF(D44&gt;1000000,(D44-1000000)*B50,0)</f>
        <v>0</v>
      </c>
      <c r="D50" s="21"/>
    </row>
    <row r="51" spans="2:4">
      <c r="B51" s="29"/>
      <c r="C51" s="21"/>
      <c r="D51" s="21"/>
    </row>
    <row r="52" ht="15.15" spans="1:4">
      <c r="A52" t="s">
        <v>43</v>
      </c>
      <c r="B52" s="29"/>
      <c r="C52" s="21"/>
      <c r="D52" s="27">
        <f>IF(D44&gt;500000,0,MIN(C48,12500))</f>
        <v>0</v>
      </c>
    </row>
    <row r="53" ht="15.15" spans="1:4">
      <c r="A53" s="28" t="s">
        <v>44</v>
      </c>
      <c r="B53" s="29"/>
      <c r="C53" s="21"/>
      <c r="D53" s="21">
        <f>D46-D52</f>
        <v>0</v>
      </c>
    </row>
    <row r="54" spans="2:4">
      <c r="B54" s="29"/>
      <c r="C54" s="21"/>
      <c r="D54" s="21"/>
    </row>
    <row r="55" spans="3:4">
      <c r="C55" s="21"/>
      <c r="D55" s="21"/>
    </row>
    <row r="56" ht="15.15" spans="1:4">
      <c r="A56" t="s">
        <v>45</v>
      </c>
      <c r="C56" s="21"/>
      <c r="D56" s="30">
        <f>D53*0.03</f>
        <v>0</v>
      </c>
    </row>
    <row r="57" ht="15.15" spans="1:4">
      <c r="A57" s="28" t="s">
        <v>46</v>
      </c>
      <c r="C57" s="21"/>
      <c r="D57" s="23">
        <f>D53+D56</f>
        <v>0</v>
      </c>
    </row>
    <row r="58" spans="3:4">
      <c r="C58" s="21"/>
      <c r="D58" s="21"/>
    </row>
    <row r="59" spans="1:4">
      <c r="A59" t="s">
        <v>47</v>
      </c>
      <c r="C59" s="21">
        <v>0</v>
      </c>
      <c r="D59" s="21">
        <f>C59</f>
        <v>0</v>
      </c>
    </row>
    <row r="60" spans="1:4">
      <c r="A60" t="s">
        <v>48</v>
      </c>
      <c r="C60" s="21">
        <v>0</v>
      </c>
      <c r="D60" s="21">
        <f>C60</f>
        <v>0</v>
      </c>
    </row>
    <row r="61" spans="1:4">
      <c r="A61" t="s">
        <v>49</v>
      </c>
      <c r="C61" s="21">
        <v>0</v>
      </c>
      <c r="D61" s="21">
        <f>C61</f>
        <v>0</v>
      </c>
    </row>
    <row r="62" spans="1:4">
      <c r="A62" t="s">
        <v>50</v>
      </c>
      <c r="C62" s="21">
        <v>0</v>
      </c>
      <c r="D62" s="21">
        <f>C62</f>
        <v>0</v>
      </c>
    </row>
    <row r="63" ht="15.15" spans="3:4">
      <c r="C63" s="21"/>
      <c r="D63" s="27"/>
    </row>
    <row r="64" ht="15.15" spans="1:4">
      <c r="A64" s="28" t="s">
        <v>51</v>
      </c>
      <c r="D64" s="23">
        <f>D57-SUM(D59:D62)</f>
        <v>0</v>
      </c>
    </row>
  </sheetData>
  <mergeCells count="2">
    <mergeCell ref="A6:D6"/>
    <mergeCell ref="C7:D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</dc:creator>
  <cp:lastModifiedBy>piyus</cp:lastModifiedBy>
  <dcterms:created xsi:type="dcterms:W3CDTF">2019-02-05T16:11:00Z</dcterms:created>
  <dcterms:modified xsi:type="dcterms:W3CDTF">2019-02-05T18:45:49Z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1033-10.2.0.5832</vt:lpwstr>
  </property>
</Properties>
</file>