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4" i="1"/>
  <c r="J4" s="1"/>
  <c r="P7" s="1"/>
  <c r="P8" l="1"/>
  <c r="P6"/>
  <c r="P5"/>
  <c r="P4"/>
  <c r="D4"/>
  <c r="I5" l="1"/>
  <c r="L5" s="1"/>
  <c r="I6"/>
  <c r="I7"/>
  <c r="J7" s="1"/>
  <c r="I8"/>
  <c r="L8" l="1"/>
  <c r="J8"/>
  <c r="M8" s="1"/>
  <c r="J5"/>
  <c r="J6"/>
  <c r="K6" s="1"/>
  <c r="N5"/>
  <c r="O5" s="1"/>
  <c r="L4"/>
  <c r="N7"/>
  <c r="N8"/>
  <c r="N4"/>
  <c r="N6"/>
  <c r="K7"/>
  <c r="M7"/>
  <c r="Q7" s="1"/>
  <c r="L7"/>
  <c r="L6"/>
  <c r="K5"/>
  <c r="M4"/>
  <c r="E4"/>
  <c r="C5" l="1"/>
  <c r="Q4"/>
  <c r="M5"/>
  <c r="Q5" s="1"/>
  <c r="M6"/>
  <c r="Q6" s="1"/>
  <c r="O8"/>
  <c r="O4"/>
  <c r="Q8"/>
  <c r="O7"/>
  <c r="O6"/>
  <c r="K4"/>
  <c r="K8"/>
  <c r="D5" l="1"/>
  <c r="C6"/>
  <c r="C7" s="1"/>
  <c r="D6"/>
  <c r="D7" l="1"/>
  <c r="E7" s="1"/>
  <c r="E8" s="1"/>
  <c r="C8" s="1"/>
  <c r="C9" s="1"/>
  <c r="C10" s="1"/>
  <c r="C11" l="1"/>
</calcChain>
</file>

<file path=xl/sharedStrings.xml><?xml version="1.0" encoding="utf-8"?>
<sst xmlns="http://schemas.openxmlformats.org/spreadsheetml/2006/main" count="24" uniqueCount="22">
  <si>
    <t>Taxable Income</t>
  </si>
  <si>
    <t>Marginal Relief for FY 2017-18</t>
  </si>
  <si>
    <t>Income tax</t>
  </si>
  <si>
    <t>Surcharge</t>
  </si>
  <si>
    <t>Total Tax + Surcharge</t>
  </si>
  <si>
    <t>Marginal Relief</t>
  </si>
  <si>
    <t>Net Surcharge</t>
  </si>
  <si>
    <t>Add Cess</t>
  </si>
  <si>
    <t>Total Tax Payable</t>
  </si>
  <si>
    <t>Base Tax</t>
  </si>
  <si>
    <t>Cess</t>
  </si>
  <si>
    <t>Net Marginal Relief</t>
  </si>
  <si>
    <t>Base Tax for Marginal Relief</t>
  </si>
  <si>
    <t>Surcharge Rate</t>
  </si>
  <si>
    <t>Surcharge for Marginal Relief</t>
  </si>
  <si>
    <t>Surcharge Rate for Marginal Relief</t>
  </si>
  <si>
    <t>Enter the Previous Total Turnover  (for Company Only)</t>
  </si>
  <si>
    <t>Enter Value  in White Cells Only</t>
  </si>
  <si>
    <t>Click  below Images to Visit our Social Media Websites</t>
  </si>
  <si>
    <t>E Mail: muthusundar1969@gmail.com</t>
  </si>
  <si>
    <t>Mobile:9442744478</t>
  </si>
  <si>
    <t>Goodwill Learning World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</si>
</sst>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Tahoma"/>
      <family val="2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i/>
      <sz val="14"/>
      <color rgb="FFFF0000"/>
      <name val="Times New Roman"/>
      <family val="1"/>
    </font>
    <font>
      <sz val="14"/>
      <color rgb="FFFF0000"/>
      <name val="Times New Roman"/>
      <family val="1"/>
    </font>
    <font>
      <b/>
      <sz val="12"/>
      <color theme="5" tint="-0.499984740745262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color theme="5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theme="5" tint="-0.499984740745262"/>
      </left>
      <right style="thin">
        <color theme="5" tint="-0.499984740745262"/>
      </right>
      <top style="thick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ck">
        <color theme="5" tint="-0.499984740745262"/>
      </right>
      <top style="thick">
        <color theme="5" tint="-0.499984740745262"/>
      </top>
      <bottom style="thin">
        <color theme="5" tint="-0.499984740745262"/>
      </bottom>
      <diagonal/>
    </border>
    <border>
      <left style="thick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ck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ck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ck">
        <color theme="5" tint="-0.499984740745262"/>
      </bottom>
      <diagonal/>
    </border>
    <border>
      <left style="thin">
        <color theme="5" tint="-0.499984740745262"/>
      </left>
      <right style="thick">
        <color theme="5" tint="-0.499984740745262"/>
      </right>
      <top style="thin">
        <color theme="5" tint="-0.499984740745262"/>
      </top>
      <bottom style="thick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2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3" fontId="4" fillId="2" borderId="0" xfId="1" applyFont="1" applyFill="1" applyAlignment="1">
      <alignment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43" fontId="5" fillId="3" borderId="4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43" fontId="7" fillId="3" borderId="4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43" fontId="8" fillId="3" borderId="4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43" fontId="5" fillId="3" borderId="6" xfId="0" applyNumberFormat="1" applyFont="1" applyFill="1" applyBorder="1" applyAlignment="1">
      <alignment vertical="center"/>
    </xf>
    <xf numFmtId="43" fontId="5" fillId="4" borderId="4" xfId="1" applyFont="1" applyFill="1" applyBorder="1" applyAlignment="1" applyProtection="1">
      <alignment horizontal="center" vertical="center"/>
      <protection locked="0"/>
    </xf>
    <xf numFmtId="43" fontId="5" fillId="4" borderId="4" xfId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9" fontId="11" fillId="3" borderId="10" xfId="0" applyNumberFormat="1" applyFont="1" applyFill="1" applyBorder="1" applyAlignment="1" applyProtection="1">
      <alignment horizontal="center" vertical="center"/>
      <protection locked="0"/>
    </xf>
    <xf numFmtId="9" fontId="11" fillId="3" borderId="11" xfId="0" applyNumberFormat="1" applyFont="1" applyFill="1" applyBorder="1" applyAlignment="1" applyProtection="1">
      <alignment horizontal="center" vertical="center"/>
      <protection locked="0"/>
    </xf>
    <xf numFmtId="9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43" fontId="9" fillId="3" borderId="9" xfId="1" applyFont="1" applyFill="1" applyBorder="1" applyAlignment="1">
      <alignment horizontal="center" vertical="center"/>
    </xf>
    <xf numFmtId="43" fontId="9" fillId="3" borderId="7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oodwill.learning.9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youtube.com/c/GoodwillLearningWorld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lus.google.com/10390886624270526608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419100</xdr:colOff>
      <xdr:row>4</xdr:row>
      <xdr:rowOff>142875</xdr:rowOff>
    </xdr:from>
    <xdr:to>
      <xdr:col>21</xdr:col>
      <xdr:colOff>266700</xdr:colOff>
      <xdr:row>5</xdr:row>
      <xdr:rowOff>219075</xdr:rowOff>
    </xdr:to>
    <xdr:pic>
      <xdr:nvPicPr>
        <xdr:cNvPr id="5" name="Picture 6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0" y="1209675"/>
          <a:ext cx="390525" cy="390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495300</xdr:colOff>
      <xdr:row>4</xdr:row>
      <xdr:rowOff>142875</xdr:rowOff>
    </xdr:from>
    <xdr:to>
      <xdr:col>22</xdr:col>
      <xdr:colOff>352425</xdr:colOff>
      <xdr:row>5</xdr:row>
      <xdr:rowOff>228600</xdr:rowOff>
    </xdr:to>
    <xdr:pic>
      <xdr:nvPicPr>
        <xdr:cNvPr id="6" name="Picture 63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1875" y="1209675"/>
          <a:ext cx="400050" cy="40005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38100</xdr:colOff>
      <xdr:row>4</xdr:row>
      <xdr:rowOff>142875</xdr:rowOff>
    </xdr:from>
    <xdr:to>
      <xdr:col>23</xdr:col>
      <xdr:colOff>419100</xdr:colOff>
      <xdr:row>5</xdr:row>
      <xdr:rowOff>219075</xdr:rowOff>
    </xdr:to>
    <xdr:pic>
      <xdr:nvPicPr>
        <xdr:cNvPr id="7" name="Picture 6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010525" y="1209675"/>
          <a:ext cx="38100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15"/>
  <sheetViews>
    <sheetView tabSelected="1" topLeftCell="B1" workbookViewId="0">
      <selection activeCell="C3" sqref="C3"/>
    </sheetView>
  </sheetViews>
  <sheetFormatPr defaultRowHeight="24.95" customHeight="1"/>
  <cols>
    <col min="1" max="1" width="9.140625" style="2"/>
    <col min="2" max="2" width="38.140625" style="2" customWidth="1"/>
    <col min="3" max="3" width="22.85546875" style="2" customWidth="1"/>
    <col min="4" max="4" width="19" style="2" hidden="1" customWidth="1"/>
    <col min="5" max="5" width="18.140625" style="2" hidden="1" customWidth="1"/>
    <col min="6" max="6" width="30.28515625" style="2" customWidth="1"/>
    <col min="7" max="8" width="16.7109375" style="2" hidden="1" customWidth="1"/>
    <col min="9" max="9" width="22.140625" style="2" hidden="1" customWidth="1"/>
    <col min="10" max="10" width="18.85546875" style="2" hidden="1" customWidth="1"/>
    <col min="11" max="11" width="19.7109375" style="3" hidden="1" customWidth="1"/>
    <col min="12" max="12" width="17.28515625" style="2" hidden="1" customWidth="1"/>
    <col min="13" max="13" width="26.28515625" style="2" hidden="1" customWidth="1"/>
    <col min="14" max="14" width="16" style="2" hidden="1" customWidth="1"/>
    <col min="15" max="15" width="16.140625" style="2" hidden="1" customWidth="1"/>
    <col min="16" max="17" width="27" style="2" hidden="1" customWidth="1"/>
    <col min="18" max="18" width="19.28515625" style="2" hidden="1" customWidth="1"/>
    <col min="19" max="19" width="19.5703125" style="2" hidden="1" customWidth="1"/>
    <col min="20" max="20" width="12.42578125" style="2" hidden="1" customWidth="1"/>
    <col min="21" max="25" width="8.140625" style="2" customWidth="1"/>
    <col min="26" max="16384" width="9.140625" style="2"/>
  </cols>
  <sheetData>
    <row r="1" spans="2:25" ht="24.95" customHeight="1" thickBot="1">
      <c r="K1" s="5"/>
      <c r="L1" s="6" t="s">
        <v>9</v>
      </c>
      <c r="M1" s="6" t="s">
        <v>12</v>
      </c>
      <c r="N1" s="5" t="s">
        <v>13</v>
      </c>
      <c r="O1" s="5" t="s">
        <v>3</v>
      </c>
      <c r="P1" s="5" t="s">
        <v>15</v>
      </c>
      <c r="Q1" s="5" t="s">
        <v>14</v>
      </c>
      <c r="R1" s="6" t="s">
        <v>5</v>
      </c>
      <c r="S1" s="6" t="s">
        <v>11</v>
      </c>
      <c r="T1" s="6" t="s">
        <v>10</v>
      </c>
    </row>
    <row r="2" spans="2:25" ht="24.95" customHeight="1" thickTop="1">
      <c r="B2" s="27" t="s">
        <v>1</v>
      </c>
      <c r="C2" s="28"/>
      <c r="D2" s="6"/>
      <c r="E2" s="6"/>
      <c r="U2" s="29" t="s">
        <v>17</v>
      </c>
      <c r="V2" s="29"/>
      <c r="W2" s="29"/>
      <c r="X2" s="29"/>
      <c r="Y2" s="29"/>
    </row>
    <row r="3" spans="2:25" ht="54.75" customHeight="1">
      <c r="B3" s="8" t="s">
        <v>16</v>
      </c>
      <c r="C3" s="17">
        <v>5000000000</v>
      </c>
      <c r="D3" s="6"/>
      <c r="E3" s="6"/>
      <c r="U3" s="30" t="s">
        <v>18</v>
      </c>
      <c r="V3" s="30"/>
      <c r="W3" s="30"/>
      <c r="X3" s="30"/>
      <c r="Y3" s="30"/>
    </row>
    <row r="4" spans="2:25" ht="24.95" customHeight="1">
      <c r="B4" s="9" t="s">
        <v>0</v>
      </c>
      <c r="C4" s="18">
        <v>10001000</v>
      </c>
      <c r="D4" s="3">
        <f>IF(C4&gt;100000000,100000000,IF(C4&gt;10000000,10000000,IF(C4&gt;5000000,5000000,0)))</f>
        <v>10000000</v>
      </c>
      <c r="E4" s="7">
        <f>C4-D4</f>
        <v>1000</v>
      </c>
      <c r="G4" s="19">
        <v>5</v>
      </c>
      <c r="H4" s="2">
        <v>1</v>
      </c>
      <c r="I4" s="7">
        <f>$C$4</f>
        <v>10001000</v>
      </c>
      <c r="J4" s="3">
        <f>IF(I4&gt;100000000,100000000,IF(I4&gt;10000000,10000000,IF(I4&gt;5000000,5000000,0)))</f>
        <v>10000000</v>
      </c>
      <c r="K4" s="7">
        <f>I4-J4</f>
        <v>1000</v>
      </c>
      <c r="L4" s="1">
        <f>ROUND(IF(I4&lt;250001,"0",IF(I4&lt;500001,(I4-250000)*0.05,IF(I4&lt;1000000,(I4-500000)*0.2+12500,(I4-1000000)*0.3+112500))),0)</f>
        <v>2812800</v>
      </c>
      <c r="M4" s="1">
        <f>ROUND(IF(J4&lt;250001,"0",IF(J4&lt;500001,(J4-250000)*0.05,IF(J4&lt;1000000,(J4-500000)*0.2+12500,(J4-1000000)*0.3+112500))),0)</f>
        <v>2812500</v>
      </c>
      <c r="N4" s="2">
        <f>IF($I$4&gt;10000000,0.15,IF($I$4&gt;5000000,0.1,0))</f>
        <v>0.15</v>
      </c>
      <c r="O4" s="7">
        <f>L4*N4</f>
        <v>421920</v>
      </c>
      <c r="P4" s="2">
        <f>IF($J$4&gt;10000000,0.15,IF($J$4&gt;5000000,0.1,0))</f>
        <v>0.1</v>
      </c>
      <c r="Q4" s="7">
        <f>M4*P4</f>
        <v>281250</v>
      </c>
      <c r="U4" s="31"/>
      <c r="V4" s="31"/>
      <c r="W4" s="31"/>
      <c r="X4" s="31"/>
      <c r="Y4" s="31"/>
    </row>
    <row r="5" spans="2:25" ht="24.95" customHeight="1">
      <c r="B5" s="9" t="s">
        <v>2</v>
      </c>
      <c r="C5" s="10">
        <f>VLOOKUP($G$4,$H$1:$W$10,5,0)</f>
        <v>3000300</v>
      </c>
      <c r="D5" s="1">
        <f>VLOOKUP($G$4,$H$1:$W$10,6,0)</f>
        <v>3000000</v>
      </c>
      <c r="F5" s="19"/>
      <c r="H5" s="2">
        <v>2</v>
      </c>
      <c r="I5" s="7">
        <f t="shared" ref="I5:I8" si="0">$C$4</f>
        <v>10001000</v>
      </c>
      <c r="J5" s="3">
        <f t="shared" ref="J5:J8" si="1">IF(I5&gt;100000000,100000000,IF(I5&gt;10000000,10000000,IF(I5&gt;5000000,5000000,0)))</f>
        <v>10000000</v>
      </c>
      <c r="K5" s="7">
        <f t="shared" ref="K5:K8" si="2">I5-J5</f>
        <v>1000</v>
      </c>
      <c r="L5" s="1">
        <f>ROUND(IF(I5&lt;300001,"0",IF(I5&lt;500001,(I5-300000)*0.05,IF(I5&lt;1000000,(I5-500000)*0.2+10000,(I5-1000000)*0.3+110000))),0)</f>
        <v>2810300</v>
      </c>
      <c r="M5" s="1">
        <f>ROUND(IF(J5&lt;300001,"0",IF(J5&lt;500001,(J5-300000)*0.05,IF(J5&lt;1000000,(J5-500000)*0.2+10000,(J5-1000000)*0.3+110000))),0)</f>
        <v>2810000</v>
      </c>
      <c r="N5" s="2">
        <f t="shared" ref="N5:N6" si="3">IF($I$4&gt;10000000,0.15,IF($I$4&gt;5000000,0.1,0))</f>
        <v>0.15</v>
      </c>
      <c r="O5" s="7">
        <f t="shared" ref="O5:O7" si="4">L5*N5</f>
        <v>421545</v>
      </c>
      <c r="P5" s="2">
        <f>IF($J$4&gt;10000000,0.15,IF($J$4&gt;5000000,0.1,0))</f>
        <v>0.1</v>
      </c>
      <c r="Q5" s="7">
        <f t="shared" ref="Q5:Q8" si="5">M5*P5</f>
        <v>281000</v>
      </c>
      <c r="U5" s="20"/>
      <c r="V5" s="21"/>
      <c r="W5" s="21"/>
      <c r="X5" s="21"/>
      <c r="Y5" s="22"/>
    </row>
    <row r="6" spans="2:25" ht="24.95" customHeight="1">
      <c r="B6" s="9" t="s">
        <v>3</v>
      </c>
      <c r="C6" s="10">
        <f>VLOOKUP($G$4,$H$1:$W$10,8,0)</f>
        <v>210021.00000000003</v>
      </c>
      <c r="D6" s="1">
        <f>VLOOKUP($G$4,$H$1:$W$10,10,0)</f>
        <v>0</v>
      </c>
      <c r="F6" s="19"/>
      <c r="H6" s="2">
        <v>3</v>
      </c>
      <c r="I6" s="7">
        <f t="shared" si="0"/>
        <v>10001000</v>
      </c>
      <c r="J6" s="3">
        <f t="shared" si="1"/>
        <v>10000000</v>
      </c>
      <c r="K6" s="7">
        <f t="shared" si="2"/>
        <v>1000</v>
      </c>
      <c r="L6" s="1">
        <f>ROUND(IF(I6&lt;500001,"0",IF(I6&lt;1000000,(I6-500000)*0.2,(I6-1000000)*0.3+100000)),0)</f>
        <v>2800300</v>
      </c>
      <c r="M6" s="1">
        <f>ROUND(IF(J6&lt;500001,"0",IF(J6&lt;1000000,(J6-500000)*0.2,(J6-1000000)*0.3+100000)),0)</f>
        <v>2800000</v>
      </c>
      <c r="N6" s="2">
        <f t="shared" si="3"/>
        <v>0.15</v>
      </c>
      <c r="O6" s="7">
        <f t="shared" si="4"/>
        <v>420045</v>
      </c>
      <c r="P6" s="2">
        <f>IF($J$4&gt;10000000,0.15,IF($J$4&gt;5000000,0.1,0))</f>
        <v>0.1</v>
      </c>
      <c r="Q6" s="7">
        <f t="shared" si="5"/>
        <v>280000</v>
      </c>
      <c r="U6" s="23"/>
      <c r="V6" s="24"/>
      <c r="W6" s="24"/>
      <c r="X6" s="24"/>
      <c r="Y6" s="25"/>
    </row>
    <row r="7" spans="2:25" ht="24.95" customHeight="1">
      <c r="B7" s="9" t="s">
        <v>4</v>
      </c>
      <c r="C7" s="10">
        <f>SUM(C5:C6)</f>
        <v>3210321</v>
      </c>
      <c r="D7" s="7">
        <f>SUM(D5:D6)</f>
        <v>3000000</v>
      </c>
      <c r="E7" s="7">
        <f>C7-D7</f>
        <v>210321</v>
      </c>
      <c r="F7" s="19"/>
      <c r="H7" s="2">
        <v>4</v>
      </c>
      <c r="I7" s="7">
        <f t="shared" si="0"/>
        <v>10001000</v>
      </c>
      <c r="J7" s="3">
        <f t="shared" si="1"/>
        <v>10000000</v>
      </c>
      <c r="K7" s="7">
        <f t="shared" si="2"/>
        <v>1000</v>
      </c>
      <c r="L7" s="1">
        <f>ROUND(I7*0.3,0)</f>
        <v>3000300</v>
      </c>
      <c r="M7" s="1">
        <f>ROUND(J7*0.3,0)</f>
        <v>3000000</v>
      </c>
      <c r="N7" s="2">
        <f>IF($I$4&gt;10000000,0.12,0)</f>
        <v>0.12</v>
      </c>
      <c r="O7" s="7">
        <f t="shared" si="4"/>
        <v>360036</v>
      </c>
      <c r="P7" s="2">
        <f>IF($J$4&gt;10000000,0.12,0)</f>
        <v>0</v>
      </c>
      <c r="Q7" s="7">
        <f t="shared" si="5"/>
        <v>0</v>
      </c>
      <c r="U7" s="32" t="s">
        <v>19</v>
      </c>
      <c r="V7" s="32"/>
      <c r="W7" s="32"/>
      <c r="X7" s="32"/>
      <c r="Y7" s="32"/>
    </row>
    <row r="8" spans="2:25" ht="24.95" customHeight="1">
      <c r="B8" s="11" t="s">
        <v>5</v>
      </c>
      <c r="C8" s="12">
        <f>E8</f>
        <v>209321</v>
      </c>
      <c r="E8" s="4">
        <f>IF(E7&gt;E4,E7-E4,0)</f>
        <v>209321</v>
      </c>
      <c r="F8" s="19"/>
      <c r="H8" s="2">
        <v>5</v>
      </c>
      <c r="I8" s="7">
        <f t="shared" si="0"/>
        <v>10001000</v>
      </c>
      <c r="J8" s="3">
        <f t="shared" si="1"/>
        <v>10000000</v>
      </c>
      <c r="K8" s="7">
        <f t="shared" si="2"/>
        <v>1000</v>
      </c>
      <c r="L8" s="1">
        <f>ROUND(IF(C3&lt;500000001,I8*0.25,I8*0.3),0)</f>
        <v>3000300</v>
      </c>
      <c r="M8" s="1">
        <f>ROUND(IF(C3&lt;500000001,J8*0.25,J8*0.3),0)</f>
        <v>3000000</v>
      </c>
      <c r="N8" s="2">
        <f>IF($I$4&gt;100000000,0.12,IF($I$4&gt;10000000,0.07,0))</f>
        <v>7.0000000000000007E-2</v>
      </c>
      <c r="O8" s="7">
        <f>L8*N8</f>
        <v>210021.00000000003</v>
      </c>
      <c r="P8" s="2">
        <f>IF($J$4&gt;100000000,0.12,IF($J$4&gt;10000000,0.07,0))</f>
        <v>0</v>
      </c>
      <c r="Q8" s="7">
        <f t="shared" si="5"/>
        <v>0</v>
      </c>
      <c r="U8" s="33"/>
      <c r="V8" s="33"/>
      <c r="W8" s="33"/>
      <c r="X8" s="33"/>
      <c r="Y8" s="33"/>
    </row>
    <row r="9" spans="2:25" ht="24.95" customHeight="1">
      <c r="B9" s="13" t="s">
        <v>6</v>
      </c>
      <c r="C9" s="14">
        <f>C6-C8</f>
        <v>700.0000000000291</v>
      </c>
      <c r="F9" s="19"/>
      <c r="U9" s="26" t="s">
        <v>20</v>
      </c>
      <c r="V9" s="26"/>
      <c r="W9" s="26"/>
      <c r="X9" s="26"/>
      <c r="Y9" s="26"/>
    </row>
    <row r="10" spans="2:25" ht="24.95" customHeight="1">
      <c r="B10" s="9" t="s">
        <v>7</v>
      </c>
      <c r="C10" s="10">
        <f>ROUND((C9+C5)*3%,0)</f>
        <v>90030</v>
      </c>
      <c r="J10" s="7"/>
      <c r="U10" s="26" t="s">
        <v>21</v>
      </c>
      <c r="V10" s="26"/>
      <c r="W10" s="26"/>
      <c r="X10" s="26"/>
      <c r="Y10" s="26"/>
    </row>
    <row r="11" spans="2:25" ht="24.95" customHeight="1" thickBot="1">
      <c r="B11" s="15" t="s">
        <v>8</v>
      </c>
      <c r="C11" s="16">
        <f>C5+C9+C10</f>
        <v>3091030</v>
      </c>
      <c r="F11" s="7"/>
      <c r="U11" s="26"/>
      <c r="V11" s="26"/>
      <c r="W11" s="26"/>
      <c r="X11" s="26"/>
      <c r="Y11" s="26"/>
    </row>
    <row r="12" spans="2:25" ht="24.95" customHeight="1" thickTop="1">
      <c r="C12" s="7"/>
    </row>
    <row r="13" spans="2:25" ht="24.95" customHeight="1">
      <c r="C13" s="7"/>
    </row>
    <row r="14" spans="2:25" ht="24.95" customHeight="1">
      <c r="C14" s="7"/>
    </row>
    <row r="15" spans="2:25" ht="24.95" customHeight="1">
      <c r="C15" s="7"/>
    </row>
  </sheetData>
  <sheetProtection password="ED9D" sheet="1" objects="1" scenarios="1" insertHyperlinks="0" selectLockedCells="1"/>
  <mergeCells count="6">
    <mergeCell ref="U9:Y9"/>
    <mergeCell ref="U10:Y11"/>
    <mergeCell ref="B2:C2"/>
    <mergeCell ref="U2:Y2"/>
    <mergeCell ref="U3:Y4"/>
    <mergeCell ref="U7:Y8"/>
  </mergeCells>
  <dataValidations xWindow="476" yWindow="267" count="1">
    <dataValidation type="whole" operator="greaterThan" showInputMessage="1" showErrorMessage="1" error="Please Enter Correct Valuc" prompt="Enter Gross Turnover of Previous Year" sqref="C3">
      <formula1>100000</formula1>
    </dataValidation>
  </dataValidation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2018-02-27T15:25:09Z</dcterms:created>
  <dcterms:modified xsi:type="dcterms:W3CDTF">2018-02-28T12:19:40Z</dcterms:modified>
</cp:coreProperties>
</file>