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.D.S._Calculator_on_sal2015_16" sheetId="2" r:id="rId1"/>
  </sheets>
  <calcPr calcId="124519"/>
</workbook>
</file>

<file path=xl/calcChain.xml><?xml version="1.0" encoding="utf-8"?>
<calcChain xmlns="http://schemas.openxmlformats.org/spreadsheetml/2006/main">
  <c r="H3" i="2"/>
  <c r="D67"/>
  <c r="Z12" l="1"/>
  <c r="D70"/>
  <c r="B67"/>
  <c r="E51"/>
  <c r="C32"/>
  <c r="T27"/>
  <c r="F27"/>
  <c r="B35" s="1"/>
  <c r="Z24"/>
  <c r="AA24" s="1"/>
  <c r="Z23"/>
  <c r="Q23"/>
  <c r="Z22"/>
  <c r="Q22"/>
  <c r="Z21"/>
  <c r="Q21"/>
  <c r="Z20"/>
  <c r="Q20"/>
  <c r="Z19"/>
  <c r="Q19"/>
  <c r="Z18"/>
  <c r="Q18"/>
  <c r="Z17"/>
  <c r="Q17"/>
  <c r="Z16"/>
  <c r="Q16"/>
  <c r="Z15"/>
  <c r="Q15"/>
  <c r="Z14"/>
  <c r="Q14"/>
  <c r="Z13"/>
  <c r="Q13"/>
  <c r="Y27"/>
  <c r="X27"/>
  <c r="W27"/>
  <c r="V27"/>
  <c r="E82" s="1"/>
  <c r="U27"/>
  <c r="E48" s="1"/>
  <c r="S27"/>
  <c r="C59" s="1"/>
  <c r="C63" s="1"/>
  <c r="D64" s="1"/>
  <c r="R27"/>
  <c r="P27"/>
  <c r="B36" s="1"/>
  <c r="O27"/>
  <c r="N27"/>
  <c r="B40" s="1"/>
  <c r="M27"/>
  <c r="B37" s="1"/>
  <c r="L27"/>
  <c r="K27"/>
  <c r="B39" s="1"/>
  <c r="J27"/>
  <c r="B41" s="1"/>
  <c r="I27"/>
  <c r="H27"/>
  <c r="B34" s="1"/>
  <c r="D34" s="1"/>
  <c r="G27"/>
  <c r="B38" s="1"/>
  <c r="E27"/>
  <c r="B32" s="1"/>
  <c r="D32" s="1"/>
  <c r="D27"/>
  <c r="B33" s="1"/>
  <c r="D33" s="1"/>
  <c r="C27"/>
  <c r="B44" s="1"/>
  <c r="C44" s="1"/>
  <c r="B27"/>
  <c r="E70" l="1"/>
  <c r="AA14"/>
  <c r="AA15"/>
  <c r="AA16"/>
  <c r="AA17"/>
  <c r="AA18"/>
  <c r="AA19"/>
  <c r="AA20"/>
  <c r="AA21"/>
  <c r="AA22"/>
  <c r="AA23"/>
  <c r="C35"/>
  <c r="D35" s="1"/>
  <c r="C43"/>
  <c r="B45"/>
  <c r="C45" s="1"/>
  <c r="C38"/>
  <c r="D38" s="1"/>
  <c r="C39"/>
  <c r="D39" s="1"/>
  <c r="C37"/>
  <c r="D37" s="1"/>
  <c r="C41"/>
  <c r="D41" s="1"/>
  <c r="C40"/>
  <c r="D40" s="1"/>
  <c r="C36"/>
  <c r="D36" s="1"/>
  <c r="AA13"/>
  <c r="Q12"/>
  <c r="AA12" s="1"/>
  <c r="Z27"/>
  <c r="Q27" l="1"/>
  <c r="E29" s="1"/>
  <c r="AA27"/>
  <c r="D45"/>
  <c r="E45" s="1"/>
  <c r="E49" l="1"/>
  <c r="E53" s="1"/>
  <c r="E73" s="1"/>
  <c r="E76" s="1"/>
  <c r="I76" s="1"/>
  <c r="I77" l="1"/>
  <c r="I78"/>
  <c r="E78"/>
  <c r="E77"/>
  <c r="I79" l="1"/>
  <c r="E79"/>
  <c r="E80" s="1"/>
  <c r="E81" s="1"/>
  <c r="E83" s="1"/>
  <c r="E85" s="1"/>
  <c r="I80" l="1"/>
  <c r="I81" s="1"/>
  <c r="I83" s="1"/>
  <c r="I85" s="1"/>
</calcChain>
</file>

<file path=xl/comments1.xml><?xml version="1.0" encoding="utf-8"?>
<comments xmlns="http://schemas.openxmlformats.org/spreadsheetml/2006/main">
  <authors>
    <author>Author</author>
  </authors>
  <commentList>
    <comment ref="B4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INSERT RENT AS PER PER MONTH </t>
        </r>
      </text>
    </comment>
  </commentList>
</comments>
</file>

<file path=xl/sharedStrings.xml><?xml version="1.0" encoding="utf-8"?>
<sst xmlns="http://schemas.openxmlformats.org/spreadsheetml/2006/main" count="102" uniqueCount="91">
  <si>
    <t xml:space="preserve"> Salary Details – April 2015 To March 2016</t>
  </si>
  <si>
    <t>Name :</t>
  </si>
  <si>
    <t>D.O.B :</t>
  </si>
  <si>
    <t>Name of Father :</t>
  </si>
  <si>
    <t>Age :</t>
  </si>
  <si>
    <t>Pan No :</t>
  </si>
  <si>
    <t>D.O.J :</t>
  </si>
  <si>
    <t>Designation :</t>
  </si>
  <si>
    <t>Address :</t>
  </si>
  <si>
    <t>CTC GSS.SAL :</t>
  </si>
  <si>
    <t>Month</t>
  </si>
  <si>
    <t xml:space="preserve">Deduction </t>
  </si>
  <si>
    <t>Net Salary</t>
  </si>
  <si>
    <t>Basic</t>
  </si>
  <si>
    <t>H.R.A</t>
  </si>
  <si>
    <t>Medical Allowance</t>
  </si>
  <si>
    <t>convayance</t>
  </si>
  <si>
    <t>Employer PF Contribution</t>
  </si>
  <si>
    <t>DRIVER &amp; Fual Reim</t>
  </si>
  <si>
    <t>Edu.</t>
  </si>
  <si>
    <t xml:space="preserve">Special Allowance </t>
  </si>
  <si>
    <t>office wear Reimb</t>
  </si>
  <si>
    <t>Helper Reimb.</t>
  </si>
  <si>
    <t>VARIABLES</t>
  </si>
  <si>
    <t>LTA</t>
  </si>
  <si>
    <t>PROFESSIONAL DEV. ALL</t>
  </si>
  <si>
    <t>OVERTIME &amp; (Late mark)</t>
  </si>
  <si>
    <t>HOSTAL</t>
  </si>
  <si>
    <t>Gross Sal.</t>
  </si>
  <si>
    <t>Lwf</t>
  </si>
  <si>
    <t>P.F. Employee</t>
  </si>
  <si>
    <t>P.F- Employor</t>
  </si>
  <si>
    <t>P.T</t>
  </si>
  <si>
    <t>TDS</t>
  </si>
  <si>
    <t>ADVANCE</t>
  </si>
  <si>
    <t>MOBILE EXP/CAR EXP</t>
  </si>
  <si>
    <t>Loan</t>
  </si>
  <si>
    <t>Total Ded.</t>
  </si>
  <si>
    <t>ARREARS</t>
  </si>
  <si>
    <t>LEAVE</t>
  </si>
  <si>
    <t>Bonus</t>
  </si>
  <si>
    <t>TOTAL</t>
  </si>
  <si>
    <t xml:space="preserve">Gross Salary </t>
  </si>
  <si>
    <t>Less : Exemption U/S 10</t>
  </si>
  <si>
    <t>Conveyance Allowance</t>
  </si>
  <si>
    <t>IT IS RS. 800 P.M. CHANGE ACCORDINGLY (AS PER AMENDMENT RS. 1600 EXEMPT BUT SALARY STRUCTURE OF COMPANY RS. 800</t>
  </si>
  <si>
    <t>Medical Reimbursment</t>
  </si>
  <si>
    <t>Education Allowance</t>
  </si>
  <si>
    <t>IT IS RS. 100 P.M. PER CHILD CHANGE ACCORDINGLY</t>
  </si>
  <si>
    <t>Employer Provident Fund</t>
  </si>
  <si>
    <t>Hostal Allowance</t>
  </si>
  <si>
    <t>DRIVER &amp; FUAL REIMBURSEMENT</t>
  </si>
  <si>
    <t>HELPER ALLOWANCE</t>
  </si>
  <si>
    <t>PROFESSIOANL DEV.</t>
  </si>
  <si>
    <t>Uniform Allowance</t>
  </si>
  <si>
    <t>Less : HRA</t>
  </si>
  <si>
    <t>Rent Paid</t>
  </si>
  <si>
    <t>INSERT RENT P.M.</t>
  </si>
  <si>
    <t xml:space="preserve">HRA Allowance </t>
  </si>
  <si>
    <t>50 % of the Basic for metro (40% in other city)</t>
  </si>
  <si>
    <t>Less :- PT</t>
  </si>
  <si>
    <t xml:space="preserve">Net Salary </t>
  </si>
  <si>
    <t xml:space="preserve">Less : Interest on House property loan </t>
  </si>
  <si>
    <t>PROOF REQUIRED</t>
  </si>
  <si>
    <t xml:space="preserve">Gross Total Income </t>
  </si>
  <si>
    <t>Less :-   Deduction U/C.VIA</t>
  </si>
  <si>
    <t>U/S 80C to 80CCC</t>
  </si>
  <si>
    <t>Life Insurance Premium</t>
  </si>
  <si>
    <t>term deposit</t>
  </si>
  <si>
    <t>PF</t>
  </si>
  <si>
    <t xml:space="preserve">Tuiition Fees </t>
  </si>
  <si>
    <t>Loan repayment (Principal)</t>
  </si>
  <si>
    <t>Infrastructre Bond</t>
  </si>
  <si>
    <t>Total</t>
  </si>
  <si>
    <t>Maxiumum</t>
  </si>
  <si>
    <t>U/s 80 D</t>
  </si>
  <si>
    <t xml:space="preserve">Mediclaim Premium </t>
  </si>
  <si>
    <t>U/s 80 E</t>
  </si>
  <si>
    <t xml:space="preserve"> Taxable income </t>
  </si>
  <si>
    <t>FOR SENIOR CITIZN AGE ABOVE 60 YEARS</t>
  </si>
  <si>
    <t xml:space="preserve">Computation of Tax </t>
  </si>
  <si>
    <t>Net Taxable Income(Rounded off U/s 288A)</t>
  </si>
  <si>
    <t>SENIOR CITIZEN</t>
  </si>
  <si>
    <t>Tax @ Normal Rate</t>
  </si>
  <si>
    <t>Less:RS.2000 if Taxable Income is Less Then 500000</t>
  </si>
  <si>
    <t>Net Tax at Normal Rate</t>
  </si>
  <si>
    <t>Add: Education Cess @ 3%</t>
  </si>
  <si>
    <t>Tax Payable</t>
  </si>
  <si>
    <t>Less: TDS</t>
  </si>
  <si>
    <t>Balance Tax Payable</t>
  </si>
  <si>
    <t>FINAL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</si>
</sst>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;[Red]0"/>
    <numFmt numFmtId="165" formatCode="_(* #,##0_);_(* \(#,##0\);_(* &quot;-&quot;??_);_(@_)"/>
    <numFmt numFmtId="166" formatCode="0.0%"/>
    <numFmt numFmtId="167" formatCode="_ * #,##0_ ;_ * \-#,##0_ ;_ * &quot;-&quot;??_ ;_ @_ "/>
    <numFmt numFmtId="168" formatCode="_ * #,##0.00_ ;_ * \-#,##0.00_ ;_ * &quot;-&quot;??_ ;_ @_ "/>
    <numFmt numFmtId="169" formatCode="[$-409]d\-mmm\-yyyy;@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name val="Book Antiqua"/>
      <family val="1"/>
    </font>
    <font>
      <b/>
      <sz val="11"/>
      <name val="Calibri"/>
      <family val="2"/>
    </font>
    <font>
      <b/>
      <sz val="10"/>
      <color indexed="9"/>
      <name val="Calibri"/>
      <family val="2"/>
    </font>
    <font>
      <b/>
      <sz val="8"/>
      <name val="Calibri"/>
      <family val="2"/>
    </font>
    <font>
      <b/>
      <sz val="10"/>
      <color indexed="10"/>
      <name val="Calibri"/>
      <family val="2"/>
    </font>
    <font>
      <b/>
      <sz val="10"/>
      <color indexed="56"/>
      <name val="Calibri"/>
      <family val="2"/>
    </font>
    <font>
      <sz val="11"/>
      <color theme="1"/>
      <name val="Arial"/>
      <family val="2"/>
    </font>
    <font>
      <sz val="10"/>
      <color indexed="10"/>
      <name val="Book Antiqua"/>
      <family val="1"/>
    </font>
    <font>
      <b/>
      <sz val="12"/>
      <name val="Calibri"/>
      <family val="2"/>
    </font>
    <font>
      <sz val="10"/>
      <color indexed="10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115">
    <xf numFmtId="0" fontId="0" fillId="0" borderId="0" xfId="0"/>
    <xf numFmtId="0" fontId="3" fillId="0" borderId="0" xfId="2" applyFont="1" applyAlignment="1">
      <alignment horizontal="left"/>
    </xf>
    <xf numFmtId="0" fontId="3" fillId="0" borderId="0" xfId="2" applyFont="1"/>
    <xf numFmtId="0" fontId="4" fillId="0" borderId="0" xfId="3" applyFont="1"/>
    <xf numFmtId="43" fontId="3" fillId="0" borderId="0" xfId="4" applyFont="1"/>
    <xf numFmtId="0" fontId="2" fillId="0" borderId="0" xfId="2"/>
    <xf numFmtId="0" fontId="4" fillId="0" borderId="0" xfId="2" applyFont="1" applyAlignment="1">
      <alignment horizontal="left"/>
    </xf>
    <xf numFmtId="0" fontId="5" fillId="0" borderId="0" xfId="0" applyFont="1" applyFill="1" applyBorder="1"/>
    <xf numFmtId="0" fontId="4" fillId="0" borderId="0" xfId="2" applyFont="1"/>
    <xf numFmtId="164" fontId="2" fillId="0" borderId="0" xfId="2" applyNumberFormat="1"/>
    <xf numFmtId="1" fontId="2" fillId="0" borderId="0" xfId="2" applyNumberFormat="1"/>
    <xf numFmtId="0" fontId="2" fillId="0" borderId="0" xfId="2" applyFont="1"/>
    <xf numFmtId="14" fontId="2" fillId="0" borderId="0" xfId="2" applyNumberFormat="1"/>
    <xf numFmtId="0" fontId="3" fillId="0" borderId="0" xfId="2" applyFont="1" applyFill="1" applyBorder="1" applyAlignment="1">
      <alignment horizontal="center" vertical="center" wrapText="1"/>
    </xf>
    <xf numFmtId="0" fontId="2" fillId="0" borderId="0" xfId="2" applyAlignment="1">
      <alignment horizontal="left"/>
    </xf>
    <xf numFmtId="10" fontId="3" fillId="0" borderId="0" xfId="1" applyNumberFormat="1" applyFont="1"/>
    <xf numFmtId="165" fontId="6" fillId="0" borderId="0" xfId="5" applyNumberFormat="1" applyFont="1"/>
    <xf numFmtId="165" fontId="2" fillId="0" borderId="0" xfId="2" applyNumberFormat="1"/>
    <xf numFmtId="0" fontId="7" fillId="5" borderId="5" xfId="2" applyFont="1" applyFill="1" applyBorder="1" applyAlignment="1">
      <alignment horizontal="center" vertical="center" wrapText="1"/>
    </xf>
    <xf numFmtId="0" fontId="4" fillId="6" borderId="1" xfId="6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wrapText="1"/>
    </xf>
    <xf numFmtId="0" fontId="4" fillId="6" borderId="1" xfId="2" applyFont="1" applyFill="1" applyBorder="1" applyAlignment="1">
      <alignment horizontal="center"/>
    </xf>
    <xf numFmtId="0" fontId="10" fillId="6" borderId="7" xfId="2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left"/>
    </xf>
    <xf numFmtId="9" fontId="3" fillId="0" borderId="8" xfId="2" applyNumberFormat="1" applyFont="1" applyFill="1" applyBorder="1" applyAlignment="1">
      <alignment horizontal="center" vertical="center" wrapText="1"/>
    </xf>
    <xf numFmtId="166" fontId="3" fillId="0" borderId="8" xfId="2" applyNumberFormat="1" applyFont="1" applyFill="1" applyBorder="1" applyAlignment="1">
      <alignment horizontal="center" vertical="center" wrapText="1"/>
    </xf>
    <xf numFmtId="166" fontId="3" fillId="0" borderId="8" xfId="2" applyNumberFormat="1" applyFont="1" applyFill="1" applyBorder="1" applyAlignment="1">
      <alignment horizontal="center"/>
    </xf>
    <xf numFmtId="0" fontId="9" fillId="0" borderId="8" xfId="2" applyFont="1" applyFill="1" applyBorder="1" applyAlignment="1">
      <alignment horizontal="center" vertical="center" wrapText="1"/>
    </xf>
    <xf numFmtId="9" fontId="3" fillId="0" borderId="8" xfId="2" applyNumberFormat="1" applyFont="1" applyFill="1" applyBorder="1" applyAlignment="1">
      <alignment horizontal="center"/>
    </xf>
    <xf numFmtId="0" fontId="3" fillId="0" borderId="8" xfId="2" applyFont="1" applyFill="1" applyBorder="1" applyAlignment="1">
      <alignment horizontal="center"/>
    </xf>
    <xf numFmtId="0" fontId="10" fillId="0" borderId="8" xfId="2" applyFont="1" applyFill="1" applyBorder="1" applyAlignment="1">
      <alignment horizontal="center" vertical="center" wrapText="1"/>
    </xf>
    <xf numFmtId="17" fontId="3" fillId="0" borderId="9" xfId="2" applyNumberFormat="1" applyFont="1" applyBorder="1" applyAlignment="1">
      <alignment horizontal="left"/>
    </xf>
    <xf numFmtId="167" fontId="11" fillId="7" borderId="8" xfId="4" applyNumberFormat="1" applyFont="1" applyFill="1" applyBorder="1" applyAlignment="1">
      <alignment vertical="center"/>
    </xf>
    <xf numFmtId="165" fontId="12" fillId="0" borderId="8" xfId="4" applyNumberFormat="1" applyFont="1" applyFill="1" applyBorder="1" applyAlignment="1">
      <alignment horizontal="center"/>
    </xf>
    <xf numFmtId="165" fontId="5" fillId="0" borderId="8" xfId="4" applyNumberFormat="1" applyFont="1" applyFill="1" applyBorder="1" applyAlignment="1">
      <alignment horizontal="center"/>
    </xf>
    <xf numFmtId="1" fontId="9" fillId="0" borderId="8" xfId="2" applyNumberFormat="1" applyFont="1" applyFill="1" applyBorder="1" applyAlignment="1">
      <alignment horizontal="center"/>
    </xf>
    <xf numFmtId="1" fontId="10" fillId="0" borderId="8" xfId="2" applyNumberFormat="1" applyFont="1" applyFill="1" applyBorder="1" applyAlignment="1">
      <alignment horizontal="center"/>
    </xf>
    <xf numFmtId="17" fontId="3" fillId="0" borderId="10" xfId="2" applyNumberFormat="1" applyFont="1" applyBorder="1" applyAlignment="1">
      <alignment horizontal="left"/>
    </xf>
    <xf numFmtId="0" fontId="3" fillId="8" borderId="11" xfId="2" applyFont="1" applyFill="1" applyBorder="1" applyAlignment="1">
      <alignment horizontal="left"/>
    </xf>
    <xf numFmtId="165" fontId="3" fillId="0" borderId="8" xfId="7" applyNumberFormat="1" applyFont="1" applyBorder="1" applyAlignment="1">
      <alignment horizontal="center"/>
    </xf>
    <xf numFmtId="167" fontId="3" fillId="0" borderId="8" xfId="7" applyNumberFormat="1" applyFont="1" applyBorder="1" applyAlignment="1">
      <alignment horizontal="center"/>
    </xf>
    <xf numFmtId="165" fontId="12" fillId="8" borderId="8" xfId="4" applyNumberFormat="1" applyFont="1" applyFill="1" applyBorder="1" applyAlignment="1">
      <alignment horizontal="center"/>
    </xf>
    <xf numFmtId="0" fontId="3" fillId="0" borderId="8" xfId="2" applyFont="1" applyBorder="1"/>
    <xf numFmtId="0" fontId="5" fillId="0" borderId="8" xfId="2" applyFont="1" applyFill="1" applyBorder="1" applyAlignment="1">
      <alignment horizontal="center"/>
    </xf>
    <xf numFmtId="43" fontId="3" fillId="0" borderId="8" xfId="4" applyFont="1" applyBorder="1" applyAlignment="1">
      <alignment horizontal="center"/>
    </xf>
    <xf numFmtId="43" fontId="2" fillId="0" borderId="8" xfId="4" applyFont="1" applyBorder="1"/>
    <xf numFmtId="0" fontId="4" fillId="0" borderId="12" xfId="2" applyFont="1" applyBorder="1" applyAlignment="1">
      <alignment horizontal="left"/>
    </xf>
    <xf numFmtId="165" fontId="4" fillId="0" borderId="8" xfId="4" applyNumberFormat="1" applyFont="1" applyBorder="1"/>
    <xf numFmtId="165" fontId="4" fillId="0" borderId="8" xfId="4" applyNumberFormat="1" applyFont="1" applyFill="1" applyBorder="1"/>
    <xf numFmtId="0" fontId="3" fillId="0" borderId="0" xfId="2" applyFont="1" applyBorder="1" applyAlignment="1">
      <alignment horizontal="left"/>
    </xf>
    <xf numFmtId="165" fontId="3" fillId="0" borderId="0" xfId="4" applyNumberFormat="1" applyFont="1" applyBorder="1"/>
    <xf numFmtId="0" fontId="13" fillId="0" borderId="13" xfId="2" applyFont="1" applyBorder="1" applyAlignment="1">
      <alignment horizontal="left"/>
    </xf>
    <xf numFmtId="165" fontId="4" fillId="0" borderId="0" xfId="4" applyNumberFormat="1" applyFont="1"/>
    <xf numFmtId="165" fontId="3" fillId="0" borderId="0" xfId="4" applyNumberFormat="1" applyFont="1"/>
    <xf numFmtId="43" fontId="2" fillId="0" borderId="0" xfId="4" applyFont="1"/>
    <xf numFmtId="0" fontId="13" fillId="0" borderId="0" xfId="2" applyFont="1" applyBorder="1" applyAlignment="1">
      <alignment horizontal="left"/>
    </xf>
    <xf numFmtId="165" fontId="3" fillId="0" borderId="0" xfId="2" applyNumberFormat="1" applyFont="1"/>
    <xf numFmtId="0" fontId="3" fillId="0" borderId="0" xfId="7" applyNumberFormat="1" applyFont="1" applyFill="1" applyBorder="1" applyAlignment="1">
      <alignment horizontal="left"/>
    </xf>
    <xf numFmtId="165" fontId="3" fillId="0" borderId="0" xfId="2" applyNumberFormat="1" applyFont="1" applyFill="1"/>
    <xf numFmtId="165" fontId="3" fillId="0" borderId="0" xfId="4" applyNumberFormat="1" applyFont="1" applyFill="1"/>
    <xf numFmtId="0" fontId="4" fillId="0" borderId="0" xfId="2" applyFont="1" applyFill="1"/>
    <xf numFmtId="0" fontId="14" fillId="0" borderId="0" xfId="7" applyNumberFormat="1" applyFont="1" applyFill="1" applyBorder="1" applyAlignment="1">
      <alignment horizontal="left"/>
    </xf>
    <xf numFmtId="0" fontId="9" fillId="0" borderId="0" xfId="2" applyFont="1" applyAlignment="1">
      <alignment horizontal="left"/>
    </xf>
    <xf numFmtId="0" fontId="2" fillId="7" borderId="0" xfId="2" applyFill="1"/>
    <xf numFmtId="165" fontId="3" fillId="0" borderId="14" xfId="2" applyNumberFormat="1" applyFont="1" applyBorder="1"/>
    <xf numFmtId="165" fontId="3" fillId="0" borderId="0" xfId="2" applyNumberFormat="1" applyFont="1" applyBorder="1"/>
    <xf numFmtId="0" fontId="3" fillId="0" borderId="14" xfId="2" applyFont="1" applyBorder="1"/>
    <xf numFmtId="0" fontId="3" fillId="0" borderId="0" xfId="2" applyFont="1" applyBorder="1"/>
    <xf numFmtId="1" fontId="6" fillId="0" borderId="0" xfId="2" applyNumberFormat="1" applyFont="1"/>
    <xf numFmtId="165" fontId="6" fillId="0" borderId="0" xfId="4" applyNumberFormat="1" applyFont="1"/>
    <xf numFmtId="0" fontId="3" fillId="0" borderId="0" xfId="2" applyFont="1" applyFill="1"/>
    <xf numFmtId="0" fontId="14" fillId="0" borderId="0" xfId="2" applyFont="1" applyAlignment="1">
      <alignment horizontal="left"/>
    </xf>
    <xf numFmtId="0" fontId="3" fillId="9" borderId="14" xfId="2" applyFont="1" applyFill="1" applyBorder="1"/>
    <xf numFmtId="165" fontId="6" fillId="0" borderId="3" xfId="4" applyNumberFormat="1" applyFont="1" applyBorder="1"/>
    <xf numFmtId="165" fontId="6" fillId="0" borderId="0" xfId="4" applyNumberFormat="1" applyFont="1" applyBorder="1"/>
    <xf numFmtId="0" fontId="15" fillId="0" borderId="0" xfId="2" applyFont="1"/>
    <xf numFmtId="0" fontId="6" fillId="0" borderId="15" xfId="2" applyFont="1" applyBorder="1"/>
    <xf numFmtId="0" fontId="6" fillId="0" borderId="0" xfId="2" applyFont="1" applyBorder="1"/>
    <xf numFmtId="0" fontId="3" fillId="0" borderId="0" xfId="0" applyFont="1"/>
    <xf numFmtId="165" fontId="16" fillId="0" borderId="0" xfId="5" applyNumberFormat="1" applyFont="1"/>
    <xf numFmtId="0" fontId="16" fillId="10" borderId="0" xfId="0" applyFont="1" applyFill="1"/>
    <xf numFmtId="165" fontId="1" fillId="0" borderId="0" xfId="5" applyNumberFormat="1" applyFont="1"/>
    <xf numFmtId="165" fontId="17" fillId="0" borderId="16" xfId="5" applyNumberFormat="1" applyFont="1" applyBorder="1"/>
    <xf numFmtId="165" fontId="17" fillId="0" borderId="0" xfId="5" applyNumberFormat="1" applyFont="1" applyBorder="1"/>
    <xf numFmtId="0" fontId="17" fillId="0" borderId="16" xfId="0" applyFont="1" applyBorder="1"/>
    <xf numFmtId="165" fontId="17" fillId="0" borderId="14" xfId="5" applyNumberFormat="1" applyFont="1" applyBorder="1"/>
    <xf numFmtId="1" fontId="17" fillId="0" borderId="14" xfId="2" applyNumberFormat="1" applyFont="1" applyBorder="1"/>
    <xf numFmtId="168" fontId="6" fillId="0" borderId="0" xfId="5" applyNumberFormat="1" applyFont="1"/>
    <xf numFmtId="165" fontId="17" fillId="0" borderId="0" xfId="5" applyNumberFormat="1" applyFont="1"/>
    <xf numFmtId="0" fontId="17" fillId="0" borderId="0" xfId="2" applyFont="1"/>
    <xf numFmtId="165" fontId="6" fillId="0" borderId="15" xfId="5" applyNumberFormat="1" applyFont="1" applyBorder="1"/>
    <xf numFmtId="165" fontId="6" fillId="0" borderId="0" xfId="5" applyNumberFormat="1" applyFont="1" applyBorder="1"/>
    <xf numFmtId="1" fontId="6" fillId="0" borderId="15" xfId="2" applyNumberFormat="1" applyFont="1" applyBorder="1"/>
    <xf numFmtId="1" fontId="6" fillId="0" borderId="0" xfId="2" applyNumberFormat="1" applyFont="1" applyBorder="1"/>
    <xf numFmtId="165" fontId="2" fillId="0" borderId="0" xfId="5" applyNumberFormat="1" applyFont="1"/>
    <xf numFmtId="0" fontId="15" fillId="2" borderId="0" xfId="2" applyFont="1" applyFill="1"/>
    <xf numFmtId="43" fontId="15" fillId="2" borderId="0" xfId="4" applyNumberFormat="1" applyFont="1" applyFill="1"/>
    <xf numFmtId="165" fontId="2" fillId="0" borderId="0" xfId="4" applyNumberFormat="1" applyFont="1"/>
    <xf numFmtId="165" fontId="3" fillId="2" borderId="0" xfId="4" applyNumberFormat="1" applyFont="1" applyFill="1"/>
    <xf numFmtId="169" fontId="3" fillId="0" borderId="0" xfId="2" applyNumberFormat="1" applyFont="1" applyFill="1" applyBorder="1" applyAlignment="1">
      <alignment horizontal="center" vertical="center" wrapText="1"/>
    </xf>
    <xf numFmtId="43" fontId="2" fillId="0" borderId="0" xfId="2" applyNumberFormat="1"/>
    <xf numFmtId="0" fontId="4" fillId="0" borderId="0" xfId="2" applyFont="1" applyFill="1" applyBorder="1" applyAlignment="1">
      <alignment horizontal="center" vertical="center"/>
    </xf>
    <xf numFmtId="1" fontId="4" fillId="0" borderId="0" xfId="2" applyNumberFormat="1" applyFont="1"/>
    <xf numFmtId="169" fontId="4" fillId="0" borderId="0" xfId="2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horizontal="center" vertical="center" wrapText="1"/>
    </xf>
    <xf numFmtId="0" fontId="7" fillId="4" borderId="3" xfId="2" applyFont="1" applyFill="1" applyBorder="1" applyAlignment="1">
      <alignment horizontal="center" vertical="center" wrapText="1"/>
    </xf>
    <xf numFmtId="0" fontId="7" fillId="4" borderId="4" xfId="2" applyFont="1" applyFill="1" applyBorder="1" applyAlignment="1">
      <alignment horizontal="center" vertical="center" wrapText="1"/>
    </xf>
  </cellXfs>
  <cellStyles count="8">
    <cellStyle name="Comma 16" xfId="5"/>
    <cellStyle name="Comma 2 2" xfId="7"/>
    <cellStyle name="Comma 3" xfId="4"/>
    <cellStyle name="Normal" xfId="0" builtinId="0"/>
    <cellStyle name="Normal 2" xfId="2"/>
    <cellStyle name="Normal 3" xfId="3"/>
    <cellStyle name="Normal 4" xfId="6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23</xdr:row>
      <xdr:rowOff>85725</xdr:rowOff>
    </xdr:from>
    <xdr:to>
      <xdr:col>15</xdr:col>
      <xdr:colOff>781050</xdr:colOff>
      <xdr:row>23</xdr:row>
      <xdr:rowOff>95250</xdr:rowOff>
    </xdr:to>
    <xdr:cxnSp macro="">
      <xdr:nvCxnSpPr>
        <xdr:cNvPr id="2" name="Straight Arrow Connector 1"/>
        <xdr:cNvCxnSpPr/>
      </xdr:nvCxnSpPr>
      <xdr:spPr>
        <a:xfrm flipV="1">
          <a:off x="504825" y="4076700"/>
          <a:ext cx="11944350" cy="9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342900</xdr:colOff>
      <xdr:row>24</xdr:row>
      <xdr:rowOff>76200</xdr:rowOff>
    </xdr:from>
    <xdr:to>
      <xdr:col>15</xdr:col>
      <xdr:colOff>619125</xdr:colOff>
      <xdr:row>24</xdr:row>
      <xdr:rowOff>85725</xdr:rowOff>
    </xdr:to>
    <xdr:cxnSp macro="">
      <xdr:nvCxnSpPr>
        <xdr:cNvPr id="3" name="Straight Arrow Connector 2"/>
        <xdr:cNvCxnSpPr/>
      </xdr:nvCxnSpPr>
      <xdr:spPr>
        <a:xfrm flipV="1">
          <a:off x="342900" y="4238625"/>
          <a:ext cx="11944350" cy="9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342900</xdr:colOff>
      <xdr:row>25</xdr:row>
      <xdr:rowOff>76200</xdr:rowOff>
    </xdr:from>
    <xdr:to>
      <xdr:col>15</xdr:col>
      <xdr:colOff>619125</xdr:colOff>
      <xdr:row>25</xdr:row>
      <xdr:rowOff>85725</xdr:rowOff>
    </xdr:to>
    <xdr:cxnSp macro="">
      <xdr:nvCxnSpPr>
        <xdr:cNvPr id="4" name="Straight Arrow Connector 3"/>
        <xdr:cNvCxnSpPr/>
      </xdr:nvCxnSpPr>
      <xdr:spPr>
        <a:xfrm flipV="1">
          <a:off x="342900" y="4410075"/>
          <a:ext cx="11944350" cy="9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7"/>
  <sheetViews>
    <sheetView tabSelected="1" workbookViewId="0">
      <pane ySplit="10" topLeftCell="A11" activePane="bottomLeft" state="frozen"/>
      <selection pane="bottomLeft" activeCell="G18" sqref="G18"/>
    </sheetView>
  </sheetViews>
  <sheetFormatPr defaultRowHeight="12.75"/>
  <cols>
    <col min="1" max="1" width="25.140625" style="14" customWidth="1"/>
    <col min="2" max="2" width="15.5703125" style="5" customWidth="1"/>
    <col min="3" max="3" width="11.42578125" style="5" bestFit="1" customWidth="1"/>
    <col min="4" max="4" width="9" style="5" bestFit="1" customWidth="1"/>
    <col min="5" max="5" width="11.5703125" style="5" bestFit="1" customWidth="1"/>
    <col min="6" max="6" width="11.42578125" style="5" bestFit="1" customWidth="1"/>
    <col min="7" max="7" width="10.42578125" style="5" bestFit="1" customWidth="1"/>
    <col min="8" max="8" width="12.85546875" style="5" customWidth="1"/>
    <col min="9" max="9" width="10.140625" style="5" bestFit="1" customWidth="1"/>
    <col min="10" max="10" width="9" style="5" bestFit="1" customWidth="1"/>
    <col min="11" max="11" width="10.140625" style="5" bestFit="1" customWidth="1"/>
    <col min="12" max="15" width="10.140625" style="5" customWidth="1"/>
    <col min="16" max="16" width="13.140625" style="57" bestFit="1" customWidth="1"/>
    <col min="17" max="17" width="11.85546875" style="5" bestFit="1" customWidth="1"/>
    <col min="18" max="18" width="5" style="5" bestFit="1" customWidth="1"/>
    <col min="19" max="19" width="8.7109375" style="5" bestFit="1" customWidth="1"/>
    <col min="20" max="20" width="8.42578125" style="5" bestFit="1" customWidth="1"/>
    <col min="21" max="21" width="7.28515625" style="5" bestFit="1" customWidth="1"/>
    <col min="22" max="22" width="8.85546875" style="5" customWidth="1"/>
    <col min="23" max="23" width="8.7109375" style="5" bestFit="1" customWidth="1"/>
    <col min="24" max="24" width="17.85546875" style="5" bestFit="1" customWidth="1"/>
    <col min="25" max="25" width="5" style="5" bestFit="1" customWidth="1"/>
    <col min="26" max="26" width="8.85546875" style="5" bestFit="1" customWidth="1"/>
    <col min="27" max="27" width="11.85546875" style="5" bestFit="1" customWidth="1"/>
    <col min="28" max="16384" width="9.140625" style="5"/>
  </cols>
  <sheetData>
    <row r="1" spans="1:27">
      <c r="A1" s="1"/>
      <c r="B1" s="2"/>
      <c r="C1" s="2"/>
      <c r="D1" s="2"/>
      <c r="E1" s="106">
        <v>42460</v>
      </c>
      <c r="F1" s="2"/>
      <c r="G1" s="2"/>
      <c r="H1" s="3" t="s">
        <v>0</v>
      </c>
      <c r="I1" s="2"/>
      <c r="J1" s="2"/>
      <c r="K1" s="2"/>
      <c r="L1" s="2"/>
      <c r="M1" s="2"/>
      <c r="N1" s="2"/>
      <c r="O1" s="2"/>
      <c r="P1" s="4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5">
      <c r="A2" s="6" t="s">
        <v>1</v>
      </c>
      <c r="B2" s="7"/>
      <c r="C2" s="2"/>
      <c r="D2" s="2"/>
      <c r="E2" s="8" t="s">
        <v>2</v>
      </c>
      <c r="F2" s="102"/>
      <c r="G2" s="8"/>
      <c r="H2" s="102"/>
      <c r="P2" s="4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3.5">
      <c r="A3" s="6" t="s">
        <v>3</v>
      </c>
      <c r="B3" s="7"/>
      <c r="C3" s="2"/>
      <c r="D3" s="2"/>
      <c r="E3" s="8" t="s">
        <v>4</v>
      </c>
      <c r="F3" s="105"/>
      <c r="G3" s="8"/>
      <c r="H3" s="9">
        <f>+YEAR(E1)-YEAR(H2)</f>
        <v>116</v>
      </c>
      <c r="I3" s="10"/>
      <c r="P3" s="4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3.5">
      <c r="A4" s="6" t="s">
        <v>5</v>
      </c>
      <c r="B4" s="7"/>
      <c r="C4" s="11"/>
      <c r="D4" s="2"/>
      <c r="E4" s="8" t="s">
        <v>6</v>
      </c>
      <c r="F4" s="102"/>
      <c r="G4" s="8"/>
      <c r="H4" s="102"/>
      <c r="I4" s="12"/>
      <c r="J4" s="12"/>
      <c r="K4" s="12"/>
      <c r="L4" s="12"/>
      <c r="M4" s="12"/>
      <c r="N4" s="12"/>
      <c r="O4" s="12"/>
      <c r="P4" s="4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3.5">
      <c r="A5" s="6" t="s">
        <v>7</v>
      </c>
      <c r="B5" s="7"/>
      <c r="D5" s="1"/>
      <c r="E5" s="8" t="s">
        <v>8</v>
      </c>
      <c r="F5" s="8"/>
      <c r="G5" s="8"/>
      <c r="P5" s="4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>
      <c r="A6" s="6" t="s">
        <v>9</v>
      </c>
      <c r="B6" s="104"/>
      <c r="D6" s="1"/>
      <c r="E6" s="8"/>
      <c r="F6" s="8"/>
      <c r="G6" s="8"/>
      <c r="L6" s="103"/>
      <c r="P6" s="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>
      <c r="A7" s="6"/>
      <c r="B7" s="13"/>
      <c r="C7" s="2"/>
      <c r="D7" s="2"/>
      <c r="E7" s="2"/>
      <c r="F7" s="8"/>
      <c r="G7" s="2"/>
      <c r="H7" s="2"/>
      <c r="I7" s="2"/>
      <c r="J7" s="2"/>
      <c r="K7" s="2"/>
      <c r="L7" s="2"/>
      <c r="M7" s="2"/>
      <c r="N7" s="2"/>
      <c r="O7" s="2"/>
      <c r="P7" s="4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>
      <c r="B8" s="15">
        <v>0.5</v>
      </c>
      <c r="C8" s="15">
        <v>0.2</v>
      </c>
      <c r="D8" s="15">
        <v>5.8657907085875177E-3</v>
      </c>
      <c r="E8" s="16"/>
      <c r="F8" s="16"/>
      <c r="G8" s="16"/>
      <c r="H8" s="15">
        <v>4.6926325668700142E-2</v>
      </c>
      <c r="I8" s="15">
        <v>7.3580478648521824E-2</v>
      </c>
      <c r="J8" s="15">
        <v>9.385265133740028E-3</v>
      </c>
      <c r="K8" s="15">
        <v>2.3463162834350071E-2</v>
      </c>
      <c r="L8" s="15"/>
      <c r="M8" s="15"/>
      <c r="N8" s="15"/>
      <c r="O8" s="15"/>
      <c r="P8" s="15">
        <v>0.14077897700610043</v>
      </c>
      <c r="Q8" s="17"/>
    </row>
    <row r="9" spans="1:27">
      <c r="A9" s="107" t="s">
        <v>10</v>
      </c>
      <c r="B9" s="109">
        <v>22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1"/>
      <c r="R9" s="112" t="s">
        <v>11</v>
      </c>
      <c r="S9" s="113"/>
      <c r="T9" s="113"/>
      <c r="U9" s="113"/>
      <c r="V9" s="113"/>
      <c r="W9" s="113"/>
      <c r="X9" s="113"/>
      <c r="Y9" s="113"/>
      <c r="Z9" s="114"/>
      <c r="AA9" s="18" t="s">
        <v>12</v>
      </c>
    </row>
    <row r="10" spans="1:27" ht="25.5">
      <c r="A10" s="108"/>
      <c r="B10" s="19" t="s">
        <v>13</v>
      </c>
      <c r="C10" s="19" t="s">
        <v>14</v>
      </c>
      <c r="D10" s="19" t="s">
        <v>15</v>
      </c>
      <c r="E10" s="19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20" t="s">
        <v>21</v>
      </c>
      <c r="K10" s="20" t="s">
        <v>22</v>
      </c>
      <c r="L10" s="20" t="s">
        <v>23</v>
      </c>
      <c r="M10" s="20" t="s">
        <v>24</v>
      </c>
      <c r="N10" s="20" t="s">
        <v>25</v>
      </c>
      <c r="O10" s="20" t="s">
        <v>26</v>
      </c>
      <c r="P10" s="21" t="s">
        <v>27</v>
      </c>
      <c r="Q10" s="22" t="s">
        <v>28</v>
      </c>
      <c r="R10" s="22" t="s">
        <v>29</v>
      </c>
      <c r="S10" s="23" t="s">
        <v>30</v>
      </c>
      <c r="T10" s="23" t="s">
        <v>31</v>
      </c>
      <c r="U10" s="24" t="s">
        <v>32</v>
      </c>
      <c r="V10" s="24" t="s">
        <v>33</v>
      </c>
      <c r="W10" s="24" t="s">
        <v>34</v>
      </c>
      <c r="X10" s="24" t="s">
        <v>35</v>
      </c>
      <c r="Y10" s="24" t="s">
        <v>36</v>
      </c>
      <c r="Z10" s="22" t="s">
        <v>37</v>
      </c>
      <c r="AA10" s="25" t="s">
        <v>12</v>
      </c>
    </row>
    <row r="11" spans="1:27">
      <c r="A11" s="26"/>
      <c r="B11" s="27"/>
      <c r="C11" s="27"/>
      <c r="D11" s="28"/>
      <c r="E11" s="29"/>
      <c r="F11" s="29"/>
      <c r="G11" s="29"/>
      <c r="H11" s="28"/>
      <c r="I11" s="29"/>
      <c r="J11" s="29"/>
      <c r="K11" s="29"/>
      <c r="L11" s="29"/>
      <c r="M11" s="29"/>
      <c r="N11" s="29"/>
      <c r="O11" s="29"/>
      <c r="P11" s="29"/>
      <c r="Q11" s="30"/>
      <c r="R11" s="30"/>
      <c r="S11" s="31">
        <v>0.12</v>
      </c>
      <c r="T11" s="31">
        <v>0.12</v>
      </c>
      <c r="U11" s="32"/>
      <c r="V11" s="32"/>
      <c r="W11" s="32"/>
      <c r="X11" s="32"/>
      <c r="Y11" s="32"/>
      <c r="Z11" s="30"/>
      <c r="AA11" s="33"/>
    </row>
    <row r="12" spans="1:27" ht="14.25">
      <c r="A12" s="34">
        <v>42095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6">
        <f t="shared" ref="Q12:Q23" si="0">SUM(B12:P12)</f>
        <v>0</v>
      </c>
      <c r="R12" s="35"/>
      <c r="S12" s="35"/>
      <c r="T12" s="35"/>
      <c r="U12" s="35"/>
      <c r="V12" s="35"/>
      <c r="W12" s="35"/>
      <c r="X12" s="35"/>
      <c r="Y12" s="35"/>
      <c r="Z12" s="38">
        <f>SUM(R12:Y12)</f>
        <v>0</v>
      </c>
      <c r="AA12" s="39">
        <f>Q12-Z12</f>
        <v>0</v>
      </c>
    </row>
    <row r="13" spans="1:27" ht="14.25">
      <c r="A13" s="40">
        <v>42125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>
        <f t="shared" si="0"/>
        <v>0</v>
      </c>
      <c r="R13" s="35"/>
      <c r="S13" s="35"/>
      <c r="T13" s="35"/>
      <c r="U13" s="35"/>
      <c r="V13" s="35"/>
      <c r="W13" s="35"/>
      <c r="X13" s="35"/>
      <c r="Y13" s="35"/>
      <c r="Z13" s="38">
        <f t="shared" ref="Z13:Z24" si="1">SUM(R13:Y13)</f>
        <v>0</v>
      </c>
      <c r="AA13" s="39">
        <f t="shared" ref="AA13:AA24" si="2">Q13-Z13</f>
        <v>0</v>
      </c>
    </row>
    <row r="14" spans="1:27" ht="14.25">
      <c r="A14" s="34">
        <v>42156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>
        <f t="shared" si="0"/>
        <v>0</v>
      </c>
      <c r="R14" s="35"/>
      <c r="S14" s="35"/>
      <c r="T14" s="35"/>
      <c r="U14" s="35"/>
      <c r="V14" s="35"/>
      <c r="W14" s="35"/>
      <c r="X14" s="35"/>
      <c r="Y14" s="35"/>
      <c r="Z14" s="38">
        <f t="shared" si="1"/>
        <v>0</v>
      </c>
      <c r="AA14" s="39">
        <f t="shared" si="2"/>
        <v>0</v>
      </c>
    </row>
    <row r="15" spans="1:27" ht="14.25">
      <c r="A15" s="40">
        <v>42186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6">
        <f t="shared" si="0"/>
        <v>0</v>
      </c>
      <c r="R15" s="35"/>
      <c r="S15" s="35"/>
      <c r="T15" s="35"/>
      <c r="U15" s="35"/>
      <c r="V15" s="35"/>
      <c r="W15" s="35"/>
      <c r="X15" s="35"/>
      <c r="Y15" s="35"/>
      <c r="Z15" s="38">
        <f t="shared" si="1"/>
        <v>0</v>
      </c>
      <c r="AA15" s="39">
        <f t="shared" si="2"/>
        <v>0</v>
      </c>
    </row>
    <row r="16" spans="1:27" ht="14.25">
      <c r="A16" s="34">
        <v>42217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6">
        <f t="shared" si="0"/>
        <v>0</v>
      </c>
      <c r="R16" s="35"/>
      <c r="S16" s="35"/>
      <c r="T16" s="35"/>
      <c r="U16" s="35"/>
      <c r="V16" s="35"/>
      <c r="W16" s="35"/>
      <c r="X16" s="35"/>
      <c r="Y16" s="35"/>
      <c r="Z16" s="38">
        <f t="shared" si="1"/>
        <v>0</v>
      </c>
      <c r="AA16" s="39">
        <f t="shared" si="2"/>
        <v>0</v>
      </c>
    </row>
    <row r="17" spans="1:27" ht="14.25">
      <c r="A17" s="40">
        <v>42248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6">
        <f t="shared" si="0"/>
        <v>0</v>
      </c>
      <c r="R17" s="35"/>
      <c r="S17" s="35"/>
      <c r="T17" s="35"/>
      <c r="U17" s="35"/>
      <c r="V17" s="35"/>
      <c r="W17" s="35"/>
      <c r="X17" s="35"/>
      <c r="Y17" s="35"/>
      <c r="Z17" s="38">
        <f t="shared" si="1"/>
        <v>0</v>
      </c>
      <c r="AA17" s="39">
        <f t="shared" si="2"/>
        <v>0</v>
      </c>
    </row>
    <row r="18" spans="1:27" ht="14.25">
      <c r="A18" s="34">
        <v>42278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6">
        <f t="shared" si="0"/>
        <v>0</v>
      </c>
      <c r="R18" s="35"/>
      <c r="S18" s="35"/>
      <c r="T18" s="35"/>
      <c r="U18" s="35"/>
      <c r="V18" s="35"/>
      <c r="W18" s="35"/>
      <c r="X18" s="35"/>
      <c r="Y18" s="35"/>
      <c r="Z18" s="38">
        <f t="shared" si="1"/>
        <v>0</v>
      </c>
      <c r="AA18" s="39">
        <f t="shared" si="2"/>
        <v>0</v>
      </c>
    </row>
    <row r="19" spans="1:27" ht="14.25">
      <c r="A19" s="40">
        <v>42309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>
        <f t="shared" si="0"/>
        <v>0</v>
      </c>
      <c r="R19" s="35"/>
      <c r="S19" s="35"/>
      <c r="T19" s="35"/>
      <c r="U19" s="35"/>
      <c r="V19" s="35"/>
      <c r="W19" s="35"/>
      <c r="X19" s="35"/>
      <c r="Y19" s="35"/>
      <c r="Z19" s="38">
        <f t="shared" si="1"/>
        <v>0</v>
      </c>
      <c r="AA19" s="39">
        <f t="shared" si="2"/>
        <v>0</v>
      </c>
    </row>
    <row r="20" spans="1:27" ht="14.25">
      <c r="A20" s="34">
        <v>42339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6">
        <f t="shared" si="0"/>
        <v>0</v>
      </c>
      <c r="R20" s="35"/>
      <c r="S20" s="35"/>
      <c r="T20" s="35"/>
      <c r="U20" s="35"/>
      <c r="V20" s="35"/>
      <c r="W20" s="35"/>
      <c r="X20" s="35"/>
      <c r="Y20" s="35"/>
      <c r="Z20" s="38">
        <f t="shared" si="1"/>
        <v>0</v>
      </c>
      <c r="AA20" s="39">
        <f t="shared" si="2"/>
        <v>0</v>
      </c>
    </row>
    <row r="21" spans="1:27" ht="14.25">
      <c r="A21" s="40">
        <v>42370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6">
        <f t="shared" si="0"/>
        <v>0</v>
      </c>
      <c r="R21" s="35"/>
      <c r="S21" s="35"/>
      <c r="T21" s="35"/>
      <c r="U21" s="35"/>
      <c r="V21" s="35"/>
      <c r="W21" s="35"/>
      <c r="X21" s="35"/>
      <c r="Y21" s="35"/>
      <c r="Z21" s="38">
        <f t="shared" si="1"/>
        <v>0</v>
      </c>
      <c r="AA21" s="39">
        <f t="shared" si="2"/>
        <v>0</v>
      </c>
    </row>
    <row r="22" spans="1:27" ht="14.25">
      <c r="A22" s="34">
        <v>42401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6">
        <f t="shared" si="0"/>
        <v>0</v>
      </c>
      <c r="R22" s="35"/>
      <c r="S22" s="35"/>
      <c r="T22" s="35"/>
      <c r="U22" s="35"/>
      <c r="V22" s="35"/>
      <c r="W22" s="35"/>
      <c r="X22" s="35"/>
      <c r="Y22" s="35"/>
      <c r="Z22" s="38">
        <f t="shared" si="1"/>
        <v>0</v>
      </c>
      <c r="AA22" s="39">
        <f t="shared" si="2"/>
        <v>0</v>
      </c>
    </row>
    <row r="23" spans="1:27" ht="14.25">
      <c r="A23" s="40">
        <v>42430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6">
        <f t="shared" si="0"/>
        <v>0</v>
      </c>
      <c r="R23" s="35"/>
      <c r="S23" s="35"/>
      <c r="T23" s="35"/>
      <c r="U23" s="35"/>
      <c r="V23" s="35"/>
      <c r="W23" s="35"/>
      <c r="X23" s="35"/>
      <c r="Y23" s="35"/>
      <c r="Z23" s="38">
        <f t="shared" si="1"/>
        <v>0</v>
      </c>
      <c r="AA23" s="39">
        <f t="shared" si="2"/>
        <v>0</v>
      </c>
    </row>
    <row r="24" spans="1:27" ht="13.5">
      <c r="A24" s="41" t="s">
        <v>38</v>
      </c>
      <c r="B24" s="42"/>
      <c r="C24" s="42"/>
      <c r="D24" s="42"/>
      <c r="E24" s="37"/>
      <c r="F24" s="37"/>
      <c r="G24" s="37"/>
      <c r="H24" s="42"/>
      <c r="I24" s="43"/>
      <c r="J24" s="42"/>
      <c r="K24" s="42"/>
      <c r="L24" s="42"/>
      <c r="M24" s="42"/>
      <c r="N24" s="42"/>
      <c r="O24" s="42"/>
      <c r="P24" s="42"/>
      <c r="Q24" s="44">
        <v>0</v>
      </c>
      <c r="R24" s="45"/>
      <c r="S24" s="45"/>
      <c r="T24" s="45"/>
      <c r="U24" s="45"/>
      <c r="V24" s="46"/>
      <c r="W24" s="45"/>
      <c r="X24" s="45"/>
      <c r="Y24" s="45"/>
      <c r="Z24" s="38">
        <f t="shared" si="1"/>
        <v>0</v>
      </c>
      <c r="AA24" s="39">
        <f t="shared" si="2"/>
        <v>0</v>
      </c>
    </row>
    <row r="25" spans="1:27" ht="13.5">
      <c r="A25" s="41" t="s">
        <v>39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47"/>
      <c r="Q25" s="44">
        <v>0</v>
      </c>
      <c r="R25" s="45"/>
      <c r="S25" s="45"/>
      <c r="T25" s="45"/>
      <c r="U25" s="45"/>
      <c r="V25" s="46"/>
      <c r="W25" s="45"/>
      <c r="X25" s="45"/>
      <c r="Y25" s="45"/>
      <c r="Z25" s="38"/>
      <c r="AA25" s="39"/>
    </row>
    <row r="26" spans="1:27" ht="13.5">
      <c r="A26" s="41" t="s">
        <v>40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48"/>
      <c r="Q26" s="44">
        <v>0</v>
      </c>
      <c r="R26" s="45"/>
      <c r="S26" s="45"/>
      <c r="T26" s="45"/>
      <c r="U26" s="45"/>
      <c r="V26" s="46"/>
      <c r="W26" s="45"/>
      <c r="X26" s="45"/>
      <c r="Y26" s="45"/>
      <c r="Z26" s="38"/>
      <c r="AA26" s="39"/>
    </row>
    <row r="27" spans="1:27" ht="13.5" thickBot="1">
      <c r="A27" s="49" t="s">
        <v>41</v>
      </c>
      <c r="B27" s="50">
        <f t="shared" ref="B27:AA27" si="3">SUM(B12:B26)</f>
        <v>0</v>
      </c>
      <c r="C27" s="50">
        <f t="shared" si="3"/>
        <v>0</v>
      </c>
      <c r="D27" s="50">
        <f t="shared" si="3"/>
        <v>0</v>
      </c>
      <c r="E27" s="51">
        <f>SUM(E12:E26)</f>
        <v>0</v>
      </c>
      <c r="F27" s="51">
        <f t="shared" si="3"/>
        <v>0</v>
      </c>
      <c r="G27" s="51">
        <f t="shared" si="3"/>
        <v>0</v>
      </c>
      <c r="H27" s="51">
        <f t="shared" si="3"/>
        <v>0</v>
      </c>
      <c r="I27" s="51">
        <f>SUM(I12:I26)</f>
        <v>0</v>
      </c>
      <c r="J27" s="50">
        <f t="shared" si="3"/>
        <v>0</v>
      </c>
      <c r="K27" s="50">
        <f t="shared" si="3"/>
        <v>0</v>
      </c>
      <c r="L27" s="50">
        <f t="shared" si="3"/>
        <v>0</v>
      </c>
      <c r="M27" s="50">
        <f t="shared" si="3"/>
        <v>0</v>
      </c>
      <c r="N27" s="50">
        <f t="shared" si="3"/>
        <v>0</v>
      </c>
      <c r="O27" s="50">
        <f t="shared" si="3"/>
        <v>0</v>
      </c>
      <c r="P27" s="50">
        <f t="shared" si="3"/>
        <v>0</v>
      </c>
      <c r="Q27" s="50">
        <f t="shared" si="3"/>
        <v>0</v>
      </c>
      <c r="R27" s="50">
        <f t="shared" si="3"/>
        <v>0</v>
      </c>
      <c r="S27" s="50">
        <f t="shared" si="3"/>
        <v>0</v>
      </c>
      <c r="T27" s="50">
        <f t="shared" si="3"/>
        <v>0</v>
      </c>
      <c r="U27" s="50">
        <f t="shared" si="3"/>
        <v>0</v>
      </c>
      <c r="V27" s="50">
        <f t="shared" si="3"/>
        <v>0</v>
      </c>
      <c r="W27" s="50">
        <f t="shared" si="3"/>
        <v>0</v>
      </c>
      <c r="X27" s="50">
        <f t="shared" si="3"/>
        <v>0</v>
      </c>
      <c r="Y27" s="50">
        <f t="shared" si="3"/>
        <v>0</v>
      </c>
      <c r="Z27" s="50">
        <f t="shared" si="3"/>
        <v>0</v>
      </c>
      <c r="AA27" s="50">
        <f t="shared" si="3"/>
        <v>0</v>
      </c>
    </row>
    <row r="28" spans="1:27" ht="13.5" thickTop="1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</row>
    <row r="29" spans="1:27" ht="15.75">
      <c r="A29" s="54" t="s">
        <v>42</v>
      </c>
      <c r="B29" s="2"/>
      <c r="C29" s="2"/>
      <c r="D29" s="2"/>
      <c r="E29" s="55">
        <f>+Q27</f>
        <v>0</v>
      </c>
      <c r="F29" s="56"/>
      <c r="G29" s="56"/>
      <c r="Q29" s="56"/>
    </row>
    <row r="30" spans="1:27" ht="15.75">
      <c r="A30" s="58"/>
      <c r="B30" s="2"/>
      <c r="C30" s="2"/>
      <c r="D30" s="2"/>
      <c r="E30" s="2"/>
      <c r="F30" s="2"/>
      <c r="G30" s="2"/>
    </row>
    <row r="31" spans="1:27">
      <c r="A31" s="6" t="s">
        <v>43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/>
      <c r="Q31" s="2"/>
      <c r="R31" s="2"/>
      <c r="S31" s="59"/>
      <c r="T31" s="2"/>
      <c r="U31" s="2"/>
      <c r="V31" s="2"/>
      <c r="W31" s="2"/>
      <c r="X31" s="2"/>
      <c r="Y31" s="2"/>
      <c r="Z31" s="2"/>
      <c r="AA31" s="2"/>
    </row>
    <row r="32" spans="1:27">
      <c r="A32" s="60" t="s">
        <v>44</v>
      </c>
      <c r="B32" s="61">
        <f>+E27</f>
        <v>0</v>
      </c>
      <c r="C32" s="62">
        <f>800*12</f>
        <v>9600</v>
      </c>
      <c r="D32" s="56">
        <f t="shared" ref="D32:D41" si="4">MIN(B32:C32)</f>
        <v>0</v>
      </c>
      <c r="E32" s="63" t="s">
        <v>45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4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60" t="s">
        <v>46</v>
      </c>
      <c r="B33" s="59">
        <f>+D27</f>
        <v>0</v>
      </c>
      <c r="C33" s="56">
        <v>15000</v>
      </c>
      <c r="D33" s="56">
        <f t="shared" si="4"/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64" t="s">
        <v>47</v>
      </c>
      <c r="B34" s="59">
        <f>+H27</f>
        <v>0</v>
      </c>
      <c r="C34" s="56">
        <v>2400</v>
      </c>
      <c r="D34" s="56">
        <f t="shared" si="4"/>
        <v>0</v>
      </c>
      <c r="E34" s="63" t="s">
        <v>48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4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64" t="s">
        <v>49</v>
      </c>
      <c r="B35" s="59">
        <f>+F27</f>
        <v>0</v>
      </c>
      <c r="C35" s="56">
        <f t="shared" ref="C35:C41" si="5">+B35</f>
        <v>0</v>
      </c>
      <c r="D35" s="56">
        <f t="shared" si="4"/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64" t="s">
        <v>50</v>
      </c>
      <c r="B36" s="59">
        <f>+P27</f>
        <v>0</v>
      </c>
      <c r="C36" s="56">
        <f t="shared" si="5"/>
        <v>0</v>
      </c>
      <c r="D36" s="56">
        <f t="shared" si="4"/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64" t="s">
        <v>24</v>
      </c>
      <c r="B37" s="59">
        <f>+M27</f>
        <v>0</v>
      </c>
      <c r="C37" s="56">
        <f t="shared" si="5"/>
        <v>0</v>
      </c>
      <c r="D37" s="56">
        <f t="shared" si="4"/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64" t="s">
        <v>51</v>
      </c>
      <c r="B38" s="59">
        <f>+G27</f>
        <v>0</v>
      </c>
      <c r="C38" s="56">
        <f t="shared" si="5"/>
        <v>0</v>
      </c>
      <c r="D38" s="56">
        <f t="shared" si="4"/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64" t="s">
        <v>52</v>
      </c>
      <c r="B39" s="59">
        <f>+K27</f>
        <v>0</v>
      </c>
      <c r="C39" s="56">
        <f t="shared" si="5"/>
        <v>0</v>
      </c>
      <c r="D39" s="56">
        <f t="shared" si="4"/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64" t="s">
        <v>53</v>
      </c>
      <c r="B40" s="59">
        <f>+N27</f>
        <v>0</v>
      </c>
      <c r="C40" s="56">
        <f t="shared" si="5"/>
        <v>0</v>
      </c>
      <c r="D40" s="56">
        <f t="shared" si="4"/>
        <v>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>
      <c r="A41" s="64" t="s">
        <v>54</v>
      </c>
      <c r="B41" s="59">
        <f>+J27</f>
        <v>0</v>
      </c>
      <c r="C41" s="56">
        <f t="shared" si="5"/>
        <v>0</v>
      </c>
      <c r="D41" s="56">
        <f t="shared" si="4"/>
        <v>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65" t="s">
        <v>55</v>
      </c>
      <c r="B42" s="2"/>
      <c r="C42" s="2"/>
      <c r="D42" s="2"/>
      <c r="E42" s="2"/>
      <c r="F42" s="2"/>
      <c r="G42" s="2"/>
    </row>
    <row r="43" spans="1:27">
      <c r="A43" s="60" t="s">
        <v>56</v>
      </c>
      <c r="B43" s="56">
        <v>0</v>
      </c>
      <c r="C43" s="56">
        <f>IF(((B43*12)-(B27*10%))&lt;=0,0,(B43*12)-(B27*10%))</f>
        <v>0</v>
      </c>
      <c r="D43" s="59"/>
      <c r="E43" s="8" t="s">
        <v>57</v>
      </c>
      <c r="F43" s="2"/>
      <c r="G43" s="2"/>
      <c r="H43" s="66"/>
    </row>
    <row r="44" spans="1:27">
      <c r="A44" s="60" t="s">
        <v>58</v>
      </c>
      <c r="B44" s="56">
        <f>C27</f>
        <v>0</v>
      </c>
      <c r="C44" s="56">
        <f>B44</f>
        <v>0</v>
      </c>
      <c r="D44" s="2"/>
      <c r="E44" s="2"/>
      <c r="F44" s="2"/>
      <c r="G44" s="2"/>
    </row>
    <row r="45" spans="1:27">
      <c r="A45" s="60" t="s">
        <v>59</v>
      </c>
      <c r="B45" s="56">
        <f>B27</f>
        <v>0</v>
      </c>
      <c r="C45" s="56">
        <f>B45*50%</f>
        <v>0</v>
      </c>
      <c r="D45" s="67">
        <f>MIN(C43:C45)</f>
        <v>0</v>
      </c>
      <c r="E45" s="2">
        <f>SUM(D32:D45)</f>
        <v>0</v>
      </c>
      <c r="F45" s="2"/>
      <c r="G45" s="2"/>
    </row>
    <row r="46" spans="1:27">
      <c r="A46" s="60"/>
      <c r="B46" s="56"/>
      <c r="C46" s="56"/>
      <c r="D46" s="68"/>
      <c r="E46" s="2"/>
      <c r="F46" s="2"/>
      <c r="G46" s="2"/>
    </row>
    <row r="47" spans="1:27">
      <c r="A47" s="1"/>
      <c r="B47" s="2"/>
      <c r="C47" s="2"/>
      <c r="D47" s="2"/>
      <c r="E47" s="2"/>
      <c r="F47" s="2"/>
      <c r="G47" s="2"/>
    </row>
    <row r="48" spans="1:27">
      <c r="A48" s="6" t="s">
        <v>60</v>
      </c>
      <c r="B48" s="2"/>
      <c r="C48" s="2"/>
      <c r="D48" s="2"/>
      <c r="E48" s="69">
        <f>U27</f>
        <v>0</v>
      </c>
      <c r="F48" s="70"/>
      <c r="G48" s="70"/>
    </row>
    <row r="49" spans="1:16" ht="15.75">
      <c r="A49" s="54" t="s">
        <v>61</v>
      </c>
      <c r="B49" s="2"/>
      <c r="C49" s="2"/>
      <c r="D49" s="2"/>
      <c r="E49" s="71">
        <f>+E29-E45-E48</f>
        <v>0</v>
      </c>
      <c r="F49" s="71"/>
      <c r="G49" s="71"/>
    </row>
    <row r="50" spans="1:16">
      <c r="A50" s="1"/>
      <c r="B50" s="2"/>
      <c r="C50" s="2"/>
      <c r="D50" s="2"/>
      <c r="E50" s="2"/>
      <c r="F50" s="2"/>
      <c r="G50" s="2"/>
    </row>
    <row r="51" spans="1:16">
      <c r="A51" s="6" t="s">
        <v>62</v>
      </c>
      <c r="B51" s="2"/>
      <c r="C51" s="2"/>
      <c r="D51" s="2">
        <v>0</v>
      </c>
      <c r="E51" s="2">
        <f>MIN(D51:D52)</f>
        <v>0</v>
      </c>
      <c r="F51" s="2"/>
      <c r="G51" s="8" t="s">
        <v>63</v>
      </c>
    </row>
    <row r="52" spans="1:16">
      <c r="A52" s="1"/>
      <c r="B52" s="2"/>
      <c r="C52" s="2"/>
      <c r="D52" s="2">
        <v>200000</v>
      </c>
      <c r="E52" s="69"/>
      <c r="F52" s="70"/>
      <c r="G52" s="70"/>
    </row>
    <row r="53" spans="1:16" ht="15.75">
      <c r="A53" s="54" t="s">
        <v>64</v>
      </c>
      <c r="B53" s="2"/>
      <c r="C53" s="2"/>
      <c r="D53" s="2"/>
      <c r="E53" s="72">
        <f>E49-E51</f>
        <v>0</v>
      </c>
      <c r="F53" s="72"/>
      <c r="G53" s="72"/>
    </row>
    <row r="54" spans="1:16">
      <c r="A54" s="1"/>
      <c r="B54" s="2"/>
      <c r="C54" s="2"/>
      <c r="D54" s="2"/>
      <c r="E54" s="2"/>
      <c r="F54" s="2"/>
      <c r="G54" s="2"/>
    </row>
    <row r="55" spans="1:16" ht="15.75">
      <c r="A55" s="54" t="s">
        <v>65</v>
      </c>
      <c r="B55" s="2"/>
      <c r="C55" s="2"/>
      <c r="D55" s="2"/>
      <c r="E55" s="2"/>
      <c r="F55" s="2"/>
      <c r="G55" s="2"/>
    </row>
    <row r="56" spans="1:16">
      <c r="A56" s="6" t="s">
        <v>66</v>
      </c>
      <c r="B56" s="2"/>
      <c r="C56" s="2"/>
      <c r="D56" s="2"/>
      <c r="E56" s="2"/>
      <c r="F56" s="2"/>
      <c r="G56" s="2"/>
    </row>
    <row r="57" spans="1:16">
      <c r="A57" s="1" t="s">
        <v>67</v>
      </c>
      <c r="B57" s="2"/>
      <c r="C57" s="2">
        <v>0</v>
      </c>
      <c r="D57" s="2">
        <v>0</v>
      </c>
      <c r="E57" s="2"/>
      <c r="F57" s="2"/>
      <c r="G57" s="8" t="s">
        <v>63</v>
      </c>
      <c r="P57" s="5"/>
    </row>
    <row r="58" spans="1:16">
      <c r="A58" s="1" t="s">
        <v>68</v>
      </c>
      <c r="B58" s="2"/>
      <c r="C58" s="2">
        <v>0</v>
      </c>
      <c r="D58" s="2"/>
      <c r="E58" s="2"/>
      <c r="F58" s="2"/>
      <c r="G58" s="8" t="s">
        <v>63</v>
      </c>
      <c r="P58" s="5"/>
    </row>
    <row r="59" spans="1:16">
      <c r="A59" s="1" t="s">
        <v>69</v>
      </c>
      <c r="B59" s="2"/>
      <c r="C59" s="59">
        <f>+S27</f>
        <v>0</v>
      </c>
      <c r="D59" s="2"/>
      <c r="E59" s="73"/>
      <c r="F59" s="73"/>
      <c r="G59" s="8"/>
      <c r="P59" s="5"/>
    </row>
    <row r="60" spans="1:16">
      <c r="A60" s="1" t="s">
        <v>70</v>
      </c>
      <c r="B60" s="2"/>
      <c r="C60" s="2"/>
      <c r="D60" s="2"/>
      <c r="E60" s="2"/>
      <c r="F60" s="2"/>
      <c r="G60" s="8" t="s">
        <v>63</v>
      </c>
      <c r="P60" s="5"/>
    </row>
    <row r="61" spans="1:16">
      <c r="A61" s="1" t="s">
        <v>71</v>
      </c>
      <c r="B61" s="2"/>
      <c r="C61" s="2">
        <v>0</v>
      </c>
      <c r="D61" s="2"/>
      <c r="E61" s="2"/>
      <c r="F61" s="2"/>
      <c r="G61" s="8" t="s">
        <v>63</v>
      </c>
      <c r="P61" s="5"/>
    </row>
    <row r="62" spans="1:16">
      <c r="A62" s="74" t="s">
        <v>72</v>
      </c>
      <c r="B62" s="2"/>
      <c r="C62" s="75">
        <v>0</v>
      </c>
      <c r="D62" s="2"/>
      <c r="E62" s="2"/>
      <c r="F62" s="2"/>
      <c r="G62" s="8" t="s">
        <v>63</v>
      </c>
      <c r="P62" s="5"/>
    </row>
    <row r="63" spans="1:16">
      <c r="A63" s="74"/>
      <c r="B63" s="2" t="s">
        <v>73</v>
      </c>
      <c r="C63" s="2">
        <f>SUM(C57:C62)</f>
        <v>0</v>
      </c>
      <c r="D63" s="2"/>
      <c r="E63" s="2"/>
      <c r="F63" s="2"/>
      <c r="G63" s="2"/>
      <c r="P63" s="5"/>
    </row>
    <row r="64" spans="1:16">
      <c r="A64" s="1" t="s">
        <v>74</v>
      </c>
      <c r="B64" s="2"/>
      <c r="C64" s="2">
        <v>150000</v>
      </c>
      <c r="D64" s="2">
        <f>MIN(C63:C64)</f>
        <v>0</v>
      </c>
      <c r="E64" s="2"/>
      <c r="F64" s="2"/>
      <c r="G64" s="2"/>
      <c r="H64" s="66"/>
      <c r="P64" s="5"/>
    </row>
    <row r="65" spans="1:16">
      <c r="A65" s="6" t="s">
        <v>75</v>
      </c>
      <c r="B65" s="2"/>
      <c r="C65" s="2"/>
      <c r="D65" s="2"/>
      <c r="E65" s="2"/>
      <c r="F65" s="2"/>
      <c r="G65" s="2"/>
      <c r="H65" s="66"/>
      <c r="P65" s="5"/>
    </row>
    <row r="66" spans="1:16">
      <c r="A66" s="1" t="s">
        <v>76</v>
      </c>
      <c r="B66" s="2">
        <v>0</v>
      </c>
      <c r="C66" s="2"/>
      <c r="D66" s="2"/>
      <c r="E66" s="2"/>
      <c r="F66" s="2"/>
      <c r="G66" s="8" t="s">
        <v>63</v>
      </c>
      <c r="H66" s="66"/>
      <c r="P66" s="5"/>
    </row>
    <row r="67" spans="1:16">
      <c r="A67" s="1" t="s">
        <v>74</v>
      </c>
      <c r="B67" s="2">
        <f>25000+30000</f>
        <v>55000</v>
      </c>
      <c r="C67" s="2"/>
      <c r="D67" s="2">
        <f>MIN(B66:B67)</f>
        <v>0</v>
      </c>
      <c r="E67" s="2"/>
      <c r="F67" s="2"/>
      <c r="G67" s="2"/>
      <c r="H67" s="66"/>
      <c r="P67" s="5"/>
    </row>
    <row r="68" spans="1:16">
      <c r="A68" s="6" t="s">
        <v>77</v>
      </c>
      <c r="B68" s="2"/>
      <c r="C68" s="2"/>
      <c r="D68" s="2"/>
      <c r="E68" s="2"/>
      <c r="F68" s="2"/>
      <c r="G68" s="8" t="s">
        <v>63</v>
      </c>
      <c r="P68" s="5"/>
    </row>
    <row r="69" spans="1:16">
      <c r="A69" s="1"/>
      <c r="B69" s="2"/>
      <c r="C69" s="2"/>
      <c r="D69" s="2"/>
      <c r="E69" s="2"/>
      <c r="F69" s="2"/>
      <c r="G69" s="2"/>
      <c r="P69" s="5"/>
    </row>
    <row r="70" spans="1:16">
      <c r="A70" s="1"/>
      <c r="B70" s="2"/>
      <c r="C70" s="2"/>
      <c r="D70" s="69">
        <f>SUM(C68:C70)</f>
        <v>0</v>
      </c>
      <c r="E70" s="8">
        <f>SUM(D64:D70)</f>
        <v>0</v>
      </c>
      <c r="F70" s="8"/>
      <c r="G70" s="8"/>
      <c r="P70" s="5"/>
    </row>
    <row r="71" spans="1:16">
      <c r="A71" s="1"/>
      <c r="B71" s="2"/>
      <c r="C71" s="2"/>
      <c r="D71" s="2"/>
      <c r="E71" s="2"/>
      <c r="F71" s="2"/>
      <c r="G71" s="2"/>
      <c r="P71" s="5"/>
    </row>
    <row r="72" spans="1:16">
      <c r="A72" s="1"/>
      <c r="B72" s="2"/>
      <c r="C72" s="2"/>
      <c r="D72" s="2"/>
      <c r="E72" s="2"/>
      <c r="F72" s="2"/>
      <c r="G72" s="2"/>
      <c r="P72" s="5"/>
    </row>
    <row r="73" spans="1:16" ht="15.75">
      <c r="A73" s="54" t="s">
        <v>78</v>
      </c>
      <c r="B73" s="2"/>
      <c r="C73" s="2"/>
      <c r="D73" s="2"/>
      <c r="E73" s="76">
        <f>E53-E70</f>
        <v>0</v>
      </c>
      <c r="F73" s="77"/>
      <c r="G73" s="77"/>
      <c r="P73" s="5"/>
    </row>
    <row r="74" spans="1:16">
      <c r="A74" s="1"/>
      <c r="B74" s="2"/>
      <c r="C74" s="2"/>
      <c r="D74" s="2"/>
      <c r="E74" s="2"/>
      <c r="F74" s="2"/>
      <c r="G74" s="2"/>
      <c r="I74" s="78" t="s">
        <v>79</v>
      </c>
      <c r="P74" s="5"/>
    </row>
    <row r="75" spans="1:16" ht="15.75">
      <c r="A75" s="54" t="s">
        <v>80</v>
      </c>
      <c r="B75" s="2"/>
      <c r="C75" s="2"/>
      <c r="D75" s="2"/>
      <c r="E75" s="2"/>
      <c r="F75" s="2"/>
      <c r="G75" s="2"/>
      <c r="P75" s="5"/>
    </row>
    <row r="76" spans="1:16" ht="15.75" thickBot="1">
      <c r="A76" s="1" t="s">
        <v>81</v>
      </c>
      <c r="B76" s="2"/>
      <c r="C76" s="2"/>
      <c r="D76" s="2"/>
      <c r="E76" s="79">
        <f>ROUND((E73),-1)</f>
        <v>0</v>
      </c>
      <c r="F76" s="80"/>
      <c r="G76" s="80"/>
      <c r="I76" s="79">
        <f>IF(H3&gt;=60,SUM(E76))</f>
        <v>0</v>
      </c>
      <c r="J76" s="81"/>
      <c r="K76" s="81"/>
      <c r="L76" s="81"/>
      <c r="M76" s="81"/>
      <c r="N76" s="81"/>
      <c r="O76" s="81"/>
      <c r="P76" s="81" t="s">
        <v>82</v>
      </c>
    </row>
    <row r="77" spans="1:16" ht="15.75" thickTop="1">
      <c r="A77" s="1"/>
      <c r="B77" s="2" t="s">
        <v>83</v>
      </c>
      <c r="C77" s="2"/>
      <c r="D77" s="2"/>
      <c r="E77" s="82">
        <f>ROUND(IF(+E76&lt;=250000,0,IF(+E76&lt;=500000,(+E76-250000)*10%,IF(+E76&lt;=1000000,((+E76-500000)*20%+25000),IF(+E76&gt;1000000,((+E76-1000000)*30%+125000))))),0)</f>
        <v>0</v>
      </c>
      <c r="F77" s="82"/>
      <c r="G77" s="82"/>
      <c r="I77" s="83">
        <f>ROUND(IF(+I76&lt;=300000,0,IF(+I76&lt;=500000,(+I76-300000)*10%,IF(+I76&lt;=1000000,((+I76-500000)*20%+20000),IF(+I76&gt;1000000,((+I76-1000000)*30%+120000))))),0)</f>
        <v>0</v>
      </c>
      <c r="J77" s="81"/>
      <c r="K77" s="81"/>
      <c r="L77" s="81"/>
      <c r="M77" s="81"/>
      <c r="N77" s="81"/>
      <c r="O77" s="81"/>
      <c r="P77" s="81"/>
    </row>
    <row r="78" spans="1:16" ht="15">
      <c r="A78" s="1" t="s">
        <v>84</v>
      </c>
      <c r="B78" s="2"/>
      <c r="C78" s="2"/>
      <c r="D78" s="2"/>
      <c r="E78" s="84">
        <f>IF(E76&lt;=250000,0,IF(E76&lt;=270000,(E76-250000)*10%,IF(E76&lt;=500000,2000,0)))</f>
        <v>0</v>
      </c>
      <c r="F78" s="84"/>
      <c r="G78" s="84"/>
      <c r="I78">
        <f>IF(I76&lt;=200000,0,IF(I76&lt;=220000,(I76-200000)*10%,IF(I76&lt;=500000,2000,0)))</f>
        <v>0</v>
      </c>
      <c r="J78" s="81"/>
      <c r="K78" s="81"/>
      <c r="L78" s="81"/>
      <c r="M78" s="81"/>
      <c r="N78" s="81"/>
      <c r="O78" s="81"/>
      <c r="P78" s="81"/>
    </row>
    <row r="79" spans="1:16" ht="15">
      <c r="A79" s="1"/>
      <c r="B79" s="2" t="s">
        <v>85</v>
      </c>
      <c r="C79" s="2"/>
      <c r="D79" s="2"/>
      <c r="E79" s="85">
        <f>E77-E78</f>
        <v>0</v>
      </c>
      <c r="F79" s="86"/>
      <c r="G79" s="86"/>
      <c r="I79" s="87">
        <f>I77-I78</f>
        <v>0</v>
      </c>
      <c r="J79" s="81"/>
      <c r="K79" s="81"/>
      <c r="L79" s="81"/>
      <c r="M79" s="81"/>
      <c r="N79" s="81"/>
      <c r="O79" s="81"/>
      <c r="P79" s="81"/>
    </row>
    <row r="80" spans="1:16" ht="15">
      <c r="A80" s="1"/>
      <c r="B80" s="2" t="s">
        <v>86</v>
      </c>
      <c r="C80" s="2"/>
      <c r="D80" s="2"/>
      <c r="E80" s="88">
        <f>E79*3%</f>
        <v>0</v>
      </c>
      <c r="F80" s="86"/>
      <c r="G80" s="86"/>
      <c r="I80" s="89">
        <f>I79*3%</f>
        <v>0</v>
      </c>
      <c r="J80" s="81"/>
      <c r="K80" s="81"/>
      <c r="L80" s="81"/>
      <c r="M80" s="81"/>
      <c r="N80" s="81"/>
      <c r="O80" s="81"/>
      <c r="P80" s="81"/>
    </row>
    <row r="81" spans="1:16" ht="15">
      <c r="A81" s="1"/>
      <c r="B81" s="2" t="s">
        <v>87</v>
      </c>
      <c r="C81" s="2"/>
      <c r="D81" s="2"/>
      <c r="E81" s="16">
        <f>SUM(E79:E80)</f>
        <v>0</v>
      </c>
      <c r="F81" s="90"/>
      <c r="G81" s="16"/>
      <c r="I81" s="71">
        <f>SUM(I79:I80)</f>
        <v>0</v>
      </c>
      <c r="J81" s="71"/>
      <c r="K81" s="71"/>
      <c r="L81" s="71"/>
      <c r="M81" s="71"/>
      <c r="N81" s="71"/>
      <c r="O81" s="71"/>
      <c r="P81" s="81"/>
    </row>
    <row r="82" spans="1:16" ht="15">
      <c r="A82" s="1"/>
      <c r="B82" s="2" t="s">
        <v>88</v>
      </c>
      <c r="C82" s="2"/>
      <c r="D82" s="2"/>
      <c r="E82" s="91">
        <f>+V27</f>
        <v>0</v>
      </c>
      <c r="F82" s="91"/>
      <c r="G82" s="91"/>
      <c r="I82" s="92">
        <v>0</v>
      </c>
      <c r="J82" s="92"/>
      <c r="K82" s="92"/>
      <c r="L82" s="92"/>
      <c r="M82" s="92"/>
      <c r="N82" s="92"/>
      <c r="O82" s="92"/>
      <c r="P82" s="81"/>
    </row>
    <row r="83" spans="1:16" ht="15.75" thickBot="1">
      <c r="A83" s="1"/>
      <c r="B83" s="2" t="s">
        <v>89</v>
      </c>
      <c r="C83" s="2"/>
      <c r="D83" s="2"/>
      <c r="E83" s="93">
        <f>E81-E82</f>
        <v>0</v>
      </c>
      <c r="F83" s="94"/>
      <c r="G83" s="94"/>
      <c r="I83" s="95">
        <f>I81-I82</f>
        <v>0</v>
      </c>
      <c r="J83" s="96"/>
      <c r="K83" s="96"/>
      <c r="L83" s="96"/>
      <c r="M83" s="96"/>
      <c r="N83" s="96"/>
      <c r="O83" s="96"/>
      <c r="P83" s="81"/>
    </row>
    <row r="84" spans="1:16" ht="13.5" thickTop="1">
      <c r="A84" s="5"/>
      <c r="E84" s="97"/>
      <c r="F84" s="97"/>
      <c r="G84" s="97"/>
      <c r="I84" s="81"/>
      <c r="J84" s="81"/>
      <c r="K84" s="81"/>
      <c r="L84" s="81"/>
      <c r="M84" s="81"/>
      <c r="N84" s="81"/>
      <c r="O84" s="81"/>
      <c r="P84" s="81"/>
    </row>
    <row r="85" spans="1:16">
      <c r="A85" s="5"/>
      <c r="D85" s="98" t="s">
        <v>90</v>
      </c>
      <c r="E85" s="99">
        <f>+E83/$A$87</f>
        <v>0</v>
      </c>
      <c r="F85" s="100"/>
      <c r="G85" s="100"/>
      <c r="H85" s="98" t="s">
        <v>90</v>
      </c>
      <c r="I85" s="101">
        <f>I83/$A$87</f>
        <v>0</v>
      </c>
      <c r="J85" s="56"/>
      <c r="K85" s="56"/>
      <c r="L85" s="56"/>
      <c r="M85" s="56"/>
      <c r="N85" s="56"/>
      <c r="O85" s="56"/>
      <c r="P85" s="81"/>
    </row>
    <row r="86" spans="1:16">
      <c r="A86" s="5"/>
      <c r="E86" s="97"/>
      <c r="F86" s="97"/>
      <c r="G86" s="97"/>
    </row>
    <row r="87" spans="1:16">
      <c r="A87" s="5">
        <v>1</v>
      </c>
      <c r="E87" s="97"/>
      <c r="F87" s="97"/>
      <c r="G87" s="97"/>
    </row>
  </sheetData>
  <mergeCells count="3">
    <mergeCell ref="A9:A10"/>
    <mergeCell ref="B9:Q9"/>
    <mergeCell ref="R9:Z9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T.D.S._Calculator_on_sal2015_16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2016-08-31T06:46:24Z</dcterms:modified>
</cp:coreProperties>
</file>