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48" windowWidth="17376" windowHeight="8652"/>
  </bookViews>
  <sheets>
    <sheet name="IT Interest Calculator AY 15-16" sheetId="1" r:id="rId1"/>
  </sheets>
  <calcPr calcId="125725"/>
</workbook>
</file>

<file path=xl/calcChain.xml><?xml version="1.0" encoding="utf-8"?>
<calcChain xmlns="http://schemas.openxmlformats.org/spreadsheetml/2006/main">
  <c r="E15" i="1"/>
  <c r="F25"/>
  <c r="D25"/>
  <c r="C25"/>
  <c r="D12"/>
  <c r="C12"/>
  <c r="D5"/>
  <c r="C35" s="1"/>
  <c r="D35" s="1"/>
  <c r="E5"/>
  <c r="E28" s="1"/>
  <c r="F28" s="1"/>
  <c r="E32"/>
  <c r="C5"/>
  <c r="C32" s="1"/>
  <c r="E12"/>
  <c r="E13"/>
  <c r="E16" s="1"/>
  <c r="D13" l="1"/>
  <c r="D15" s="1"/>
  <c r="D16"/>
  <c r="C38"/>
  <c r="C29"/>
  <c r="D29" s="1"/>
  <c r="C31"/>
  <c r="D31" s="1"/>
  <c r="C13"/>
  <c r="C16" s="1"/>
  <c r="C30"/>
  <c r="D30" s="1"/>
  <c r="C15"/>
  <c r="E31"/>
  <c r="F31" s="1"/>
  <c r="E30"/>
  <c r="F30" s="1"/>
  <c r="E29"/>
  <c r="F29" s="1"/>
  <c r="C37"/>
  <c r="D37" s="1"/>
  <c r="C36"/>
  <c r="D36" s="1"/>
  <c r="D39" l="1"/>
  <c r="D17" s="1"/>
  <c r="D18" s="1"/>
  <c r="F33"/>
  <c r="E17" s="1"/>
  <c r="E18" s="1"/>
  <c r="D33"/>
  <c r="C17" s="1"/>
  <c r="C18" s="1"/>
</calcChain>
</file>

<file path=xl/comments1.xml><?xml version="1.0" encoding="utf-8"?>
<comments xmlns="http://schemas.openxmlformats.org/spreadsheetml/2006/main">
  <authors>
    <author>Prakash Dugar</author>
    <author>Author</author>
  </authors>
  <commentList>
    <comment ref="C3" authorId="0">
      <text>
        <r>
          <rPr>
            <sz val="10"/>
            <color indexed="81"/>
            <rFont val="Tahoma"/>
            <family val="2"/>
          </rPr>
          <t xml:space="preserve">Enter A Whole Number
</t>
        </r>
      </text>
    </comment>
    <comment ref="E7" authorId="0">
      <text>
        <r>
          <rPr>
            <sz val="10"/>
            <color indexed="81"/>
            <rFont val="Tahoma"/>
            <family val="2"/>
          </rPr>
          <t>Enter Advance Tax Payment Figures In Whole Numbers Only.</t>
        </r>
      </text>
    </comment>
    <comment ref="C8" authorId="0">
      <text>
        <r>
          <rPr>
            <sz val="10"/>
            <color indexed="81"/>
            <rFont val="Tahoma"/>
            <family val="2"/>
          </rPr>
          <t>Enter Advance Tax Payment Figures In Whole Numbers Only.</t>
        </r>
      </text>
    </comment>
    <comment ref="C14" authorId="1">
      <text>
        <r>
          <rPr>
            <b/>
            <sz val="8"/>
            <color indexed="81"/>
            <rFont val="Tahoma"/>
            <family val="2"/>
          </rPr>
          <t>Enter Return Filing Date in dd/mm/yyyy format.</t>
        </r>
      </text>
    </comment>
    <comment ref="D14" authorId="1">
      <text>
        <r>
          <rPr>
            <b/>
            <sz val="8"/>
            <color indexed="81"/>
            <rFont val="Tahoma"/>
            <family val="2"/>
          </rPr>
          <t>Enter Return Filing Date in dd/mm/yyyy format.</t>
        </r>
      </text>
    </comment>
    <comment ref="E14" authorId="1">
      <text>
        <r>
          <rPr>
            <b/>
            <sz val="8"/>
            <color indexed="81"/>
            <rFont val="Tahoma"/>
            <family val="2"/>
          </rPr>
          <t>Enter Return Filing Date in dd/mm/yyyy format.</t>
        </r>
        <r>
          <rPr>
            <sz val="8"/>
            <color indexed="81"/>
            <rFont val="Tahoma"/>
            <family val="2"/>
          </rPr>
          <t xml:space="preserve">
</t>
        </r>
      </text>
    </comment>
  </commentList>
</comments>
</file>

<file path=xl/sharedStrings.xml><?xml version="1.0" encoding="utf-8"?>
<sst xmlns="http://schemas.openxmlformats.org/spreadsheetml/2006/main" count="44" uniqueCount="37">
  <si>
    <t>CA. Prakash Dugar, Chennai. E Mail: pcdugar@gmail.com</t>
  </si>
  <si>
    <t>With The Best Wishes Of</t>
  </si>
  <si>
    <t>TAX PAYABLE</t>
  </si>
  <si>
    <t>Installment 1</t>
  </si>
  <si>
    <t>Installment 2</t>
  </si>
  <si>
    <t>Installment 3</t>
  </si>
  <si>
    <t>Installment 4</t>
  </si>
  <si>
    <t>Year End</t>
  </si>
  <si>
    <t>Installment 0</t>
  </si>
  <si>
    <t>Balance Tax Payable</t>
  </si>
  <si>
    <t>Return Filing Due Date: Individuals &amp; Companies</t>
  </si>
  <si>
    <t>WORKINGS FOR INTERNAL USE ONLY</t>
  </si>
  <si>
    <t>Short Paid</t>
  </si>
  <si>
    <t>Interest</t>
  </si>
  <si>
    <t>Less: TDS\TCS</t>
  </si>
  <si>
    <t>Total Interest Payable*</t>
  </si>
  <si>
    <t>Interest u/s 234A</t>
  </si>
  <si>
    <t>Interest u/s 234B</t>
  </si>
  <si>
    <t>Interest u/s 234C</t>
  </si>
  <si>
    <t>Companies</t>
  </si>
  <si>
    <t xml:space="preserve">234C Interest Calculation: </t>
  </si>
  <si>
    <t>Return Filed On</t>
  </si>
  <si>
    <t>Total Advance Tax Paid</t>
  </si>
  <si>
    <t>ADVANCE TAX PAID:</t>
  </si>
  <si>
    <t>Individuals, HUF &amp; Firms (Unaudited)</t>
  </si>
  <si>
    <t>FIRMS (Audited)</t>
  </si>
  <si>
    <t>Self Assessment Tax Paid (if applicable) and</t>
  </si>
  <si>
    <t>Individuals HUF etc.</t>
  </si>
  <si>
    <t>Firms \
Individuals
(Audited)</t>
  </si>
  <si>
    <t xml:space="preserve"> 234A, 234B, 234C INTEREST CALCULATOR FOR FY 2015-16 &amp; AY 2016-17</t>
  </si>
  <si>
    <t>Up To 15th June 2015</t>
  </si>
  <si>
    <t>16th June To 15th Sept. 2015</t>
  </si>
  <si>
    <t>16th Sept. To 15th Dec. 2015</t>
  </si>
  <si>
    <t>16th Dec. 2014 To 15th March 2016</t>
  </si>
  <si>
    <t>16th March To 31st March 2016</t>
  </si>
  <si>
    <t>Note: If your system date format is not dd/mm/yyyy, please make it so, by changing settings in Control Panel, Regional And Language Options, Customize, Date.   31/07/2016 and 30/09/2016 are assumed as Due Dates for filing of returns by Individuals and Companies / Audited Firms respectively for AY 2016-17.  15th June Installment is applicable for Companies only. 
Advance Tax Payments apply if the Tax Amount to be paid is Rs. 10000 or more after TDS \ TCS Deductions.</t>
  </si>
  <si>
    <t>*Information provided here is for general use only. For actual calculation of your interest liability, please use calculations provided in the ITR Utilities
freely available on the Efiling Website or contact your CA / Tax Consultant.</t>
  </si>
</sst>
</file>

<file path=xl/styles.xml><?xml version="1.0" encoding="utf-8"?>
<styleSheet xmlns="http://schemas.openxmlformats.org/spreadsheetml/2006/main">
  <numFmts count="4">
    <numFmt numFmtId="43" formatCode="_(* #,##0.00_);_(* \(#,##0.00\);_(* &quot;-&quot;??_);_(@_)"/>
    <numFmt numFmtId="164" formatCode="[$-409]d\-mmm\-yy;@"/>
    <numFmt numFmtId="165" formatCode="00\ \ \ \ 00/12"/>
    <numFmt numFmtId="166" formatCode="[&gt;=10000000]##\,##\,##\,##0;[&gt;=100000]\ ##\,##\,##0;##,##0"/>
  </numFmts>
  <fonts count="43">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sz val="10"/>
      <color indexed="81"/>
      <name val="Tahoma"/>
      <family val="2"/>
    </font>
    <font>
      <b/>
      <sz val="11"/>
      <color indexed="12"/>
      <name val="Arial"/>
      <family val="2"/>
    </font>
    <font>
      <i/>
      <sz val="11"/>
      <color indexed="12"/>
      <name val="Arial Narrow"/>
      <family val="2"/>
    </font>
    <font>
      <b/>
      <sz val="11"/>
      <color indexed="12"/>
      <name val="Arial Narrow"/>
      <family val="2"/>
    </font>
    <font>
      <b/>
      <sz val="11"/>
      <name val="Arial"/>
      <family val="2"/>
    </font>
    <font>
      <sz val="10"/>
      <name val="Arial"/>
      <family val="2"/>
    </font>
    <font>
      <b/>
      <sz val="8"/>
      <color indexed="81"/>
      <name val="Tahoma"/>
      <family val="2"/>
    </font>
    <font>
      <sz val="8"/>
      <color indexed="81"/>
      <name val="Tahoma"/>
      <family val="2"/>
    </font>
    <font>
      <sz val="11"/>
      <color indexed="8"/>
      <name val="Arial"/>
      <family val="2"/>
    </font>
    <font>
      <sz val="11"/>
      <color indexed="12"/>
      <name val="Arial"/>
      <family val="2"/>
    </font>
    <font>
      <b/>
      <sz val="12"/>
      <color indexed="12"/>
      <name val="Arial"/>
      <family val="2"/>
    </font>
    <font>
      <b/>
      <sz val="12"/>
      <name val="Arial"/>
      <family val="2"/>
    </font>
    <font>
      <sz val="8"/>
      <color indexed="12"/>
      <name val="Arial Narrow"/>
      <family val="2"/>
    </font>
    <font>
      <sz val="8"/>
      <color indexed="8"/>
      <name val="Arial Narrow"/>
      <family val="2"/>
    </font>
    <font>
      <b/>
      <i/>
      <sz val="14"/>
      <color indexed="12"/>
      <name val="Arial Narrow"/>
      <family val="2"/>
    </font>
    <font>
      <sz val="9"/>
      <color indexed="12"/>
      <name val="Arial Narrow"/>
      <family val="2"/>
    </font>
    <font>
      <sz val="11"/>
      <name val="Arial"/>
      <family val="2"/>
    </font>
    <font>
      <sz val="11"/>
      <name val="Arial Narrow"/>
      <family val="2"/>
    </font>
    <font>
      <sz val="12"/>
      <name val="Arial Narrow"/>
      <family val="2"/>
    </font>
    <font>
      <b/>
      <sz val="12"/>
      <color indexed="8"/>
      <name val="Arial Narrow"/>
      <family val="2"/>
    </font>
    <font>
      <b/>
      <sz val="12"/>
      <color indexed="8"/>
      <name val="Calibri"/>
      <family val="2"/>
    </font>
    <font>
      <b/>
      <sz val="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diagonal/>
    </border>
    <border>
      <left style="thin">
        <color indexed="12"/>
      </left>
      <right style="thin">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12"/>
      </bottom>
      <diagonal/>
    </border>
    <border>
      <left style="thin">
        <color indexed="12"/>
      </left>
      <right style="thin">
        <color indexed="12"/>
      </right>
      <top style="thin">
        <color indexed="12"/>
      </top>
      <bottom/>
      <diagonal/>
    </border>
    <border>
      <left/>
      <right/>
      <top/>
      <bottom style="double">
        <color indexed="12"/>
      </bottom>
      <diagonal/>
    </border>
    <border>
      <left/>
      <right/>
      <top style="double">
        <color indexed="12"/>
      </top>
      <bottom/>
      <diagonal/>
    </border>
    <border>
      <left style="double">
        <color indexed="12"/>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6"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76">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6" fontId="22" fillId="25" borderId="10" xfId="0" applyNumberFormat="1" applyFont="1" applyFill="1" applyBorder="1" applyAlignment="1" applyProtection="1">
      <alignment vertical="center"/>
      <protection hidden="1"/>
    </xf>
    <xf numFmtId="0" fontId="19" fillId="24" borderId="0" xfId="0" applyFont="1" applyFill="1" applyBorder="1" applyAlignment="1" applyProtection="1">
      <alignment horizontal="left" vertical="center"/>
      <protection hidden="1"/>
    </xf>
    <xf numFmtId="164" fontId="19" fillId="0" borderId="0" xfId="0" applyNumberFormat="1" applyFont="1" applyAlignment="1" applyProtection="1">
      <alignment horizontal="left" vertical="center"/>
      <protection hidden="1"/>
    </xf>
    <xf numFmtId="166" fontId="22" fillId="25" borderId="11" xfId="0" applyNumberFormat="1" applyFont="1" applyFill="1" applyBorder="1" applyAlignment="1" applyProtection="1">
      <alignment vertical="center"/>
      <protection hidden="1"/>
    </xf>
    <xf numFmtId="166" fontId="22" fillId="25" borderId="12" xfId="0" applyNumberFormat="1" applyFont="1" applyFill="1" applyBorder="1" applyAlignment="1" applyProtection="1">
      <alignment vertical="center"/>
      <protection hidden="1"/>
    </xf>
    <xf numFmtId="0" fontId="34"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1" fontId="31" fillId="25" borderId="14" xfId="0" applyNumberFormat="1" applyFont="1" applyFill="1" applyBorder="1" applyAlignment="1" applyProtection="1">
      <alignment vertical="center"/>
      <protection hidden="1"/>
    </xf>
    <xf numFmtId="0" fontId="18" fillId="0" borderId="0" xfId="0"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166" fontId="22" fillId="0" borderId="10" xfId="0" applyNumberFormat="1" applyFont="1" applyFill="1" applyBorder="1" applyAlignment="1" applyProtection="1">
      <alignment vertical="center"/>
      <protection locked="0"/>
    </xf>
    <xf numFmtId="166" fontId="22" fillId="0" borderId="11"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49" fontId="22" fillId="25" borderId="16" xfId="28" applyNumberFormat="1" applyFont="1" applyFill="1" applyBorder="1" applyAlignment="1" applyProtection="1">
      <alignment horizontal="left" vertical="center" wrapText="1" indent="1"/>
      <protection hidden="1"/>
    </xf>
    <xf numFmtId="49" fontId="24" fillId="25" borderId="16" xfId="28" applyNumberFormat="1" applyFont="1" applyFill="1" applyBorder="1" applyAlignment="1" applyProtection="1">
      <alignment horizontal="left" vertical="center" wrapText="1" indent="1"/>
      <protection hidden="1"/>
    </xf>
    <xf numFmtId="49" fontId="24" fillId="25" borderId="16" xfId="0"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49" fontId="31" fillId="25" borderId="17"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0" fontId="19" fillId="24" borderId="0" xfId="0" applyFont="1" applyFill="1" applyBorder="1" applyAlignment="1" applyProtection="1">
      <alignment horizontal="center" vertical="center"/>
      <protection hidden="1"/>
    </xf>
    <xf numFmtId="0" fontId="29" fillId="25" borderId="19" xfId="0" applyFont="1" applyFill="1" applyBorder="1" applyAlignment="1" applyProtection="1">
      <alignment horizontal="center" vertical="center" wrapText="1"/>
      <protection hidden="1"/>
    </xf>
    <xf numFmtId="0" fontId="19" fillId="25" borderId="20" xfId="0" applyFont="1" applyFill="1" applyBorder="1" applyAlignment="1" applyProtection="1">
      <alignment vertical="center"/>
      <protection hidden="1"/>
    </xf>
    <xf numFmtId="164" fontId="22" fillId="25" borderId="21" xfId="0" applyNumberFormat="1" applyFont="1" applyFill="1" applyBorder="1" applyAlignment="1" applyProtection="1">
      <alignment horizontal="center" vertical="center" wrapText="1"/>
      <protection hidden="1"/>
    </xf>
    <xf numFmtId="1" fontId="22" fillId="25" borderId="11" xfId="0" applyNumberFormat="1" applyFont="1" applyFill="1" applyBorder="1" applyAlignment="1" applyProtection="1">
      <alignment vertical="center"/>
      <protection hidden="1"/>
    </xf>
    <xf numFmtId="0" fontId="19" fillId="25" borderId="22" xfId="0" applyFont="1" applyFill="1" applyBorder="1" applyAlignment="1" applyProtection="1">
      <alignment vertical="center"/>
      <protection hidden="1"/>
    </xf>
    <xf numFmtId="1" fontId="37" fillId="0" borderId="23" xfId="0" applyNumberFormat="1" applyFont="1" applyBorder="1" applyAlignment="1" applyProtection="1">
      <alignment vertical="center"/>
      <protection hidden="1"/>
    </xf>
    <xf numFmtId="49" fontId="22" fillId="25" borderId="24" xfId="0" applyNumberFormat="1" applyFont="1" applyFill="1" applyBorder="1" applyAlignment="1" applyProtection="1">
      <alignment horizontal="left" vertical="center" wrapText="1" indent="1"/>
      <protection hidden="1"/>
    </xf>
    <xf numFmtId="49" fontId="22" fillId="25" borderId="25" xfId="0" applyNumberFormat="1" applyFont="1" applyFill="1" applyBorder="1" applyAlignment="1" applyProtection="1">
      <alignment horizontal="left" vertical="center" wrapText="1" indent="1"/>
      <protection hidden="1"/>
    </xf>
    <xf numFmtId="166" fontId="22" fillId="0" borderId="26" xfId="0" applyNumberFormat="1" applyFont="1" applyFill="1" applyBorder="1" applyAlignment="1" applyProtection="1">
      <alignment vertical="center"/>
      <protection locked="0"/>
    </xf>
    <xf numFmtId="164" fontId="37" fillId="0" borderId="23" xfId="0" applyNumberFormat="1" applyFont="1" applyFill="1" applyBorder="1" applyAlignment="1" applyProtection="1">
      <alignment horizontal="right"/>
      <protection hidden="1"/>
    </xf>
    <xf numFmtId="0" fontId="37" fillId="0" borderId="0" xfId="0" applyFont="1" applyFill="1" applyAlignment="1" applyProtection="1">
      <alignment vertical="center"/>
      <protection hidden="1"/>
    </xf>
    <xf numFmtId="1" fontId="37" fillId="0" borderId="27" xfId="0" applyNumberFormat="1" applyFont="1" applyFill="1" applyBorder="1" applyAlignment="1" applyProtection="1">
      <alignment vertical="center"/>
      <protection hidden="1"/>
    </xf>
    <xf numFmtId="1" fontId="37" fillId="0" borderId="23" xfId="0" applyNumberFormat="1" applyFont="1" applyFill="1" applyBorder="1" applyAlignment="1" applyProtection="1">
      <alignment vertical="center"/>
      <protection hidden="1"/>
    </xf>
    <xf numFmtId="164" fontId="37" fillId="0" borderId="28" xfId="0" applyNumberFormat="1" applyFont="1" applyFill="1" applyBorder="1" applyAlignment="1" applyProtection="1">
      <alignment vertical="center"/>
      <protection hidden="1"/>
    </xf>
    <xf numFmtId="164" fontId="37" fillId="0" borderId="29" xfId="0" applyNumberFormat="1" applyFont="1" applyFill="1" applyBorder="1" applyAlignment="1" applyProtection="1">
      <alignment horizontal="right"/>
      <protection hidden="1"/>
    </xf>
    <xf numFmtId="49" fontId="30" fillId="0" borderId="23" xfId="0" applyNumberFormat="1" applyFont="1" applyFill="1" applyBorder="1" applyAlignment="1" applyProtection="1">
      <alignment horizontal="left" vertical="center" wrapText="1"/>
      <protection hidden="1"/>
    </xf>
    <xf numFmtId="49" fontId="22" fillId="0" borderId="23" xfId="0" applyNumberFormat="1" applyFont="1" applyFill="1" applyBorder="1" applyAlignment="1" applyProtection="1">
      <alignment horizontal="left" vertical="center" wrapText="1"/>
      <protection hidden="1"/>
    </xf>
    <xf numFmtId="164" fontId="19" fillId="0" borderId="23" xfId="0" applyNumberFormat="1" applyFont="1" applyBorder="1" applyAlignment="1" applyProtection="1">
      <alignment horizontal="left" vertical="center"/>
      <protection hidden="1"/>
    </xf>
    <xf numFmtId="164" fontId="37" fillId="0" borderId="23" xfId="0" applyNumberFormat="1" applyFont="1" applyFill="1" applyBorder="1" applyProtection="1">
      <protection hidden="1"/>
    </xf>
    <xf numFmtId="0" fontId="38" fillId="0" borderId="23" xfId="0" applyFont="1" applyFill="1" applyBorder="1" applyAlignment="1" applyProtection="1">
      <alignment horizontal="center" vertical="center"/>
      <protection hidden="1"/>
    </xf>
    <xf numFmtId="1" fontId="37" fillId="0" borderId="23" xfId="0" applyNumberFormat="1" applyFont="1" applyFill="1" applyBorder="1" applyProtection="1">
      <protection hidden="1"/>
    </xf>
    <xf numFmtId="0" fontId="37" fillId="0" borderId="23" xfId="0" applyFont="1" applyFill="1" applyBorder="1" applyAlignment="1" applyProtection="1">
      <alignment vertical="center"/>
      <protection hidden="1"/>
    </xf>
    <xf numFmtId="1" fontId="37" fillId="0" borderId="23" xfId="0" applyNumberFormat="1" applyFont="1" applyBorder="1" applyProtection="1">
      <protection hidden="1"/>
    </xf>
    <xf numFmtId="0" fontId="37" fillId="0" borderId="23" xfId="0" applyFont="1" applyBorder="1" applyAlignment="1" applyProtection="1">
      <alignment vertical="center"/>
      <protection hidden="1"/>
    </xf>
    <xf numFmtId="164" fontId="37" fillId="0" borderId="23" xfId="0" applyNumberFormat="1" applyFont="1" applyFill="1" applyBorder="1" applyAlignment="1" applyProtection="1">
      <alignment horizontal="center" vertical="center"/>
      <protection hidden="1"/>
    </xf>
    <xf numFmtId="0" fontId="39" fillId="0" borderId="23" xfId="0" applyFont="1" applyFill="1" applyBorder="1" applyAlignment="1" applyProtection="1">
      <alignment horizontal="center" vertical="center"/>
      <protection hidden="1"/>
    </xf>
    <xf numFmtId="164" fontId="22" fillId="0" borderId="11" xfId="40" applyNumberFormat="1" applyFont="1" applyFill="1" applyBorder="1" applyAlignment="1" applyProtection="1">
      <alignment horizontal="center" vertical="center"/>
      <protection locked="0"/>
    </xf>
    <xf numFmtId="164" fontId="22" fillId="0" borderId="30" xfId="40" applyNumberFormat="1" applyFont="1" applyFill="1" applyBorder="1" applyAlignment="1" applyProtection="1">
      <alignment horizontal="center" vertical="center"/>
      <protection locked="0"/>
    </xf>
    <xf numFmtId="166" fontId="22" fillId="25" borderId="31" xfId="0" applyNumberFormat="1" applyFont="1" applyFill="1" applyBorder="1" applyAlignment="1" applyProtection="1">
      <alignment vertical="center"/>
      <protection hidden="1"/>
    </xf>
    <xf numFmtId="0" fontId="32" fillId="0" borderId="37" xfId="0" applyFont="1" applyBorder="1" applyAlignment="1" applyProtection="1">
      <alignment horizontal="center" vertical="center" wrapText="1"/>
      <protection hidden="1"/>
    </xf>
    <xf numFmtId="0" fontId="0" fillId="0" borderId="29" xfId="0" applyBorder="1" applyAlignment="1">
      <alignment horizontal="center" vertical="center" wrapText="1"/>
    </xf>
    <xf numFmtId="164" fontId="40" fillId="0" borderId="38" xfId="0" applyNumberFormat="1" applyFont="1" applyBorder="1" applyAlignment="1" applyProtection="1">
      <alignment horizontal="center" vertical="center"/>
      <protection hidden="1"/>
    </xf>
    <xf numFmtId="0" fontId="41" fillId="0" borderId="37" xfId="0" applyFont="1" applyBorder="1" applyAlignment="1">
      <alignment horizontal="center" vertical="center"/>
    </xf>
    <xf numFmtId="0" fontId="41" fillId="0" borderId="29" xfId="0" applyFont="1" applyBorder="1" applyAlignment="1">
      <alignment horizontal="center" vertical="center"/>
    </xf>
    <xf numFmtId="164" fontId="25" fillId="0" borderId="37" xfId="0" applyNumberFormat="1" applyFont="1" applyFill="1" applyBorder="1" applyAlignment="1" applyProtection="1">
      <alignment horizontal="center" vertical="center"/>
      <protection hidden="1"/>
    </xf>
    <xf numFmtId="0" fontId="16" fillId="0" borderId="29" xfId="0" applyFont="1" applyFill="1" applyBorder="1" applyAlignment="1">
      <alignment vertical="center"/>
    </xf>
    <xf numFmtId="0" fontId="42" fillId="0" borderId="38" xfId="0" applyFont="1" applyFill="1" applyBorder="1" applyAlignment="1" applyProtection="1">
      <alignment horizontal="center" vertical="center"/>
      <protection hidden="1"/>
    </xf>
    <xf numFmtId="165" fontId="31" fillId="24" borderId="32"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36" fillId="25" borderId="33" xfId="0" applyNumberFormat="1" applyFont="1" applyFill="1" applyBorder="1" applyAlignment="1" applyProtection="1">
      <alignment horizontal="left" vertical="center" wrapText="1" indent="1"/>
      <protection hidden="1"/>
    </xf>
    <xf numFmtId="0" fontId="0" fillId="0" borderId="33" xfId="0" applyBorder="1"/>
    <xf numFmtId="164" fontId="23" fillId="25" borderId="34" xfId="0" applyNumberFormat="1" applyFont="1" applyFill="1" applyBorder="1" applyAlignment="1" applyProtection="1">
      <alignment horizontal="center" vertical="center" wrapText="1"/>
      <protection hidden="1"/>
    </xf>
    <xf numFmtId="0" fontId="0" fillId="0" borderId="33" xfId="0" applyBorder="1" applyAlignment="1">
      <alignment horizontal="center" vertical="center" wrapText="1"/>
    </xf>
    <xf numFmtId="0" fontId="0" fillId="0" borderId="35" xfId="0" applyBorder="1" applyAlignment="1">
      <alignment horizontal="center" vertical="center" wrapText="1"/>
    </xf>
    <xf numFmtId="164" fontId="35" fillId="25" borderId="36" xfId="0" applyNumberFormat="1" applyFont="1" applyFill="1" applyBorder="1" applyAlignment="1" applyProtection="1">
      <alignment horizontal="center" vertical="center" wrapText="1"/>
      <protection hidden="1"/>
    </xf>
    <xf numFmtId="0" fontId="0" fillId="0" borderId="32" xfId="0" applyBorder="1" applyAlignment="1">
      <alignment horizontal="center" vertical="center" wrapText="1"/>
    </xf>
    <xf numFmtId="0" fontId="0" fillId="0" borderId="22" xfId="0" applyBorder="1" applyAlignment="1">
      <alignment horizontal="center" vertical="center" wrapText="1"/>
    </xf>
    <xf numFmtId="164" fontId="33" fillId="24" borderId="33" xfId="0" applyNumberFormat="1" applyFont="1" applyFill="1" applyBorder="1" applyAlignment="1" applyProtection="1">
      <alignment horizontal="center" vertical="center" wrapText="1"/>
      <protection hidden="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44"/>
  <sheetViews>
    <sheetView tabSelected="1" zoomScale="130" zoomScaleNormal="115" workbookViewId="0"/>
  </sheetViews>
  <sheetFormatPr defaultColWidth="0" defaultRowHeight="0" customHeight="1" zeroHeight="1"/>
  <cols>
    <col min="1" max="1" width="8.6640625" style="1" customWidth="1"/>
    <col min="2" max="2" width="32.6640625" style="8" customWidth="1"/>
    <col min="3" max="6" width="13.6640625" style="1" customWidth="1"/>
    <col min="7" max="7" width="8.6640625" style="1" customWidth="1"/>
    <col min="8" max="16384" width="0" style="1" hidden="1"/>
  </cols>
  <sheetData>
    <row r="1" spans="1:10" ht="39.9" customHeight="1" thickBot="1">
      <c r="A1" s="27"/>
      <c r="B1" s="65" t="s">
        <v>29</v>
      </c>
      <c r="C1" s="66"/>
      <c r="D1" s="66"/>
      <c r="E1" s="66"/>
      <c r="F1" s="66"/>
      <c r="G1" s="4"/>
    </row>
    <row r="2" spans="1:10" ht="73.5" customHeight="1" thickTop="1">
      <c r="A2" s="4"/>
      <c r="B2" s="34"/>
      <c r="C2" s="26" t="s">
        <v>24</v>
      </c>
      <c r="D2" s="26" t="s">
        <v>28</v>
      </c>
      <c r="E2" s="30" t="s">
        <v>19</v>
      </c>
      <c r="F2" s="28"/>
      <c r="G2" s="4"/>
    </row>
    <row r="3" spans="1:10" ht="24.9" customHeight="1">
      <c r="A3" s="4"/>
      <c r="B3" s="35" t="s">
        <v>2</v>
      </c>
      <c r="C3" s="18">
        <v>10000</v>
      </c>
      <c r="D3" s="18">
        <v>0</v>
      </c>
      <c r="E3" s="36">
        <v>0</v>
      </c>
      <c r="F3" s="29"/>
      <c r="G3" s="17"/>
    </row>
    <row r="4" spans="1:10" ht="24.9" customHeight="1">
      <c r="A4" s="4"/>
      <c r="B4" s="20" t="s">
        <v>14</v>
      </c>
      <c r="C4" s="18"/>
      <c r="D4" s="18"/>
      <c r="E4" s="18"/>
      <c r="F4" s="29"/>
      <c r="G4" s="4"/>
      <c r="H4" s="2"/>
      <c r="I4" s="3"/>
    </row>
    <row r="5" spans="1:10" ht="27" customHeight="1">
      <c r="A5" s="4"/>
      <c r="B5" s="21" t="s">
        <v>9</v>
      </c>
      <c r="C5" s="6">
        <f>+C3-C4</f>
        <v>10000</v>
      </c>
      <c r="D5" s="6">
        <f>+D3-D4</f>
        <v>0</v>
      </c>
      <c r="E5" s="6">
        <f>+E3-E4</f>
        <v>0</v>
      </c>
      <c r="F5" s="29"/>
      <c r="G5" s="5"/>
      <c r="H5" s="2"/>
      <c r="I5" s="3"/>
      <c r="J5" s="2"/>
    </row>
    <row r="6" spans="1:10" ht="27" customHeight="1">
      <c r="A6" s="4"/>
      <c r="B6" s="21" t="s">
        <v>23</v>
      </c>
      <c r="C6" s="6"/>
      <c r="D6" s="6"/>
      <c r="E6" s="9"/>
      <c r="F6" s="10"/>
      <c r="G6" s="5"/>
      <c r="H6" s="2"/>
      <c r="I6" s="3"/>
      <c r="J6" s="2"/>
    </row>
    <row r="7" spans="1:10" ht="27" customHeight="1">
      <c r="A7" s="4"/>
      <c r="B7" s="22" t="s">
        <v>30</v>
      </c>
      <c r="C7" s="6"/>
      <c r="D7" s="6"/>
      <c r="E7" s="18">
        <v>0</v>
      </c>
      <c r="F7" s="29"/>
      <c r="G7" s="5"/>
      <c r="H7" s="2"/>
      <c r="I7" s="3"/>
      <c r="J7" s="2"/>
    </row>
    <row r="8" spans="1:10" ht="27" customHeight="1">
      <c r="A8" s="4"/>
      <c r="B8" s="22" t="s">
        <v>31</v>
      </c>
      <c r="C8" s="19">
        <v>0</v>
      </c>
      <c r="D8" s="19">
        <v>0</v>
      </c>
      <c r="E8" s="18">
        <v>0</v>
      </c>
      <c r="F8" s="29"/>
      <c r="G8" s="5"/>
      <c r="H8" s="2"/>
      <c r="I8" s="3"/>
      <c r="J8" s="2"/>
    </row>
    <row r="9" spans="1:10" ht="27" customHeight="1">
      <c r="A9" s="4"/>
      <c r="B9" s="22" t="s">
        <v>32</v>
      </c>
      <c r="C9" s="18">
        <v>0</v>
      </c>
      <c r="D9" s="18">
        <v>0</v>
      </c>
      <c r="E9" s="18">
        <v>0</v>
      </c>
      <c r="F9" s="29"/>
      <c r="G9" s="5"/>
      <c r="H9" s="2"/>
      <c r="I9" s="3"/>
      <c r="J9" s="2"/>
    </row>
    <row r="10" spans="1:10" ht="27" customHeight="1">
      <c r="A10" s="4"/>
      <c r="B10" s="22" t="s">
        <v>33</v>
      </c>
      <c r="C10" s="18">
        <v>0</v>
      </c>
      <c r="D10" s="18">
        <v>0</v>
      </c>
      <c r="E10" s="18">
        <v>0</v>
      </c>
      <c r="F10" s="29"/>
      <c r="G10" s="5"/>
      <c r="H10" s="2"/>
      <c r="I10" s="3"/>
      <c r="J10" s="2"/>
    </row>
    <row r="11" spans="1:10" ht="27" customHeight="1">
      <c r="A11" s="4"/>
      <c r="B11" s="23" t="s">
        <v>34</v>
      </c>
      <c r="C11" s="18">
        <v>0</v>
      </c>
      <c r="D11" s="18">
        <v>0</v>
      </c>
      <c r="E11" s="18">
        <v>0</v>
      </c>
      <c r="F11" s="29"/>
      <c r="G11" s="5"/>
      <c r="H11" s="2"/>
      <c r="I11" s="3"/>
    </row>
    <row r="12" spans="1:10" ht="36" customHeight="1">
      <c r="A12" s="4"/>
      <c r="B12" s="24" t="s">
        <v>22</v>
      </c>
      <c r="C12" s="9">
        <f>SUM(C8:C11)</f>
        <v>0</v>
      </c>
      <c r="D12" s="9">
        <f>SUM(D8:D11)</f>
        <v>0</v>
      </c>
      <c r="E12" s="6">
        <f>SUM(E7:E11)</f>
        <v>0</v>
      </c>
      <c r="F12" s="29"/>
      <c r="G12" s="5"/>
      <c r="H12" s="2"/>
      <c r="I12" s="3"/>
    </row>
    <row r="13" spans="1:10" ht="39.9" customHeight="1">
      <c r="A13" s="4"/>
      <c r="B13" s="34" t="s">
        <v>26</v>
      </c>
      <c r="C13" s="56">
        <f>IF((C5-C12)&gt;0,(C5-C12),0)</f>
        <v>10000</v>
      </c>
      <c r="D13" s="56">
        <f>IF((D5-D12)&gt;0,(D5-D12),0)</f>
        <v>0</v>
      </c>
      <c r="E13" s="56">
        <f>IF((E5-E12)&gt;0,(E5-E12),0)</f>
        <v>0</v>
      </c>
      <c r="F13" s="29"/>
      <c r="G13" s="4"/>
      <c r="H13" s="2"/>
    </row>
    <row r="14" spans="1:10" ht="30" customHeight="1">
      <c r="A14" s="4"/>
      <c r="B14" s="20" t="s">
        <v>21</v>
      </c>
      <c r="C14" s="54">
        <v>42613</v>
      </c>
      <c r="D14" s="55">
        <v>42674</v>
      </c>
      <c r="E14" s="54">
        <v>42674</v>
      </c>
      <c r="F14" s="29"/>
      <c r="G14" s="4"/>
      <c r="H14" s="2"/>
    </row>
    <row r="15" spans="1:10" ht="36" customHeight="1">
      <c r="A15" s="4"/>
      <c r="B15" s="20" t="s">
        <v>16</v>
      </c>
      <c r="C15" s="31">
        <f>ROUND(MAX(((YEAR(C14)-YEAR(C25))*12+MONTH(C14)-MONTH(C25)),0)*C13*1%,0)</f>
        <v>100</v>
      </c>
      <c r="D15" s="31">
        <f>ROUND(MAX(((YEAR(D14)-YEAR(D25))*12+MONTH(D14)-MONTH(D25)),0)*D13*1%,0)</f>
        <v>0</v>
      </c>
      <c r="E15" s="13">
        <f>IF(E14&lt;=DATE(2016,9,30),0,ROUND(((YEAR(E14)-YEAR(D25))*12+MONTH(E14)-MONTH(D25))*E13*1%,0))</f>
        <v>0</v>
      </c>
      <c r="F15" s="29"/>
      <c r="G15" s="4"/>
      <c r="H15" s="2"/>
    </row>
    <row r="16" spans="1:10" ht="36" customHeight="1">
      <c r="A16" s="4"/>
      <c r="B16" s="24" t="s">
        <v>17</v>
      </c>
      <c r="C16" s="13">
        <f>IF(C5&lt;10000,0,IF(C12&gt;=(C5*0.9),0,ROUND(((YEAR(C14)-YEAR(F25))*12+MONTH(C14)-MONTH(F25))*C13*1%,0)))</f>
        <v>500</v>
      </c>
      <c r="D16" s="13">
        <f>IF(D5&lt;10000,0,IF(D12&gt;=(D5*0.9),0,ROUND(((YEAR(D14)-YEAR(F25))*12+MONTH(D14)-MONTH(F25))*D13*1%,0)))</f>
        <v>0</v>
      </c>
      <c r="E16" s="13">
        <f>IF(E5&lt;10000,0,IF(E12&gt;=(E5*0.9),0,ROUND(((YEAR(E14)-YEAR(F25))*12+MONTH(E14)-MONTH(F25))*E13*1%,0)))</f>
        <v>0</v>
      </c>
      <c r="F16" s="29"/>
      <c r="G16" s="4"/>
      <c r="H16" s="2"/>
    </row>
    <row r="17" spans="1:8" ht="36" customHeight="1">
      <c r="A17" s="4"/>
      <c r="B17" s="24" t="s">
        <v>18</v>
      </c>
      <c r="C17" s="14">
        <f>IF(C5&lt;10000,0,D33)</f>
        <v>370</v>
      </c>
      <c r="D17" s="14">
        <f>IF(D5&lt;10000,0,D39)</f>
        <v>0</v>
      </c>
      <c r="E17" s="13">
        <f>IF(E5&lt;10000,0,F33)</f>
        <v>0</v>
      </c>
      <c r="F17" s="29"/>
      <c r="G17" s="4"/>
      <c r="H17" s="2"/>
    </row>
    <row r="18" spans="1:8" ht="36" customHeight="1" thickBot="1">
      <c r="A18" s="4"/>
      <c r="B18" s="25" t="s">
        <v>15</v>
      </c>
      <c r="C18" s="15">
        <f>SUM(C15:C17)</f>
        <v>970</v>
      </c>
      <c r="D18" s="15">
        <f>SUM(D15:D17)</f>
        <v>0</v>
      </c>
      <c r="E18" s="15">
        <f>SUM(E15:E17)</f>
        <v>0</v>
      </c>
      <c r="F18" s="32"/>
      <c r="G18" s="4"/>
      <c r="H18" s="2"/>
    </row>
    <row r="19" spans="1:8" ht="60" customHeight="1" thickTop="1">
      <c r="A19" s="4"/>
      <c r="B19" s="67" t="s">
        <v>35</v>
      </c>
      <c r="C19" s="68"/>
      <c r="D19" s="68"/>
      <c r="E19" s="68"/>
      <c r="F19" s="68"/>
      <c r="G19" s="4"/>
      <c r="H19" s="2"/>
    </row>
    <row r="20" spans="1:8" ht="9.9" customHeight="1" thickBot="1">
      <c r="A20" s="4"/>
      <c r="B20" s="7"/>
      <c r="C20" s="4"/>
      <c r="D20" s="4"/>
      <c r="E20" s="4"/>
      <c r="F20" s="4"/>
      <c r="G20" s="4"/>
    </row>
    <row r="21" spans="1:8" ht="20.100000000000001" customHeight="1" thickTop="1">
      <c r="A21" s="4"/>
      <c r="B21" s="69" t="s">
        <v>1</v>
      </c>
      <c r="C21" s="70"/>
      <c r="D21" s="70"/>
      <c r="E21" s="70"/>
      <c r="F21" s="71"/>
      <c r="G21" s="4"/>
    </row>
    <row r="22" spans="1:8" ht="20.100000000000001" customHeight="1" thickBot="1">
      <c r="A22" s="4"/>
      <c r="B22" s="72" t="s">
        <v>0</v>
      </c>
      <c r="C22" s="73"/>
      <c r="D22" s="73"/>
      <c r="E22" s="73"/>
      <c r="F22" s="74"/>
      <c r="G22" s="4"/>
    </row>
    <row r="23" spans="1:8" ht="30" customHeight="1" thickTop="1">
      <c r="A23" s="4"/>
      <c r="B23" s="75" t="s">
        <v>36</v>
      </c>
      <c r="C23" s="70"/>
      <c r="D23" s="70"/>
      <c r="E23" s="70"/>
      <c r="F23" s="70"/>
      <c r="G23" s="4"/>
    </row>
    <row r="24" spans="1:8" ht="29.25" hidden="1" customHeight="1">
      <c r="B24" s="59" t="s">
        <v>11</v>
      </c>
      <c r="C24" s="60"/>
      <c r="D24" s="60"/>
      <c r="E24" s="60"/>
      <c r="F24" s="61"/>
      <c r="G24" s="11"/>
    </row>
    <row r="25" spans="1:8" ht="29.25" hidden="1" customHeight="1">
      <c r="B25" s="43" t="s">
        <v>10</v>
      </c>
      <c r="C25" s="52">
        <f>DATE(2016,7,31)</f>
        <v>42582</v>
      </c>
      <c r="D25" s="41">
        <f>DATE(2016,9,30)</f>
        <v>42643</v>
      </c>
      <c r="E25" s="53" t="s">
        <v>7</v>
      </c>
      <c r="F25" s="41">
        <f>DATE(2016,3,31)</f>
        <v>42460</v>
      </c>
    </row>
    <row r="26" spans="1:8" ht="29.25" hidden="1" customHeight="1">
      <c r="B26" s="43"/>
      <c r="C26" s="62" t="s">
        <v>27</v>
      </c>
      <c r="D26" s="63"/>
      <c r="E26" s="64" t="s">
        <v>19</v>
      </c>
      <c r="F26" s="63"/>
    </row>
    <row r="27" spans="1:8" ht="29.25" hidden="1" customHeight="1">
      <c r="B27" s="44" t="s">
        <v>20</v>
      </c>
      <c r="C27" s="42" t="s">
        <v>12</v>
      </c>
      <c r="D27" s="37" t="s">
        <v>13</v>
      </c>
      <c r="E27" s="37" t="s">
        <v>12</v>
      </c>
      <c r="F27" s="37" t="s">
        <v>13</v>
      </c>
    </row>
    <row r="28" spans="1:8" ht="29.25" hidden="1" customHeight="1">
      <c r="B28" s="44" t="s">
        <v>8</v>
      </c>
      <c r="C28" s="46"/>
      <c r="D28" s="47"/>
      <c r="E28" s="48">
        <f>((E5*0.15)-(E7))</f>
        <v>0</v>
      </c>
      <c r="F28" s="48">
        <f>IF(E7&gt;=(0.12*E5),0,IF(E28&gt;0,E28*1%*3,0))</f>
        <v>0</v>
      </c>
      <c r="G28" s="12"/>
    </row>
    <row r="29" spans="1:8" ht="29.25" hidden="1" customHeight="1">
      <c r="B29" s="44" t="s">
        <v>3</v>
      </c>
      <c r="C29" s="48">
        <f>((C5*0.3)-(C8))</f>
        <v>3000</v>
      </c>
      <c r="D29" s="48">
        <f>IF(C29&gt;0,C29*1%*3,0)</f>
        <v>90</v>
      </c>
      <c r="E29" s="48">
        <f>((E5*0.45)-(E7+E8))</f>
        <v>0</v>
      </c>
      <c r="F29" s="48">
        <f>IF((E7+E8)&gt;=(0.36*E5),0,IF(E29&gt;0,E29*1%*3,0))</f>
        <v>0</v>
      </c>
    </row>
    <row r="30" spans="1:8" ht="29.25" hidden="1" customHeight="1">
      <c r="B30" s="44" t="s">
        <v>4</v>
      </c>
      <c r="C30" s="48">
        <f>((C5*0.6)-(C8+C9))</f>
        <v>6000</v>
      </c>
      <c r="D30" s="48">
        <f>IF(C30&gt;0,C30*1%*3,0)</f>
        <v>180</v>
      </c>
      <c r="E30" s="48">
        <f>((E5*0.75)-(E7+E8+E9))</f>
        <v>0</v>
      </c>
      <c r="F30" s="48">
        <f>IF(E30&gt;0,E30*1%*3,0)</f>
        <v>0</v>
      </c>
    </row>
    <row r="31" spans="1:8" ht="29.25" hidden="1" customHeight="1">
      <c r="B31" s="44" t="s">
        <v>5</v>
      </c>
      <c r="C31" s="48">
        <f>((C5)-(C8+C9+C10))</f>
        <v>10000</v>
      </c>
      <c r="D31" s="48">
        <f>IF(C31&gt;0,C31*1%*1,0)</f>
        <v>100</v>
      </c>
      <c r="E31" s="48">
        <f>((E5)-(E7+E8+E9+E10))</f>
        <v>0</v>
      </c>
      <c r="F31" s="48">
        <f>IF(E31&gt;0,E31*1%*1,0)</f>
        <v>0</v>
      </c>
    </row>
    <row r="32" spans="1:8" ht="29.25" hidden="1" customHeight="1">
      <c r="B32" s="44" t="s">
        <v>6</v>
      </c>
      <c r="C32" s="48">
        <f>((C5)-(C8+C9+C10+C11))</f>
        <v>10000</v>
      </c>
      <c r="D32" s="48"/>
      <c r="E32" s="48">
        <f>((E5)-(E7+E8+E9+E10+E11))</f>
        <v>0</v>
      </c>
      <c r="F32" s="48">
        <v>0</v>
      </c>
    </row>
    <row r="33" spans="2:6" ht="29.25" hidden="1" customHeight="1">
      <c r="B33" s="44"/>
      <c r="C33" s="38"/>
      <c r="D33" s="39">
        <f>SUM(D29:D32)</f>
        <v>370</v>
      </c>
      <c r="E33" s="49"/>
      <c r="F33" s="40">
        <f>ROUND(SUM(F28:F32),0)</f>
        <v>0</v>
      </c>
    </row>
    <row r="34" spans="2:6" ht="29.25" hidden="1" customHeight="1">
      <c r="B34" s="45"/>
      <c r="C34" s="57" t="s">
        <v>25</v>
      </c>
      <c r="D34" s="58"/>
      <c r="E34" s="16"/>
      <c r="F34" s="16"/>
    </row>
    <row r="35" spans="2:6" ht="29.25" hidden="1" customHeight="1">
      <c r="B35" s="44" t="s">
        <v>3</v>
      </c>
      <c r="C35" s="50">
        <f>((D5*0.3)-(D8))</f>
        <v>0</v>
      </c>
      <c r="D35" s="50">
        <f>IF(C35&gt;0,C35*1%*3,0)</f>
        <v>0</v>
      </c>
    </row>
    <row r="36" spans="2:6" ht="29.25" hidden="1" customHeight="1">
      <c r="B36" s="44" t="s">
        <v>4</v>
      </c>
      <c r="C36" s="50">
        <f>((D5*0.6)-(D8+D9))</f>
        <v>0</v>
      </c>
      <c r="D36" s="50">
        <f>IF(C36&gt;0,C36*1%*3,0)</f>
        <v>0</v>
      </c>
    </row>
    <row r="37" spans="2:6" ht="29.25" hidden="1" customHeight="1">
      <c r="B37" s="44" t="s">
        <v>5</v>
      </c>
      <c r="C37" s="50">
        <f>((D5)-(D8+D9+D10))</f>
        <v>0</v>
      </c>
      <c r="D37" s="50">
        <f>IF(C37&gt;0,C37*1%*1,0)</f>
        <v>0</v>
      </c>
    </row>
    <row r="38" spans="2:6" ht="29.25" hidden="1" customHeight="1">
      <c r="B38" s="44" t="s">
        <v>6</v>
      </c>
      <c r="C38" s="50">
        <f>((D5)-(D8+D9+D10+D11))</f>
        <v>0</v>
      </c>
      <c r="D38" s="50"/>
    </row>
    <row r="39" spans="2:6" ht="29.25" hidden="1" customHeight="1">
      <c r="B39" s="45"/>
      <c r="C39" s="51"/>
      <c r="D39" s="33">
        <f>SUM(D35:D38)</f>
        <v>0</v>
      </c>
    </row>
    <row r="40" spans="2:6" ht="29.25" hidden="1" customHeight="1"/>
    <row r="41" spans="2:6" ht="29.25" hidden="1" customHeight="1"/>
    <row r="42" spans="2:6" ht="29.25" hidden="1" customHeight="1"/>
    <row r="43" spans="2:6" ht="29.25" hidden="1" customHeight="1"/>
    <row r="44" spans="2:6" ht="29.25" hidden="1" customHeight="1"/>
  </sheetData>
  <sheetProtection password="B055" sheet="1" objects="1" scenarios="1"/>
  <mergeCells count="9">
    <mergeCell ref="C34:D34"/>
    <mergeCell ref="B24:F24"/>
    <mergeCell ref="C26:D26"/>
    <mergeCell ref="E26:F26"/>
    <mergeCell ref="B1:F1"/>
    <mergeCell ref="B19:F19"/>
    <mergeCell ref="B21:F21"/>
    <mergeCell ref="B22:F22"/>
    <mergeCell ref="B23:F23"/>
  </mergeCells>
  <phoneticPr fontId="18" type="noConversion"/>
  <dataValidations count="5">
    <dataValidation type="whole" operator="greaterThanOrEqual" allowBlank="1" showInputMessage="1" showErrorMessage="1" errorTitle="Numbers Only" error="Enter A Whole Number_x000a_Use No Decmal Values" sqref="C3:E4">
      <formula1>0</formula1>
    </dataValidation>
    <dataValidation type="whole" operator="greaterThanOrEqual" allowBlank="1" showInputMessage="1" showErrorMessage="1" errorTitle="Number Only" error="Enter A Whole Number" sqref="E7:E11 C8:D11">
      <formula1>0</formula1>
    </dataValidation>
    <dataValidation type="date" operator="greaterThan" allowBlank="1" showInputMessage="1" showErrorMessage="1" errorTitle="Date Only" error="Enter A Date Later Than March 31, 2015" sqref="E14">
      <formula1>42094</formula1>
    </dataValidation>
    <dataValidation type="date" operator="greaterThan" allowBlank="1" showInputMessage="1" showErrorMessage="1" errorTitle="Date Only" error="Enter A Date Later Than March 31, 2015" sqref="D14">
      <formula1>42094</formula1>
    </dataValidation>
    <dataValidation type="date" operator="greaterThan" allowBlank="1" showInputMessage="1" showErrorMessage="1" errorTitle="Date Only" error="Enter A Date Later Than March 31, 2015" sqref="C14">
      <formula1>42094</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 AY 15-16</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2016-08-12T06:27:56Z</dcterms:modified>
</cp:coreProperties>
</file>