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tatement of Income" sheetId="1" r:id="rId1"/>
  </sheets>
  <definedNames>
    <definedName name="_xlnm.Print_Area" localSheetId="0">'Statement of Income'!$A$1:$C$54</definedName>
  </definedNames>
  <calcPr calcId="124519"/>
</workbook>
</file>

<file path=xl/calcChain.xml><?xml version="1.0" encoding="utf-8"?>
<calcChain xmlns="http://schemas.openxmlformats.org/spreadsheetml/2006/main">
  <c r="C26" i="1"/>
  <c r="B25"/>
  <c r="C17"/>
  <c r="B12"/>
  <c r="B51"/>
  <c r="B52"/>
  <c r="B50"/>
  <c r="B42"/>
  <c r="C36"/>
  <c r="B53" l="1"/>
  <c r="B13" s="1"/>
  <c r="C13" s="1"/>
  <c r="C19" s="1"/>
  <c r="C28" s="1"/>
  <c r="C29" l="1"/>
  <c r="C30"/>
  <c r="C31" l="1"/>
  <c r="C32" s="1"/>
  <c r="C33" s="1"/>
  <c r="C37" s="1"/>
</calcChain>
</file>

<file path=xl/sharedStrings.xml><?xml version="1.0" encoding="utf-8"?>
<sst xmlns="http://schemas.openxmlformats.org/spreadsheetml/2006/main" count="61" uniqueCount="56">
  <si>
    <t>A Y 2016-17</t>
  </si>
  <si>
    <t>PAN No.</t>
  </si>
  <si>
    <t>Date of Birth</t>
  </si>
  <si>
    <t>Statement of Total Income</t>
  </si>
  <si>
    <t>Particulars</t>
  </si>
  <si>
    <t>Amount (Rs)</t>
  </si>
  <si>
    <t>Income from Salary</t>
  </si>
  <si>
    <t>Salary as per Form 16</t>
  </si>
  <si>
    <t>Less: Deductions</t>
  </si>
  <si>
    <t>Income from Other sources</t>
  </si>
  <si>
    <t>Gross Total Income</t>
  </si>
  <si>
    <t>Less: Deductions under Chapter VIA</t>
  </si>
  <si>
    <t>Taxable Income</t>
  </si>
  <si>
    <t>Tax on above</t>
  </si>
  <si>
    <t>Less Rebate U/s 87A</t>
  </si>
  <si>
    <t>Tax payable</t>
  </si>
  <si>
    <t>Cess @ 3%</t>
  </si>
  <si>
    <t>Total Tax payable</t>
  </si>
  <si>
    <t>Less: Tax paid already</t>
  </si>
  <si>
    <t>Advance tax</t>
  </si>
  <si>
    <t>TDS</t>
  </si>
  <si>
    <t>Balance Tax Payable</t>
  </si>
  <si>
    <t>Address:</t>
  </si>
  <si>
    <t>2015-16</t>
  </si>
  <si>
    <t>Previous Year</t>
  </si>
  <si>
    <t>Transportation allowance</t>
  </si>
  <si>
    <t>Deduction for HRA u/s 10(13A)</t>
  </si>
  <si>
    <t>HRA Deduction</t>
  </si>
  <si>
    <t>40% of Basic salary + DA</t>
  </si>
  <si>
    <t>Actual HRA Received</t>
  </si>
  <si>
    <t>Rent paid in excess of 10% of salary</t>
  </si>
  <si>
    <t>Transportation Allowance</t>
  </si>
  <si>
    <t>Allowable transport allowance</t>
  </si>
  <si>
    <t>Calculation Below</t>
  </si>
  <si>
    <t>Basic salary</t>
  </si>
  <si>
    <t>DA</t>
  </si>
  <si>
    <t xml:space="preserve">Rent paid </t>
  </si>
  <si>
    <t>Limits</t>
  </si>
  <si>
    <t>Lower of the above</t>
  </si>
  <si>
    <t>Father Name</t>
  </si>
  <si>
    <t>Interest( SB)</t>
  </si>
  <si>
    <t>Interest others</t>
  </si>
  <si>
    <t>PF Contribution</t>
  </si>
  <si>
    <t>Tution Fees</t>
  </si>
  <si>
    <t>80TTA</t>
  </si>
  <si>
    <t>Life Insurance Premium</t>
  </si>
  <si>
    <t>80 D Mediclaim</t>
  </si>
  <si>
    <t>Upto 2,50,000</t>
  </si>
  <si>
    <t>Nil</t>
  </si>
  <si>
    <t>2,50,000 to 5,00,000</t>
  </si>
  <si>
    <t>5,00,000 to 10,00,000</t>
  </si>
  <si>
    <t>More Than 10,00,000</t>
  </si>
  <si>
    <t>Deductions</t>
  </si>
  <si>
    <t>AAXGD5555E</t>
  </si>
  <si>
    <t>Govindappa</t>
  </si>
  <si>
    <t>Name : Guru Nandan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</si>
</sst>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5" formatCode="_(* #,##0_);_(* \(#,##0\);_(* &quot;-&quot;??_);_(@_)"/>
  </numFmts>
  <fonts count="6">
    <font>
      <sz val="11"/>
      <color theme="1"/>
      <name val="Calibri"/>
      <family val="2"/>
      <scheme val="minor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b/>
      <sz val="14"/>
      <color theme="1"/>
      <name val="Bookman Old Style"/>
      <family val="1"/>
    </font>
    <font>
      <b/>
      <sz val="16"/>
      <color theme="1"/>
      <name val="Bookman Old Style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5" xfId="0" applyFont="1" applyBorder="1"/>
    <xf numFmtId="0" fontId="2" fillId="0" borderId="1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2" fillId="0" borderId="5" xfId="0" applyFont="1" applyBorder="1" applyAlignment="1">
      <alignment horizontal="left"/>
    </xf>
    <xf numFmtId="9" fontId="1" fillId="0" borderId="0" xfId="0" applyNumberFormat="1" applyFont="1"/>
    <xf numFmtId="0" fontId="1" fillId="0" borderId="0" xfId="0" applyFont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5" fontId="1" fillId="0" borderId="5" xfId="1" applyNumberFormat="1" applyFont="1" applyBorder="1"/>
    <xf numFmtId="165" fontId="1" fillId="0" borderId="6" xfId="1" applyNumberFormat="1" applyFont="1" applyBorder="1"/>
    <xf numFmtId="0" fontId="2" fillId="0" borderId="8" xfId="0" applyFont="1" applyBorder="1"/>
    <xf numFmtId="0" fontId="2" fillId="0" borderId="10" xfId="0" applyFont="1" applyBorder="1"/>
    <xf numFmtId="165" fontId="1" fillId="2" borderId="5" xfId="1" applyNumberFormat="1" applyFont="1" applyFill="1" applyBorder="1" applyProtection="1">
      <protection locked="0"/>
    </xf>
    <xf numFmtId="165" fontId="1" fillId="0" borderId="5" xfId="1" applyNumberFormat="1" applyFont="1" applyBorder="1" applyProtection="1"/>
    <xf numFmtId="165" fontId="1" fillId="0" borderId="7" xfId="1" applyNumberFormat="1" applyFont="1" applyBorder="1"/>
    <xf numFmtId="165" fontId="1" fillId="0" borderId="9" xfId="1" applyNumberFormat="1" applyFont="1" applyBorder="1"/>
    <xf numFmtId="165" fontId="1" fillId="0" borderId="11" xfId="1" applyNumberFormat="1" applyFont="1" applyBorder="1"/>
    <xf numFmtId="165" fontId="1" fillId="0" borderId="13" xfId="1" applyNumberFormat="1" applyFont="1" applyBorder="1"/>
    <xf numFmtId="165" fontId="1" fillId="0" borderId="0" xfId="1" applyNumberFormat="1" applyFont="1"/>
    <xf numFmtId="165" fontId="1" fillId="0" borderId="6" xfId="1" applyNumberFormat="1" applyFont="1" applyFill="1" applyBorder="1"/>
    <xf numFmtId="0" fontId="1" fillId="0" borderId="5" xfId="0" applyFont="1" applyBorder="1" applyAlignment="1">
      <alignment horizontal="left" indent="2"/>
    </xf>
    <xf numFmtId="165" fontId="2" fillId="0" borderId="5" xfId="1" applyNumberFormat="1" applyFont="1" applyBorder="1"/>
    <xf numFmtId="0" fontId="2" fillId="0" borderId="6" xfId="0" applyFont="1" applyBorder="1" applyAlignment="1">
      <alignment horizontal="left"/>
    </xf>
    <xf numFmtId="165" fontId="2" fillId="0" borderId="6" xfId="1" applyNumberFormat="1" applyFont="1" applyBorder="1"/>
    <xf numFmtId="0" fontId="1" fillId="0" borderId="7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9" xfId="0" applyFont="1" applyBorder="1" applyProtection="1">
      <protection locked="0"/>
    </xf>
    <xf numFmtId="14" fontId="1" fillId="0" borderId="11" xfId="0" applyNumberFormat="1" applyFont="1" applyBorder="1" applyAlignment="1" applyProtection="1">
      <alignment horizontal="left"/>
      <protection locked="0"/>
    </xf>
    <xf numFmtId="0" fontId="1" fillId="0" borderId="11" xfId="0" applyFont="1" applyBorder="1" applyProtection="1"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2"/>
  <sheetViews>
    <sheetView showGridLines="0" tabSelected="1" view="pageBreakPreview" topLeftCell="A28" zoomScaleSheetLayoutView="100" workbookViewId="0">
      <selection activeCell="A11" sqref="A11"/>
    </sheetView>
  </sheetViews>
  <sheetFormatPr defaultRowHeight="15.75"/>
  <cols>
    <col min="1" max="1" width="51.28515625" style="1" customWidth="1"/>
    <col min="2" max="2" width="24.42578125" style="1" customWidth="1"/>
    <col min="3" max="3" width="26.42578125" style="1" customWidth="1"/>
    <col min="4" max="16384" width="9.140625" style="1"/>
  </cols>
  <sheetData>
    <row r="1" spans="1:4" ht="20.25">
      <c r="A1" s="14" t="s">
        <v>0</v>
      </c>
      <c r="B1" s="15"/>
      <c r="C1" s="16"/>
    </row>
    <row r="2" spans="1:4">
      <c r="A2" s="36" t="s">
        <v>55</v>
      </c>
      <c r="B2" s="6" t="s">
        <v>1</v>
      </c>
      <c r="C2" s="39" t="s">
        <v>53</v>
      </c>
    </row>
    <row r="3" spans="1:4">
      <c r="A3" s="37" t="s">
        <v>22</v>
      </c>
      <c r="B3" s="7" t="s">
        <v>2</v>
      </c>
      <c r="C3" s="40">
        <v>33305</v>
      </c>
    </row>
    <row r="4" spans="1:4">
      <c r="A4" s="37"/>
      <c r="B4" s="7" t="s">
        <v>39</v>
      </c>
      <c r="C4" s="41" t="s">
        <v>54</v>
      </c>
    </row>
    <row r="5" spans="1:4">
      <c r="A5" s="37"/>
      <c r="B5" s="7" t="s">
        <v>24</v>
      </c>
      <c r="C5" s="8" t="s">
        <v>23</v>
      </c>
    </row>
    <row r="6" spans="1:4">
      <c r="A6" s="38"/>
      <c r="B6" s="9"/>
      <c r="C6" s="10"/>
    </row>
    <row r="7" spans="1:4" ht="18">
      <c r="A7" s="17" t="s">
        <v>3</v>
      </c>
      <c r="B7" s="18"/>
      <c r="C7" s="19"/>
    </row>
    <row r="8" spans="1:4">
      <c r="A8" s="2" t="s">
        <v>4</v>
      </c>
      <c r="B8" s="5" t="s">
        <v>5</v>
      </c>
      <c r="C8" s="5" t="s">
        <v>5</v>
      </c>
    </row>
    <row r="9" spans="1:4">
      <c r="A9" s="3" t="s">
        <v>6</v>
      </c>
      <c r="B9" s="4"/>
      <c r="C9" s="4"/>
    </row>
    <row r="10" spans="1:4">
      <c r="A10" s="3" t="s">
        <v>7</v>
      </c>
      <c r="B10" s="24">
        <v>1000000</v>
      </c>
      <c r="C10" s="20"/>
    </row>
    <row r="11" spans="1:4">
      <c r="A11" s="11" t="s">
        <v>8</v>
      </c>
      <c r="B11" s="20"/>
      <c r="C11" s="20"/>
    </row>
    <row r="12" spans="1:4">
      <c r="A12" s="32" t="s">
        <v>25</v>
      </c>
      <c r="B12" s="20">
        <f>B42</f>
        <v>0</v>
      </c>
      <c r="C12" s="20"/>
      <c r="D12" s="1" t="s">
        <v>33</v>
      </c>
    </row>
    <row r="13" spans="1:4">
      <c r="A13" s="32" t="s">
        <v>26</v>
      </c>
      <c r="B13" s="20">
        <f>B53</f>
        <v>0</v>
      </c>
      <c r="C13" s="20">
        <f>B10-B12-B13</f>
        <v>1000000</v>
      </c>
      <c r="D13" s="1" t="s">
        <v>33</v>
      </c>
    </row>
    <row r="14" spans="1:4">
      <c r="A14" s="3"/>
      <c r="B14" s="20"/>
      <c r="C14" s="20"/>
    </row>
    <row r="15" spans="1:4">
      <c r="A15" s="3" t="s">
        <v>9</v>
      </c>
      <c r="B15" s="20"/>
      <c r="C15" s="20"/>
    </row>
    <row r="16" spans="1:4">
      <c r="A16" s="3" t="s">
        <v>40</v>
      </c>
      <c r="B16" s="24">
        <v>2300</v>
      </c>
      <c r="C16" s="20"/>
    </row>
    <row r="17" spans="1:3">
      <c r="A17" s="3" t="s">
        <v>41</v>
      </c>
      <c r="B17" s="24">
        <v>3000</v>
      </c>
      <c r="C17" s="20">
        <f>SUM(B16:B17)</f>
        <v>5300</v>
      </c>
    </row>
    <row r="18" spans="1:3">
      <c r="A18" s="3"/>
      <c r="B18" s="20"/>
      <c r="C18" s="20"/>
    </row>
    <row r="19" spans="1:3">
      <c r="A19" s="11" t="s">
        <v>10</v>
      </c>
      <c r="B19" s="20"/>
      <c r="C19" s="33">
        <f>SUM(C11:C18)</f>
        <v>1005300</v>
      </c>
    </row>
    <row r="20" spans="1:3">
      <c r="A20" s="3"/>
      <c r="B20" s="20"/>
      <c r="C20" s="20"/>
    </row>
    <row r="21" spans="1:3">
      <c r="A21" s="11" t="s">
        <v>11</v>
      </c>
      <c r="B21" s="20"/>
      <c r="C21" s="20"/>
    </row>
    <row r="22" spans="1:3">
      <c r="A22" s="32" t="s">
        <v>42</v>
      </c>
      <c r="B22" s="24">
        <v>35000</v>
      </c>
      <c r="C22" s="20"/>
    </row>
    <row r="23" spans="1:3">
      <c r="A23" s="32" t="s">
        <v>45</v>
      </c>
      <c r="B23" s="24">
        <v>80000</v>
      </c>
      <c r="C23" s="20"/>
    </row>
    <row r="24" spans="1:3">
      <c r="A24" s="32" t="s">
        <v>43</v>
      </c>
      <c r="B24" s="24">
        <v>0</v>
      </c>
      <c r="C24" s="20"/>
    </row>
    <row r="25" spans="1:3">
      <c r="A25" s="32" t="s">
        <v>44</v>
      </c>
      <c r="B25" s="25">
        <f>IF(B16&lt;10000,B16,10000)</f>
        <v>2300</v>
      </c>
      <c r="C25" s="20"/>
    </row>
    <row r="26" spans="1:3">
      <c r="A26" s="32" t="s">
        <v>46</v>
      </c>
      <c r="B26" s="24">
        <v>0</v>
      </c>
      <c r="C26" s="20">
        <f>IF((B22+B23+B24)&gt;150000,150000,(B22+B23+B24))+B25+B26</f>
        <v>117300</v>
      </c>
    </row>
    <row r="27" spans="1:3">
      <c r="A27" s="3"/>
      <c r="B27" s="20"/>
      <c r="C27" s="20"/>
    </row>
    <row r="28" spans="1:3">
      <c r="A28" s="11" t="s">
        <v>12</v>
      </c>
      <c r="B28" s="33"/>
      <c r="C28" s="33">
        <f>C19-C26</f>
        <v>888000</v>
      </c>
    </row>
    <row r="29" spans="1:3">
      <c r="A29" s="3" t="s">
        <v>13</v>
      </c>
      <c r="B29" s="20"/>
      <c r="C29" s="20">
        <f>ROUND(IF(C28&lt;=250000,0,IF(C28&lt;=500000,(C28-250000)*0.1,IF(C28&lt;=1000000,(C28-500000)*0.2+25000,(C28-1000000)*0.3+125000))),0)</f>
        <v>102600</v>
      </c>
    </row>
    <row r="30" spans="1:3">
      <c r="A30" s="3" t="s">
        <v>14</v>
      </c>
      <c r="B30" s="20"/>
      <c r="C30" s="20">
        <f>IF(C28&lt;=500000,IF(C29&lt;2000,C29,2000),0)</f>
        <v>0</v>
      </c>
    </row>
    <row r="31" spans="1:3">
      <c r="A31" s="3" t="s">
        <v>15</v>
      </c>
      <c r="B31" s="20"/>
      <c r="C31" s="20">
        <f>C29-C30</f>
        <v>102600</v>
      </c>
    </row>
    <row r="32" spans="1:3">
      <c r="A32" s="3" t="s">
        <v>16</v>
      </c>
      <c r="B32" s="20"/>
      <c r="C32" s="20">
        <f>C31*3/100</f>
        <v>3078</v>
      </c>
    </row>
    <row r="33" spans="1:3">
      <c r="A33" s="11" t="s">
        <v>17</v>
      </c>
      <c r="B33" s="33"/>
      <c r="C33" s="33">
        <f>SUM(C31:C32)</f>
        <v>105678</v>
      </c>
    </row>
    <row r="34" spans="1:3">
      <c r="A34" s="3" t="s">
        <v>18</v>
      </c>
      <c r="B34" s="20"/>
      <c r="C34" s="20"/>
    </row>
    <row r="35" spans="1:3">
      <c r="A35" s="32" t="s">
        <v>19</v>
      </c>
      <c r="B35" s="24">
        <v>0</v>
      </c>
      <c r="C35" s="20"/>
    </row>
    <row r="36" spans="1:3">
      <c r="A36" s="32" t="s">
        <v>20</v>
      </c>
      <c r="B36" s="24">
        <v>0</v>
      </c>
      <c r="C36" s="20">
        <f>B35+B36</f>
        <v>0</v>
      </c>
    </row>
    <row r="37" spans="1:3">
      <c r="A37" s="34" t="s">
        <v>21</v>
      </c>
      <c r="B37" s="35"/>
      <c r="C37" s="35">
        <f>C33-C36</f>
        <v>105678</v>
      </c>
    </row>
    <row r="40" spans="1:3">
      <c r="A40" s="22" t="s">
        <v>52</v>
      </c>
      <c r="B40" s="26"/>
      <c r="C40" s="27"/>
    </row>
    <row r="41" spans="1:3">
      <c r="A41" s="7" t="s">
        <v>31</v>
      </c>
      <c r="B41" s="24">
        <v>0</v>
      </c>
      <c r="C41" s="28"/>
    </row>
    <row r="42" spans="1:3">
      <c r="A42" s="9" t="s">
        <v>32</v>
      </c>
      <c r="B42" s="31">
        <f>IF(B41&lt;19200,B41,19200)</f>
        <v>0</v>
      </c>
      <c r="C42" s="29"/>
    </row>
    <row r="43" spans="1:3">
      <c r="B43" s="30"/>
      <c r="C43" s="30"/>
    </row>
    <row r="44" spans="1:3">
      <c r="A44" s="6" t="s">
        <v>27</v>
      </c>
      <c r="B44" s="26"/>
      <c r="C44" s="27"/>
    </row>
    <row r="45" spans="1:3">
      <c r="A45" s="7" t="s">
        <v>34</v>
      </c>
      <c r="B45" s="24">
        <v>0</v>
      </c>
      <c r="C45" s="28"/>
    </row>
    <row r="46" spans="1:3">
      <c r="A46" s="7" t="s">
        <v>35</v>
      </c>
      <c r="B46" s="24">
        <v>0</v>
      </c>
      <c r="C46" s="28"/>
    </row>
    <row r="47" spans="1:3">
      <c r="A47" s="7" t="s">
        <v>36</v>
      </c>
      <c r="B47" s="24">
        <v>0</v>
      </c>
      <c r="C47" s="28"/>
    </row>
    <row r="48" spans="1:3">
      <c r="A48" s="7" t="s">
        <v>29</v>
      </c>
      <c r="B48" s="24">
        <v>0</v>
      </c>
      <c r="C48" s="28"/>
    </row>
    <row r="49" spans="1:3">
      <c r="A49" s="23" t="s">
        <v>37</v>
      </c>
      <c r="B49" s="20"/>
      <c r="C49" s="28"/>
    </row>
    <row r="50" spans="1:3">
      <c r="A50" s="7" t="s">
        <v>28</v>
      </c>
      <c r="B50" s="20">
        <f>SUM(B45+B46)*40%</f>
        <v>0</v>
      </c>
      <c r="C50" s="28"/>
    </row>
    <row r="51" spans="1:3">
      <c r="A51" s="7" t="s">
        <v>29</v>
      </c>
      <c r="B51" s="20">
        <f>B48</f>
        <v>0</v>
      </c>
      <c r="C51" s="28"/>
    </row>
    <row r="52" spans="1:3">
      <c r="A52" s="7" t="s">
        <v>30</v>
      </c>
      <c r="B52" s="20">
        <f>B47-(SUM(B45:B46)*10%)</f>
        <v>0</v>
      </c>
      <c r="C52" s="28"/>
    </row>
    <row r="53" spans="1:3">
      <c r="A53" s="7" t="s">
        <v>38</v>
      </c>
      <c r="B53" s="20">
        <f>MIN(B50,B51,B52)</f>
        <v>0</v>
      </c>
      <c r="C53" s="28"/>
    </row>
    <row r="54" spans="1:3">
      <c r="A54" s="9"/>
      <c r="B54" s="21"/>
      <c r="C54" s="29"/>
    </row>
    <row r="57" spans="1:3">
      <c r="A57" s="1" t="s">
        <v>12</v>
      </c>
      <c r="B57" s="1">
        <v>0</v>
      </c>
    </row>
    <row r="58" spans="1:3">
      <c r="A58" s="1" t="s">
        <v>37</v>
      </c>
    </row>
    <row r="59" spans="1:3">
      <c r="A59" s="1" t="s">
        <v>47</v>
      </c>
      <c r="B59" s="13" t="s">
        <v>48</v>
      </c>
    </row>
    <row r="60" spans="1:3">
      <c r="A60" s="1" t="s">
        <v>49</v>
      </c>
      <c r="B60" s="12">
        <v>0.1</v>
      </c>
    </row>
    <row r="61" spans="1:3">
      <c r="A61" s="1" t="s">
        <v>50</v>
      </c>
      <c r="B61" s="12">
        <v>0.2</v>
      </c>
    </row>
    <row r="62" spans="1:3">
      <c r="A62" s="1" t="s">
        <v>51</v>
      </c>
      <c r="B62" s="12">
        <v>0.3</v>
      </c>
    </row>
  </sheetData>
  <sheetProtection sheet="1" objects="1" scenarios="1"/>
  <mergeCells count="2">
    <mergeCell ref="A1:C1"/>
    <mergeCell ref="A7:C7"/>
  </mergeCells>
  <pageMargins left="0.7" right="0.7" top="0.75" bottom="0.75" header="0.3" footer="0.3"/>
  <pageSetup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Statement of Income</vt:lpstr>
      <vt:lpstr>'Statement of Income'!Print_Area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2016-06-08T09:45:32Z</dcterms:modified>
</cp:coreProperties>
</file>