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Y 2015-16" sheetId="4" r:id="rId1"/>
  </sheets>
  <externalReferences>
    <externalReference r:id="rId2"/>
  </externalReferences>
  <definedNames>
    <definedName name="Anand">'FY 2015-16'!$E$1048567:$F$1048576</definedName>
    <definedName name="Anju">'FY 2015-16'!$E$1048567:$E$1048576</definedName>
    <definedName name="Anshu">'FY 2015-16'!$E$1048567:$F$1048576</definedName>
    <definedName name="Sonam">'[1]FY 2014-15'!$G$1048566:$G$1048574</definedName>
  </definedNames>
  <calcPr calcId="145621"/>
</workbook>
</file>

<file path=xl/calcChain.xml><?xml version="1.0" encoding="utf-8"?>
<calcChain xmlns="http://schemas.openxmlformats.org/spreadsheetml/2006/main">
  <c r="F7" i="4" l="1"/>
  <c r="D14" i="4" s="1"/>
  <c r="D4" i="4" l="1"/>
  <c r="D6" i="4"/>
  <c r="B14" i="4"/>
  <c r="B16" i="4" s="1"/>
  <c r="B52" i="4"/>
  <c r="B54" i="4"/>
  <c r="D3" i="4" l="1"/>
  <c r="D5" i="4" s="1"/>
  <c r="D10" i="4" s="1"/>
  <c r="B57" i="4"/>
  <c r="B55" i="4"/>
  <c r="B51" i="4"/>
  <c r="B53" i="4" s="1"/>
  <c r="B58" i="4" s="1"/>
  <c r="B59" i="4" s="1"/>
  <c r="B60" i="4" s="1"/>
  <c r="B63" i="4" s="1"/>
  <c r="D9" i="4"/>
  <c r="D7" i="4"/>
  <c r="D8" i="4" l="1"/>
  <c r="B56" i="4"/>
  <c r="D11" i="4"/>
  <c r="D12" i="4" s="1"/>
  <c r="F11" i="4" l="1"/>
  <c r="F10" i="4"/>
  <c r="F9" i="4"/>
  <c r="D16" i="4" l="1"/>
</calcChain>
</file>

<file path=xl/sharedStrings.xml><?xml version="1.0" encoding="utf-8"?>
<sst xmlns="http://schemas.openxmlformats.org/spreadsheetml/2006/main" count="66" uniqueCount="57">
  <si>
    <t>Co-operative Society</t>
  </si>
  <si>
    <t>Local Authority</t>
  </si>
  <si>
    <t>Domestic Company</t>
  </si>
  <si>
    <t>Firm</t>
  </si>
  <si>
    <t>HUF</t>
  </si>
  <si>
    <t>Resident (&gt;= than 80 years)</t>
  </si>
  <si>
    <t>Resident (&gt;= 60 years &lt; 80 years)</t>
  </si>
  <si>
    <t>Resident (&lt; 60 years)</t>
  </si>
  <si>
    <t>Select</t>
  </si>
  <si>
    <t>NET TAX PAYABLE</t>
  </si>
  <si>
    <r>
      <rPr>
        <u/>
        <sz val="11"/>
        <color theme="1"/>
        <rFont val="Palatino Linotype"/>
        <family val="1"/>
      </rPr>
      <t>Less</t>
    </r>
    <r>
      <rPr>
        <sz val="11"/>
        <color theme="1"/>
        <rFont val="Palatino Linotype"/>
        <family val="1"/>
      </rPr>
      <t>: SELF ASSESSMENT TAX PAID</t>
    </r>
  </si>
  <si>
    <r>
      <rPr>
        <u/>
        <sz val="11"/>
        <color theme="1"/>
        <rFont val="Palatino Linotype"/>
        <family val="1"/>
      </rPr>
      <t>Less</t>
    </r>
    <r>
      <rPr>
        <sz val="11"/>
        <color theme="1"/>
        <rFont val="Palatino Linotype"/>
        <family val="1"/>
      </rPr>
      <t>: TDS / ADVANCE TAX PAID</t>
    </r>
  </si>
  <si>
    <t xml:space="preserve"> TAX PAYABLE</t>
  </si>
  <si>
    <r>
      <rPr>
        <u/>
        <sz val="11"/>
        <rFont val="Palatino Linotype"/>
        <family val="1"/>
      </rPr>
      <t>Add</t>
    </r>
    <r>
      <rPr>
        <sz val="11"/>
        <rFont val="Palatino Linotype"/>
        <family val="1"/>
      </rPr>
      <t xml:space="preserve"> : Education Cess @ 3% </t>
    </r>
  </si>
  <si>
    <t>INCOME TAX + NET SURCHARGE</t>
  </si>
  <si>
    <t>Net Surcharge</t>
  </si>
  <si>
    <r>
      <rPr>
        <u/>
        <sz val="11"/>
        <rFont val="Palatino Linotype"/>
        <family val="1"/>
      </rPr>
      <t>Less</t>
    </r>
    <r>
      <rPr>
        <sz val="11"/>
        <rFont val="Palatino Linotype"/>
        <family val="1"/>
      </rPr>
      <t>: Marginal Relief</t>
    </r>
  </si>
  <si>
    <r>
      <rPr>
        <u/>
        <sz val="11"/>
        <rFont val="Palatino Linotype"/>
        <family val="1"/>
      </rPr>
      <t xml:space="preserve">Add </t>
    </r>
    <r>
      <rPr>
        <sz val="11"/>
        <rFont val="Palatino Linotype"/>
        <family val="1"/>
      </rPr>
      <t xml:space="preserve">: Surcharge @12%  </t>
    </r>
  </si>
  <si>
    <t xml:space="preserve">Tax Rebate of Rs. 2000 </t>
  </si>
  <si>
    <t>TOTAL TAX PAYABLE</t>
  </si>
  <si>
    <t>TAX ON CG</t>
  </si>
  <si>
    <t>TAX ON OTHER THAN CG</t>
  </si>
  <si>
    <t>TOTAL TAXABLE INCOME</t>
  </si>
  <si>
    <t xml:space="preserve">GROSS TOTAL INCOME </t>
  </si>
  <si>
    <t>LTCG @ 10%</t>
  </si>
  <si>
    <t>Interest under 234C</t>
  </si>
  <si>
    <t>LTCG @ 20%</t>
  </si>
  <si>
    <t>Interest under 234B</t>
  </si>
  <si>
    <t>STCG @15%</t>
  </si>
  <si>
    <t>Interest under 234A</t>
  </si>
  <si>
    <t>INCOME FROM CG</t>
  </si>
  <si>
    <t>INCOME FROM OS</t>
  </si>
  <si>
    <t>INCOME FROM BP</t>
  </si>
  <si>
    <t>Total Advance Tax</t>
  </si>
  <si>
    <t>Self-Occupied Propety</t>
  </si>
  <si>
    <t>Adv Tax Paid on before 15 Mar</t>
  </si>
  <si>
    <t>Let out Property</t>
  </si>
  <si>
    <t>Adv Tax Paid on before 15 Dec</t>
  </si>
  <si>
    <t>INCOME FROM HP</t>
  </si>
  <si>
    <t>Adv Tax Paid on before 15 Sept</t>
  </si>
  <si>
    <t xml:space="preserve">INCOME FROM SALARY </t>
  </si>
  <si>
    <t>Adv Tax Paid on before 15 June</t>
  </si>
  <si>
    <t>STATUS OF ASSESSEE</t>
  </si>
  <si>
    <t>Actual date of Filing</t>
  </si>
  <si>
    <t>Due Date of Filing</t>
  </si>
  <si>
    <t xml:space="preserve">F.Y. 2015-2016  </t>
  </si>
  <si>
    <t>Created by Anand A. Yadav</t>
  </si>
  <si>
    <t>Mobile No. 9004535004</t>
  </si>
  <si>
    <t>Email ID - anandyadavmar@gmail.com</t>
  </si>
  <si>
    <r>
      <rPr>
        <u/>
        <sz val="11"/>
        <color rgb="FF002060"/>
        <rFont val="Book Antiqua"/>
        <family val="1"/>
      </rPr>
      <t xml:space="preserve">Add </t>
    </r>
    <r>
      <rPr>
        <sz val="11"/>
        <color rgb="FF002060"/>
        <rFont val="Book Antiqua"/>
        <family val="1"/>
      </rPr>
      <t xml:space="preserve">: Surcharge @12%  </t>
    </r>
  </si>
  <si>
    <r>
      <rPr>
        <u/>
        <sz val="11"/>
        <color rgb="FF002060"/>
        <rFont val="Book Antiqua"/>
        <family val="1"/>
      </rPr>
      <t>Less</t>
    </r>
    <r>
      <rPr>
        <sz val="11"/>
        <color rgb="FF002060"/>
        <rFont val="Book Antiqua"/>
        <family val="1"/>
      </rPr>
      <t>: Marginal Relief</t>
    </r>
  </si>
  <si>
    <r>
      <rPr>
        <u/>
        <sz val="11"/>
        <color rgb="FF002060"/>
        <rFont val="Book Antiqua"/>
        <family val="1"/>
      </rPr>
      <t>Add</t>
    </r>
    <r>
      <rPr>
        <sz val="11"/>
        <color rgb="FF002060"/>
        <rFont val="Book Antiqua"/>
        <family val="1"/>
      </rPr>
      <t xml:space="preserve"> : Education Cess @ 3% </t>
    </r>
  </si>
  <si>
    <r>
      <rPr>
        <u/>
        <sz val="11"/>
        <color rgb="FF002060"/>
        <rFont val="Book Antiqua"/>
        <family val="1"/>
      </rPr>
      <t>Less</t>
    </r>
    <r>
      <rPr>
        <sz val="11"/>
        <color rgb="FF002060"/>
        <rFont val="Book Antiqua"/>
        <family val="1"/>
      </rPr>
      <t xml:space="preserve">: TDS </t>
    </r>
  </si>
  <si>
    <r>
      <rPr>
        <u/>
        <sz val="11"/>
        <color rgb="FF002060"/>
        <rFont val="Book Antiqua"/>
        <family val="1"/>
      </rPr>
      <t>Less</t>
    </r>
    <r>
      <rPr>
        <sz val="11"/>
        <color rgb="FF002060"/>
        <rFont val="Book Antiqua"/>
        <family val="1"/>
      </rPr>
      <t>: ADVANCE TAX PAID</t>
    </r>
  </si>
  <si>
    <r>
      <rPr>
        <u/>
        <sz val="11"/>
        <color rgb="FF002060"/>
        <rFont val="Book Antiqua"/>
        <family val="1"/>
      </rPr>
      <t>LESS</t>
    </r>
    <r>
      <rPr>
        <sz val="11"/>
        <color rgb="FF002060"/>
        <rFont val="Book Antiqua"/>
        <family val="1"/>
      </rPr>
      <t>: DEDUCATION UNDER VI</t>
    </r>
  </si>
  <si>
    <r>
      <rPr>
        <u/>
        <sz val="11"/>
        <color rgb="FF002060"/>
        <rFont val="Book Antiqua"/>
        <family val="1"/>
      </rPr>
      <t>Less</t>
    </r>
    <r>
      <rPr>
        <sz val="11"/>
        <color rgb="FF002060"/>
        <rFont val="Book Antiqua"/>
        <family val="1"/>
      </rPr>
      <t>: SELF ASSESSMENT TAX PAID</t>
    </r>
  </si>
  <si>
    <t>If you help someone, God will help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</si>
</sst>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u/>
      <sz val="11"/>
      <color theme="1"/>
      <name val="Palatino Linotype"/>
      <family val="1"/>
    </font>
    <font>
      <sz val="11"/>
      <name val="Palatino Linotype"/>
      <family val="1"/>
    </font>
    <font>
      <u/>
      <sz val="11"/>
      <name val="Palatino Linotype"/>
      <family val="1"/>
    </font>
    <font>
      <b/>
      <sz val="11"/>
      <name val="Palatino Linotype"/>
      <family val="1"/>
    </font>
    <font>
      <b/>
      <sz val="11"/>
      <color rgb="FF002060"/>
      <name val="Book Antiqua"/>
      <family val="1"/>
    </font>
    <font>
      <sz val="11"/>
      <color rgb="FF002060"/>
      <name val="Book Antiqua"/>
      <family val="1"/>
    </font>
    <font>
      <b/>
      <u/>
      <sz val="11"/>
      <color rgb="FF002060"/>
      <name val="Book Antiqua"/>
      <family val="1"/>
    </font>
    <font>
      <u/>
      <sz val="11"/>
      <color rgb="FF002060"/>
      <name val="Book Antiqua"/>
      <family val="1"/>
    </font>
    <font>
      <sz val="11"/>
      <color rgb="FF002060"/>
      <name val="Palatino Linotype"/>
      <family val="1"/>
    </font>
    <font>
      <b/>
      <sz val="12"/>
      <color theme="0"/>
      <name val="Book Antiqua"/>
      <family val="1"/>
    </font>
    <font>
      <sz val="12"/>
      <color theme="0"/>
      <name val="Book Antiqua"/>
      <family val="1"/>
    </font>
    <font>
      <b/>
      <sz val="16"/>
      <color rgb="FF00206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Protection="1">
      <protection locked="0"/>
    </xf>
    <xf numFmtId="165" fontId="2" fillId="2" borderId="1" xfId="1" applyNumberFormat="1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165" fontId="2" fillId="3" borderId="3" xfId="1" applyNumberFormat="1" applyFont="1" applyFill="1" applyBorder="1" applyProtection="1">
      <protection locked="0"/>
    </xf>
    <xf numFmtId="0" fontId="2" fillId="3" borderId="4" xfId="0" applyFont="1" applyFill="1" applyBorder="1" applyProtection="1">
      <protection hidden="1"/>
    </xf>
    <xf numFmtId="165" fontId="2" fillId="3" borderId="5" xfId="1" applyNumberFormat="1" applyFont="1" applyFill="1" applyBorder="1" applyProtection="1">
      <protection locked="0"/>
    </xf>
    <xf numFmtId="165" fontId="2" fillId="2" borderId="6" xfId="1" applyNumberFormat="1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165" fontId="2" fillId="2" borderId="7" xfId="1" applyNumberFormat="1" applyFont="1" applyFill="1" applyBorder="1" applyProtection="1">
      <protection hidden="1"/>
    </xf>
    <xf numFmtId="0" fontId="5" fillId="3" borderId="8" xfId="0" applyFont="1" applyFill="1" applyBorder="1" applyProtection="1"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165" fontId="5" fillId="2" borderId="7" xfId="1" applyNumberFormat="1" applyFont="1" applyFill="1" applyBorder="1" applyProtection="1">
      <protection hidden="1"/>
    </xf>
    <xf numFmtId="0" fontId="7" fillId="3" borderId="4" xfId="0" applyFont="1" applyFill="1" applyBorder="1" applyAlignment="1" applyProtection="1">
      <alignment horizontal="left" vertical="center"/>
      <protection hidden="1"/>
    </xf>
    <xf numFmtId="0" fontId="7" fillId="3" borderId="8" xfId="0" applyFont="1" applyFill="1" applyBorder="1" applyAlignment="1" applyProtection="1">
      <alignment horizontal="left" vertical="center"/>
      <protection hidden="1"/>
    </xf>
    <xf numFmtId="165" fontId="2" fillId="2" borderId="9" xfId="1" applyNumberFormat="1" applyFont="1" applyFill="1" applyBorder="1" applyProtection="1">
      <protection hidden="1"/>
    </xf>
    <xf numFmtId="165" fontId="2" fillId="3" borderId="10" xfId="1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0" borderId="0" xfId="0" applyNumberFormat="1" applyFont="1" applyProtection="1">
      <protection locked="0"/>
    </xf>
    <xf numFmtId="0" fontId="2" fillId="0" borderId="0" xfId="0" applyFont="1" applyFill="1" applyBorder="1" applyProtection="1">
      <protection locked="0"/>
    </xf>
    <xf numFmtId="165" fontId="2" fillId="0" borderId="0" xfId="1" applyNumberFormat="1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8" fillId="4" borderId="12" xfId="0" applyFont="1" applyFill="1" applyBorder="1" applyProtection="1">
      <protection hidden="1"/>
    </xf>
    <xf numFmtId="165" fontId="9" fillId="4" borderId="12" xfId="1" applyNumberFormat="1" applyFont="1" applyFill="1" applyBorder="1" applyProtection="1">
      <protection locked="0"/>
    </xf>
    <xf numFmtId="0" fontId="8" fillId="4" borderId="11" xfId="0" applyFont="1" applyFill="1" applyBorder="1" applyAlignment="1" applyProtection="1">
      <alignment horizontal="left" vertical="center"/>
      <protection hidden="1"/>
    </xf>
    <xf numFmtId="0" fontId="8" fillId="4" borderId="11" xfId="0" applyFont="1" applyFill="1" applyBorder="1" applyProtection="1">
      <protection hidden="1"/>
    </xf>
    <xf numFmtId="0" fontId="10" fillId="4" borderId="11" xfId="0" applyFont="1" applyFill="1" applyBorder="1" applyProtection="1">
      <protection hidden="1"/>
    </xf>
    <xf numFmtId="0" fontId="9" fillId="4" borderId="11" xfId="0" applyFont="1" applyFill="1" applyBorder="1" applyAlignment="1" applyProtection="1">
      <alignment horizontal="left" vertical="center"/>
      <protection hidden="1"/>
    </xf>
    <xf numFmtId="0" fontId="9" fillId="4" borderId="11" xfId="0" applyFont="1" applyFill="1" applyBorder="1" applyProtection="1">
      <protection hidden="1"/>
    </xf>
    <xf numFmtId="0" fontId="8" fillId="4" borderId="14" xfId="0" applyFont="1" applyFill="1" applyBorder="1" applyProtection="1">
      <protection hidden="1"/>
    </xf>
    <xf numFmtId="165" fontId="9" fillId="2" borderId="11" xfId="1" applyNumberFormat="1" applyFont="1" applyFill="1" applyBorder="1" applyProtection="1">
      <protection locked="0"/>
    </xf>
    <xf numFmtId="0" fontId="8" fillId="4" borderId="12" xfId="0" applyFont="1" applyFill="1" applyBorder="1" applyAlignment="1" applyProtection="1">
      <alignment horizontal="left" vertical="center"/>
      <protection hidden="1"/>
    </xf>
    <xf numFmtId="14" fontId="9" fillId="2" borderId="1" xfId="1" applyNumberFormat="1" applyFont="1" applyFill="1" applyBorder="1" applyAlignment="1" applyProtection="1">
      <alignment horizontal="center" vertical="center"/>
      <protection locked="0"/>
    </xf>
    <xf numFmtId="14" fontId="9" fillId="2" borderId="20" xfId="1" applyNumberFormat="1" applyFont="1" applyFill="1" applyBorder="1" applyAlignment="1" applyProtection="1">
      <alignment horizontal="center" vertical="center"/>
      <protection locked="0"/>
    </xf>
    <xf numFmtId="14" fontId="9" fillId="2" borderId="21" xfId="1" applyNumberFormat="1" applyFont="1" applyFill="1" applyBorder="1" applyAlignment="1" applyProtection="1">
      <alignment horizontal="center" vertical="center"/>
      <protection locked="0"/>
    </xf>
    <xf numFmtId="14" fontId="9" fillId="2" borderId="22" xfId="1" applyNumberFormat="1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left" vertical="top"/>
      <protection hidden="1"/>
    </xf>
    <xf numFmtId="0" fontId="13" fillId="4" borderId="15" xfId="0" applyFont="1" applyFill="1" applyBorder="1" applyAlignment="1" applyProtection="1">
      <alignment horizontal="left" vertical="center"/>
      <protection hidden="1"/>
    </xf>
    <xf numFmtId="0" fontId="8" fillId="4" borderId="23" xfId="0" applyFont="1" applyFill="1" applyBorder="1" applyProtection="1">
      <protection hidden="1"/>
    </xf>
    <xf numFmtId="165" fontId="9" fillId="2" borderId="24" xfId="1" applyNumberFormat="1" applyFont="1" applyFill="1" applyBorder="1" applyProtection="1">
      <protection locked="0"/>
    </xf>
    <xf numFmtId="0" fontId="8" fillId="4" borderId="25" xfId="0" applyFont="1" applyFill="1" applyBorder="1" applyProtection="1">
      <protection hidden="1"/>
    </xf>
    <xf numFmtId="165" fontId="9" fillId="2" borderId="26" xfId="1" applyNumberFormat="1" applyFont="1" applyFill="1" applyBorder="1" applyProtection="1">
      <protection locked="0"/>
    </xf>
    <xf numFmtId="0" fontId="10" fillId="4" borderId="25" xfId="0" applyFont="1" applyFill="1" applyBorder="1" applyProtection="1">
      <protection hidden="1"/>
    </xf>
    <xf numFmtId="0" fontId="9" fillId="4" borderId="25" xfId="0" applyFont="1" applyFill="1" applyBorder="1" applyProtection="1">
      <protection hidden="1"/>
    </xf>
    <xf numFmtId="0" fontId="9" fillId="4" borderId="29" xfId="0" applyFont="1" applyFill="1" applyBorder="1" applyProtection="1">
      <protection hidden="1"/>
    </xf>
    <xf numFmtId="0" fontId="8" fillId="4" borderId="30" xfId="0" applyFont="1" applyFill="1" applyBorder="1" applyProtection="1">
      <protection hidden="1"/>
    </xf>
    <xf numFmtId="0" fontId="15" fillId="4" borderId="16" xfId="0" applyFont="1" applyFill="1" applyBorder="1" applyAlignment="1" applyProtection="1">
      <alignment horizontal="center" vertical="center" wrapText="1"/>
      <protection hidden="1"/>
    </xf>
    <xf numFmtId="0" fontId="15" fillId="4" borderId="18" xfId="0" applyFont="1" applyFill="1" applyBorder="1" applyAlignment="1" applyProtection="1">
      <alignment horizontal="center" vertical="center" wrapText="1"/>
      <protection hidden="1"/>
    </xf>
    <xf numFmtId="0" fontId="15" fillId="4" borderId="17" xfId="0" applyFont="1" applyFill="1" applyBorder="1" applyAlignment="1" applyProtection="1">
      <alignment horizontal="center" vertical="center" wrapText="1"/>
      <protection hidden="1"/>
    </xf>
    <xf numFmtId="0" fontId="15" fillId="4" borderId="19" xfId="0" applyFont="1" applyFill="1" applyBorder="1" applyAlignment="1" applyProtection="1">
      <alignment horizontal="center" vertical="center" wrapText="1"/>
      <protection hidden="1"/>
    </xf>
    <xf numFmtId="165" fontId="9" fillId="4" borderId="11" xfId="1" applyNumberFormat="1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20" xfId="0" applyFont="1" applyFill="1" applyBorder="1" applyAlignment="1" applyProtection="1">
      <alignment horizontal="center" vertical="center"/>
      <protection hidden="1"/>
    </xf>
    <xf numFmtId="0" fontId="14" fillId="4" borderId="31" xfId="0" applyFont="1" applyFill="1" applyBorder="1" applyAlignment="1" applyProtection="1">
      <protection hidden="1"/>
    </xf>
    <xf numFmtId="0" fontId="14" fillId="4" borderId="28" xfId="0" applyFont="1" applyFill="1" applyBorder="1" applyAlignment="1" applyProtection="1">
      <alignment vertical="center"/>
      <protection hidden="1"/>
    </xf>
    <xf numFmtId="0" fontId="14" fillId="4" borderId="22" xfId="0" applyFont="1" applyFill="1" applyBorder="1" applyAlignment="1" applyProtection="1">
      <protection hidden="1"/>
    </xf>
    <xf numFmtId="0" fontId="12" fillId="4" borderId="27" xfId="0" applyFont="1" applyFill="1" applyBorder="1" applyProtection="1">
      <protection hidden="1"/>
    </xf>
    <xf numFmtId="0" fontId="12" fillId="4" borderId="13" xfId="0" applyFont="1" applyFill="1" applyBorder="1" applyProtection="1">
      <protection hidden="1"/>
    </xf>
    <xf numFmtId="0" fontId="9" fillId="4" borderId="26" xfId="0" applyFont="1" applyFill="1" applyBorder="1" applyProtection="1">
      <protection hidden="1"/>
    </xf>
    <xf numFmtId="44" fontId="9" fillId="4" borderId="26" xfId="0" applyNumberFormat="1" applyFont="1" applyFill="1" applyBorder="1" applyProtection="1">
      <protection hidden="1"/>
    </xf>
    <xf numFmtId="44" fontId="9" fillId="4" borderId="12" xfId="0" applyNumberFormat="1" applyFont="1" applyFill="1" applyBorder="1" applyProtection="1">
      <protection hidden="1"/>
    </xf>
    <xf numFmtId="44" fontId="9" fillId="4" borderId="11" xfId="0" applyNumberFormat="1" applyFont="1" applyFill="1" applyBorder="1" applyProtection="1">
      <protection hidden="1"/>
    </xf>
    <xf numFmtId="44" fontId="9" fillId="4" borderId="30" xfId="0" applyNumberFormat="1" applyFont="1" applyFill="1" applyBorder="1" applyProtection="1">
      <protection hidden="1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X%20CALCULATOR%20CREATED%20BY%20ANAND%20A.%20YADA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 2014-15"/>
      <sheetName val="FY 2013-14"/>
      <sheetName val="FY 2012-13"/>
    </sheetNames>
    <sheetDataSet>
      <sheetData sheetId="0">
        <row r="1048566">
          <cell r="G1048566" t="str">
            <v>Select</v>
          </cell>
        </row>
        <row r="1048567">
          <cell r="G1048567" t="str">
            <v>Resident (&lt; 60 years)</v>
          </cell>
        </row>
        <row r="1048568">
          <cell r="G1048568" t="str">
            <v>Resident (&gt;= 60 years &lt; 80 years)</v>
          </cell>
        </row>
        <row r="1048569">
          <cell r="G1048569" t="str">
            <v>Resident (&gt;= than 80 years)</v>
          </cell>
        </row>
        <row r="1048570">
          <cell r="G1048570" t="str">
            <v>HUF</v>
          </cell>
        </row>
        <row r="1048571">
          <cell r="G1048571" t="str">
            <v>Firm</v>
          </cell>
        </row>
        <row r="1048572">
          <cell r="G1048572" t="str">
            <v>Domestic Company</v>
          </cell>
        </row>
        <row r="1048573">
          <cell r="G1048573" t="str">
            <v>Local Authority</v>
          </cell>
        </row>
        <row r="1048574">
          <cell r="G1048574" t="str">
            <v>Co-operative Society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5"/>
  <sheetViews>
    <sheetView tabSelected="1" zoomScaleNormal="100" workbookViewId="0">
      <selection activeCell="C8" sqref="C8"/>
    </sheetView>
  </sheetViews>
  <sheetFormatPr defaultRowHeight="16.5" x14ac:dyDescent="0.3"/>
  <cols>
    <col min="1" max="1" width="33.5703125" style="1" customWidth="1"/>
    <col min="2" max="2" width="29" style="1" customWidth="1"/>
    <col min="3" max="3" width="37.5703125" style="1" bestFit="1" customWidth="1"/>
    <col min="4" max="4" width="14.85546875" style="1" bestFit="1" customWidth="1"/>
    <col min="5" max="5" width="33.28515625" style="1" bestFit="1" customWidth="1"/>
    <col min="6" max="6" width="12.7109375" style="1" bestFit="1" customWidth="1"/>
    <col min="7" max="16384" width="9.140625" style="1"/>
  </cols>
  <sheetData>
    <row r="1" spans="1:6" ht="18.75" customHeight="1" x14ac:dyDescent="0.3">
      <c r="A1" s="46" t="s">
        <v>45</v>
      </c>
      <c r="B1" s="47"/>
      <c r="C1" s="51" t="s">
        <v>44</v>
      </c>
      <c r="D1" s="32">
        <v>42643</v>
      </c>
      <c r="E1" s="51" t="s">
        <v>43</v>
      </c>
      <c r="F1" s="34">
        <v>42674</v>
      </c>
    </row>
    <row r="2" spans="1:6" ht="17.25" thickBot="1" x14ac:dyDescent="0.35">
      <c r="A2" s="48"/>
      <c r="B2" s="49"/>
      <c r="C2" s="52"/>
      <c r="D2" s="33"/>
      <c r="E2" s="52"/>
      <c r="F2" s="35"/>
    </row>
    <row r="3" spans="1:6" x14ac:dyDescent="0.3">
      <c r="A3" s="38" t="s">
        <v>42</v>
      </c>
      <c r="B3" s="23" t="s">
        <v>8</v>
      </c>
      <c r="C3" s="31" t="s">
        <v>21</v>
      </c>
      <c r="D3" s="60">
        <f>IF(B3="Resident (&lt; 60 years)",IF(B16&lt;250000,0,IF(B16&lt;500000,(B16-250000)*0.1,IF(B16&lt;1000000,25000+(B16-500000)*0.2,(B16-1000000)*0.3+125000))),IF(B3="Resident (&gt;= 60 years &lt; 80 years)",IF(B16&lt;300000,0,IF(B16&lt;500000,(B16-300000)*0.1,IF(B16&lt;1000000,20000+(B16-500000)*0.2,(B16-1000000)*0.3+120000))),IF(B3="Resident (&gt;= than 80 years)",IF(B16&lt;500000,0,IF(B16&lt;1000000,(B16-500000)*0.2,(B16-1000000)*0.3+100000)),IF(B3="HUF",IF(B16&lt;250000,0,IF(B16&lt;500000,(B16-250000)*0.1,IF(B16&lt;1000000,25000+(B16-500000)*0.2,(B16-1000000)*0.3+125000))),IF(B3="Firm",B16*30%,IF(B3="Domestic Company",B16*30%,IF(B3="Local Authority",B16*30%,IF(B3="Co-operative Society",IF(B16&lt;10000,B16*10%,IF(B16&lt;20000,1000+(B16-10000)*20%,3000+(B16-20000)*30%)),0))))))))</f>
        <v>0</v>
      </c>
      <c r="E3" s="22" t="s">
        <v>41</v>
      </c>
      <c r="F3" s="39"/>
    </row>
    <row r="4" spans="1:6" x14ac:dyDescent="0.3">
      <c r="A4" s="40" t="s">
        <v>40</v>
      </c>
      <c r="B4" s="30"/>
      <c r="C4" s="24" t="s">
        <v>20</v>
      </c>
      <c r="D4" s="61">
        <f>IF(B3="Firm",SUM(B11*15%+B12*20%+B13*10%),IF(B3="Domestic Company",SUM(B11*15%+B12*20%+B13*10%),IF(B3="Local Authority",SUM(B11*15%+B12*20%+B13*10%),IF(OR(B3="Resident (&lt; 60 years)",B3="HUF"),IF(B16&gt;250000,SUM(B11*15%+B12*20%+B13*10%),IF((B12-(250000-B16))&gt;=0,SUM((B12-(250000-B16))*20%+B11*15%+B13*10%),IF(((B11+B12)-(250000-B16))&gt;=0,SUM(((B11+B12)-(250000-B16)))*15%+B13*10%,IF(((B13+B11+B12)-(250000-B16))&gt;=0,SUM(((B13+B11+B12)-(250000-B16))*10%),0)))),IF(B3="Resident (&gt;= 60 years &lt; 80 years)",IF(B16&gt;300000,SUM(B11*15%+B12*20%+B13*10%),IF((B12-(300000-B16))&gt;=0,SUM((B12-(300000-B16))*20%+B11*15%+B13*10%),IF(((B11+B12)-(300000-B16))&gt;=0,SUM(((B11+B12)-(300000-B16))*15%+B13*10%),IF(((B13+B11+B12)-(300000-B16))&gt;=0,SUM(((B13+B12+B11)-(300000-B16))*10%),0)))),IF(B3="Resident (&gt;= than 80 years)",IF(B16&gt;500000,SUM(B11*15%+B12*20%+B13*10%),IF((B12-(500000-B16))&gt;=0,SUM((B12-(500000-B16))*20%+B11*15%+B13*10%),IF(((B11+B12)-(500000-B16))&gt;=0,SUM(((B11+B12)-(500000-B16))*15%+B13*10%),IF(((B13+B12+B11)-(500000-B16))&gt;=0,SUM(((B13+B12+B11)-(500000-B16))*10%),0)))),))))))</f>
        <v>0</v>
      </c>
      <c r="E4" s="25" t="s">
        <v>39</v>
      </c>
      <c r="F4" s="41"/>
    </row>
    <row r="5" spans="1:6" x14ac:dyDescent="0.3">
      <c r="A5" s="42" t="s">
        <v>38</v>
      </c>
      <c r="B5" s="50"/>
      <c r="C5" s="24" t="s">
        <v>19</v>
      </c>
      <c r="D5" s="61">
        <f>SUM(D3:D4)</f>
        <v>0</v>
      </c>
      <c r="E5" s="25" t="s">
        <v>37</v>
      </c>
      <c r="F5" s="41"/>
    </row>
    <row r="6" spans="1:6" x14ac:dyDescent="0.3">
      <c r="A6" s="40" t="s">
        <v>36</v>
      </c>
      <c r="B6" s="30"/>
      <c r="C6" s="27" t="s">
        <v>18</v>
      </c>
      <c r="D6" s="61">
        <f>IF(B3="Resident (&lt; 60 years)",IF((B16+B11+B12+B13)&gt;500000,0,IF(B53&lt;=2000,B53,2000)),IF(B3="Resident (&gt;= 60 years &lt; 80 years)",IF((B16+B11+B12+B13)&gt;500000,0,IF(B53&lt;=2000,B53,2000)),0))</f>
        <v>0</v>
      </c>
      <c r="E6" s="25" t="s">
        <v>35</v>
      </c>
      <c r="F6" s="41"/>
    </row>
    <row r="7" spans="1:6" x14ac:dyDescent="0.3">
      <c r="A7" s="40" t="s">
        <v>34</v>
      </c>
      <c r="B7" s="30"/>
      <c r="C7" s="27" t="s">
        <v>49</v>
      </c>
      <c r="D7" s="61">
        <f>IF(B3="Domestic Company",IF((B16+B11+B12+B13)&gt;10000000,IF((B16+B11+B12+B13)&gt;100000000,D5*0.12,D5*0.07),0),IF(B3="Local Authority",IF((B16+B11+B12+B13)&gt;10000000,D5*0.1,0),IF((B16+B11+B12+B13)&gt;10000000,D5*0.12,0)))</f>
        <v>0</v>
      </c>
      <c r="E7" s="26" t="s">
        <v>33</v>
      </c>
      <c r="F7" s="59">
        <f>SUM(F3:F6)</f>
        <v>0</v>
      </c>
    </row>
    <row r="8" spans="1:6" x14ac:dyDescent="0.3">
      <c r="A8" s="40" t="s">
        <v>32</v>
      </c>
      <c r="B8" s="30"/>
      <c r="C8" s="27" t="s">
        <v>50</v>
      </c>
      <c r="D8" s="61">
        <f>D7-D9</f>
        <v>0</v>
      </c>
      <c r="E8" s="28"/>
      <c r="F8" s="58"/>
    </row>
    <row r="9" spans="1:6" x14ac:dyDescent="0.3">
      <c r="A9" s="40" t="s">
        <v>31</v>
      </c>
      <c r="B9" s="30"/>
      <c r="C9" s="27" t="s">
        <v>15</v>
      </c>
      <c r="D9" s="61">
        <f>IF((B16+B11+B12+B13)&gt;10000000,D10-D5,0)</f>
        <v>0</v>
      </c>
      <c r="E9" s="25" t="s">
        <v>29</v>
      </c>
      <c r="F9" s="59">
        <f>ROUND(IF((MONTH(F1)-MONTH(D1))&gt;0,(MONTH(F1)-MONTH(D1))*1%*D12,0),)</f>
        <v>0</v>
      </c>
    </row>
    <row r="10" spans="1:6" x14ac:dyDescent="0.3">
      <c r="A10" s="42" t="s">
        <v>30</v>
      </c>
      <c r="B10" s="26"/>
      <c r="C10" s="27" t="s">
        <v>14</v>
      </c>
      <c r="D10" s="61">
        <f>IF(OR(B3="Local Authority",B3="Firm",B3="Domestic Company"),IF((B16+B13+B12+B11)&lt;10000000,D5-D6,IF(3000000+(B16+B13+B12+B11-10000000)&lt;(D5+D7),3000000+(B16+B13+B12+B11-10000000),(D5+D7))),IF(B3="Resident (&gt;= 60 years &lt; 80 years)",IF((B16+B13+B12+B11)&lt;10000000,D5-D6,IF(2820000+(B16+B13+B12+B11-10000000)&lt;(D5+D7),2820000+(B16+B13+B12+B11-10000000),(D5+D7))),IF(B3="Resident (&gt;= than 80 years)",IF((B16+B13+B12+B11)&lt;10000000,D5-D6,IF(2800000+(B16+B13+B12+B11-10000000)&lt;(D5+D7),2800000+(B16+B13+B12+B11-10000000),(D5+D7))),IF((B16+B13+B12+B11)&lt;10000000,D5-D6,IF(2825000+(B16+B13+B12+B11-10000000)&lt;(D5+D7),2825000+(B16+B13+B12+B11-10000000),(D5+D7))))))</f>
        <v>0</v>
      </c>
      <c r="E10" s="25" t="s">
        <v>27</v>
      </c>
      <c r="F10" s="59">
        <f>IF((D12-D13)&lt;10000,0,IF(F7&lt;((D12-D13)*0.9),(D12-D13-D14)*1%*(MONTH(F1)-3),0))</f>
        <v>0</v>
      </c>
    </row>
    <row r="11" spans="1:6" x14ac:dyDescent="0.3">
      <c r="A11" s="40" t="s">
        <v>28</v>
      </c>
      <c r="B11" s="30"/>
      <c r="C11" s="28" t="s">
        <v>51</v>
      </c>
      <c r="D11" s="61">
        <f>D10*0.03</f>
        <v>0</v>
      </c>
      <c r="E11" s="29" t="s">
        <v>25</v>
      </c>
      <c r="F11" s="59">
        <f>IF(B3="Domestic Company",IF(F3&lt;((D12-D13)*15%),((D12-D13)*15%-F3)*3%,)+IF(F4&lt;((D12-D13)*45%),((D12-D13)*45%-(F3+F4))*3%,)+IF(F5&lt;((D12-D13)*75%),((D12-D13)*75%-(F3+F4+F5))*3%,)+IF(F6&lt;((D12-D13)*100%),((D12-D13)*100%-(F3+F4+F5+F6))*1%,),IF(F4&lt;((D12-D13)*30%),((D12-D13)*30%-F4)*3%,)+IF(F5&lt;((D12-D13)*60%),((D12-D13)*60%-(F4+F5))*3%,)+IF(F6&lt;((D12-D13)*100%),((D12-D13)*100%-(F3+F4+F5))*1%,))</f>
        <v>0</v>
      </c>
    </row>
    <row r="12" spans="1:6" x14ac:dyDescent="0.3">
      <c r="A12" s="40" t="s">
        <v>26</v>
      </c>
      <c r="B12" s="30"/>
      <c r="C12" s="25" t="s">
        <v>12</v>
      </c>
      <c r="D12" s="61">
        <f>D10+D11</f>
        <v>0</v>
      </c>
      <c r="E12" s="57"/>
      <c r="F12" s="56"/>
    </row>
    <row r="13" spans="1:6" x14ac:dyDescent="0.3">
      <c r="A13" s="40" t="s">
        <v>24</v>
      </c>
      <c r="B13" s="30"/>
      <c r="C13" s="28" t="s">
        <v>52</v>
      </c>
      <c r="D13" s="30"/>
      <c r="E13" s="36" t="s">
        <v>46</v>
      </c>
      <c r="F13" s="54"/>
    </row>
    <row r="14" spans="1:6" x14ac:dyDescent="0.3">
      <c r="A14" s="43" t="s">
        <v>23</v>
      </c>
      <c r="B14" s="61">
        <f>SUM(IF(B7&lt;(-200000),-200000,B7)+B4+B6+B8+B9)</f>
        <v>0</v>
      </c>
      <c r="C14" s="28" t="s">
        <v>53</v>
      </c>
      <c r="D14" s="61">
        <f>F7</f>
        <v>0</v>
      </c>
      <c r="E14" s="37" t="s">
        <v>47</v>
      </c>
      <c r="F14" s="54"/>
    </row>
    <row r="15" spans="1:6" x14ac:dyDescent="0.3">
      <c r="A15" s="43" t="s">
        <v>54</v>
      </c>
      <c r="B15" s="30"/>
      <c r="C15" s="28" t="s">
        <v>55</v>
      </c>
      <c r="D15" s="30"/>
      <c r="E15" s="37" t="s">
        <v>48</v>
      </c>
      <c r="F15" s="54"/>
    </row>
    <row r="16" spans="1:6" ht="17.25" thickBot="1" x14ac:dyDescent="0.35">
      <c r="A16" s="44" t="s">
        <v>22</v>
      </c>
      <c r="B16" s="62">
        <f>ROUND(B14-B15,-1)</f>
        <v>0</v>
      </c>
      <c r="C16" s="45" t="s">
        <v>9</v>
      </c>
      <c r="D16" s="62">
        <f>D12-D13-D14-D15+SUM(F9:F11)</f>
        <v>0</v>
      </c>
      <c r="E16" s="53" t="s">
        <v>56</v>
      </c>
      <c r="F16" s="55"/>
    </row>
    <row r="18" spans="1:8" x14ac:dyDescent="0.3">
      <c r="A18" s="21"/>
      <c r="B18" s="20"/>
      <c r="C18" s="19"/>
      <c r="D18" s="19"/>
      <c r="E18" s="19"/>
      <c r="F18" s="19"/>
    </row>
    <row r="19" spans="1:8" customFormat="1" ht="15" x14ac:dyDescent="0.25"/>
    <row r="22" spans="1:8" x14ac:dyDescent="0.3">
      <c r="C22" s="18"/>
    </row>
    <row r="26" spans="1:8" x14ac:dyDescent="0.3">
      <c r="H26" s="17"/>
    </row>
    <row r="28" spans="1:8" x14ac:dyDescent="0.3">
      <c r="H28" s="17"/>
    </row>
    <row r="50" spans="1:2" ht="17.25" thickBot="1" x14ac:dyDescent="0.35">
      <c r="A50" s="5"/>
      <c r="B50" s="16"/>
    </row>
    <row r="51" spans="1:2" ht="17.25" x14ac:dyDescent="0.3">
      <c r="A51" s="14" t="s">
        <v>21</v>
      </c>
      <c r="B51" s="15">
        <f>IF(B3="Resident (&lt; 60 years)",IF(B16&lt;250000,0,IF(B16&lt;500000,(B16-250000)*0.1,IF(B16&lt;1000000,25000+(B16-500000)*0.2,(B16-1000000)*0.3+125000))),IF(B3="Resident (&gt;= 60 years &lt; 80 years)",IF(B16&lt;300000,0,IF(B16&lt;500000,(B16-300000)*0.1,IF(B16&lt;1000000,20000+(B16-500000)*0.2,(B16-1000000)*0.3+120000))),IF(B3="Resident (&gt;= than 80 years)",IF(B16&lt;500000,0,IF(B16&lt;1000000,(B16-500000)*0.2,(B16-1000000)*0.3+100000)),IF(B3="HUF",IF(B16&lt;250000,0,IF(B16&lt;500000,(B16-250000)*0.1,IF(B16&lt;1000000,25000+(B16-500000)*0.2,(B16-1000000)*0.3+125000))),IF(B3="Firm",B16*30%,IF(B3="Domestic Company",B16*30%,IF(B3="Local Authority",B16*30%,IF(B3="Co-operative Society",IF(B16&lt;10000,B16*10%,IF(B16&lt;20000,1000+(B16-10000)*20%,3000+(B16-20000)*30%)),0))))))))</f>
        <v>0</v>
      </c>
    </row>
    <row r="52" spans="1:2" ht="17.25" x14ac:dyDescent="0.3">
      <c r="A52" s="14" t="s">
        <v>20</v>
      </c>
      <c r="B52" s="9">
        <f>IF(B3="Firm",SUM(B11*15%+B12*20%+B13*10%),IF(B3="Domestic Company",SUM(B11*15%+B12*20%+B13*10%),IF(B3="Local Authority",SUM(B11*15%+B12*20%+B13*10%),IF(OR(B3="Resident (&lt; 60 years)",B3="HUF"),IF(B16&gt;250000,SUM(B11*15%+B12*20%+B13*10%),IF((B12-(250000-B16))&gt;=0,SUM((B12-(250000-B16))*20%+B11*15%+B13*10%),IF(((B11+B12)-(250000-B16))&gt;=0,SUM(((B11+B12)-(250000-B16)))*15%+B13*10%,IF(((B13+B11+B12)-(250000-B16))&gt;=0,SUM(((B13+B11+B12)-(250000-B16))*10%),0)))),IF(B3="Resident (&gt;= 60 years &lt; 80 years)",IF(B16&gt;300000,SUM(B11*15%+B12*20%+B13*10%),IF((B12-(300000-B16))&gt;=0,SUM((B12-(300000-B16))*20%+B11*15%+B13*10%),IF(((B11+B12)-(300000-B16))&gt;=0,SUM(((B11+B12)-(300000-B16))*15%+B13*10%),IF(((B13+B11+B12)-(300000-B16))&gt;=0,SUM(((B13+B12+B11)-(300000-B16))*10%),0)))),IF(B3="Resident (&gt;= than 80 years)",IF(B16&gt;500000,SUM(B11*15%+B12*20%+B13*10%),IF((B12-(500000-B16))&gt;=0,SUM((B12-(500000-B16))*20%+B11*15%+B13*10%),IF(((B11+B12)-(500000-B16))&gt;=0,SUM(((B11+B12)-(500000-B16))*15%+B13*10%),IF(((B13+B12+B11)-(500000-B16))&gt;=0,SUM(((B13+B12+B11)-(500000-B16))*10%),0)))),))))))</f>
        <v>0</v>
      </c>
    </row>
    <row r="53" spans="1:2" ht="17.25" x14ac:dyDescent="0.3">
      <c r="A53" s="13" t="s">
        <v>19</v>
      </c>
      <c r="B53" s="12">
        <f>SUM(B51:B52)</f>
        <v>0</v>
      </c>
    </row>
    <row r="54" spans="1:2" x14ac:dyDescent="0.3">
      <c r="A54" s="11" t="s">
        <v>18</v>
      </c>
      <c r="B54" s="9">
        <f>IF(B3="Resident (&lt; 60 years)",IF((B16+B11+B12+B13)&gt;500000,0,IF(B53&lt;=2000,B53,2000)),IF(B3="Resident (&gt;= 60 years &lt; 80 years)",IF((B16+B11+B12+B13)&gt;500000,0,IF(B53&lt;=2000,B53,2000)),0))</f>
        <v>0</v>
      </c>
    </row>
    <row r="55" spans="1:2" x14ac:dyDescent="0.3">
      <c r="A55" s="11" t="s">
        <v>17</v>
      </c>
      <c r="B55" s="9">
        <f>IF(B3="Domestic Company",IF((B16+B11+B12+B13)&gt;10000000,IF((B16+B11+B12+B13)&gt;100000000,B53*0.12,B53*0.07),0),IF(B3="Local Authority",IF((B16+B11+B12+B13)&gt;10000000,B53*0.1,0),IF((B16+B11+B12+B13)&gt;10000000,B53*0.12,0)))</f>
        <v>0</v>
      </c>
    </row>
    <row r="56" spans="1:2" x14ac:dyDescent="0.3">
      <c r="A56" s="11" t="s">
        <v>16</v>
      </c>
      <c r="B56" s="9">
        <f>B55-B57</f>
        <v>0</v>
      </c>
    </row>
    <row r="57" spans="1:2" x14ac:dyDescent="0.3">
      <c r="A57" s="11" t="s">
        <v>15</v>
      </c>
      <c r="B57" s="9">
        <f>IF((B16+B11+B12+B13)&gt;10000000,B58-B53,0)</f>
        <v>0</v>
      </c>
    </row>
    <row r="58" spans="1:2" x14ac:dyDescent="0.3">
      <c r="A58" s="11" t="s">
        <v>14</v>
      </c>
      <c r="B58" s="9">
        <f>IF(OR(B3="Local Authority",B3="Firm",B3="Domestic Company"),IF((B16+B13+B12+B11)&lt;10000000,B53-B54,IF(3000000+(B16+B13+B12+B11-10000000)&lt;(B53+B55),3000000+(B16+B13+B12+B11-10000000),(B53+B55))),IF(B3="Resident (&gt;= 60 years &lt; 80 years)",IF((B16+B13+B12+B11)&lt;10000000,B53-B54,IF(2820000+(B16+B13+B12+B11-10000000)&lt;(B53+B55),2820000+(B16+B13+B12+B11-10000000),(B53+B55))),IF(B3="Resident (&gt;= than 80 years)",IF((B16+B13+B12+B11)&lt;10000000,B53-B54,IF(2800000+(B16+B13+B12+B11-10000000)&lt;(B53+B55),2800000+(B16+B13+B12+B11-10000000),(B53+B55))),IF((B16+B13+B12+B11)&lt;10000000,B53-B54,IF(2825000+(B16+B13+B12+B11-10000000)&lt;(B53+B55),2825000+(B16+B13+B12+B11-10000000),(B53+B55))))))</f>
        <v>0</v>
      </c>
    </row>
    <row r="59" spans="1:2" x14ac:dyDescent="0.3">
      <c r="A59" s="10" t="s">
        <v>13</v>
      </c>
      <c r="B59" s="9">
        <f>B58*0.03</f>
        <v>0</v>
      </c>
    </row>
    <row r="60" spans="1:2" ht="18" thickBot="1" x14ac:dyDescent="0.4">
      <c r="A60" s="8" t="s">
        <v>12</v>
      </c>
      <c r="B60" s="7">
        <f>B58+B59</f>
        <v>0</v>
      </c>
    </row>
    <row r="61" spans="1:2" x14ac:dyDescent="0.3">
      <c r="A61" s="5" t="s">
        <v>11</v>
      </c>
      <c r="B61" s="6"/>
    </row>
    <row r="62" spans="1:2" ht="17.25" thickBot="1" x14ac:dyDescent="0.35">
      <c r="A62" s="5" t="s">
        <v>10</v>
      </c>
      <c r="B62" s="4"/>
    </row>
    <row r="63" spans="1:2" ht="18" thickBot="1" x14ac:dyDescent="0.4">
      <c r="A63" s="3" t="s">
        <v>9</v>
      </c>
      <c r="B63" s="2">
        <f>B60-B61-B62</f>
        <v>0</v>
      </c>
    </row>
    <row r="1048567" spans="5:5" x14ac:dyDescent="0.3">
      <c r="E1048567" s="1" t="s">
        <v>8</v>
      </c>
    </row>
    <row r="1048568" spans="5:5" x14ac:dyDescent="0.3">
      <c r="E1048568" t="s">
        <v>7</v>
      </c>
    </row>
    <row r="1048569" spans="5:5" x14ac:dyDescent="0.3">
      <c r="E1048569" t="s">
        <v>6</v>
      </c>
    </row>
    <row r="1048570" spans="5:5" x14ac:dyDescent="0.3">
      <c r="E1048570" t="s">
        <v>5</v>
      </c>
    </row>
    <row r="1048571" spans="5:5" x14ac:dyDescent="0.3">
      <c r="E1048571" t="s">
        <v>4</v>
      </c>
    </row>
    <row r="1048572" spans="5:5" x14ac:dyDescent="0.3">
      <c r="E1048572" t="s">
        <v>3</v>
      </c>
    </row>
    <row r="1048573" spans="5:5" x14ac:dyDescent="0.3">
      <c r="E1048573" t="s">
        <v>2</v>
      </c>
    </row>
    <row r="1048574" spans="5:5" x14ac:dyDescent="0.3">
      <c r="E1048574" t="s">
        <v>1</v>
      </c>
    </row>
    <row r="1048575" spans="5:5" x14ac:dyDescent="0.3">
      <c r="E1048575" t="s">
        <v>0</v>
      </c>
    </row>
  </sheetData>
  <sheetProtection password="DCD2" sheet="1" objects="1" scenarios="1"/>
  <mergeCells count="5">
    <mergeCell ref="F1:F2"/>
    <mergeCell ref="A1:B2"/>
    <mergeCell ref="C1:C2"/>
    <mergeCell ref="D1:D2"/>
    <mergeCell ref="E1:E2"/>
  </mergeCells>
  <dataValidations count="1">
    <dataValidation type="list" allowBlank="1" showInputMessage="1" showErrorMessage="1" sqref="B3">
      <formula1>Anju</formula1>
    </dataValidation>
  </dataValidations>
  <pageMargins left="0.7" right="0.7" top="0.75" bottom="0.75" header="0.3" footer="0.3"/>
  <pageSetup paperSize="9" orientation="portrait" r:id="rId1"/>
  <ignoredErrors>
    <ignoredError sqref="B14 B16 D3:D12 D16 F9:F11 D14" unlockedFormula="1"/>
    <ignoredError sqref="F7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FY 2015-16</vt:lpstr>
      <vt:lpstr>Anand</vt:lpstr>
      <vt:lpstr>Anju</vt:lpstr>
      <vt:lpstr>Anshu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2016-04-11T16:58:40Z</dcterms:modified>
</cp:coreProperties>
</file>