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New Income Tax Calculator\"/>
    </mc:Choice>
  </mc:AlternateContent>
  <bookViews>
    <workbookView xWindow="480" yWindow="315" windowWidth="19875" windowHeight="7725"/>
  </bookViews>
  <sheets>
    <sheet name="New Test" sheetId="4" r:id="rId1"/>
  </sheets>
  <externalReferences>
    <externalReference r:id="rId2"/>
  </externalReferences>
  <definedNames>
    <definedName name="City_of_Residence" comment="Merto City">[1]Sheet1!#REF!</definedName>
    <definedName name="_xlnm.Print_Area" localSheetId="0">'New Test'!$A$1:$I$89</definedName>
  </definedNames>
  <calcPr calcId="152511"/>
</workbook>
</file>

<file path=xl/calcChain.xml><?xml version="1.0" encoding="utf-8"?>
<calcChain xmlns="http://schemas.openxmlformats.org/spreadsheetml/2006/main">
  <c r="B168" i="4" l="1"/>
  <c r="I560" i="4" l="1"/>
  <c r="H55" i="4" s="1"/>
  <c r="H54" i="4"/>
  <c r="H558" i="4" s="1"/>
  <c r="I557" i="4" s="1"/>
  <c r="E138" i="4"/>
  <c r="H65" i="4"/>
  <c r="H59" i="4"/>
  <c r="H58" i="4"/>
  <c r="H26" i="4"/>
  <c r="H19" i="4"/>
  <c r="H30" i="4"/>
  <c r="H32" i="4" s="1"/>
  <c r="I84" i="4"/>
  <c r="C200" i="4" s="1"/>
  <c r="E197" i="4"/>
  <c r="I197" i="4" s="1"/>
  <c r="H66" i="4"/>
  <c r="G64" i="4"/>
  <c r="H64" i="4" s="1"/>
  <c r="I157" i="4"/>
  <c r="E157" i="4" s="1"/>
  <c r="E156" i="4"/>
  <c r="H158" i="4" s="1"/>
  <c r="H62" i="4"/>
  <c r="I38" i="4"/>
  <c r="I23" i="4"/>
  <c r="H25" i="4" s="1"/>
  <c r="I14" i="4"/>
  <c r="E11" i="4"/>
  <c r="B197" i="4" s="1"/>
  <c r="H17" i="4"/>
  <c r="H20" i="4"/>
  <c r="H18" i="4"/>
  <c r="E140" i="4"/>
  <c r="I140" i="4"/>
  <c r="E139" i="4" s="1"/>
  <c r="I9" i="4"/>
  <c r="H57" i="4" s="1"/>
  <c r="F562" i="4" l="1"/>
  <c r="G53" i="4" s="1"/>
  <c r="C198" i="4"/>
  <c r="H174" i="4"/>
  <c r="F154" i="4"/>
  <c r="H63" i="4" s="1"/>
  <c r="H61" i="4"/>
  <c r="I24" i="4"/>
  <c r="I27" i="4" s="1"/>
  <c r="H141" i="4"/>
  <c r="F136" i="4" s="1"/>
  <c r="H16" i="4" s="1"/>
  <c r="H15" i="4" s="1"/>
  <c r="G41" i="4" l="1"/>
  <c r="H41" i="4" s="1"/>
  <c r="I15" i="4"/>
  <c r="I21" i="4" s="1"/>
  <c r="H56" i="4"/>
  <c r="H67" i="4" l="1"/>
  <c r="H31" i="4"/>
  <c r="I33" i="4" s="1"/>
  <c r="I39" i="4" l="1"/>
  <c r="I67" i="4" s="1"/>
  <c r="B170" i="4" s="1"/>
  <c r="E170" i="4" s="1"/>
  <c r="E561" i="4"/>
  <c r="I561" i="4" s="1"/>
  <c r="I562" i="4" s="1"/>
  <c r="E182" i="4" l="1"/>
  <c r="I68" i="4"/>
  <c r="B171" i="4" l="1"/>
  <c r="E171" i="4" s="1"/>
  <c r="G170" i="4" l="1"/>
  <c r="I72" i="4" s="1"/>
  <c r="I69" i="4"/>
  <c r="I70" i="4" s="1"/>
  <c r="E172" i="4"/>
  <c r="E179" i="4" s="1"/>
  <c r="I71" i="4" s="1"/>
  <c r="E180" i="4" l="1"/>
  <c r="I73" i="4" l="1"/>
  <c r="I74" i="4" s="1"/>
  <c r="E181" i="4"/>
  <c r="F189" i="4" s="1"/>
  <c r="I77" i="4" l="1"/>
  <c r="F190" i="4"/>
  <c r="I78" i="4" s="1"/>
  <c r="F184" i="4"/>
  <c r="I75" i="4" s="1"/>
  <c r="I76" i="4" s="1"/>
  <c r="F191" i="4" l="1"/>
  <c r="I79" i="4" s="1"/>
  <c r="F192" i="4" l="1"/>
  <c r="I80" i="4" s="1"/>
  <c r="F193" i="4" l="1"/>
  <c r="F194" i="4" s="1"/>
  <c r="C199" i="4" s="1"/>
  <c r="C201" i="4" s="1"/>
  <c r="C202" i="4" s="1"/>
  <c r="C203" i="4" s="1"/>
  <c r="I82" i="4" s="1"/>
  <c r="I81" i="4" l="1"/>
  <c r="I83" i="4" s="1"/>
  <c r="I88" i="4" l="1"/>
  <c r="I87" i="4"/>
</calcChain>
</file>

<file path=xl/sharedStrings.xml><?xml version="1.0" encoding="utf-8"?>
<sst xmlns="http://schemas.openxmlformats.org/spreadsheetml/2006/main" count="721" uniqueCount="473">
  <si>
    <t>Income Tax Calculator for AY 2016-17 ( 01-Apr-2015 to 31-Mar-2016)</t>
  </si>
  <si>
    <t xml:space="preserve">ROHIT KUMAR  </t>
  </si>
  <si>
    <t>Financial &amp; Taxation Consultant</t>
  </si>
  <si>
    <t>Email : rohitgoyal1812@gmail.com</t>
  </si>
  <si>
    <t>Name</t>
  </si>
  <si>
    <t>Birth Date</t>
  </si>
  <si>
    <t>Age</t>
  </si>
  <si>
    <t>Address</t>
  </si>
  <si>
    <t>PAN No.</t>
  </si>
  <si>
    <t>ABCDE1234F</t>
  </si>
  <si>
    <t>Due Date</t>
  </si>
  <si>
    <t>Date</t>
  </si>
  <si>
    <t>1. Income from Salary</t>
  </si>
  <si>
    <t xml:space="preserve">      City of Residence</t>
  </si>
  <si>
    <t xml:space="preserve">      Rent Paid</t>
  </si>
  <si>
    <t>10% of Salary (Basic + DA)</t>
  </si>
  <si>
    <t xml:space="preserve">      H.R.A Received</t>
  </si>
  <si>
    <t>HRA</t>
  </si>
  <si>
    <t>Non Metro</t>
  </si>
  <si>
    <t>Net Income under the head Salary</t>
  </si>
  <si>
    <t>2. Income from House Property</t>
  </si>
  <si>
    <t>Rent Received (Net Annual Value)</t>
  </si>
  <si>
    <t>Let Out</t>
  </si>
  <si>
    <t>Less: Deduction under section  (Sec 24)</t>
  </si>
  <si>
    <t>Rohit Kumar Goyal</t>
  </si>
  <si>
    <t xml:space="preserve">        (i) 30% of Net Annual Value</t>
  </si>
  <si>
    <t>New Constrution</t>
  </si>
  <si>
    <t xml:space="preserve">        (ii) Interest paid on Home Loan</t>
  </si>
  <si>
    <t>Acknowledgements</t>
  </si>
  <si>
    <t>Improvement</t>
  </si>
  <si>
    <t>Net Income under the head House Property</t>
  </si>
  <si>
    <t>3. Profit and Gain of Business or Profession</t>
  </si>
  <si>
    <t>Business Income under Section 44AD (Presumptive Income)</t>
  </si>
  <si>
    <t>Total Turnover/Gross Receipt (Max. Rs. 1 Crore)</t>
  </si>
  <si>
    <t xml:space="preserve">     A. Deemed Profit u/s 44AD (8% of Total Turnover)</t>
  </si>
  <si>
    <t xml:space="preserve">     B. Profit Declared u/s 44AD</t>
  </si>
  <si>
    <t>Net Business Income under Section 44AD (Presumptive Income)</t>
  </si>
  <si>
    <t>4. Income from Other Sources</t>
  </si>
  <si>
    <t>Total Income under the head Other Sources</t>
  </si>
  <si>
    <t>5. Gross Total Income</t>
  </si>
  <si>
    <t>6. Deductions under Chapter VI A</t>
  </si>
  <si>
    <t>Additional Deduction under Sec 80CCD(1B) NPS (Max Rs 50,000/-)</t>
  </si>
  <si>
    <t>Other Deductions under Sec 80</t>
  </si>
  <si>
    <t xml:space="preserve">    B. 80 D Medical Insurance premiums (Parents)</t>
  </si>
  <si>
    <t>Non Senior Citizen</t>
  </si>
  <si>
    <t>Senior Citizen</t>
  </si>
  <si>
    <t>Severe Disability</t>
  </si>
  <si>
    <t>Total Deduction</t>
  </si>
  <si>
    <t>7. Total Income</t>
  </si>
  <si>
    <t>Agricultural Income (Exceeding Rs. 5,000)</t>
  </si>
  <si>
    <t>Total Income Including Agricultural Incone</t>
  </si>
  <si>
    <t>Tax on Income (including Agricultural Income)</t>
  </si>
  <si>
    <t>Agricultural Income (including Basic Exemption)</t>
  </si>
  <si>
    <t>Less: Rebate for Agricultural Income</t>
  </si>
  <si>
    <t>Tax Payable (After Agricultural Rebate)</t>
  </si>
  <si>
    <t>Less: Tax Rebate u/s 87A</t>
  </si>
  <si>
    <t>Add: Surcharge @ 12%</t>
  </si>
  <si>
    <t>Less: Marginal Relief</t>
  </si>
  <si>
    <t>Total Tax Payable</t>
  </si>
  <si>
    <t>Add: Education Cess @ 3%</t>
  </si>
  <si>
    <t>TDS/TCS</t>
  </si>
  <si>
    <t>Advance Tax Paid</t>
  </si>
  <si>
    <t>Net Tax Payable</t>
  </si>
  <si>
    <t>Refund</t>
  </si>
  <si>
    <t>Thanks</t>
  </si>
  <si>
    <t>80D</t>
  </si>
  <si>
    <t>Self</t>
  </si>
  <si>
    <t>Self includes Spouse and Dependent Childern</t>
  </si>
  <si>
    <t xml:space="preserve">Maximum Limit : </t>
  </si>
  <si>
    <t>Age less than 60  years</t>
  </si>
  <si>
    <t>Age more than equal to 60 years</t>
  </si>
  <si>
    <t>Parents</t>
  </si>
  <si>
    <t>Interest u/s 234A</t>
  </si>
  <si>
    <t>Income Tax (including Surcharge and Education Cess, if any)</t>
  </si>
  <si>
    <t xml:space="preserve"> </t>
  </si>
  <si>
    <t>Hike : +91-9056700800</t>
  </si>
  <si>
    <t>Age &lt; 60</t>
  </si>
  <si>
    <t>Age &gt;=60,&lt;80</t>
  </si>
  <si>
    <t>Total Income</t>
  </si>
  <si>
    <t>Tax Rate</t>
  </si>
  <si>
    <t>HRA Calculation</t>
  </si>
  <si>
    <t>City</t>
  </si>
  <si>
    <t xml:space="preserve">Metro </t>
  </si>
  <si>
    <t xml:space="preserve">% </t>
  </si>
  <si>
    <t>10% Salary</t>
  </si>
  <si>
    <t xml:space="preserve">      Salary (Basic+DA)</t>
  </si>
  <si>
    <t>Compare Limits based on Salary v/s Rent Paid (Select Lower)</t>
  </si>
  <si>
    <t>HRA (Lower of following)</t>
  </si>
  <si>
    <t>In general due date is 31/07, but it can be exeeded by IT Dept.</t>
  </si>
  <si>
    <t>So, change due date only in case due date is exceeded by IT Dept. otherwise no need to change it.</t>
  </si>
  <si>
    <t>A</t>
  </si>
  <si>
    <t>Calculate HRA Exemption</t>
  </si>
  <si>
    <t>Income from House Property</t>
  </si>
  <si>
    <t>Back to Income from Salary</t>
  </si>
  <si>
    <t>Self Occupied</t>
  </si>
  <si>
    <t xml:space="preserve">    J. Stamp Duty &amp; Registration cost of House</t>
  </si>
  <si>
    <t xml:space="preserve">    A. Provident Fund (EPF &amp; VPF Contribution)</t>
  </si>
  <si>
    <t xml:space="preserve">    B. Life Insurance Premiums</t>
  </si>
  <si>
    <t xml:space="preserve">    C. Housing Loan (Principal Repayment)</t>
  </si>
  <si>
    <t xml:space="preserve">    D. Tuition fees (Max. 2 children)</t>
  </si>
  <si>
    <t xml:space="preserve">    E. Tax Saving Fixed Deposit (5 Years and above)</t>
  </si>
  <si>
    <t xml:space="preserve">    F. Public Provident Fund (PPF)</t>
  </si>
  <si>
    <t xml:space="preserve">    G. Sukanya Samriddhi Scheme</t>
  </si>
  <si>
    <t xml:space="preserve">    H. National Saving Certificate (NSC)</t>
  </si>
  <si>
    <t xml:space="preserve">    C. 80DD Maintenance &amp; Medical Treatment of Disabled Dependent</t>
  </si>
  <si>
    <t>Disability</t>
  </si>
  <si>
    <t>Normal</t>
  </si>
  <si>
    <t>Severe</t>
  </si>
  <si>
    <t>80D - Parents Medical Insurance</t>
  </si>
  <si>
    <t>&lt;60</t>
  </si>
  <si>
    <t>&gt;=60,&lt;80</t>
  </si>
  <si>
    <t>&gt;=80</t>
  </si>
  <si>
    <t>80DDB</t>
  </si>
  <si>
    <t xml:space="preserve">    D. 80DDB Treatment of Certain Diseases</t>
  </si>
  <si>
    <t>Calculate House Rent Deduction</t>
  </si>
  <si>
    <t>House Rent Deduction (Lower of following)</t>
  </si>
  <si>
    <t>Maximum Deduction Rs. 2000 p.m.</t>
  </si>
  <si>
    <t>25% of Annual Income</t>
  </si>
  <si>
    <t>Rent Paid - 10% of Annual Income</t>
  </si>
  <si>
    <t>Annual Income</t>
  </si>
  <si>
    <t>Rent Paid</t>
  </si>
  <si>
    <t>10% of Annual Income</t>
  </si>
  <si>
    <t>Compare Limits based on Max. Deduction v/s 25% of Annual Income (Select Lower)</t>
  </si>
  <si>
    <t>House Rent Deduction</t>
  </si>
  <si>
    <t>Row 160</t>
  </si>
  <si>
    <t>Disability 80DD/U</t>
  </si>
  <si>
    <t>Agri Income</t>
  </si>
  <si>
    <t>Rounded off Total Income</t>
  </si>
  <si>
    <t>Rounded off Agri Income</t>
  </si>
  <si>
    <t>Total Income Including Agri Income (Rounded off)</t>
  </si>
  <si>
    <t>Age &gt;=80</t>
  </si>
  <si>
    <t>Actual Age</t>
  </si>
  <si>
    <t>Agri. Income + Basic Exemption</t>
  </si>
  <si>
    <t>Tax on Total Income Including Agri. Income</t>
  </si>
  <si>
    <t>Rebate due to Agri. Income</t>
  </si>
  <si>
    <t>Tax Payable after Agri. Income's Rebate</t>
  </si>
  <si>
    <t>Tax on Total Income Excluding  Agri. Income</t>
  </si>
  <si>
    <t>Rebate u/s 87A</t>
  </si>
  <si>
    <t>Maximum Rebate</t>
  </si>
  <si>
    <t>Rebate u/s 87A, only if Total Income (Excluding Agri. Income is &lt;=)</t>
  </si>
  <si>
    <t>Surcharge @ 12%</t>
  </si>
  <si>
    <t>Marginal Relief</t>
  </si>
  <si>
    <t>Tax After Surcharge and Marginal Relief</t>
  </si>
  <si>
    <t>Education Cess @ 3%</t>
  </si>
  <si>
    <t>Income Tax Including Edu. Cess</t>
  </si>
  <si>
    <t>Income Tax Including Edu. Cess (Rounded off)</t>
  </si>
  <si>
    <t>Calculation of Interest u/s 234A</t>
  </si>
  <si>
    <t>Current Date</t>
  </si>
  <si>
    <t>Month End Current Date</t>
  </si>
  <si>
    <t xml:space="preserve">Difference in Months </t>
  </si>
  <si>
    <t>Tax Payable</t>
  </si>
  <si>
    <t>Tax Paid</t>
  </si>
  <si>
    <t>Income Tax for Interest</t>
  </si>
  <si>
    <t>Rounded off 100</t>
  </si>
  <si>
    <t>Monthly Interest Rate</t>
  </si>
  <si>
    <t>9. Tax Paid:</t>
  </si>
  <si>
    <t xml:space="preserve">    E. 80 E Interest Paid on Education Loan</t>
  </si>
  <si>
    <t xml:space="preserve">    F. 80GG For Rent in case of no HRA Component</t>
  </si>
  <si>
    <t xml:space="preserve">    H. 80U For Physically Disable Assesse</t>
  </si>
  <si>
    <t xml:space="preserve">    I. Any other Deduction</t>
  </si>
  <si>
    <t>8. Total Tax Payable (Including Interest u/s 234A)</t>
  </si>
  <si>
    <t>Interest u/s 24</t>
  </si>
  <si>
    <t>Let Out House Property</t>
  </si>
  <si>
    <t>Self Occupied House Property</t>
  </si>
  <si>
    <t>Rent Received</t>
  </si>
  <si>
    <t>NIL</t>
  </si>
  <si>
    <t>***</t>
  </si>
  <si>
    <t>No Maximum Limit</t>
  </si>
  <si>
    <t>Maximum Limit as follow</t>
  </si>
  <si>
    <t>New Construction</t>
  </si>
  <si>
    <t>Rs. 200000</t>
  </si>
  <si>
    <t>Rs. 30000</t>
  </si>
  <si>
    <t>Deduction will be available from the year of Possession Taken or Completion of Construction.</t>
  </si>
  <si>
    <t>Interest Paid before Completion of Coustruction can be claimed as deduction in 5 equal installments starting from the year in which Coustruction Completed.</t>
  </si>
  <si>
    <t>Standard Deduction 30% of Rent Received</t>
  </si>
  <si>
    <t>Back to Income from House Property</t>
  </si>
  <si>
    <t xml:space="preserve">In case of Self Occupied House Property, there will be negetive  Income under the head Income from House Property. </t>
  </si>
  <si>
    <t>Row Number 204</t>
  </si>
  <si>
    <t>Back to Profit and Gains of Business or Profession</t>
  </si>
  <si>
    <t>Persumptive Income of Eligible Business u/s 44AD</t>
  </si>
  <si>
    <t>Profits and Gains of Business other than Plying, Hiring or Leasing Goods Carriage Vehicles.</t>
  </si>
  <si>
    <t>Total Turnover less than or equal to Rs. 1 Crore.</t>
  </si>
  <si>
    <t>Net Profit u/s 44AD (Higher of following)</t>
  </si>
  <si>
    <t>Deemed Profit u/s 44AD</t>
  </si>
  <si>
    <t>8% of Total Turnover</t>
  </si>
  <si>
    <t>Self Declared Profit</t>
  </si>
  <si>
    <t>Select Higher</t>
  </si>
  <si>
    <t>Profit and Gains of Business or Profession</t>
  </si>
  <si>
    <t>Deductions under Chapter VI-A</t>
  </si>
  <si>
    <t>EPF/VPF</t>
  </si>
  <si>
    <t>(i)</t>
  </si>
  <si>
    <t>(ii)</t>
  </si>
  <si>
    <t>(iii)</t>
  </si>
  <si>
    <t>Interest Income</t>
  </si>
  <si>
    <t>Loan facility against EPF/VPF</t>
  </si>
  <si>
    <t>Locking Period</t>
  </si>
  <si>
    <t>Tax Free</t>
  </si>
  <si>
    <t>Yes</t>
  </si>
  <si>
    <t>5 Years</t>
  </si>
  <si>
    <t>The amount is Taxable.</t>
  </si>
  <si>
    <t>Also earlier tax deductions claimed is nulled.</t>
  </si>
  <si>
    <t>Interest earned will also be Taxable.</t>
  </si>
  <si>
    <t xml:space="preserve">In case you withdraw your EPF before 5 years : </t>
  </si>
  <si>
    <t>Note : In case of change your job, you can transfer the previous EPF to your current employer</t>
  </si>
  <si>
    <t xml:space="preserve">   Provident Fund (EPF &amp; VPF Contribution)</t>
  </si>
  <si>
    <t>Back to Deductions u/s 80C, 80CCC and 80 CCD</t>
  </si>
  <si>
    <t>C</t>
  </si>
  <si>
    <t>Home Loan Principal Repayment</t>
  </si>
  <si>
    <t>Deduction is allowed on Principal repayment of the House is Self Occupied or Vacant.</t>
  </si>
  <si>
    <t>You should be owner of House Property (Individually or Jointly).</t>
  </si>
  <si>
    <t>Deduction is available, even with multiple properties.</t>
  </si>
  <si>
    <t>(iv)</t>
  </si>
  <si>
    <t>The deduction is only  available from the year of Possession Take or Completion of Construction of House Property.</t>
  </si>
  <si>
    <t>(v)</t>
  </si>
  <si>
    <t>Tuition Fees</t>
  </si>
  <si>
    <t>D</t>
  </si>
  <si>
    <t>Deduction Maximum for 2 Children.</t>
  </si>
  <si>
    <t>Only for Full Time Course.</t>
  </si>
  <si>
    <t>Not for Coaching Classes or Private Tuitions.</t>
  </si>
  <si>
    <t>Not available for self or spouse.</t>
  </si>
  <si>
    <t>Tuition Fees does not include : Development Fee, Transport Charges, Hostel Charges.</t>
  </si>
  <si>
    <t>(vi)</t>
  </si>
  <si>
    <t>Deduction only for Amount specifically mentioned as Tuition Fee in Fee Slip.</t>
  </si>
  <si>
    <t>Tuition Fee</t>
  </si>
  <si>
    <t xml:space="preserve">    Tax Saving Fixed Deposit (5 Years and above)</t>
  </si>
  <si>
    <t>E</t>
  </si>
  <si>
    <t>Known as 'Tax Saving FD'.</t>
  </si>
  <si>
    <t>Taxable</t>
  </si>
  <si>
    <t>Loan Facility</t>
  </si>
  <si>
    <t>Not Available</t>
  </si>
  <si>
    <t>Row Number 205</t>
  </si>
  <si>
    <t>F</t>
  </si>
  <si>
    <t>PPF</t>
  </si>
  <si>
    <t>15 Years</t>
  </si>
  <si>
    <t>Minimum Investment per Year</t>
  </si>
  <si>
    <t>Rs. 500</t>
  </si>
  <si>
    <t>PPF can be opened at Post office or Nationalized Banks.</t>
  </si>
  <si>
    <t>PPF can be opened on Minnor's Name also.</t>
  </si>
  <si>
    <t>(vii)</t>
  </si>
  <si>
    <t>Note : Investments done till 5th of the month, earns interest for the month. So, Deposit your Money before 5th of month.</t>
  </si>
  <si>
    <t>Public Provident Fund (PPF)</t>
  </si>
  <si>
    <t xml:space="preserve">   Sukanya Samriddhi Scheme</t>
  </si>
  <si>
    <t>G</t>
  </si>
  <si>
    <t>A new scheme is introduced by govt. to promote savings for Girl Child and their development.</t>
  </si>
  <si>
    <t>10 Years</t>
  </si>
  <si>
    <t>Max. Age of Girl Child to open Account under this Scheme</t>
  </si>
  <si>
    <t>Max. Girl Child eligible for opening account under this.</t>
  </si>
  <si>
    <t>2 Girls</t>
  </si>
  <si>
    <t>14 Years</t>
  </si>
  <si>
    <t>Maturity Period (from the Date of Oening)</t>
  </si>
  <si>
    <t>21 Years</t>
  </si>
  <si>
    <t>Minimum Investment per year</t>
  </si>
  <si>
    <t>Rs. 1000</t>
  </si>
  <si>
    <t>50% withdrawal is allowed - when girl turns 18 years for Marriage or Higher Education</t>
  </si>
  <si>
    <t>Account can be closed before 21 years in case of Marriage.</t>
  </si>
  <si>
    <t>(viii)</t>
  </si>
  <si>
    <t>Sukanya Samriddhi Scheme</t>
  </si>
  <si>
    <t>National Saving Certificate (NSC)</t>
  </si>
  <si>
    <t>H</t>
  </si>
  <si>
    <t>Loan against NSC</t>
  </si>
  <si>
    <t>Possible</t>
  </si>
  <si>
    <t>Interest Accrued for NSC qualifies for 80C deduction.</t>
  </si>
  <si>
    <t>Interest Income (Receipt Basis)</t>
  </si>
  <si>
    <t xml:space="preserve">    I. Equity Linked Saving Scheme (ELSS)</t>
  </si>
  <si>
    <t>Equity Linked Saving Scheme (ELSS)</t>
  </si>
  <si>
    <t>I</t>
  </si>
  <si>
    <t xml:space="preserve">Gain on ELSS Fund </t>
  </si>
  <si>
    <t>3 Years</t>
  </si>
  <si>
    <t>Minimum Investment</t>
  </si>
  <si>
    <t>Known as 'Tax Saving Matual Funds'.</t>
  </si>
  <si>
    <t>Stamp Duty &amp; Registration cost of House</t>
  </si>
  <si>
    <t>J</t>
  </si>
  <si>
    <t>House should be in Your Own Name.</t>
  </si>
  <si>
    <t>This benefit is available on purchase of New Residential Unit only.</t>
  </si>
  <si>
    <t>L</t>
  </si>
  <si>
    <t>Minimum Investment (Annually)</t>
  </si>
  <si>
    <t>Minimum Investment (per Transaction)</t>
  </si>
  <si>
    <t>Rs. 6000</t>
  </si>
  <si>
    <t>Till Age of 60 Years</t>
  </si>
  <si>
    <t>Salary Employees</t>
  </si>
  <si>
    <t>Maximum Deduction</t>
  </si>
  <si>
    <t>Self Employed</t>
  </si>
  <si>
    <t>10% of Gross Total Income</t>
  </si>
  <si>
    <t>NPS is taxable on Receipt Basis</t>
  </si>
  <si>
    <t>Back to Other Deductions u/s 80</t>
  </si>
  <si>
    <t>Rs. 25000</t>
  </si>
  <si>
    <t>Mediclaim Insurance Policy</t>
  </si>
  <si>
    <t>To avail deduction - The Premium should be paid in any mode other than Cash</t>
  </si>
  <si>
    <t>This Rs.5000 is included in above limits.</t>
  </si>
  <si>
    <t>Maintenance &amp; Medical Treatment of Disabled Dependent</t>
  </si>
  <si>
    <t>80DD</t>
  </si>
  <si>
    <t>In case you have dependent, who is differently abled, you can claim deduction for expenses on his Maintenance &amp; Medical Treatment.</t>
  </si>
  <si>
    <t>Blindness and Vision Problems</t>
  </si>
  <si>
    <t>Leprosycured</t>
  </si>
  <si>
    <t>Hearing Impairment</t>
  </si>
  <si>
    <t>Locomotor</t>
  </si>
  <si>
    <t>Mental Retardation or illness</t>
  </si>
  <si>
    <t>Deduction</t>
  </si>
  <si>
    <t>80% or More</t>
  </si>
  <si>
    <t>40% or More but less than 80%</t>
  </si>
  <si>
    <t>Dependent can be Spouse, Children, Parents or Siblings.</t>
  </si>
  <si>
    <t>Rs. 75,000</t>
  </si>
  <si>
    <t>Rs. 1,25,000</t>
  </si>
  <si>
    <t>Normal Disabilty</t>
  </si>
  <si>
    <t>To claim deduction under this section, you need Disability Certificate of Dependent</t>
  </si>
  <si>
    <t>% Disability</t>
  </si>
  <si>
    <t>Maximum Limit</t>
  </si>
  <si>
    <t>Treatment of Certain Diseases</t>
  </si>
  <si>
    <t>Persons Eligible</t>
  </si>
  <si>
    <t>Self and Dependents : Spouse, Children, Parents and Siblings</t>
  </si>
  <si>
    <t>Diseases cover in this section</t>
  </si>
  <si>
    <t>Disabilities cover in this section</t>
  </si>
  <si>
    <t>Neurological Diseases</t>
  </si>
  <si>
    <t>Parkinson's Disease</t>
  </si>
  <si>
    <t>Malignant Cancers</t>
  </si>
  <si>
    <t>AIDS</t>
  </si>
  <si>
    <t>Chronic Renal Failure</t>
  </si>
  <si>
    <t>Hemophilia</t>
  </si>
  <si>
    <t>Thalassaemia</t>
  </si>
  <si>
    <t>Deduction Allowed</t>
  </si>
  <si>
    <t>Less than 60 Years</t>
  </si>
  <si>
    <t>60 Years or More but less than 80 Years</t>
  </si>
  <si>
    <t>80 Years or More</t>
  </si>
  <si>
    <t>Rs. 40,000</t>
  </si>
  <si>
    <t>Rs. 60,000</t>
  </si>
  <si>
    <t>Rs. 80,000</t>
  </si>
  <si>
    <t>In case, expenses have been reimbursed by the Insurance Company or Employer - No Deduction (upto Reimbursed Amount).</t>
  </si>
  <si>
    <t>Certificate requried from Specialist Govt. Hospital</t>
  </si>
  <si>
    <t>Interest Paid on Education Loan</t>
  </si>
  <si>
    <t>80E</t>
  </si>
  <si>
    <t>Self, Spouse or Children only.</t>
  </si>
  <si>
    <t>Only for any Full Time Course.</t>
  </si>
  <si>
    <t>Maximum for 8 Years.</t>
  </si>
  <si>
    <t>Row Number 265</t>
  </si>
  <si>
    <t>Lower of following is allowed as Deduction from Salary</t>
  </si>
  <si>
    <t>Salary HRA</t>
  </si>
  <si>
    <t>HRA Received</t>
  </si>
  <si>
    <t>50% or 40% of Salary, Based on City of Residence - Metro or Non Metro</t>
  </si>
  <si>
    <t>If annual Rent Paid is more than Rs. 1 Lakh, you need to give PAN Card Number of Landlord to your employer.</t>
  </si>
  <si>
    <t>And if Landlord does not have PAN Card, he needs to give a Declaration for the same.</t>
  </si>
  <si>
    <t>Rent Paid - 10% of Salary</t>
  </si>
  <si>
    <t>Metro Cities</t>
  </si>
  <si>
    <t>Delhi, Mumbai, Kolkata and Chennai.</t>
  </si>
  <si>
    <t>House Rent Deduction - Calculation</t>
  </si>
  <si>
    <t>In case you donot receive HRA, you can claim House Rent Deduction.</t>
  </si>
  <si>
    <t>You cannot claim Deduction, if you, your spouse or your children own any House.</t>
  </si>
  <si>
    <t>House Rent Deduction will be lower of following</t>
  </si>
  <si>
    <t>a</t>
  </si>
  <si>
    <t>Maximum Rs.2000 p.m.</t>
  </si>
  <si>
    <t>b</t>
  </si>
  <si>
    <t>c</t>
  </si>
  <si>
    <t>80GG</t>
  </si>
  <si>
    <t xml:space="preserve">    G. 80 TTA Interest on Deposists in Saving A/c (Maximum Rs. 10,000)</t>
  </si>
  <si>
    <t>Only If Changed</t>
  </si>
  <si>
    <t>For Physically Disable Assesse</t>
  </si>
  <si>
    <t>80U</t>
  </si>
  <si>
    <t>Autism</t>
  </si>
  <si>
    <t>Cerebral Palsy</t>
  </si>
  <si>
    <t>To claim deduction under this section, you need Disability Certificate.</t>
  </si>
  <si>
    <t>PGBP Income u/s 44AD</t>
  </si>
  <si>
    <t>Principal Repayment of House Loan</t>
  </si>
  <si>
    <t>Fixed Deposit</t>
  </si>
  <si>
    <t>NSC</t>
  </si>
  <si>
    <t>ELSS</t>
  </si>
  <si>
    <t>Stamp Duty &amp; Registration Cost of House</t>
  </si>
  <si>
    <t>Finally, I want to thank my family and friends for their support and encouragement. I also want to acknowledge my friends, both here and at a distance, who have helped me throughout this process to create this Income Tax Calculator. Finally, I want to thank Suraj Goyal &amp; Tarun Goyal for always believing in me and helping me to believe I can achieve more than I ever dreamed I could.</t>
  </si>
  <si>
    <t>Disclaimer</t>
  </si>
  <si>
    <t>Every effort has been made to avoid errors or omissions in this calculator. In spite of this, there may be some undeducted errors. Any mistake, error or discrepancy noted may be brought to my notice which shall be taken care of in the next version of this calculator. It is notified that I will not be responsible for any damage or loss of action to any one, of any kind, in any manner, therefrom. It issuggested that to avoid any doubt, you should consult your Tax Advisor before taking any decesion based on this calculator.</t>
  </si>
  <si>
    <t xml:space="preserve">I would like to begin with my thanks to my parents for unconditionally providing their love, support, guidance and encouragement. </t>
  </si>
  <si>
    <t>Click on below given links for Details, Explanations and also for certain Calculations.</t>
  </si>
  <si>
    <t>Back to Top of Income Tax Calculator</t>
  </si>
  <si>
    <t>Less: Allowances Exempt &amp; Deductions Allowed</t>
  </si>
  <si>
    <t>Deduction of Rs.5000 is also allowed for preventive health checkup for Self, Spouse, Dependent Children and Parents (It can be paid in Cash also).</t>
  </si>
  <si>
    <t>Life Insurance Premiums</t>
  </si>
  <si>
    <t>Agricultural Income</t>
  </si>
  <si>
    <t>Agricultural Income is exempt from Tax under section 10 of the Income Tax Act.</t>
  </si>
  <si>
    <t>Agricultural Income Exceeds Rs. 5,000</t>
  </si>
  <si>
    <t>&amp;</t>
  </si>
  <si>
    <t>Non - Agricultural Income exceeds Basic Exemption Limit</t>
  </si>
  <si>
    <t>Agricultural Income Means:</t>
  </si>
  <si>
    <t>Any Rent or Revenue derived from Agricultural Land.</t>
  </si>
  <si>
    <t>Any Income derived from such land by:</t>
  </si>
  <si>
    <t>(I)</t>
  </si>
  <si>
    <t>(II)</t>
  </si>
  <si>
    <t>(III)</t>
  </si>
  <si>
    <t>Agriculture; or</t>
  </si>
  <si>
    <t>Processing of Agricultural Produce.</t>
  </si>
  <si>
    <t>Tax Rebate u/s 87A</t>
  </si>
  <si>
    <t>Back to Total  Income (Non - Agricultural Income)</t>
  </si>
  <si>
    <t>However, for the Coputation of Income Tax, the Agricultural Income is aggregated with Non - Agricultural Income if following conditions are satisfied :</t>
  </si>
  <si>
    <t>Condition</t>
  </si>
  <si>
    <t>Total Income does not exceed Rs. 5,00,000</t>
  </si>
  <si>
    <t>Rebate</t>
  </si>
  <si>
    <t>Actual Tax Payable (Before Edu. Cess)</t>
  </si>
  <si>
    <t>87A</t>
  </si>
  <si>
    <t>Lower of following :</t>
  </si>
  <si>
    <t>Rs. 2000 (Maximum Rebate)</t>
  </si>
  <si>
    <t>Non Govt. Employee</t>
  </si>
  <si>
    <t>Entertainment Allowances</t>
  </si>
  <si>
    <t>Govt. Employee</t>
  </si>
  <si>
    <t xml:space="preserve">      (i) H.R.A. exemption</t>
  </si>
  <si>
    <t xml:space="preserve">      (ii) Conveyance Allowances(Max Rs.1600 p.m.)</t>
  </si>
  <si>
    <t xml:space="preserve">      (iii) Any Other Exempted Receipts/ Allowances</t>
  </si>
  <si>
    <t xml:space="preserve">      (iv) Entertainment Allowances</t>
  </si>
  <si>
    <t xml:space="preserve">      (v) Professional Tax</t>
  </si>
  <si>
    <t>A. Interest received from Bank, Post Office (Saving)</t>
  </si>
  <si>
    <t>B. Interest received from Bank, Post Office (FD/RD)</t>
  </si>
  <si>
    <t>C. Any Other Income</t>
  </si>
  <si>
    <r>
      <t xml:space="preserve">Friends,if you think it's useful, please </t>
    </r>
    <r>
      <rPr>
        <b/>
        <sz val="12"/>
        <color theme="5"/>
        <rFont val="Arial"/>
        <family val="2"/>
      </rPr>
      <t>share this Income Tax Calculator</t>
    </r>
    <r>
      <rPr>
        <sz val="12"/>
        <color theme="1"/>
        <rFont val="Arial"/>
        <family val="2"/>
      </rPr>
      <t xml:space="preserve"> for the benefit of your friends and family.</t>
    </r>
  </si>
  <si>
    <t>Row Number 108</t>
  </si>
  <si>
    <t>Back to Tax Payable (Before Surcharge and Edu. Cess)</t>
  </si>
  <si>
    <t>Tax Payable after Rebate u/s 87A but before Surcharge</t>
  </si>
  <si>
    <t>Section 10(10D) provides that any Sum Received under Life Insurance Policy including the Sum allocted by way of Bonus on such Policy, shall be Exempted from Tax.Subject to certain conditions.</t>
  </si>
  <si>
    <t>Surcharge</t>
  </si>
  <si>
    <t>When aggregate Income exceeds Rs. 1 Crore, Tax Amount shall be increased by Surcharge at the rate of 12%.</t>
  </si>
  <si>
    <t>However, Marginal Relief is available in appropriate cases.</t>
  </si>
  <si>
    <t>Relief from Tax Payable shall be given, when Tax Payable together with Surcharge exceeds the Income earned by you in excess of Rs. 1 Crore.</t>
  </si>
  <si>
    <t>The Principle in Marginal Relief is that the Additional Amount of Income Tax Payable with Surcharge in excess of Rs. 1 Crore, should not be more than the Amount in excess of Rs. 1 Crore.</t>
  </si>
  <si>
    <t>Chargeability</t>
  </si>
  <si>
    <t>Interest is Payable if:</t>
  </si>
  <si>
    <t>Return is Filed after Due Date ; or</t>
  </si>
  <si>
    <t>Return is Not Filed</t>
  </si>
  <si>
    <t>Note: No Interest, if Tax is Paid before Due Date</t>
  </si>
  <si>
    <t>1% p.m.</t>
  </si>
  <si>
    <t>Note: Part of the Month shall be considered as Full Month</t>
  </si>
  <si>
    <t>Rate of Interest</t>
  </si>
  <si>
    <t xml:space="preserve">To give your suggestions &amp; In case of any queries, doubts or problem - please mail at : </t>
  </si>
  <si>
    <t>rohitgoyal1812@gmail.com</t>
  </si>
  <si>
    <t>New Pension Scheme (NPS)</t>
  </si>
  <si>
    <t>Deduction under Sec 80C, 80CCC, 80CCD(1) (Max Rs.1,50,000/-)</t>
  </si>
  <si>
    <t>Deduction under Sec 80CCD(2) Employer's Contribution in NPS</t>
  </si>
  <si>
    <t>Calculate Deduction u/s 80CCD(1) for NPS</t>
  </si>
  <si>
    <t xml:space="preserve">    K. Any Other Deduction</t>
  </si>
  <si>
    <t>Additional Deduction u/s 80CCD(1B)</t>
  </si>
  <si>
    <t>Employer's Contribution in NPS - 80CCD(2)</t>
  </si>
  <si>
    <t>80CCD(1)</t>
  </si>
  <si>
    <t>Calculate Maximum Deduction under - New Pension Scheme (NPS)</t>
  </si>
  <si>
    <t>Employee</t>
  </si>
  <si>
    <t>NPS - 80CCD (1)</t>
  </si>
  <si>
    <t>Deduction u/s 80CCD(1)
10% of Salary or Gross Total Income</t>
  </si>
  <si>
    <t>Gross Total Income other than Salary</t>
  </si>
  <si>
    <t>Amount availabe for Deduction u/s 80CCD(1)</t>
  </si>
  <si>
    <t>Additional Deduction claimed u/s 80CCD(1B)</t>
  </si>
  <si>
    <t>10% of Salary</t>
  </si>
  <si>
    <t>10% of GTI</t>
  </si>
  <si>
    <t>Deduction u/s 80CCD (1)</t>
  </si>
  <si>
    <t>Salary Employee</t>
  </si>
  <si>
    <t>Actutal Amount Paid or Deposited (including Additional Contribution)</t>
  </si>
  <si>
    <t>New Pension Scheme (NPS) 80CCD(1)</t>
  </si>
  <si>
    <t>Additional Deduction u/s 80CCD (1B)</t>
  </si>
  <si>
    <t xml:space="preserve">Additional Deduction in respect of contribution to NPS of Central Govt. u/s 80CCD(1B) </t>
  </si>
  <si>
    <t>80CCD(1B) provide an Additional deduction of upto Rs. 50000 in respect of the Amount Paid or Deposited by an individual assessee under NPS, whehter or not any deduction u/s 80CCD(1).</t>
  </si>
  <si>
    <t>The deduction of upto Rs. 50000 u/s 80CDD(1B) is in addition to the overall limit of Rs. 150000 provided under section 80CCE (i.e. agreegate deduction of Sections 80C,80CCC and 80CCD(1)).</t>
  </si>
  <si>
    <t>80CCD(1B)</t>
  </si>
  <si>
    <t>Therefore, it is more benificial to claim deduction under section 80CCD(1B) first in respect of contribution to NPS &amp; there after, the remaining amount can be claimed as deduction under section 80CCD(1), subject to a maximum of 10% limit.</t>
  </si>
  <si>
    <t>It is more benificial to claim deduction under section 80CCD(1B) first in respect of contribution to NPS &amp; there after, the remaining amount can be claimed as deduction under section 80CCD(1), subject to a maximum of 10% limit.</t>
  </si>
  <si>
    <t>Salary (Basic + DA)</t>
  </si>
  <si>
    <t>Similarly, the contribution made by employer to the said account of the individual under the Pension Scheme is also allowed as deduction under section 80CCD(2), to the extent it does not exceed 10% of the salary of the individual.</t>
  </si>
  <si>
    <t xml:space="preserve">Note:- The entire employer's contribution to notified pension scheme has to be first included under the Head 'Salaries' while computing GTI and there after, deduction under section 80CCD(2) would be allowed, subject to max. of 10% of salary. </t>
  </si>
  <si>
    <t>80CCD(2)</t>
  </si>
  <si>
    <t>Row Number 650</t>
  </si>
  <si>
    <t>80D:- As welfare measure towords very senior citizens i.e. person of age 80 years or more (may be him self or his spouse or children or parents), who are unable to get health insurance coverage, Section 80D has been amended to provide the deduction of upto Rs. 30000  would be allowed in respect of any payment made an account of medical expenditure in respect made an account of medical expenditure in respect of very senior Citizen, if no payment has been made to keep in force an insurance on the health of such person.</t>
  </si>
  <si>
    <t>Insurance Premiums</t>
  </si>
  <si>
    <t>Very Senior Citizen</t>
  </si>
  <si>
    <t>Medical Expenditure</t>
  </si>
  <si>
    <t xml:space="preserve">    A. 80 D Medical Insurance Premiums (Self &amp; Family)</t>
  </si>
  <si>
    <t>Gross Salary Received (Including Employer's Contribution in NPS)</t>
  </si>
  <si>
    <t>Row Number 100</t>
  </si>
  <si>
    <t>I want to offer my heartfelt thanks to Mr. Dinesh Bansal, CA Mukesh Agarwal, Shobhit Agarwal, Abhilekh Srivastava, CA Pankaj Goyal, Rupendra &amp; Deepak Wadhwa for supporting me.</t>
  </si>
  <si>
    <t>To download the latest version of this calculator, click on following link:</t>
  </si>
  <si>
    <t>https://www.dropbox.com/sh/j3frxwk127vwk44/AACfYHr4kpfJskaIvFNZDAyBa?dl=0?subject=Income Tax Calculator</t>
  </si>
  <si>
    <t>Version : 01.01</t>
  </si>
  <si>
    <t xml:space="preserve">    L. New Pensions Scheme 80CCD(1)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</si>
</sst>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409]d\-mmm\-yyyy;@"/>
    <numFmt numFmtId="165" formatCode="#,##0.0"/>
    <numFmt numFmtId="166" formatCode="[$-409]d/mmm/yyyy;@"/>
  </numFmts>
  <fonts count="50" x14ac:knownFonts="1">
    <font>
      <sz val="11"/>
      <color theme="1"/>
      <name val="Calibri"/>
      <family val="2"/>
      <scheme val="minor"/>
    </font>
    <font>
      <sz val="11"/>
      <color theme="1"/>
      <name val="Calibri"/>
      <family val="2"/>
      <scheme val="minor"/>
    </font>
    <font>
      <u/>
      <sz val="11"/>
      <color theme="10"/>
      <name val="Calibri"/>
      <family val="2"/>
    </font>
    <font>
      <sz val="11"/>
      <color theme="1"/>
      <name val="Arial"/>
      <family val="2"/>
    </font>
    <font>
      <b/>
      <sz val="11"/>
      <name val="Arial"/>
      <family val="2"/>
    </font>
    <font>
      <sz val="10.5"/>
      <name val="Arial"/>
      <family val="2"/>
    </font>
    <font>
      <sz val="10.5"/>
      <color theme="1"/>
      <name val="Arial"/>
      <family val="2"/>
    </font>
    <font>
      <b/>
      <sz val="11"/>
      <color theme="1"/>
      <name val="Arial"/>
      <family val="2"/>
    </font>
    <font>
      <b/>
      <sz val="10"/>
      <color rgb="FFFF0000"/>
      <name val="Arial"/>
      <family val="2"/>
    </font>
    <font>
      <sz val="10"/>
      <color theme="1"/>
      <name val="Arial"/>
      <family val="2"/>
    </font>
    <font>
      <sz val="12"/>
      <color theme="1"/>
      <name val="Arial"/>
      <family val="2"/>
    </font>
    <font>
      <sz val="11"/>
      <name val="Arial"/>
      <family val="2"/>
    </font>
    <font>
      <sz val="12"/>
      <name val="Arial"/>
      <family val="2"/>
    </font>
    <font>
      <b/>
      <sz val="10.5"/>
      <name val="Arial"/>
      <family val="2"/>
    </font>
    <font>
      <b/>
      <sz val="10.5"/>
      <color theme="1"/>
      <name val="Arial"/>
      <family val="2"/>
    </font>
    <font>
      <b/>
      <sz val="15"/>
      <name val="Arial"/>
      <family val="2"/>
    </font>
    <font>
      <b/>
      <sz val="12"/>
      <color rgb="FFFFFF00"/>
      <name val="Arial"/>
      <family val="2"/>
    </font>
    <font>
      <b/>
      <sz val="15"/>
      <color rgb="FF0070C0"/>
      <name val="Arial"/>
      <family val="2"/>
    </font>
    <font>
      <b/>
      <sz val="18"/>
      <color rgb="FF0070C0"/>
      <name val="Arial"/>
      <family val="2"/>
    </font>
    <font>
      <b/>
      <sz val="13"/>
      <color rgb="FF7030A0"/>
      <name val="Arial"/>
      <family val="2"/>
    </font>
    <font>
      <u/>
      <sz val="12"/>
      <color rgb="FFFFFF00"/>
      <name val="Arial"/>
      <family val="2"/>
    </font>
    <font>
      <b/>
      <sz val="14"/>
      <color rgb="FFC00000"/>
      <name val="Arial"/>
      <family val="2"/>
    </font>
    <font>
      <b/>
      <sz val="14"/>
      <color rgb="FF00B050"/>
      <name val="Arial"/>
      <family val="2"/>
    </font>
    <font>
      <b/>
      <sz val="12"/>
      <color theme="1"/>
      <name val="Arial"/>
      <family val="2"/>
    </font>
    <font>
      <b/>
      <sz val="14"/>
      <color theme="1"/>
      <name val="Arial"/>
      <family val="2"/>
    </font>
    <font>
      <b/>
      <sz val="11"/>
      <color rgb="FF00B050"/>
      <name val="Arial"/>
      <family val="2"/>
    </font>
    <font>
      <b/>
      <sz val="11"/>
      <color rgb="FF7030A0"/>
      <name val="Arial"/>
      <family val="2"/>
    </font>
    <font>
      <b/>
      <sz val="11"/>
      <color rgb="FFC00000"/>
      <name val="Arial"/>
      <family val="2"/>
    </font>
    <font>
      <u/>
      <sz val="11"/>
      <color theme="10"/>
      <name val="Arial"/>
      <family val="2"/>
    </font>
    <font>
      <b/>
      <sz val="28"/>
      <color rgb="FFFFFF00"/>
      <name val="Algerian"/>
      <family val="5"/>
    </font>
    <font>
      <u/>
      <sz val="10.5"/>
      <color theme="10"/>
      <name val="Arial"/>
      <family val="2"/>
    </font>
    <font>
      <u/>
      <sz val="10"/>
      <color theme="10"/>
      <name val="Arial"/>
      <family val="2"/>
    </font>
    <font>
      <i/>
      <sz val="10.5"/>
      <color theme="1"/>
      <name val="Arial"/>
      <family val="2"/>
    </font>
    <font>
      <sz val="10.5"/>
      <color theme="0"/>
      <name val="Arial"/>
      <family val="2"/>
    </font>
    <font>
      <b/>
      <i/>
      <sz val="10.5"/>
      <color theme="1"/>
      <name val="Arial"/>
      <family val="2"/>
    </font>
    <font>
      <b/>
      <sz val="10"/>
      <color theme="1"/>
      <name val="Arial"/>
      <family val="2"/>
    </font>
    <font>
      <b/>
      <sz val="12"/>
      <color theme="5"/>
      <name val="Arial"/>
      <family val="2"/>
    </font>
    <font>
      <i/>
      <sz val="11"/>
      <color theme="1"/>
      <name val="Arial"/>
      <family val="2"/>
    </font>
    <font>
      <u/>
      <sz val="16"/>
      <color theme="10"/>
      <name val="Calibri"/>
      <family val="2"/>
    </font>
    <font>
      <b/>
      <sz val="9"/>
      <color theme="1"/>
      <name val="Arial"/>
      <family val="2"/>
    </font>
    <font>
      <b/>
      <i/>
      <sz val="10"/>
      <color theme="1"/>
      <name val="Arial"/>
      <family val="2"/>
    </font>
    <font>
      <b/>
      <i/>
      <sz val="9"/>
      <color theme="9" tint="-0.499984740745262"/>
      <name val="Arial"/>
      <family val="2"/>
    </font>
    <font>
      <sz val="11"/>
      <color theme="0"/>
      <name val="Arial"/>
      <family val="2"/>
    </font>
    <font>
      <i/>
      <sz val="11"/>
      <color theme="0"/>
      <name val="Arial"/>
      <family val="2"/>
    </font>
    <font>
      <b/>
      <i/>
      <sz val="11"/>
      <color theme="1"/>
      <name val="Arial"/>
      <family val="2"/>
    </font>
    <font>
      <b/>
      <i/>
      <u/>
      <sz val="12"/>
      <color theme="9" tint="0.79998168889431442"/>
      <name val="Book Antiqua"/>
      <family val="1"/>
    </font>
    <font>
      <u/>
      <sz val="10"/>
      <color theme="10"/>
      <name val="Calibri"/>
      <family val="2"/>
    </font>
    <font>
      <b/>
      <u/>
      <sz val="10.5"/>
      <color rgb="FFFF0000"/>
      <name val="Calibri"/>
      <family val="2"/>
    </font>
    <font>
      <b/>
      <i/>
      <u/>
      <sz val="11"/>
      <color rgb="FFC00000"/>
      <name val="Calibri"/>
      <family val="2"/>
    </font>
    <font>
      <b/>
      <i/>
      <u/>
      <sz val="10.5"/>
      <color rgb="FFC00000"/>
      <name val="Calibri"/>
      <family val="2"/>
    </font>
  </fonts>
  <fills count="29">
    <fill>
      <patternFill patternType="none"/>
    </fill>
    <fill>
      <patternFill patternType="gray125"/>
    </fill>
    <fill>
      <patternFill patternType="solid">
        <fgColor theme="9" tint="-0.249977111117893"/>
        <bgColor indexed="64"/>
      </patternFill>
    </fill>
    <fill>
      <patternFill patternType="solid">
        <fgColor rgb="FF92D050"/>
        <bgColor indexed="64"/>
      </patternFill>
    </fill>
    <fill>
      <patternFill patternType="solid">
        <fgColor theme="3"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rgb="FF00B0F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249977111117893"/>
        <bgColor indexed="64"/>
      </patternFill>
    </fill>
  </fills>
  <borders count="6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742">
    <xf numFmtId="0" fontId="0" fillId="0" borderId="0" xfId="0"/>
    <xf numFmtId="0" fontId="3" fillId="0" borderId="0" xfId="0" applyFont="1" applyBorder="1" applyProtection="1">
      <protection hidden="1"/>
    </xf>
    <xf numFmtId="0" fontId="3" fillId="0" borderId="0" xfId="0" applyFont="1" applyProtection="1">
      <protection hidden="1"/>
    </xf>
    <xf numFmtId="0" fontId="9" fillId="0" borderId="0" xfId="0" applyFont="1" applyProtection="1">
      <protection hidden="1"/>
    </xf>
    <xf numFmtId="0" fontId="6" fillId="0" borderId="0" xfId="0" applyFont="1" applyBorder="1" applyProtection="1">
      <protection hidden="1"/>
    </xf>
    <xf numFmtId="0" fontId="7" fillId="0" borderId="0" xfId="0" applyFont="1" applyAlignment="1" applyProtection="1">
      <alignment vertical="center" wrapText="1"/>
      <protection hidden="1"/>
    </xf>
    <xf numFmtId="38" fontId="5" fillId="5" borderId="0" xfId="0" applyNumberFormat="1" applyFont="1" applyFill="1" applyBorder="1" applyAlignment="1" applyProtection="1">
      <alignment vertical="center"/>
      <protection hidden="1"/>
    </xf>
    <xf numFmtId="38" fontId="5" fillId="5" borderId="8" xfId="0" applyNumberFormat="1" applyFont="1" applyFill="1" applyBorder="1" applyAlignment="1" applyProtection="1">
      <alignment vertical="center"/>
      <protection hidden="1"/>
    </xf>
    <xf numFmtId="38" fontId="5" fillId="5" borderId="29" xfId="0" applyNumberFormat="1" applyFont="1" applyFill="1" applyBorder="1" applyAlignment="1" applyProtection="1">
      <alignment vertical="center"/>
      <protection hidden="1"/>
    </xf>
    <xf numFmtId="38" fontId="5" fillId="5" borderId="19" xfId="0" applyNumberFormat="1" applyFont="1" applyFill="1" applyBorder="1" applyAlignment="1" applyProtection="1">
      <alignment vertical="center"/>
      <protection hidden="1"/>
    </xf>
    <xf numFmtId="38" fontId="5" fillId="5" borderId="20" xfId="0" applyNumberFormat="1" applyFont="1" applyFill="1" applyBorder="1" applyAlignment="1" applyProtection="1">
      <alignment vertical="center"/>
      <protection hidden="1"/>
    </xf>
    <xf numFmtId="38" fontId="5" fillId="5" borderId="23" xfId="0" applyNumberFormat="1" applyFont="1" applyFill="1" applyBorder="1" applyAlignment="1" applyProtection="1">
      <alignment vertical="center"/>
      <protection hidden="1"/>
    </xf>
    <xf numFmtId="38" fontId="5" fillId="5" borderId="26" xfId="0" applyNumberFormat="1" applyFont="1" applyFill="1" applyBorder="1" applyAlignment="1" applyProtection="1">
      <alignment vertical="center"/>
      <protection hidden="1"/>
    </xf>
    <xf numFmtId="38" fontId="5" fillId="5" borderId="32" xfId="0" applyNumberFormat="1" applyFont="1" applyFill="1" applyBorder="1" applyAlignment="1" applyProtection="1">
      <alignment vertical="center"/>
      <protection hidden="1"/>
    </xf>
    <xf numFmtId="38" fontId="5" fillId="5" borderId="16" xfId="0" applyNumberFormat="1" applyFont="1" applyFill="1" applyBorder="1" applyAlignment="1" applyProtection="1">
      <alignment vertical="center"/>
      <protection hidden="1"/>
    </xf>
    <xf numFmtId="38" fontId="5" fillId="5" borderId="28" xfId="0" applyNumberFormat="1" applyFont="1" applyFill="1" applyBorder="1" applyAlignment="1" applyProtection="1">
      <alignment vertical="center"/>
      <protection hidden="1"/>
    </xf>
    <xf numFmtId="38" fontId="5" fillId="5" borderId="29" xfId="0" applyNumberFormat="1" applyFont="1" applyFill="1" applyBorder="1" applyProtection="1">
      <protection hidden="1"/>
    </xf>
    <xf numFmtId="38" fontId="5" fillId="5" borderId="17" xfId="0" applyNumberFormat="1" applyFont="1" applyFill="1" applyBorder="1" applyAlignment="1" applyProtection="1">
      <alignment vertical="center"/>
      <protection hidden="1"/>
    </xf>
    <xf numFmtId="38" fontId="12" fillId="5" borderId="19" xfId="0" applyNumberFormat="1" applyFont="1" applyFill="1" applyBorder="1" applyAlignment="1" applyProtection="1">
      <alignment vertical="center"/>
      <protection hidden="1"/>
    </xf>
    <xf numFmtId="38" fontId="12" fillId="5" borderId="21" xfId="0" applyNumberFormat="1" applyFont="1" applyFill="1" applyBorder="1" applyAlignment="1" applyProtection="1">
      <alignment vertical="center"/>
      <protection hidden="1"/>
    </xf>
    <xf numFmtId="38" fontId="12" fillId="5" borderId="27" xfId="0" applyNumberFormat="1" applyFont="1" applyFill="1" applyBorder="1" applyAlignment="1" applyProtection="1">
      <alignment vertical="center"/>
      <protection hidden="1"/>
    </xf>
    <xf numFmtId="38" fontId="12" fillId="5" borderId="30" xfId="0" applyNumberFormat="1" applyFont="1" applyFill="1" applyBorder="1" applyAlignment="1" applyProtection="1">
      <alignment vertical="center"/>
      <protection hidden="1"/>
    </xf>
    <xf numFmtId="38" fontId="5" fillId="15" borderId="29" xfId="0" applyNumberFormat="1" applyFont="1" applyFill="1" applyBorder="1" applyAlignment="1" applyProtection="1">
      <alignment vertical="center"/>
      <protection locked="0" hidden="1"/>
    </xf>
    <xf numFmtId="38" fontId="5" fillId="11" borderId="23" xfId="0" applyNumberFormat="1" applyFont="1" applyFill="1" applyBorder="1" applyAlignment="1" applyProtection="1">
      <alignment vertical="center"/>
      <protection hidden="1"/>
    </xf>
    <xf numFmtId="38" fontId="5" fillId="10" borderId="23" xfId="0" applyNumberFormat="1" applyFont="1" applyFill="1" applyBorder="1" applyAlignment="1" applyProtection="1">
      <alignment vertical="center"/>
      <protection hidden="1"/>
    </xf>
    <xf numFmtId="38" fontId="5" fillId="3" borderId="17" xfId="0" applyNumberFormat="1" applyFont="1" applyFill="1" applyBorder="1" applyAlignment="1" applyProtection="1">
      <alignment vertical="center"/>
      <protection hidden="1"/>
    </xf>
    <xf numFmtId="38" fontId="5" fillId="10" borderId="8" xfId="0" applyNumberFormat="1" applyFont="1" applyFill="1" applyBorder="1" applyAlignment="1" applyProtection="1">
      <alignment vertical="center"/>
      <protection hidden="1"/>
    </xf>
    <xf numFmtId="38" fontId="11" fillId="8" borderId="23" xfId="0" applyNumberFormat="1" applyFont="1" applyFill="1" applyBorder="1" applyAlignment="1" applyProtection="1">
      <alignment vertical="center"/>
      <protection hidden="1"/>
    </xf>
    <xf numFmtId="38" fontId="11" fillId="19" borderId="28" xfId="0" applyNumberFormat="1" applyFont="1" applyFill="1" applyBorder="1" applyAlignment="1" applyProtection="1">
      <alignment vertical="center"/>
      <protection hidden="1"/>
    </xf>
    <xf numFmtId="38" fontId="5" fillId="7" borderId="0" xfId="0" applyNumberFormat="1" applyFont="1" applyFill="1" applyBorder="1" applyAlignment="1" applyProtection="1">
      <alignment vertical="center"/>
      <protection hidden="1"/>
    </xf>
    <xf numFmtId="38" fontId="5" fillId="7" borderId="26" xfId="0" applyNumberFormat="1" applyFont="1" applyFill="1" applyBorder="1" applyAlignment="1" applyProtection="1">
      <alignment vertical="center"/>
      <protection hidden="1"/>
    </xf>
    <xf numFmtId="38" fontId="5" fillId="7" borderId="20" xfId="0" applyNumberFormat="1" applyFont="1" applyFill="1" applyBorder="1" applyAlignment="1" applyProtection="1">
      <alignment vertical="center"/>
      <protection hidden="1"/>
    </xf>
    <xf numFmtId="38" fontId="5" fillId="7" borderId="16" xfId="0" applyNumberFormat="1" applyFont="1" applyFill="1" applyBorder="1" applyAlignment="1" applyProtection="1">
      <alignment vertical="center"/>
      <protection hidden="1"/>
    </xf>
    <xf numFmtId="38" fontId="5" fillId="17" borderId="8" xfId="0" applyNumberFormat="1" applyFont="1" applyFill="1" applyBorder="1" applyAlignment="1" applyProtection="1">
      <alignment vertical="center"/>
      <protection hidden="1"/>
    </xf>
    <xf numFmtId="38" fontId="5" fillId="13" borderId="8" xfId="0" applyNumberFormat="1" applyFont="1" applyFill="1" applyBorder="1" applyAlignment="1" applyProtection="1">
      <alignment vertical="center"/>
      <protection hidden="1"/>
    </xf>
    <xf numFmtId="38" fontId="5" fillId="13" borderId="28" xfId="0" applyNumberFormat="1" applyFont="1" applyFill="1" applyBorder="1" applyAlignment="1" applyProtection="1">
      <alignment vertical="center"/>
      <protection hidden="1"/>
    </xf>
    <xf numFmtId="38" fontId="5" fillId="13" borderId="17" xfId="0" applyNumberFormat="1" applyFont="1" applyFill="1" applyBorder="1" applyAlignment="1" applyProtection="1">
      <alignment vertical="center"/>
      <protection hidden="1"/>
    </xf>
    <xf numFmtId="38" fontId="5" fillId="12" borderId="27" xfId="0" applyNumberFormat="1" applyFont="1" applyFill="1" applyBorder="1" applyAlignment="1" applyProtection="1">
      <alignment vertical="center"/>
      <protection hidden="1"/>
    </xf>
    <xf numFmtId="38" fontId="5" fillId="12" borderId="29" xfId="0" applyNumberFormat="1" applyFont="1" applyFill="1" applyBorder="1" applyAlignment="1" applyProtection="1">
      <alignment vertical="center"/>
      <protection hidden="1"/>
    </xf>
    <xf numFmtId="0" fontId="4" fillId="16" borderId="18" xfId="0" applyFont="1" applyFill="1" applyBorder="1" applyAlignment="1" applyProtection="1">
      <alignment horizontal="left" vertical="center"/>
      <protection hidden="1"/>
    </xf>
    <xf numFmtId="0" fontId="4" fillId="16" borderId="22" xfId="0" applyFont="1" applyFill="1" applyBorder="1" applyAlignment="1" applyProtection="1">
      <alignment horizontal="left" vertical="center"/>
      <protection hidden="1"/>
    </xf>
    <xf numFmtId="0" fontId="4" fillId="16" borderId="22" xfId="0" applyFont="1" applyFill="1" applyBorder="1" applyAlignment="1" applyProtection="1">
      <alignment horizontal="center" vertical="center"/>
      <protection hidden="1"/>
    </xf>
    <xf numFmtId="0" fontId="4" fillId="16" borderId="22" xfId="0" applyFont="1" applyFill="1" applyBorder="1" applyAlignment="1" applyProtection="1">
      <alignment vertical="center"/>
      <protection hidden="1"/>
    </xf>
    <xf numFmtId="12" fontId="11" fillId="21" borderId="23" xfId="0" applyNumberFormat="1" applyFont="1" applyFill="1" applyBorder="1" applyAlignment="1" applyProtection="1">
      <alignment horizontal="center" vertical="center"/>
      <protection hidden="1"/>
    </xf>
    <xf numFmtId="38" fontId="5" fillId="15" borderId="32" xfId="0" applyNumberFormat="1" applyFont="1" applyFill="1" applyBorder="1" applyAlignment="1" applyProtection="1">
      <alignment vertical="center"/>
      <protection locked="0" hidden="1"/>
    </xf>
    <xf numFmtId="38" fontId="5" fillId="15" borderId="27" xfId="0" applyNumberFormat="1" applyFont="1" applyFill="1" applyBorder="1" applyAlignment="1" applyProtection="1">
      <alignment vertical="center"/>
      <protection locked="0" hidden="1"/>
    </xf>
    <xf numFmtId="0" fontId="5" fillId="5" borderId="7" xfId="0" applyFont="1" applyFill="1" applyBorder="1" applyAlignment="1" applyProtection="1">
      <alignment vertical="center"/>
      <protection hidden="1"/>
    </xf>
    <xf numFmtId="0" fontId="3" fillId="0" borderId="7" xfId="0" applyFont="1" applyBorder="1" applyProtection="1">
      <protection hidden="1"/>
    </xf>
    <xf numFmtId="0" fontId="3" fillId="0" borderId="8" xfId="0" applyFont="1" applyBorder="1" applyProtection="1">
      <protection hidden="1"/>
    </xf>
    <xf numFmtId="0" fontId="3" fillId="0" borderId="4" xfId="0" applyFont="1" applyBorder="1" applyProtection="1">
      <protection hidden="1"/>
    </xf>
    <xf numFmtId="0" fontId="3" fillId="0" borderId="5" xfId="0" applyFont="1" applyBorder="1" applyProtection="1">
      <protection hidden="1"/>
    </xf>
    <xf numFmtId="0" fontId="3" fillId="0" borderId="6" xfId="0" applyFont="1" applyBorder="1" applyProtection="1">
      <protection hidden="1"/>
    </xf>
    <xf numFmtId="0" fontId="3" fillId="0" borderId="35" xfId="0" applyFont="1" applyBorder="1" applyProtection="1">
      <protection hidden="1"/>
    </xf>
    <xf numFmtId="0" fontId="3" fillId="0" borderId="36" xfId="0" applyFont="1" applyBorder="1" applyProtection="1">
      <protection hidden="1"/>
    </xf>
    <xf numFmtId="0" fontId="3" fillId="0" borderId="37" xfId="0" applyFont="1" applyBorder="1" applyProtection="1">
      <protection hidden="1"/>
    </xf>
    <xf numFmtId="38" fontId="3" fillId="5" borderId="19" xfId="0" applyNumberFormat="1" applyFont="1" applyFill="1" applyBorder="1" applyAlignment="1" applyProtection="1">
      <protection hidden="1"/>
    </xf>
    <xf numFmtId="38" fontId="3" fillId="5" borderId="20" xfId="0" applyNumberFormat="1" applyFont="1" applyFill="1" applyBorder="1" applyAlignment="1" applyProtection="1">
      <protection hidden="1"/>
    </xf>
    <xf numFmtId="38" fontId="3" fillId="5" borderId="23" xfId="0" applyNumberFormat="1" applyFont="1" applyFill="1" applyBorder="1" applyAlignment="1" applyProtection="1">
      <protection hidden="1"/>
    </xf>
    <xf numFmtId="0" fontId="6" fillId="0" borderId="0" xfId="0" applyFont="1" applyProtection="1">
      <protection hidden="1"/>
    </xf>
    <xf numFmtId="0" fontId="14" fillId="0" borderId="0" xfId="0" applyFont="1" applyAlignment="1" applyProtection="1">
      <alignment vertical="center" wrapText="1"/>
      <protection hidden="1"/>
    </xf>
    <xf numFmtId="0" fontId="30" fillId="0" borderId="0" xfId="2" applyFont="1" applyBorder="1" applyAlignment="1" applyProtection="1">
      <protection hidden="1"/>
    </xf>
    <xf numFmtId="0" fontId="6" fillId="0" borderId="45" xfId="0" applyFont="1" applyBorder="1" applyAlignment="1" applyProtection="1">
      <alignment horizontal="center" vertical="center"/>
      <protection hidden="1"/>
    </xf>
    <xf numFmtId="0" fontId="6" fillId="0" borderId="22" xfId="0" applyFont="1" applyBorder="1" applyAlignment="1" applyProtection="1">
      <alignment horizontal="center" vertical="center"/>
      <protection hidden="1"/>
    </xf>
    <xf numFmtId="0" fontId="6" fillId="0" borderId="33"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6" fillId="0" borderId="0" xfId="0" applyFont="1" applyFill="1" applyAlignment="1" applyProtection="1">
      <alignment vertical="center"/>
      <protection hidden="1"/>
    </xf>
    <xf numFmtId="0" fontId="6" fillId="0" borderId="0" xfId="0" applyFont="1" applyAlignment="1" applyProtection="1">
      <alignment vertical="center"/>
      <protection hidden="1"/>
    </xf>
    <xf numFmtId="0" fontId="6" fillId="0" borderId="0" xfId="0" applyFont="1" applyBorder="1" applyAlignment="1" applyProtection="1">
      <alignment vertical="center"/>
      <protection hidden="1"/>
    </xf>
    <xf numFmtId="0" fontId="6" fillId="0" borderId="7" xfId="0" applyFont="1" applyBorder="1" applyAlignment="1" applyProtection="1">
      <alignment vertical="center"/>
      <protection hidden="1"/>
    </xf>
    <xf numFmtId="0" fontId="6" fillId="0" borderId="8" xfId="0" applyFont="1" applyBorder="1" applyAlignment="1" applyProtection="1">
      <alignment vertical="center"/>
      <protection hidden="1"/>
    </xf>
    <xf numFmtId="0" fontId="6" fillId="0" borderId="22" xfId="0" applyFont="1" applyBorder="1" applyAlignment="1" applyProtection="1">
      <alignment vertical="center"/>
      <protection hidden="1"/>
    </xf>
    <xf numFmtId="0" fontId="6" fillId="0" borderId="46" xfId="0" applyFont="1" applyBorder="1" applyAlignment="1" applyProtection="1">
      <alignment vertical="center"/>
      <protection hidden="1"/>
    </xf>
    <xf numFmtId="0" fontId="6" fillId="0" borderId="20" xfId="0" applyFont="1" applyBorder="1" applyAlignment="1" applyProtection="1">
      <alignment vertical="center"/>
      <protection hidden="1"/>
    </xf>
    <xf numFmtId="0" fontId="6" fillId="0" borderId="45" xfId="0" applyFont="1" applyBorder="1" applyAlignment="1" applyProtection="1">
      <alignment vertical="center"/>
      <protection hidden="1"/>
    </xf>
    <xf numFmtId="0" fontId="6" fillId="0" borderId="47" xfId="0" applyFont="1" applyBorder="1" applyAlignment="1" applyProtection="1">
      <alignment vertical="center"/>
      <protection hidden="1"/>
    </xf>
    <xf numFmtId="0" fontId="6" fillId="0" borderId="23" xfId="0" applyFont="1" applyBorder="1" applyAlignment="1" applyProtection="1">
      <alignment vertical="center"/>
      <protection hidden="1"/>
    </xf>
    <xf numFmtId="0" fontId="6" fillId="0" borderId="13" xfId="0" applyFont="1" applyBorder="1" applyAlignment="1" applyProtection="1">
      <alignment horizontal="center" vertical="center"/>
      <protection hidden="1"/>
    </xf>
    <xf numFmtId="0" fontId="6" fillId="0" borderId="30" xfId="0" applyFont="1" applyBorder="1" applyAlignment="1" applyProtection="1">
      <alignment horizontal="center" vertical="center"/>
      <protection hidden="1"/>
    </xf>
    <xf numFmtId="164" fontId="33" fillId="0" borderId="39" xfId="0" applyNumberFormat="1" applyFont="1" applyFill="1" applyBorder="1" applyAlignment="1" applyProtection="1">
      <alignment horizontal="center" vertical="center"/>
      <protection hidden="1"/>
    </xf>
    <xf numFmtId="0" fontId="6" fillId="0" borderId="18" xfId="0" applyFont="1" applyBorder="1" applyAlignment="1" applyProtection="1">
      <alignment horizontal="center" vertical="center"/>
      <protection hidden="1"/>
    </xf>
    <xf numFmtId="0" fontId="6" fillId="10" borderId="46" xfId="0" applyFont="1" applyFill="1" applyBorder="1" applyAlignment="1" applyProtection="1">
      <alignment horizontal="center" vertical="center"/>
      <protection hidden="1"/>
    </xf>
    <xf numFmtId="0" fontId="6" fillId="0" borderId="20" xfId="0" applyFont="1" applyBorder="1" applyAlignment="1" applyProtection="1">
      <alignment horizontal="center" vertical="center"/>
      <protection hidden="1"/>
    </xf>
    <xf numFmtId="0" fontId="6" fillId="0" borderId="36" xfId="0" applyFont="1" applyBorder="1" applyAlignment="1" applyProtection="1">
      <alignment vertical="center"/>
      <protection hidden="1"/>
    </xf>
    <xf numFmtId="0" fontId="6" fillId="0" borderId="37" xfId="0" applyFont="1" applyBorder="1" applyAlignment="1" applyProtection="1">
      <alignment vertical="center"/>
      <protection hidden="1"/>
    </xf>
    <xf numFmtId="0" fontId="6" fillId="0" borderId="49" xfId="0" applyFont="1" applyBorder="1" applyAlignment="1" applyProtection="1">
      <alignment horizontal="center" vertical="center"/>
      <protection hidden="1"/>
    </xf>
    <xf numFmtId="0" fontId="6" fillId="0" borderId="54" xfId="0" applyFont="1" applyBorder="1" applyAlignment="1" applyProtection="1">
      <alignment vertical="center"/>
      <protection hidden="1"/>
    </xf>
    <xf numFmtId="0" fontId="6" fillId="10" borderId="46" xfId="0" applyFont="1" applyFill="1" applyBorder="1" applyAlignment="1" applyProtection="1">
      <alignment vertical="center"/>
      <protection hidden="1"/>
    </xf>
    <xf numFmtId="0" fontId="6" fillId="0" borderId="31"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6" fillId="0" borderId="33" xfId="0" applyFont="1" applyBorder="1" applyAlignment="1" applyProtection="1">
      <alignment horizontal="center" vertical="center"/>
      <protection hidden="1"/>
    </xf>
    <xf numFmtId="0" fontId="6" fillId="0" borderId="22" xfId="0" applyFont="1" applyBorder="1" applyAlignment="1" applyProtection="1">
      <alignment horizontal="center" vertical="center"/>
      <protection hidden="1"/>
    </xf>
    <xf numFmtId="0" fontId="14" fillId="0" borderId="20" xfId="0" applyFont="1" applyBorder="1" applyAlignment="1" applyProtection="1">
      <alignment vertical="center"/>
      <protection hidden="1"/>
    </xf>
    <xf numFmtId="0" fontId="14" fillId="0" borderId="23" xfId="0" applyFont="1" applyBorder="1" applyAlignment="1" applyProtection="1">
      <alignment vertical="center"/>
      <protection hidden="1"/>
    </xf>
    <xf numFmtId="0" fontId="6" fillId="0" borderId="0"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38" fontId="5" fillId="15" borderId="19" xfId="0" applyNumberFormat="1" applyFont="1" applyFill="1" applyBorder="1" applyAlignment="1" applyProtection="1">
      <alignment vertical="center"/>
      <protection locked="0" hidden="1"/>
    </xf>
    <xf numFmtId="0" fontId="9" fillId="0" borderId="19" xfId="0" applyFont="1" applyBorder="1" applyAlignment="1" applyProtection="1">
      <alignment vertical="center"/>
      <protection hidden="1"/>
    </xf>
    <xf numFmtId="164" fontId="9" fillId="0" borderId="21" xfId="0" applyNumberFormat="1" applyFont="1" applyBorder="1" applyAlignment="1" applyProtection="1">
      <alignment vertical="center"/>
      <protection hidden="1"/>
    </xf>
    <xf numFmtId="166" fontId="9" fillId="0" borderId="21" xfId="0" applyNumberFormat="1" applyFont="1" applyBorder="1" applyAlignment="1" applyProtection="1">
      <alignment vertical="center"/>
      <protection hidden="1"/>
    </xf>
    <xf numFmtId="0" fontId="6" fillId="0" borderId="45" xfId="0" applyFont="1" applyFill="1" applyBorder="1" applyAlignment="1" applyProtection="1">
      <alignment vertical="center"/>
      <protection hidden="1"/>
    </xf>
    <xf numFmtId="0" fontId="6" fillId="0" borderId="22" xfId="0" applyFont="1" applyFill="1" applyBorder="1" applyAlignment="1" applyProtection="1">
      <alignment vertical="center"/>
      <protection hidden="1"/>
    </xf>
    <xf numFmtId="3" fontId="6" fillId="0" borderId="22" xfId="0" applyNumberFormat="1" applyFont="1" applyFill="1" applyBorder="1" applyAlignment="1" applyProtection="1">
      <alignment vertical="center"/>
      <protection hidden="1"/>
    </xf>
    <xf numFmtId="0" fontId="9" fillId="0" borderId="21" xfId="0" applyFont="1" applyBorder="1" applyAlignment="1" applyProtection="1">
      <alignment vertical="center"/>
      <protection hidden="1"/>
    </xf>
    <xf numFmtId="0" fontId="9" fillId="0" borderId="0" xfId="0" applyFont="1" applyBorder="1" applyAlignment="1" applyProtection="1">
      <alignment vertical="center"/>
      <protection hidden="1"/>
    </xf>
    <xf numFmtId="0" fontId="9" fillId="0" borderId="30" xfId="0" applyFont="1" applyBorder="1" applyAlignment="1" applyProtection="1">
      <alignment vertical="center"/>
      <protection hidden="1"/>
    </xf>
    <xf numFmtId="0" fontId="9" fillId="0" borderId="31" xfId="0" applyFont="1" applyBorder="1" applyAlignment="1" applyProtection="1">
      <alignment vertical="center"/>
      <protection hidden="1"/>
    </xf>
    <xf numFmtId="0" fontId="9" fillId="0" borderId="32" xfId="0" applyFont="1" applyBorder="1" applyAlignment="1" applyProtection="1">
      <alignment vertical="center"/>
      <protection hidden="1"/>
    </xf>
    <xf numFmtId="0" fontId="9" fillId="0" borderId="33" xfId="0" applyFont="1" applyBorder="1" applyAlignment="1" applyProtection="1">
      <alignment vertical="center"/>
      <protection hidden="1"/>
    </xf>
    <xf numFmtId="0" fontId="9" fillId="0" borderId="16" xfId="0" applyFont="1" applyBorder="1" applyAlignment="1" applyProtection="1">
      <alignment vertical="center"/>
      <protection hidden="1"/>
    </xf>
    <xf numFmtId="0" fontId="9" fillId="0" borderId="22" xfId="0" applyFont="1" applyBorder="1" applyAlignment="1" applyProtection="1">
      <alignment vertical="center"/>
      <protection hidden="1"/>
    </xf>
    <xf numFmtId="0" fontId="9" fillId="0" borderId="0" xfId="0" applyFont="1" applyAlignment="1" applyProtection="1">
      <alignment vertical="center"/>
      <protection hidden="1"/>
    </xf>
    <xf numFmtId="0" fontId="9" fillId="0" borderId="46" xfId="0" applyFont="1" applyBorder="1" applyAlignment="1" applyProtection="1">
      <alignment vertical="center"/>
      <protection hidden="1"/>
    </xf>
    <xf numFmtId="38" fontId="9" fillId="0" borderId="22" xfId="0" applyNumberFormat="1" applyFont="1" applyBorder="1" applyAlignment="1" applyProtection="1">
      <alignment horizontal="right" vertical="center"/>
      <protection hidden="1"/>
    </xf>
    <xf numFmtId="38" fontId="9" fillId="0" borderId="22" xfId="0" applyNumberFormat="1" applyFont="1" applyBorder="1" applyAlignment="1" applyProtection="1">
      <alignment vertical="center"/>
      <protection hidden="1"/>
    </xf>
    <xf numFmtId="0" fontId="9" fillId="0" borderId="32" xfId="0" applyFont="1" applyBorder="1" applyAlignment="1" applyProtection="1">
      <alignment horizontal="left" vertical="center"/>
      <protection hidden="1"/>
    </xf>
    <xf numFmtId="38" fontId="9" fillId="0" borderId="46" xfId="0" applyNumberFormat="1" applyFont="1" applyBorder="1" applyAlignment="1" applyProtection="1">
      <alignment horizontal="right" vertical="center"/>
      <protection hidden="1"/>
    </xf>
    <xf numFmtId="38" fontId="9" fillId="0" borderId="46" xfId="0" applyNumberFormat="1" applyFont="1" applyBorder="1" applyAlignment="1" applyProtection="1">
      <alignment vertical="center"/>
      <protection hidden="1"/>
    </xf>
    <xf numFmtId="0" fontId="9" fillId="0" borderId="20" xfId="0" applyFont="1" applyBorder="1" applyAlignment="1" applyProtection="1">
      <alignment vertical="center"/>
      <protection hidden="1"/>
    </xf>
    <xf numFmtId="12" fontId="9" fillId="0" borderId="21" xfId="0" applyNumberFormat="1" applyFont="1" applyBorder="1" applyAlignment="1" applyProtection="1">
      <alignment vertical="center"/>
      <protection hidden="1"/>
    </xf>
    <xf numFmtId="0" fontId="9" fillId="0" borderId="29" xfId="0" applyFont="1" applyBorder="1" applyAlignment="1" applyProtection="1">
      <alignment vertical="center"/>
      <protection hidden="1"/>
    </xf>
    <xf numFmtId="0" fontId="9" fillId="0" borderId="27" xfId="0" applyFont="1" applyBorder="1" applyAlignment="1" applyProtection="1">
      <alignment vertical="center"/>
      <protection hidden="1"/>
    </xf>
    <xf numFmtId="0" fontId="9" fillId="0" borderId="26" xfId="0" applyFont="1" applyBorder="1" applyAlignment="1" applyProtection="1">
      <alignment vertical="center"/>
      <protection hidden="1"/>
    </xf>
    <xf numFmtId="0" fontId="9" fillId="0" borderId="45" xfId="0" applyFont="1" applyBorder="1" applyAlignment="1" applyProtection="1">
      <alignment vertical="center"/>
      <protection hidden="1"/>
    </xf>
    <xf numFmtId="0" fontId="9" fillId="0" borderId="41" xfId="0" applyFont="1" applyBorder="1" applyAlignment="1" applyProtection="1">
      <alignment vertical="center"/>
      <protection hidden="1"/>
    </xf>
    <xf numFmtId="0" fontId="9" fillId="0" borderId="41" xfId="0" applyFont="1" applyBorder="1" applyAlignment="1" applyProtection="1">
      <alignment horizontal="right" vertical="center"/>
      <protection hidden="1"/>
    </xf>
    <xf numFmtId="0" fontId="9" fillId="0" borderId="46" xfId="0" applyFont="1" applyBorder="1" applyAlignment="1" applyProtection="1">
      <alignment horizontal="left" vertical="center"/>
      <protection hidden="1"/>
    </xf>
    <xf numFmtId="38" fontId="9" fillId="0" borderId="41" xfId="0" applyNumberFormat="1" applyFont="1" applyBorder="1" applyAlignment="1" applyProtection="1">
      <alignment vertical="center"/>
      <protection hidden="1"/>
    </xf>
    <xf numFmtId="0" fontId="7" fillId="0" borderId="1" xfId="0" applyFont="1" applyBorder="1"/>
    <xf numFmtId="0" fontId="14" fillId="16" borderId="22" xfId="0" applyFont="1" applyFill="1" applyBorder="1" applyAlignment="1" applyProtection="1">
      <alignment vertical="center"/>
      <protection hidden="1"/>
    </xf>
    <xf numFmtId="0" fontId="3" fillId="0" borderId="0" xfId="0" applyFont="1" applyAlignment="1" applyProtection="1">
      <alignment vertical="center"/>
      <protection hidden="1"/>
    </xf>
    <xf numFmtId="0" fontId="3" fillId="0" borderId="0" xfId="0" applyFont="1" applyFill="1" applyProtection="1">
      <protection hidden="1"/>
    </xf>
    <xf numFmtId="0" fontId="6" fillId="0" borderId="0" xfId="0" applyFont="1" applyFill="1" applyBorder="1" applyProtection="1">
      <protection hidden="1"/>
    </xf>
    <xf numFmtId="0" fontId="10" fillId="0" borderId="0" xfId="0" applyFont="1" applyFill="1" applyBorder="1" applyAlignment="1" applyProtection="1">
      <alignment vertical="center" wrapText="1"/>
      <protection hidden="1"/>
    </xf>
    <xf numFmtId="0" fontId="10" fillId="0" borderId="0" xfId="0" applyFont="1" applyFill="1" applyBorder="1" applyAlignment="1" applyProtection="1">
      <alignment vertical="center"/>
      <protection hidden="1"/>
    </xf>
    <xf numFmtId="0" fontId="24" fillId="0" borderId="0" xfId="0" applyFont="1" applyFill="1" applyBorder="1" applyAlignment="1" applyProtection="1">
      <alignment vertical="center"/>
      <protection hidden="1"/>
    </xf>
    <xf numFmtId="0" fontId="3" fillId="0" borderId="0" xfId="0" applyFont="1" applyFill="1" applyBorder="1" applyAlignment="1" applyProtection="1">
      <alignment vertical="center"/>
      <protection hidden="1"/>
    </xf>
    <xf numFmtId="0" fontId="2" fillId="0" borderId="22" xfId="2" applyFill="1" applyBorder="1" applyAlignment="1" applyProtection="1">
      <protection hidden="1"/>
    </xf>
    <xf numFmtId="38" fontId="5" fillId="13" borderId="21" xfId="0" applyNumberFormat="1" applyFont="1" applyFill="1" applyBorder="1" applyAlignment="1" applyProtection="1">
      <alignment vertical="center"/>
      <protection hidden="1"/>
    </xf>
    <xf numFmtId="0" fontId="2" fillId="0" borderId="0" xfId="2" applyBorder="1" applyAlignment="1" applyProtection="1">
      <alignment vertical="center"/>
      <protection hidden="1"/>
    </xf>
    <xf numFmtId="0" fontId="2" fillId="0" borderId="19" xfId="2" applyBorder="1" applyAlignment="1" applyProtection="1">
      <alignment horizontal="left" vertical="center"/>
      <protection hidden="1"/>
    </xf>
    <xf numFmtId="0" fontId="6" fillId="0" borderId="33"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9" fillId="0" borderId="24" xfId="0" applyFont="1" applyBorder="1" applyAlignment="1" applyProtection="1">
      <alignment vertical="center"/>
      <protection hidden="1"/>
    </xf>
    <xf numFmtId="0" fontId="9" fillId="0" borderId="23" xfId="0" applyFont="1" applyBorder="1" applyAlignment="1" applyProtection="1">
      <alignment vertical="center"/>
      <protection hidden="1"/>
    </xf>
    <xf numFmtId="0" fontId="9" fillId="0" borderId="11" xfId="0" applyFont="1" applyBorder="1" applyAlignment="1" applyProtection="1">
      <alignment vertical="center"/>
      <protection hidden="1"/>
    </xf>
    <xf numFmtId="0" fontId="9" fillId="0" borderId="14" xfId="0" applyFont="1" applyBorder="1" applyAlignment="1" applyProtection="1">
      <alignment vertical="center"/>
      <protection hidden="1"/>
    </xf>
    <xf numFmtId="0" fontId="3" fillId="0" borderId="47" xfId="0" applyFont="1" applyBorder="1" applyProtection="1">
      <protection hidden="1"/>
    </xf>
    <xf numFmtId="0" fontId="3" fillId="0" borderId="58" xfId="0" applyFont="1" applyBorder="1" applyProtection="1">
      <protection hidden="1"/>
    </xf>
    <xf numFmtId="38" fontId="5" fillId="0" borderId="0" xfId="0" applyNumberFormat="1" applyFont="1" applyFill="1" applyBorder="1" applyAlignment="1" applyProtection="1">
      <alignment vertical="center"/>
      <protection hidden="1"/>
    </xf>
    <xf numFmtId="0" fontId="40" fillId="0" borderId="0" xfId="0" applyFont="1" applyBorder="1" applyAlignment="1" applyProtection="1">
      <alignment horizontal="left" wrapText="1"/>
      <protection hidden="1"/>
    </xf>
    <xf numFmtId="38" fontId="5" fillId="7" borderId="29" xfId="0" applyNumberFormat="1" applyFont="1" applyFill="1" applyBorder="1" applyAlignment="1" applyProtection="1">
      <alignment vertical="center"/>
      <protection hidden="1"/>
    </xf>
    <xf numFmtId="0" fontId="37" fillId="0" borderId="0" xfId="0" applyFont="1" applyBorder="1" applyAlignment="1" applyProtection="1">
      <alignment horizontal="center" wrapText="1"/>
      <protection hidden="1"/>
    </xf>
    <xf numFmtId="0" fontId="9" fillId="0" borderId="47" xfId="0" applyFont="1" applyBorder="1" applyAlignment="1" applyProtection="1">
      <alignment vertical="center"/>
      <protection hidden="1"/>
    </xf>
    <xf numFmtId="0" fontId="9" fillId="0" borderId="15" xfId="0" applyFont="1" applyBorder="1" applyAlignment="1" applyProtection="1">
      <alignment vertical="center"/>
      <protection hidden="1"/>
    </xf>
    <xf numFmtId="0" fontId="9" fillId="0" borderId="57" xfId="0" applyFont="1" applyBorder="1" applyAlignment="1" applyProtection="1">
      <alignment vertical="center"/>
      <protection hidden="1"/>
    </xf>
    <xf numFmtId="0" fontId="9" fillId="0" borderId="60" xfId="0" applyFont="1" applyBorder="1" applyAlignment="1" applyProtection="1">
      <alignment vertical="center"/>
      <protection hidden="1"/>
    </xf>
    <xf numFmtId="0" fontId="9" fillId="0" borderId="61" xfId="0" applyFont="1" applyBorder="1" applyAlignment="1" applyProtection="1">
      <alignment vertical="center"/>
      <protection hidden="1"/>
    </xf>
    <xf numFmtId="0" fontId="9" fillId="0" borderId="37" xfId="0" applyFont="1" applyBorder="1" applyAlignment="1" applyProtection="1">
      <alignment vertical="center"/>
      <protection hidden="1"/>
    </xf>
    <xf numFmtId="0" fontId="9" fillId="0" borderId="11" xfId="0" applyFont="1" applyBorder="1" applyProtection="1">
      <protection hidden="1"/>
    </xf>
    <xf numFmtId="0" fontId="9" fillId="0" borderId="13" xfId="0" applyFont="1" applyBorder="1" applyProtection="1">
      <protection hidden="1"/>
    </xf>
    <xf numFmtId="0" fontId="9" fillId="0" borderId="54" xfId="0" applyFont="1" applyBorder="1" applyProtection="1">
      <protection hidden="1"/>
    </xf>
    <xf numFmtId="0" fontId="9" fillId="0" borderId="18" xfId="0" applyFont="1" applyBorder="1" applyAlignment="1" applyProtection="1">
      <alignment vertical="center"/>
      <protection hidden="1"/>
    </xf>
    <xf numFmtId="0" fontId="9" fillId="0" borderId="62" xfId="0" applyFont="1" applyBorder="1" applyAlignment="1" applyProtection="1">
      <alignment vertical="center"/>
      <protection hidden="1"/>
    </xf>
    <xf numFmtId="0" fontId="9" fillId="0" borderId="1" xfId="0" applyFont="1" applyBorder="1" applyAlignment="1" applyProtection="1">
      <alignment vertical="center"/>
      <protection hidden="1"/>
    </xf>
    <xf numFmtId="12" fontId="9" fillId="0" borderId="3" xfId="0" applyNumberFormat="1" applyFont="1" applyBorder="1" applyAlignment="1" applyProtection="1">
      <alignment vertical="center"/>
      <protection hidden="1"/>
    </xf>
    <xf numFmtId="0" fontId="35" fillId="0" borderId="63" xfId="0" applyFont="1" applyBorder="1" applyAlignment="1" applyProtection="1">
      <alignment vertical="center"/>
      <protection hidden="1"/>
    </xf>
    <xf numFmtId="0" fontId="9" fillId="0" borderId="64" xfId="0" applyFont="1" applyBorder="1" applyAlignment="1" applyProtection="1">
      <alignment vertical="center"/>
      <protection hidden="1"/>
    </xf>
    <xf numFmtId="0" fontId="9" fillId="0" borderId="65" xfId="0" applyFont="1" applyBorder="1" applyAlignment="1" applyProtection="1">
      <alignment vertical="center"/>
      <protection hidden="1"/>
    </xf>
    <xf numFmtId="0" fontId="9" fillId="0" borderId="66" xfId="0" applyFont="1" applyBorder="1" applyAlignment="1" applyProtection="1">
      <alignment vertical="center"/>
      <protection hidden="1"/>
    </xf>
    <xf numFmtId="0" fontId="9" fillId="0" borderId="67" xfId="0" applyFont="1" applyBorder="1" applyAlignment="1" applyProtection="1">
      <alignment vertical="center"/>
      <protection hidden="1"/>
    </xf>
    <xf numFmtId="0" fontId="9" fillId="0" borderId="3" xfId="0" applyFont="1" applyBorder="1" applyAlignment="1" applyProtection="1">
      <alignment vertical="center"/>
      <protection hidden="1"/>
    </xf>
    <xf numFmtId="0" fontId="42" fillId="0" borderId="0" xfId="0" applyFont="1" applyFill="1" applyProtection="1">
      <protection hidden="1"/>
    </xf>
    <xf numFmtId="0" fontId="33" fillId="0" borderId="0" xfId="0" applyFont="1" applyAlignment="1" applyProtection="1">
      <alignment vertical="center"/>
      <protection hidden="1"/>
    </xf>
    <xf numFmtId="165" fontId="33" fillId="0" borderId="0" xfId="0" applyNumberFormat="1" applyFont="1" applyFill="1" applyBorder="1" applyAlignment="1" applyProtection="1">
      <alignment vertical="center"/>
      <protection hidden="1"/>
    </xf>
    <xf numFmtId="0" fontId="33" fillId="0" borderId="0" xfId="0" applyFont="1" applyFill="1" applyBorder="1" applyAlignment="1" applyProtection="1">
      <alignment vertical="center"/>
      <protection hidden="1"/>
    </xf>
    <xf numFmtId="0" fontId="33" fillId="0" borderId="0" xfId="0" applyFont="1" applyBorder="1" applyAlignment="1" applyProtection="1">
      <alignment horizontal="center" vertical="center"/>
      <protection hidden="1"/>
    </xf>
    <xf numFmtId="0" fontId="33" fillId="0" borderId="8" xfId="0" applyFont="1" applyFill="1" applyBorder="1" applyAlignment="1" applyProtection="1">
      <alignment vertical="center"/>
      <protection hidden="1"/>
    </xf>
    <xf numFmtId="3" fontId="33" fillId="0" borderId="0" xfId="0" applyNumberFormat="1" applyFont="1" applyFill="1" applyBorder="1" applyAlignment="1" applyProtection="1">
      <alignment vertical="center"/>
      <protection hidden="1"/>
    </xf>
    <xf numFmtId="0" fontId="33" fillId="0" borderId="0" xfId="0" applyFont="1" applyBorder="1" applyAlignment="1" applyProtection="1">
      <alignment vertical="center"/>
      <protection hidden="1"/>
    </xf>
    <xf numFmtId="3" fontId="33" fillId="0" borderId="8" xfId="0" applyNumberFormat="1" applyFont="1" applyFill="1" applyBorder="1" applyAlignment="1" applyProtection="1">
      <alignment vertical="center"/>
      <protection hidden="1"/>
    </xf>
    <xf numFmtId="0" fontId="33" fillId="0" borderId="21" xfId="0" applyFont="1" applyBorder="1" applyAlignment="1" applyProtection="1">
      <alignment vertical="center"/>
      <protection hidden="1"/>
    </xf>
    <xf numFmtId="0" fontId="33" fillId="0" borderId="8" xfId="0" applyFont="1" applyBorder="1" applyAlignment="1" applyProtection="1">
      <alignment vertical="center"/>
      <protection hidden="1"/>
    </xf>
    <xf numFmtId="0" fontId="43" fillId="0" borderId="21" xfId="0" applyFont="1" applyBorder="1" applyAlignment="1" applyProtection="1">
      <protection hidden="1"/>
    </xf>
    <xf numFmtId="38" fontId="3" fillId="0" borderId="30" xfId="0" applyNumberFormat="1" applyFont="1" applyBorder="1" applyAlignment="1" applyProtection="1">
      <alignment horizontal="left"/>
      <protection hidden="1"/>
    </xf>
    <xf numFmtId="0" fontId="35" fillId="0" borderId="45" xfId="0" applyFont="1" applyBorder="1" applyAlignment="1" applyProtection="1">
      <protection hidden="1"/>
    </xf>
    <xf numFmtId="0" fontId="3" fillId="0" borderId="0" xfId="0" applyFont="1" applyAlignment="1" applyProtection="1">
      <alignment wrapText="1"/>
      <protection hidden="1"/>
    </xf>
    <xf numFmtId="0" fontId="42" fillId="0" borderId="0" xfId="0" applyFont="1" applyFill="1" applyAlignment="1" applyProtection="1">
      <alignment wrapText="1"/>
      <protection hidden="1"/>
    </xf>
    <xf numFmtId="0" fontId="42" fillId="0" borderId="0" xfId="0" applyFont="1" applyProtection="1">
      <protection hidden="1"/>
    </xf>
    <xf numFmtId="38" fontId="3" fillId="0" borderId="45" xfId="0" applyNumberFormat="1" applyFont="1" applyBorder="1" applyAlignment="1" applyProtection="1">
      <protection hidden="1"/>
    </xf>
    <xf numFmtId="0" fontId="6" fillId="27" borderId="45" xfId="0" applyFont="1" applyFill="1" applyBorder="1" applyAlignment="1" applyProtection="1">
      <alignment vertical="center"/>
      <protection locked="0" hidden="1"/>
    </xf>
    <xf numFmtId="0" fontId="6" fillId="27" borderId="22" xfId="0" applyFont="1" applyFill="1" applyBorder="1" applyAlignment="1" applyProtection="1">
      <alignment vertical="center"/>
      <protection locked="0" hidden="1"/>
    </xf>
    <xf numFmtId="0" fontId="6" fillId="27" borderId="47" xfId="0" applyFont="1" applyFill="1" applyBorder="1" applyAlignment="1" applyProtection="1">
      <alignment vertical="center"/>
      <protection locked="0" hidden="1"/>
    </xf>
    <xf numFmtId="0" fontId="3" fillId="27" borderId="22" xfId="0" applyFont="1" applyFill="1" applyBorder="1" applyAlignment="1" applyProtection="1">
      <protection locked="0" hidden="1"/>
    </xf>
    <xf numFmtId="0" fontId="3" fillId="27" borderId="46" xfId="0" applyFont="1" applyFill="1" applyBorder="1" applyAlignment="1" applyProtection="1">
      <protection locked="0" hidden="1"/>
    </xf>
    <xf numFmtId="0" fontId="7" fillId="0" borderId="58" xfId="0" applyFont="1" applyBorder="1" applyProtection="1">
      <protection hidden="1"/>
    </xf>
    <xf numFmtId="0" fontId="3" fillId="0" borderId="68" xfId="0" applyFont="1" applyBorder="1" applyAlignment="1" applyProtection="1">
      <alignment vertical="center"/>
      <protection hidden="1"/>
    </xf>
    <xf numFmtId="0" fontId="3" fillId="0" borderId="1" xfId="0" applyFont="1" applyBorder="1" applyAlignment="1" applyProtection="1">
      <alignment vertical="center"/>
      <protection hidden="1"/>
    </xf>
    <xf numFmtId="0" fontId="45" fillId="28" borderId="1" xfId="0" applyFont="1" applyFill="1" applyBorder="1" applyAlignment="1" applyProtection="1">
      <alignment horizontal="center" vertical="center"/>
      <protection hidden="1"/>
    </xf>
    <xf numFmtId="0" fontId="45" fillId="28" borderId="2" xfId="0" applyFont="1" applyFill="1" applyBorder="1" applyAlignment="1" applyProtection="1">
      <alignment horizontal="center" vertical="center"/>
      <protection hidden="1"/>
    </xf>
    <xf numFmtId="0" fontId="45" fillId="28" borderId="3" xfId="0" applyFont="1" applyFill="1" applyBorder="1" applyAlignment="1" applyProtection="1">
      <alignment horizontal="center" vertical="center"/>
      <protection hidden="1"/>
    </xf>
    <xf numFmtId="0" fontId="40" fillId="0" borderId="4" xfId="0" applyFont="1" applyBorder="1" applyAlignment="1" applyProtection="1">
      <alignment horizontal="center" vertical="center"/>
      <protection hidden="1"/>
    </xf>
    <xf numFmtId="0" fontId="40" fillId="0" borderId="5" xfId="0" applyFont="1" applyBorder="1" applyAlignment="1" applyProtection="1">
      <alignment horizontal="center" vertical="center"/>
      <protection hidden="1"/>
    </xf>
    <xf numFmtId="0" fontId="40" fillId="0" borderId="6" xfId="0" applyFont="1" applyBorder="1" applyAlignment="1" applyProtection="1">
      <alignment horizontal="center" vertical="center"/>
      <protection hidden="1"/>
    </xf>
    <xf numFmtId="0" fontId="46" fillId="0" borderId="11" xfId="2" applyFont="1" applyBorder="1" applyAlignment="1" applyProtection="1">
      <alignment horizontal="center" vertical="center"/>
      <protection hidden="1"/>
    </xf>
    <xf numFmtId="0" fontId="46" fillId="0" borderId="12" xfId="2" applyFont="1" applyBorder="1" applyAlignment="1" applyProtection="1">
      <alignment horizontal="center" vertical="center"/>
      <protection hidden="1"/>
    </xf>
    <xf numFmtId="0" fontId="46" fillId="0" borderId="14" xfId="2" applyFont="1" applyBorder="1" applyAlignment="1" applyProtection="1">
      <alignment horizontal="center" vertical="center"/>
      <protection hidden="1"/>
    </xf>
    <xf numFmtId="0" fontId="7" fillId="0" borderId="58" xfId="0" applyFont="1" applyBorder="1" applyAlignment="1" applyProtection="1">
      <alignment horizontal="center" vertical="center"/>
      <protection hidden="1"/>
    </xf>
    <xf numFmtId="0" fontId="7" fillId="0" borderId="59" xfId="0"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7" fillId="0" borderId="1" xfId="0" applyFont="1" applyBorder="1" applyAlignment="1" applyProtection="1">
      <alignment horizontal="center"/>
      <protection hidden="1"/>
    </xf>
    <xf numFmtId="0" fontId="7" fillId="0" borderId="2" xfId="0" applyFont="1" applyBorder="1" applyAlignment="1" applyProtection="1">
      <alignment horizontal="center"/>
      <protection hidden="1"/>
    </xf>
    <xf numFmtId="0" fontId="7" fillId="0" borderId="3" xfId="0" applyFont="1" applyBorder="1" applyAlignment="1" applyProtection="1">
      <alignment horizontal="center"/>
      <protection hidden="1"/>
    </xf>
    <xf numFmtId="0" fontId="3" fillId="0" borderId="48" xfId="0" applyFont="1" applyBorder="1" applyAlignment="1" applyProtection="1">
      <alignment horizontal="center"/>
      <protection hidden="1"/>
    </xf>
    <xf numFmtId="0" fontId="3" fillId="0" borderId="38" xfId="0" applyFont="1" applyBorder="1" applyAlignment="1" applyProtection="1">
      <alignment horizontal="center"/>
      <protection hidden="1"/>
    </xf>
    <xf numFmtId="0" fontId="3" fillId="0" borderId="39" xfId="0" applyFont="1" applyBorder="1" applyAlignment="1" applyProtection="1">
      <alignment horizontal="center"/>
      <protection hidden="1"/>
    </xf>
    <xf numFmtId="0" fontId="14" fillId="0" borderId="10" xfId="0" applyFont="1" applyBorder="1" applyAlignment="1" applyProtection="1">
      <alignment horizontal="center" vertical="center"/>
      <protection hidden="1"/>
    </xf>
    <xf numFmtId="0" fontId="9" fillId="0" borderId="26" xfId="0" applyFont="1" applyBorder="1" applyAlignment="1" applyProtection="1">
      <alignment horizontal="center"/>
      <protection hidden="1"/>
    </xf>
    <xf numFmtId="0" fontId="9" fillId="0" borderId="16" xfId="0" applyFont="1" applyBorder="1" applyAlignment="1" applyProtection="1">
      <alignment horizontal="left"/>
      <protection hidden="1"/>
    </xf>
    <xf numFmtId="0" fontId="3" fillId="0" borderId="5" xfId="0" applyFont="1" applyBorder="1" applyAlignment="1" applyProtection="1">
      <alignment horizontal="center" wrapText="1"/>
      <protection hidden="1"/>
    </xf>
    <xf numFmtId="0" fontId="3" fillId="0" borderId="55" xfId="0" applyFont="1" applyBorder="1" applyAlignment="1" applyProtection="1">
      <alignment horizontal="center" wrapText="1"/>
      <protection hidden="1"/>
    </xf>
    <xf numFmtId="0" fontId="3" fillId="0" borderId="16" xfId="0" applyFont="1" applyBorder="1" applyAlignment="1" applyProtection="1">
      <alignment horizontal="center" wrapText="1"/>
      <protection hidden="1"/>
    </xf>
    <xf numFmtId="0" fontId="3" fillId="0" borderId="33" xfId="0" applyFont="1" applyBorder="1" applyAlignment="1" applyProtection="1">
      <alignment horizontal="center" wrapText="1"/>
      <protection hidden="1"/>
    </xf>
    <xf numFmtId="0" fontId="3" fillId="0" borderId="20" xfId="0" applyFont="1" applyBorder="1" applyAlignment="1" applyProtection="1">
      <alignment horizontal="left"/>
      <protection hidden="1"/>
    </xf>
    <xf numFmtId="0" fontId="2" fillId="0" borderId="26" xfId="2" applyBorder="1" applyAlignment="1" applyProtection="1">
      <alignment horizontal="left"/>
      <protection hidden="1"/>
    </xf>
    <xf numFmtId="0" fontId="2" fillId="0" borderId="30" xfId="2" applyBorder="1" applyAlignment="1" applyProtection="1">
      <alignment horizontal="left"/>
      <protection hidden="1"/>
    </xf>
    <xf numFmtId="0" fontId="44" fillId="0" borderId="20" xfId="0" applyFont="1" applyBorder="1" applyAlignment="1" applyProtection="1">
      <alignment horizontal="left"/>
      <protection hidden="1"/>
    </xf>
    <xf numFmtId="0" fontId="3" fillId="0" borderId="32" xfId="0" applyFont="1" applyBorder="1" applyAlignment="1" applyProtection="1">
      <alignment horizontal="left"/>
      <protection hidden="1"/>
    </xf>
    <xf numFmtId="0" fontId="3" fillId="0" borderId="16" xfId="0" applyFont="1" applyBorder="1" applyAlignment="1" applyProtection="1">
      <alignment horizontal="left"/>
      <protection hidden="1"/>
    </xf>
    <xf numFmtId="0" fontId="3" fillId="0" borderId="33" xfId="0" applyFont="1" applyBorder="1" applyAlignment="1" applyProtection="1">
      <alignment horizontal="left"/>
      <protection hidden="1"/>
    </xf>
    <xf numFmtId="0" fontId="3" fillId="0" borderId="27" xfId="0" applyFont="1" applyBorder="1" applyAlignment="1" applyProtection="1">
      <alignment horizontal="left"/>
      <protection hidden="1"/>
    </xf>
    <xf numFmtId="0" fontId="3" fillId="0" borderId="26" xfId="0" applyFont="1" applyBorder="1" applyAlignment="1" applyProtection="1">
      <alignment horizontal="left"/>
      <protection hidden="1"/>
    </xf>
    <xf numFmtId="0" fontId="3" fillId="0" borderId="30" xfId="0" applyFont="1" applyBorder="1" applyAlignment="1" applyProtection="1">
      <alignment horizontal="left"/>
      <protection hidden="1"/>
    </xf>
    <xf numFmtId="0" fontId="2" fillId="0" borderId="27" xfId="2" applyBorder="1" applyAlignment="1" applyProtection="1">
      <alignment horizontal="center" vertical="center"/>
      <protection hidden="1"/>
    </xf>
    <xf numFmtId="0" fontId="2" fillId="0" borderId="26" xfId="2" applyBorder="1" applyAlignment="1" applyProtection="1">
      <alignment horizontal="center" vertical="center"/>
      <protection hidden="1"/>
    </xf>
    <xf numFmtId="0" fontId="2" fillId="0" borderId="30" xfId="2" applyBorder="1" applyAlignment="1" applyProtection="1">
      <alignment horizontal="center" vertical="center"/>
      <protection hidden="1"/>
    </xf>
    <xf numFmtId="0" fontId="3" fillId="0" borderId="25" xfId="0" applyFont="1" applyBorder="1" applyAlignment="1" applyProtection="1">
      <alignment horizontal="left" wrapText="1"/>
      <protection hidden="1"/>
    </xf>
    <xf numFmtId="0" fontId="3" fillId="0" borderId="26" xfId="0" applyFont="1" applyBorder="1" applyAlignment="1" applyProtection="1">
      <alignment horizontal="left" wrapText="1"/>
      <protection hidden="1"/>
    </xf>
    <xf numFmtId="0" fontId="3" fillId="0" borderId="28" xfId="0" applyFont="1" applyBorder="1" applyAlignment="1" applyProtection="1">
      <alignment horizontal="left" wrapText="1"/>
      <protection hidden="1"/>
    </xf>
    <xf numFmtId="0" fontId="3" fillId="0" borderId="15" xfId="0" applyFont="1" applyBorder="1" applyAlignment="1" applyProtection="1">
      <alignment horizontal="left" wrapText="1"/>
      <protection hidden="1"/>
    </xf>
    <xf numFmtId="0" fontId="3" fillId="0" borderId="16" xfId="0" applyFont="1" applyBorder="1" applyAlignment="1" applyProtection="1">
      <alignment horizontal="left" wrapText="1"/>
      <protection hidden="1"/>
    </xf>
    <xf numFmtId="0" fontId="3" fillId="0" borderId="17" xfId="0" applyFont="1" applyBorder="1" applyAlignment="1" applyProtection="1">
      <alignment horizontal="left" wrapText="1"/>
      <protection hidden="1"/>
    </xf>
    <xf numFmtId="0" fontId="3" fillId="0" borderId="7" xfId="0" applyFont="1" applyBorder="1" applyAlignment="1" applyProtection="1">
      <alignment horizontal="left" wrapText="1"/>
      <protection hidden="1"/>
    </xf>
    <xf numFmtId="0" fontId="3" fillId="0" borderId="0" xfId="0" applyFont="1" applyBorder="1" applyAlignment="1" applyProtection="1">
      <alignment horizontal="left" wrapText="1"/>
      <protection hidden="1"/>
    </xf>
    <xf numFmtId="0" fontId="3" fillId="0" borderId="8" xfId="0" applyFont="1" applyBorder="1" applyAlignment="1" applyProtection="1">
      <alignment horizontal="left" wrapText="1"/>
      <protection hidden="1"/>
    </xf>
    <xf numFmtId="0" fontId="40" fillId="0" borderId="4" xfId="0" applyFont="1" applyBorder="1" applyAlignment="1" applyProtection="1">
      <alignment horizontal="center" vertical="center" wrapText="1"/>
      <protection hidden="1"/>
    </xf>
    <xf numFmtId="0" fontId="40" fillId="0" borderId="5"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7" xfId="0" applyFont="1" applyBorder="1" applyAlignment="1" applyProtection="1">
      <alignment horizontal="center" vertical="center" wrapText="1"/>
      <protection hidden="1"/>
    </xf>
    <xf numFmtId="0" fontId="40" fillId="0" borderId="0" xfId="0" applyFont="1" applyBorder="1" applyAlignment="1" applyProtection="1">
      <alignment horizontal="center" vertical="center" wrapText="1"/>
      <protection hidden="1"/>
    </xf>
    <xf numFmtId="0" fontId="40" fillId="0" borderId="8" xfId="0" applyFont="1" applyBorder="1" applyAlignment="1" applyProtection="1">
      <alignment horizontal="center" vertical="center" wrapText="1"/>
      <protection hidden="1"/>
    </xf>
    <xf numFmtId="0" fontId="40" fillId="0" borderId="35" xfId="0" applyFont="1" applyBorder="1" applyAlignment="1" applyProtection="1">
      <alignment horizontal="center" vertical="center" wrapText="1"/>
      <protection hidden="1"/>
    </xf>
    <xf numFmtId="0" fontId="40" fillId="0" borderId="36" xfId="0" applyFont="1" applyBorder="1" applyAlignment="1" applyProtection="1">
      <alignment horizontal="center" vertical="center" wrapText="1"/>
      <protection hidden="1"/>
    </xf>
    <xf numFmtId="0" fontId="40" fillId="0" borderId="37" xfId="0" applyFont="1" applyBorder="1" applyAlignment="1" applyProtection="1">
      <alignment horizontal="center" vertical="center" wrapText="1"/>
      <protection hidden="1"/>
    </xf>
    <xf numFmtId="0" fontId="13" fillId="5" borderId="38" xfId="0" applyFont="1" applyFill="1" applyBorder="1" applyAlignment="1" applyProtection="1">
      <alignment horizontal="center" vertical="center"/>
      <protection hidden="1"/>
    </xf>
    <xf numFmtId="0" fontId="13" fillId="5" borderId="39" xfId="0" applyFont="1" applyFill="1" applyBorder="1" applyAlignment="1" applyProtection="1">
      <alignment horizontal="center" vertical="center"/>
      <protection hidden="1"/>
    </xf>
    <xf numFmtId="0" fontId="6" fillId="0" borderId="51" xfId="0" applyFont="1" applyBorder="1" applyAlignment="1" applyProtection="1">
      <alignment horizontal="center" vertical="center"/>
      <protection hidden="1"/>
    </xf>
    <xf numFmtId="0" fontId="6" fillId="0" borderId="40" xfId="0" applyFont="1" applyBorder="1" applyAlignment="1" applyProtection="1">
      <alignment horizontal="center" vertical="center"/>
      <protection hidden="1"/>
    </xf>
    <xf numFmtId="0" fontId="6" fillId="0" borderId="49" xfId="0" applyFont="1" applyBorder="1" applyAlignment="1" applyProtection="1">
      <alignment horizontal="center" vertical="center"/>
      <protection hidden="1"/>
    </xf>
    <xf numFmtId="0" fontId="14" fillId="0" borderId="1"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37" fillId="0" borderId="26" xfId="0" applyFont="1" applyBorder="1" applyAlignment="1" applyProtection="1">
      <alignment horizontal="center" wrapText="1"/>
      <protection hidden="1"/>
    </xf>
    <xf numFmtId="0" fontId="37" fillId="0" borderId="28" xfId="0" applyFont="1" applyBorder="1" applyAlignment="1" applyProtection="1">
      <alignment horizontal="center" wrapText="1"/>
      <protection hidden="1"/>
    </xf>
    <xf numFmtId="0" fontId="37" fillId="0" borderId="0" xfId="0" applyFont="1" applyBorder="1" applyAlignment="1" applyProtection="1">
      <alignment horizontal="center" wrapText="1"/>
      <protection hidden="1"/>
    </xf>
    <xf numFmtId="0" fontId="37" fillId="0" borderId="8" xfId="0" applyFont="1" applyBorder="1" applyAlignment="1" applyProtection="1">
      <alignment horizontal="center" wrapText="1"/>
      <protection hidden="1"/>
    </xf>
    <xf numFmtId="0" fontId="39" fillId="0" borderId="26" xfId="0" applyFont="1" applyBorder="1" applyAlignment="1" applyProtection="1">
      <alignment horizontal="center"/>
      <protection hidden="1"/>
    </xf>
    <xf numFmtId="0" fontId="39" fillId="0" borderId="30" xfId="0" applyFont="1" applyBorder="1" applyAlignment="1" applyProtection="1">
      <alignment horizontal="center"/>
      <protection hidden="1"/>
    </xf>
    <xf numFmtId="0" fontId="35" fillId="0" borderId="27" xfId="0" applyFont="1" applyBorder="1" applyAlignment="1" applyProtection="1">
      <alignment horizontal="center"/>
      <protection hidden="1"/>
    </xf>
    <xf numFmtId="0" fontId="35" fillId="0" borderId="30" xfId="0" applyFont="1" applyBorder="1" applyAlignment="1" applyProtection="1">
      <alignment horizontal="center"/>
      <protection hidden="1"/>
    </xf>
    <xf numFmtId="0" fontId="3" fillId="0" borderId="0" xfId="0" applyFont="1" applyBorder="1" applyAlignment="1" applyProtection="1">
      <alignment horizontal="center"/>
      <protection hidden="1"/>
    </xf>
    <xf numFmtId="0" fontId="2" fillId="0" borderId="19" xfId="2" applyBorder="1" applyAlignment="1" applyProtection="1">
      <alignment horizontal="center"/>
      <protection hidden="1"/>
    </xf>
    <xf numFmtId="0" fontId="2" fillId="0" borderId="20" xfId="2" applyBorder="1" applyAlignment="1" applyProtection="1">
      <alignment horizontal="center"/>
      <protection hidden="1"/>
    </xf>
    <xf numFmtId="0" fontId="2" fillId="0" borderId="21" xfId="2" applyBorder="1" applyAlignment="1" applyProtection="1">
      <alignment horizontal="center"/>
      <protection hidden="1"/>
    </xf>
    <xf numFmtId="0" fontId="6" fillId="0" borderId="51" xfId="0" applyFont="1" applyBorder="1" applyAlignment="1" applyProtection="1">
      <alignment horizontal="center" vertical="center" wrapText="1"/>
      <protection hidden="1"/>
    </xf>
    <xf numFmtId="0" fontId="6" fillId="0" borderId="40" xfId="0" applyFont="1" applyBorder="1" applyAlignment="1" applyProtection="1">
      <alignment horizontal="center" vertical="center" wrapText="1"/>
      <protection hidden="1"/>
    </xf>
    <xf numFmtId="0" fontId="6" fillId="0" borderId="49" xfId="0" applyFont="1" applyBorder="1" applyAlignment="1" applyProtection="1">
      <alignment horizontal="center" vertical="center" wrapText="1"/>
      <protection hidden="1"/>
    </xf>
    <xf numFmtId="0" fontId="6" fillId="0" borderId="19" xfId="0" applyFont="1" applyBorder="1" applyAlignment="1" applyProtection="1">
      <alignment horizontal="left" vertical="center"/>
      <protection hidden="1"/>
    </xf>
    <xf numFmtId="0" fontId="6" fillId="0" borderId="20" xfId="0" applyFont="1" applyBorder="1" applyAlignment="1" applyProtection="1">
      <alignment horizontal="left" vertical="center"/>
      <protection hidden="1"/>
    </xf>
    <xf numFmtId="0" fontId="6" fillId="0" borderId="23" xfId="0" applyFont="1" applyBorder="1" applyAlignment="1" applyProtection="1">
      <alignment horizontal="left" vertical="center"/>
      <protection hidden="1"/>
    </xf>
    <xf numFmtId="0" fontId="13" fillId="5" borderId="35" xfId="0" applyFont="1" applyFill="1" applyBorder="1" applyAlignment="1" applyProtection="1">
      <alignment horizontal="center" vertical="center"/>
      <protection hidden="1"/>
    </xf>
    <xf numFmtId="0" fontId="13" fillId="5" borderId="2" xfId="0" applyFont="1" applyFill="1" applyBorder="1" applyAlignment="1" applyProtection="1">
      <alignment horizontal="center" vertical="center"/>
      <protection hidden="1"/>
    </xf>
    <xf numFmtId="0" fontId="13" fillId="5" borderId="3" xfId="0" applyFont="1" applyFill="1" applyBorder="1" applyAlignment="1" applyProtection="1">
      <alignment horizontal="center" vertical="center"/>
      <protection hidden="1"/>
    </xf>
    <xf numFmtId="0" fontId="14" fillId="0" borderId="19" xfId="0" applyFont="1" applyBorder="1" applyAlignment="1" applyProtection="1">
      <alignment horizontal="center" vertical="center"/>
      <protection hidden="1"/>
    </xf>
    <xf numFmtId="0" fontId="14" fillId="0" borderId="20" xfId="0" applyFont="1" applyBorder="1" applyAlignment="1" applyProtection="1">
      <alignment horizontal="center" vertical="center"/>
      <protection hidden="1"/>
    </xf>
    <xf numFmtId="0" fontId="6" fillId="0" borderId="38" xfId="0" applyFont="1" applyBorder="1" applyAlignment="1" applyProtection="1">
      <alignment horizontal="left" vertical="center"/>
      <protection hidden="1"/>
    </xf>
    <xf numFmtId="0" fontId="6" fillId="0" borderId="39" xfId="0" applyFont="1" applyBorder="1" applyAlignment="1" applyProtection="1">
      <alignment horizontal="left" vertical="center"/>
      <protection hidden="1"/>
    </xf>
    <xf numFmtId="0" fontId="6" fillId="0" borderId="26" xfId="0" applyFont="1" applyBorder="1" applyAlignment="1" applyProtection="1">
      <alignment horizontal="left" vertical="center" wrapText="1"/>
      <protection hidden="1"/>
    </xf>
    <xf numFmtId="0" fontId="6" fillId="0" borderId="28" xfId="0" applyFont="1" applyBorder="1" applyAlignment="1" applyProtection="1">
      <alignment horizontal="left" vertical="center" wrapText="1"/>
      <protection hidden="1"/>
    </xf>
    <xf numFmtId="0" fontId="6" fillId="0" borderId="16" xfId="0" applyFont="1" applyBorder="1" applyAlignment="1" applyProtection="1">
      <alignment horizontal="left" vertical="center" wrapText="1"/>
      <protection hidden="1"/>
    </xf>
    <xf numFmtId="0" fontId="6" fillId="0" borderId="17" xfId="0" applyFont="1" applyBorder="1" applyAlignment="1" applyProtection="1">
      <alignment horizontal="left" vertical="center" wrapText="1"/>
      <protection hidden="1"/>
    </xf>
    <xf numFmtId="0" fontId="6" fillId="0" borderId="5"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36" xfId="0" applyFont="1" applyBorder="1" applyAlignment="1" applyProtection="1">
      <alignment horizontal="center" vertical="center" wrapText="1"/>
      <protection hidden="1"/>
    </xf>
    <xf numFmtId="0" fontId="6" fillId="0" borderId="37" xfId="0" applyFont="1" applyBorder="1" applyAlignment="1" applyProtection="1">
      <alignment horizontal="center" vertical="center" wrapText="1"/>
      <protection hidden="1"/>
    </xf>
    <xf numFmtId="0" fontId="13" fillId="5" borderId="4" xfId="0" applyFont="1" applyFill="1" applyBorder="1" applyAlignment="1" applyProtection="1">
      <alignment horizontal="center" vertical="center"/>
      <protection hidden="1"/>
    </xf>
    <xf numFmtId="0" fontId="14" fillId="0" borderId="9" xfId="0" applyFont="1" applyBorder="1" applyAlignment="1" applyProtection="1">
      <alignment horizontal="center" vertical="center"/>
      <protection hidden="1"/>
    </xf>
    <xf numFmtId="0" fontId="6" fillId="0" borderId="26" xfId="0" applyFont="1" applyBorder="1" applyAlignment="1" applyProtection="1">
      <alignment horizontal="center" vertical="center"/>
      <protection hidden="1"/>
    </xf>
    <xf numFmtId="0" fontId="6" fillId="0" borderId="28" xfId="0" applyFont="1" applyBorder="1" applyAlignment="1" applyProtection="1">
      <alignment horizontal="center" vertical="center"/>
      <protection hidden="1"/>
    </xf>
    <xf numFmtId="0" fontId="6" fillId="0" borderId="25" xfId="0" applyFont="1" applyBorder="1" applyAlignment="1" applyProtection="1">
      <alignment horizontal="center" vertical="center" wrapText="1"/>
      <protection hidden="1"/>
    </xf>
    <xf numFmtId="0" fontId="6" fillId="0" borderId="30" xfId="0" applyFont="1" applyBorder="1" applyAlignment="1" applyProtection="1">
      <alignment horizontal="center" vertical="center" wrapText="1"/>
      <protection hidden="1"/>
    </xf>
    <xf numFmtId="0" fontId="6" fillId="0" borderId="15" xfId="0" applyFont="1" applyBorder="1" applyAlignment="1" applyProtection="1">
      <alignment horizontal="center" vertical="center" wrapText="1"/>
      <protection hidden="1"/>
    </xf>
    <xf numFmtId="0" fontId="6" fillId="0" borderId="33" xfId="0" applyFont="1" applyBorder="1" applyAlignment="1" applyProtection="1">
      <alignment horizontal="center" vertical="center" wrapText="1"/>
      <protection hidden="1"/>
    </xf>
    <xf numFmtId="0" fontId="6" fillId="0" borderId="25" xfId="0" applyFont="1" applyBorder="1" applyAlignment="1" applyProtection="1">
      <alignment horizontal="center" vertical="center"/>
      <protection hidden="1"/>
    </xf>
    <xf numFmtId="0" fontId="6" fillId="0" borderId="30" xfId="0" applyFont="1" applyBorder="1" applyAlignment="1" applyProtection="1">
      <alignment horizontal="center" vertical="center"/>
      <protection hidden="1"/>
    </xf>
    <xf numFmtId="0" fontId="6" fillId="0" borderId="35" xfId="0" applyFont="1" applyBorder="1" applyAlignment="1" applyProtection="1">
      <alignment horizontal="center" vertical="center"/>
      <protection hidden="1"/>
    </xf>
    <xf numFmtId="0" fontId="6" fillId="0" borderId="43" xfId="0" applyFont="1" applyBorder="1" applyAlignment="1" applyProtection="1">
      <alignment horizontal="center" vertical="center"/>
      <protection hidden="1"/>
    </xf>
    <xf numFmtId="0" fontId="3" fillId="0" borderId="56" xfId="0" applyFont="1" applyBorder="1" applyAlignment="1" applyProtection="1">
      <alignment horizontal="center"/>
      <protection hidden="1"/>
    </xf>
    <xf numFmtId="0" fontId="3" fillId="0" borderId="57" xfId="0" applyFont="1" applyBorder="1" applyAlignment="1" applyProtection="1">
      <alignment horizontal="center"/>
      <protection hidden="1"/>
    </xf>
    <xf numFmtId="0" fontId="6" fillId="0" borderId="31" xfId="0" applyFont="1" applyBorder="1" applyAlignment="1" applyProtection="1">
      <alignment horizontal="center" vertical="center"/>
      <protection hidden="1"/>
    </xf>
    <xf numFmtId="0" fontId="6" fillId="0" borderId="32" xfId="0" applyFont="1" applyBorder="1" applyAlignment="1" applyProtection="1">
      <alignment horizontal="left" vertical="center"/>
      <protection hidden="1"/>
    </xf>
    <xf numFmtId="0" fontId="6" fillId="0" borderId="16" xfId="0" applyFont="1" applyBorder="1" applyAlignment="1" applyProtection="1">
      <alignment horizontal="left" vertical="center"/>
      <protection hidden="1"/>
    </xf>
    <xf numFmtId="0" fontId="6" fillId="0" borderId="17" xfId="0" applyFont="1" applyBorder="1" applyAlignment="1" applyProtection="1">
      <alignment horizontal="left" vertical="center"/>
      <protection hidden="1"/>
    </xf>
    <xf numFmtId="0" fontId="6" fillId="0" borderId="27" xfId="0" applyFont="1" applyBorder="1" applyAlignment="1" applyProtection="1">
      <alignment horizontal="left" vertical="center"/>
      <protection hidden="1"/>
    </xf>
    <xf numFmtId="0" fontId="6" fillId="0" borderId="26" xfId="0" applyFont="1" applyBorder="1" applyAlignment="1" applyProtection="1">
      <alignment horizontal="left" vertical="center"/>
      <protection hidden="1"/>
    </xf>
    <xf numFmtId="0" fontId="6" fillId="0" borderId="28" xfId="0" applyFont="1" applyBorder="1" applyAlignment="1" applyProtection="1">
      <alignment horizontal="left" vertical="center"/>
      <protection hidden="1"/>
    </xf>
    <xf numFmtId="0" fontId="14" fillId="0" borderId="26" xfId="0" applyFont="1" applyBorder="1" applyAlignment="1" applyProtection="1">
      <alignment horizontal="left" vertical="center"/>
      <protection hidden="1"/>
    </xf>
    <xf numFmtId="0" fontId="14" fillId="0" borderId="28" xfId="0" applyFont="1" applyBorder="1" applyAlignment="1" applyProtection="1">
      <alignment horizontal="left" vertical="center"/>
      <protection hidden="1"/>
    </xf>
    <xf numFmtId="0" fontId="6" fillId="0" borderId="33" xfId="0" applyFont="1" applyBorder="1" applyAlignment="1" applyProtection="1">
      <alignment horizontal="center" vertical="center"/>
      <protection hidden="1"/>
    </xf>
    <xf numFmtId="0" fontId="34" fillId="0" borderId="20" xfId="0" applyFont="1" applyBorder="1" applyAlignment="1" applyProtection="1">
      <alignment horizontal="center" vertical="center"/>
      <protection hidden="1"/>
    </xf>
    <xf numFmtId="0" fontId="34" fillId="0" borderId="23" xfId="0" applyFont="1" applyBorder="1" applyAlignment="1" applyProtection="1">
      <alignment horizontal="center" vertical="center"/>
      <protection hidden="1"/>
    </xf>
    <xf numFmtId="0" fontId="6" fillId="0" borderId="21" xfId="0" applyFont="1" applyBorder="1" applyAlignment="1" applyProtection="1">
      <alignment horizontal="left" vertical="center"/>
      <protection hidden="1"/>
    </xf>
    <xf numFmtId="0" fontId="13" fillId="0" borderId="1" xfId="2" applyFont="1" applyBorder="1" applyAlignment="1" applyProtection="1">
      <alignment horizontal="center" vertical="center"/>
      <protection hidden="1"/>
    </xf>
    <xf numFmtId="0" fontId="13" fillId="0" borderId="2" xfId="2" applyFont="1" applyBorder="1" applyAlignment="1" applyProtection="1">
      <alignment horizontal="center" vertical="center"/>
      <protection hidden="1"/>
    </xf>
    <xf numFmtId="0" fontId="13" fillId="0" borderId="3" xfId="2" applyFont="1" applyBorder="1" applyAlignment="1" applyProtection="1">
      <alignment horizontal="center" vertical="center"/>
      <protection hidden="1"/>
    </xf>
    <xf numFmtId="0" fontId="6" fillId="0" borderId="20" xfId="0" applyFont="1" applyBorder="1" applyAlignment="1" applyProtection="1">
      <alignment horizontal="center" vertical="center"/>
      <protection hidden="1"/>
    </xf>
    <xf numFmtId="0" fontId="6" fillId="0" borderId="23" xfId="0" applyFont="1" applyBorder="1" applyAlignment="1" applyProtection="1">
      <alignment horizontal="center" vertical="center"/>
      <protection hidden="1"/>
    </xf>
    <xf numFmtId="0" fontId="32" fillId="0" borderId="20" xfId="0" applyFont="1" applyBorder="1" applyAlignment="1" applyProtection="1">
      <alignment horizontal="center" vertical="center"/>
      <protection hidden="1"/>
    </xf>
    <xf numFmtId="0" fontId="32" fillId="0" borderId="23"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7" fillId="0" borderId="10" xfId="0" applyFont="1" applyBorder="1" applyAlignment="1" applyProtection="1">
      <alignment horizontal="center" vertical="center"/>
      <protection hidden="1"/>
    </xf>
    <xf numFmtId="0" fontId="6" fillId="0" borderId="27" xfId="0" applyFont="1" applyBorder="1" applyAlignment="1" applyProtection="1">
      <alignment horizontal="center" vertical="center"/>
      <protection hidden="1"/>
    </xf>
    <xf numFmtId="0" fontId="6" fillId="0" borderId="42" xfId="0" applyFont="1" applyBorder="1" applyAlignment="1" applyProtection="1">
      <alignment horizontal="center" vertical="center"/>
      <protection hidden="1"/>
    </xf>
    <xf numFmtId="0" fontId="6" fillId="0" borderId="37" xfId="0" applyFont="1" applyBorder="1" applyAlignment="1" applyProtection="1">
      <alignment horizontal="center" vertical="center"/>
      <protection hidden="1"/>
    </xf>
    <xf numFmtId="0" fontId="6" fillId="0" borderId="0"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hidden="1"/>
    </xf>
    <xf numFmtId="0" fontId="6" fillId="0" borderId="16" xfId="0" applyFont="1" applyBorder="1" applyAlignment="1" applyProtection="1">
      <alignment horizontal="center" vertical="center" wrapText="1"/>
      <protection hidden="1"/>
    </xf>
    <xf numFmtId="0" fontId="6" fillId="0" borderId="17" xfId="0" applyFont="1" applyBorder="1" applyAlignment="1" applyProtection="1">
      <alignment horizontal="center" vertical="center" wrapText="1"/>
      <protection hidden="1"/>
    </xf>
    <xf numFmtId="0" fontId="13" fillId="5" borderId="1" xfId="0" applyFont="1" applyFill="1" applyBorder="1" applyAlignment="1" applyProtection="1">
      <alignment horizontal="center" vertical="center"/>
      <protection hidden="1"/>
    </xf>
    <xf numFmtId="0" fontId="6" fillId="0" borderId="44" xfId="0" applyFont="1" applyBorder="1" applyAlignment="1" applyProtection="1">
      <alignment horizontal="left" vertical="center"/>
      <protection hidden="1"/>
    </xf>
    <xf numFmtId="0" fontId="6" fillId="0" borderId="12" xfId="0" applyFont="1" applyBorder="1" applyAlignment="1" applyProtection="1">
      <alignment horizontal="left" vertical="center"/>
      <protection hidden="1"/>
    </xf>
    <xf numFmtId="0" fontId="6" fillId="0" borderId="14" xfId="0" applyFont="1" applyBorder="1" applyAlignment="1" applyProtection="1">
      <alignment horizontal="left" vertical="center"/>
      <protection hidden="1"/>
    </xf>
    <xf numFmtId="0" fontId="6" fillId="0" borderId="38" xfId="0" applyFont="1" applyBorder="1" applyAlignment="1" applyProtection="1">
      <alignment horizontal="center" vertical="center"/>
      <protection hidden="1"/>
    </xf>
    <xf numFmtId="0" fontId="6" fillId="0" borderId="39" xfId="0" applyFont="1" applyBorder="1" applyAlignment="1" applyProtection="1">
      <alignment horizontal="center" vertical="center"/>
      <protection hidden="1"/>
    </xf>
    <xf numFmtId="0" fontId="6" fillId="0" borderId="48" xfId="0" applyFont="1" applyBorder="1" applyAlignment="1" applyProtection="1">
      <alignment horizontal="center" vertical="center"/>
      <protection hidden="1"/>
    </xf>
    <xf numFmtId="0" fontId="14" fillId="0" borderId="38" xfId="0" applyFont="1" applyBorder="1" applyAlignment="1" applyProtection="1">
      <alignment horizontal="center" vertical="center"/>
      <protection hidden="1"/>
    </xf>
    <xf numFmtId="0" fontId="14" fillId="0" borderId="52" xfId="0" applyFont="1" applyBorder="1" applyAlignment="1" applyProtection="1">
      <alignment horizontal="center" vertical="center"/>
      <protection hidden="1"/>
    </xf>
    <xf numFmtId="0" fontId="6" fillId="0" borderId="36" xfId="0" applyFont="1" applyBorder="1" applyAlignment="1" applyProtection="1">
      <alignment horizontal="center" vertical="center"/>
      <protection hidden="1"/>
    </xf>
    <xf numFmtId="0" fontId="6" fillId="0" borderId="32" xfId="0" applyFont="1" applyBorder="1" applyAlignment="1" applyProtection="1">
      <alignment horizontal="center" vertical="center"/>
      <protection hidden="1"/>
    </xf>
    <xf numFmtId="0" fontId="6" fillId="0" borderId="17" xfId="0" applyFont="1" applyBorder="1" applyAlignment="1" applyProtection="1">
      <alignment horizontal="center" vertical="center"/>
      <protection hidden="1"/>
    </xf>
    <xf numFmtId="0" fontId="6" fillId="0" borderId="24"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0" fontId="6" fillId="0" borderId="15" xfId="0" applyFont="1" applyBorder="1" applyAlignment="1" applyProtection="1">
      <alignment horizontal="center" vertical="center"/>
      <protection hidden="1"/>
    </xf>
    <xf numFmtId="0" fontId="6" fillId="0" borderId="20" xfId="0" applyFont="1" applyBorder="1" applyAlignment="1">
      <alignment horizontal="left" vertical="center"/>
    </xf>
    <xf numFmtId="0" fontId="6" fillId="0" borderId="23" xfId="0" applyFont="1" applyBorder="1" applyAlignment="1">
      <alignment horizontal="left" vertical="center"/>
    </xf>
    <xf numFmtId="0" fontId="6" fillId="0" borderId="12" xfId="0" applyFont="1" applyBorder="1" applyAlignment="1">
      <alignment horizontal="left" vertical="center"/>
    </xf>
    <xf numFmtId="0" fontId="6" fillId="0" borderId="14" xfId="0" applyFont="1" applyBorder="1" applyAlignment="1">
      <alignment horizontal="left" vertical="center"/>
    </xf>
    <xf numFmtId="0" fontId="14" fillId="0" borderId="39" xfId="0" applyFont="1" applyBorder="1" applyAlignment="1" applyProtection="1">
      <alignment horizontal="center" vertical="center"/>
      <protection hidden="1"/>
    </xf>
    <xf numFmtId="0" fontId="14" fillId="0" borderId="48" xfId="0" applyFont="1" applyBorder="1" applyAlignment="1" applyProtection="1">
      <alignment horizontal="center" vertical="center"/>
      <protection hidden="1"/>
    </xf>
    <xf numFmtId="0" fontId="6" fillId="0" borderId="26" xfId="0" applyFont="1" applyBorder="1" applyAlignment="1" applyProtection="1">
      <alignment horizontal="center" vertical="center" wrapText="1"/>
      <protection hidden="1"/>
    </xf>
    <xf numFmtId="0" fontId="6" fillId="0" borderId="28" xfId="0" applyFont="1" applyBorder="1" applyAlignment="1" applyProtection="1">
      <alignment horizontal="center" vertical="center" wrapText="1"/>
      <protection hidden="1"/>
    </xf>
    <xf numFmtId="0" fontId="6" fillId="0" borderId="16" xfId="0" applyFont="1" applyBorder="1" applyAlignment="1" applyProtection="1">
      <alignment horizontal="center" vertical="center"/>
      <protection hidden="1"/>
    </xf>
    <xf numFmtId="0" fontId="6" fillId="0" borderId="44" xfId="0" applyFont="1" applyBorder="1" applyAlignment="1" applyProtection="1">
      <alignment horizontal="center" vertical="center"/>
      <protection hidden="1"/>
    </xf>
    <xf numFmtId="0" fontId="6" fillId="0" borderId="14" xfId="0" applyFont="1" applyBorder="1" applyAlignment="1" applyProtection="1">
      <alignment horizontal="center" vertical="center"/>
      <protection hidden="1"/>
    </xf>
    <xf numFmtId="0" fontId="14" fillId="0" borderId="32" xfId="0" applyFont="1" applyBorder="1" applyAlignment="1" applyProtection="1">
      <alignment horizontal="center" vertical="center"/>
      <protection hidden="1"/>
    </xf>
    <xf numFmtId="0" fontId="14" fillId="0" borderId="17" xfId="0" applyFont="1" applyBorder="1" applyAlignment="1" applyProtection="1">
      <alignment horizontal="center" vertical="center"/>
      <protection hidden="1"/>
    </xf>
    <xf numFmtId="0" fontId="6" fillId="0" borderId="50" xfId="0" applyFont="1" applyBorder="1" applyAlignment="1" applyProtection="1">
      <alignment horizontal="center" vertical="center"/>
      <protection hidden="1"/>
    </xf>
    <xf numFmtId="0" fontId="6" fillId="0" borderId="12" xfId="0" applyFont="1" applyBorder="1" applyAlignment="1" applyProtection="1">
      <alignment horizontal="center" vertical="center"/>
      <protection hidden="1"/>
    </xf>
    <xf numFmtId="0" fontId="6" fillId="0" borderId="13" xfId="0" applyFont="1" applyBorder="1" applyAlignment="1" applyProtection="1">
      <alignment horizontal="center" vertical="center"/>
      <protection hidden="1"/>
    </xf>
    <xf numFmtId="0" fontId="6" fillId="0" borderId="16" xfId="0" applyFont="1" applyBorder="1" applyAlignment="1">
      <alignment vertical="center"/>
    </xf>
    <xf numFmtId="0" fontId="6" fillId="0" borderId="17" xfId="0" applyFont="1" applyBorder="1" applyAlignment="1">
      <alignment vertical="center"/>
    </xf>
    <xf numFmtId="0" fontId="32" fillId="0" borderId="26" xfId="0" applyFont="1" applyBorder="1" applyAlignment="1" applyProtection="1">
      <alignment horizontal="center" vertical="center"/>
      <protection hidden="1"/>
    </xf>
    <xf numFmtId="0" fontId="32" fillId="0" borderId="28" xfId="0" applyFont="1" applyBorder="1" applyAlignment="1" applyProtection="1">
      <alignment horizontal="center" vertical="center"/>
      <protection hidden="1"/>
    </xf>
    <xf numFmtId="0" fontId="14" fillId="0" borderId="34" xfId="0" applyFont="1" applyBorder="1" applyAlignment="1" applyProtection="1">
      <alignment horizontal="center" vertical="center"/>
      <protection hidden="1"/>
    </xf>
    <xf numFmtId="0" fontId="6" fillId="0" borderId="33" xfId="0" applyFont="1" applyBorder="1" applyAlignment="1" applyProtection="1">
      <alignment horizontal="left" vertical="center"/>
      <protection hidden="1"/>
    </xf>
    <xf numFmtId="0" fontId="14" fillId="0" borderId="4" xfId="0" applyFont="1" applyBorder="1" applyAlignment="1" applyProtection="1">
      <alignment horizontal="center" vertical="center"/>
      <protection hidden="1"/>
    </xf>
    <xf numFmtId="0" fontId="14" fillId="0" borderId="40" xfId="0" applyFont="1" applyBorder="1" applyAlignment="1" applyProtection="1">
      <alignment horizontal="center" vertical="center"/>
      <protection hidden="1"/>
    </xf>
    <xf numFmtId="0" fontId="14" fillId="0" borderId="7" xfId="0" applyFont="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6" fillId="0" borderId="0" xfId="0" applyFont="1" applyBorder="1" applyAlignment="1" applyProtection="1">
      <alignment horizontal="center" vertical="center"/>
      <protection hidden="1"/>
    </xf>
    <xf numFmtId="0" fontId="14" fillId="0" borderId="5" xfId="0" applyFont="1" applyBorder="1" applyAlignment="1" applyProtection="1">
      <alignment horizontal="center" vertical="center"/>
      <protection hidden="1"/>
    </xf>
    <xf numFmtId="0" fontId="14" fillId="0" borderId="6" xfId="0" applyFont="1" applyBorder="1" applyAlignment="1" applyProtection="1">
      <alignment horizontal="center" vertical="center"/>
      <protection hidden="1"/>
    </xf>
    <xf numFmtId="0" fontId="33" fillId="0" borderId="0" xfId="0" applyFont="1" applyBorder="1" applyAlignment="1" applyProtection="1">
      <alignment horizontal="right" vertical="center"/>
      <protection hidden="1"/>
    </xf>
    <xf numFmtId="0" fontId="33" fillId="0" borderId="8" xfId="0" applyFont="1" applyBorder="1" applyAlignment="1" applyProtection="1">
      <alignment horizontal="right" vertical="center"/>
      <protection hidden="1"/>
    </xf>
    <xf numFmtId="0" fontId="6" fillId="0" borderId="15" xfId="0" applyFont="1" applyBorder="1" applyAlignment="1" applyProtection="1">
      <alignment horizontal="left" vertical="center"/>
      <protection hidden="1"/>
    </xf>
    <xf numFmtId="0" fontId="9" fillId="0" borderId="48" xfId="0" applyFont="1" applyBorder="1" applyAlignment="1" applyProtection="1">
      <alignment horizontal="center" vertical="center"/>
      <protection hidden="1"/>
    </xf>
    <xf numFmtId="0" fontId="9" fillId="0" borderId="39" xfId="0" applyFont="1" applyBorder="1" applyAlignment="1" applyProtection="1">
      <alignment horizontal="center" vertical="center"/>
      <protection hidden="1"/>
    </xf>
    <xf numFmtId="0" fontId="6" fillId="0" borderId="29" xfId="0" applyFont="1" applyBorder="1" applyAlignment="1" applyProtection="1">
      <alignment horizontal="left" vertical="center"/>
      <protection hidden="1"/>
    </xf>
    <xf numFmtId="0" fontId="6" fillId="0" borderId="0" xfId="0" applyFont="1" applyBorder="1" applyAlignment="1" applyProtection="1">
      <alignment horizontal="left" vertical="center"/>
      <protection hidden="1"/>
    </xf>
    <xf numFmtId="0" fontId="6" fillId="0" borderId="31" xfId="0" applyFont="1" applyBorder="1" applyAlignment="1" applyProtection="1">
      <alignment horizontal="left" vertical="center"/>
      <protection hidden="1"/>
    </xf>
    <xf numFmtId="0" fontId="6" fillId="0" borderId="29" xfId="0" applyFont="1" applyBorder="1" applyAlignment="1" applyProtection="1">
      <alignment horizontal="center" vertical="center"/>
      <protection hidden="1"/>
    </xf>
    <xf numFmtId="0" fontId="14" fillId="0" borderId="27" xfId="0" applyFont="1" applyBorder="1" applyAlignment="1" applyProtection="1">
      <alignment horizontal="center" vertical="center"/>
      <protection hidden="1"/>
    </xf>
    <xf numFmtId="0" fontId="14" fillId="0" borderId="28" xfId="0" applyFont="1" applyBorder="1" applyAlignment="1" applyProtection="1">
      <alignment horizontal="center" vertical="center"/>
      <protection hidden="1"/>
    </xf>
    <xf numFmtId="0" fontId="14" fillId="0" borderId="29" xfId="0" applyFont="1" applyBorder="1" applyAlignment="1" applyProtection="1">
      <alignment horizontal="center" vertical="center"/>
      <protection hidden="1"/>
    </xf>
    <xf numFmtId="0" fontId="14" fillId="0" borderId="8" xfId="0" applyFont="1" applyBorder="1" applyAlignment="1" applyProtection="1">
      <alignment horizontal="center" vertical="center"/>
      <protection hidden="1"/>
    </xf>
    <xf numFmtId="0" fontId="6" fillId="0" borderId="24" xfId="0" applyFont="1" applyBorder="1" applyAlignment="1" applyProtection="1">
      <alignment horizontal="left" vertical="center"/>
      <protection hidden="1"/>
    </xf>
    <xf numFmtId="0" fontId="9" fillId="0" borderId="19" xfId="0" applyFont="1" applyBorder="1" applyAlignment="1" applyProtection="1">
      <alignment horizontal="left" vertical="center"/>
      <protection hidden="1"/>
    </xf>
    <xf numFmtId="0" fontId="9" fillId="0" borderId="20" xfId="0" applyFont="1" applyBorder="1" applyAlignment="1" applyProtection="1">
      <alignment horizontal="left" vertical="center"/>
      <protection hidden="1"/>
    </xf>
    <xf numFmtId="0" fontId="30" fillId="0" borderId="19" xfId="2" applyFont="1" applyBorder="1" applyAlignment="1" applyProtection="1">
      <alignment horizontal="center"/>
      <protection hidden="1"/>
    </xf>
    <xf numFmtId="0" fontId="30" fillId="0" borderId="20" xfId="2" applyFont="1" applyBorder="1" applyAlignment="1" applyProtection="1">
      <alignment horizontal="center"/>
      <protection hidden="1"/>
    </xf>
    <xf numFmtId="0" fontId="30" fillId="0" borderId="21" xfId="2" applyFont="1" applyBorder="1" applyAlignment="1" applyProtection="1">
      <alignment horizontal="center"/>
      <protection hidden="1"/>
    </xf>
    <xf numFmtId="0" fontId="13" fillId="5" borderId="0" xfId="0" applyFont="1" applyFill="1" applyBorder="1" applyAlignment="1" applyProtection="1">
      <alignment horizontal="left" vertical="center"/>
      <protection hidden="1"/>
    </xf>
    <xf numFmtId="0" fontId="5" fillId="5" borderId="7" xfId="0" applyFont="1" applyFill="1" applyBorder="1" applyAlignment="1" applyProtection="1">
      <alignment horizontal="left" vertical="center"/>
      <protection hidden="1"/>
    </xf>
    <xf numFmtId="0" fontId="5" fillId="5" borderId="0" xfId="0" applyFont="1" applyFill="1" applyBorder="1" applyAlignment="1" applyProtection="1">
      <alignment horizontal="left" vertical="center"/>
      <protection hidden="1"/>
    </xf>
    <xf numFmtId="0" fontId="5" fillId="5" borderId="31" xfId="0" applyFont="1" applyFill="1" applyBorder="1" applyAlignment="1" applyProtection="1">
      <alignment horizontal="left" vertical="center"/>
      <protection hidden="1"/>
    </xf>
    <xf numFmtId="0" fontId="5" fillId="15" borderId="0" xfId="0" applyFont="1" applyFill="1" applyBorder="1" applyAlignment="1" applyProtection="1">
      <alignment horizontal="center" vertical="center"/>
      <protection locked="0" hidden="1"/>
    </xf>
    <xf numFmtId="0" fontId="5" fillId="15" borderId="31" xfId="0" applyFont="1" applyFill="1" applyBorder="1" applyAlignment="1" applyProtection="1">
      <alignment horizontal="center" vertical="center"/>
      <protection locked="0" hidden="1"/>
    </xf>
    <xf numFmtId="0" fontId="13" fillId="5" borderId="7" xfId="0" applyFont="1" applyFill="1" applyBorder="1" applyAlignment="1" applyProtection="1">
      <alignment horizontal="left" vertical="center"/>
      <protection hidden="1"/>
    </xf>
    <xf numFmtId="0" fontId="13" fillId="5" borderId="31" xfId="0" applyFont="1" applyFill="1" applyBorder="1" applyAlignment="1" applyProtection="1">
      <alignment horizontal="left" vertical="center"/>
      <protection hidden="1"/>
    </xf>
    <xf numFmtId="0" fontId="5" fillId="5" borderId="15" xfId="0" applyFont="1" applyFill="1" applyBorder="1" applyAlignment="1" applyProtection="1">
      <alignment horizontal="left" vertical="center"/>
      <protection hidden="1"/>
    </xf>
    <xf numFmtId="0" fontId="5" fillId="5" borderId="16" xfId="0" applyFont="1" applyFill="1" applyBorder="1" applyAlignment="1" applyProtection="1">
      <alignment horizontal="left" vertical="center"/>
      <protection hidden="1"/>
    </xf>
    <xf numFmtId="0" fontId="13" fillId="14" borderId="24" xfId="0" applyFont="1" applyFill="1" applyBorder="1" applyAlignment="1" applyProtection="1">
      <alignment horizontal="left" vertical="center"/>
      <protection hidden="1"/>
    </xf>
    <xf numFmtId="0" fontId="13" fillId="14" borderId="20" xfId="0" applyFont="1" applyFill="1" applyBorder="1" applyAlignment="1" applyProtection="1">
      <alignment horizontal="left" vertical="center"/>
      <protection hidden="1"/>
    </xf>
    <xf numFmtId="0" fontId="31" fillId="0" borderId="19" xfId="2" applyFont="1" applyBorder="1" applyAlignment="1" applyProtection="1">
      <alignment horizontal="center"/>
      <protection hidden="1"/>
    </xf>
    <xf numFmtId="0" fontId="31" fillId="0" borderId="20" xfId="2" applyFont="1" applyBorder="1" applyAlignment="1" applyProtection="1">
      <alignment horizontal="center"/>
      <protection hidden="1"/>
    </xf>
    <xf numFmtId="0" fontId="31" fillId="0" borderId="21" xfId="2" applyFont="1" applyBorder="1" applyAlignment="1" applyProtection="1">
      <alignment horizontal="center"/>
      <protection hidden="1"/>
    </xf>
    <xf numFmtId="0" fontId="5" fillId="5" borderId="15" xfId="0" applyFont="1" applyFill="1" applyBorder="1" applyAlignment="1" applyProtection="1">
      <alignment horizontal="left" vertical="top"/>
      <protection hidden="1"/>
    </xf>
    <xf numFmtId="0" fontId="5" fillId="5" borderId="16" xfId="0" applyFont="1" applyFill="1" applyBorder="1" applyAlignment="1" applyProtection="1">
      <alignment horizontal="left" vertical="top"/>
      <protection hidden="1"/>
    </xf>
    <xf numFmtId="0" fontId="13" fillId="25" borderId="24" xfId="0" applyFont="1" applyFill="1" applyBorder="1" applyAlignment="1" applyProtection="1">
      <alignment horizontal="left" vertical="center"/>
      <protection hidden="1"/>
    </xf>
    <xf numFmtId="0" fontId="13" fillId="25" borderId="20" xfId="0" applyFont="1" applyFill="1" applyBorder="1" applyAlignment="1" applyProtection="1">
      <alignment horizontal="left" vertical="center"/>
      <protection hidden="1"/>
    </xf>
    <xf numFmtId="0" fontId="13" fillId="15" borderId="19" xfId="0" applyFont="1" applyFill="1" applyBorder="1" applyAlignment="1" applyProtection="1">
      <alignment horizontal="center" vertical="center"/>
      <protection locked="0" hidden="1"/>
    </xf>
    <xf numFmtId="0" fontId="13" fillId="15" borderId="21" xfId="0" applyFont="1" applyFill="1" applyBorder="1" applyAlignment="1" applyProtection="1">
      <alignment horizontal="center" vertical="center"/>
      <protection locked="0" hidden="1"/>
    </xf>
    <xf numFmtId="0" fontId="13" fillId="22" borderId="25" xfId="0" applyFont="1" applyFill="1" applyBorder="1" applyAlignment="1" applyProtection="1">
      <alignment horizontal="left" vertical="center"/>
      <protection hidden="1"/>
    </xf>
    <xf numFmtId="0" fontId="13" fillId="22" borderId="26" xfId="0" applyFont="1" applyFill="1" applyBorder="1" applyAlignment="1" applyProtection="1">
      <alignment horizontal="left" vertical="center"/>
      <protection hidden="1"/>
    </xf>
    <xf numFmtId="0" fontId="6" fillId="0" borderId="13" xfId="0" applyFont="1" applyBorder="1" applyAlignment="1" applyProtection="1">
      <alignment horizontal="left" vertical="center"/>
      <protection hidden="1"/>
    </xf>
    <xf numFmtId="0" fontId="30" fillId="0" borderId="26" xfId="2" applyFont="1" applyBorder="1" applyAlignment="1" applyProtection="1">
      <alignment horizontal="center"/>
      <protection hidden="1"/>
    </xf>
    <xf numFmtId="0" fontId="9" fillId="0" borderId="19" xfId="0" applyFont="1" applyBorder="1" applyAlignment="1" applyProtection="1">
      <alignment horizontal="center" vertical="center"/>
      <protection hidden="1"/>
    </xf>
    <xf numFmtId="0" fontId="9" fillId="0" borderId="21" xfId="0" applyFont="1" applyBorder="1" applyAlignment="1" applyProtection="1">
      <alignment horizontal="center" vertical="center"/>
      <protection hidden="1"/>
    </xf>
    <xf numFmtId="0" fontId="35" fillId="0" borderId="48" xfId="0" applyFont="1" applyBorder="1" applyAlignment="1" applyProtection="1">
      <alignment horizontal="center" vertical="center"/>
      <protection hidden="1"/>
    </xf>
    <xf numFmtId="0" fontId="35" fillId="0" borderId="39" xfId="0" applyFont="1" applyBorder="1" applyAlignment="1" applyProtection="1">
      <alignment horizontal="center" vertical="center"/>
      <protection hidden="1"/>
    </xf>
    <xf numFmtId="0" fontId="2" fillId="0" borderId="29" xfId="2" applyBorder="1" applyAlignment="1" applyProtection="1">
      <alignment horizontal="center" vertical="center"/>
      <protection hidden="1"/>
    </xf>
    <xf numFmtId="0" fontId="2" fillId="0" borderId="0" xfId="2" applyBorder="1" applyAlignment="1" applyProtection="1">
      <alignment horizontal="center" vertical="center"/>
      <protection hidden="1"/>
    </xf>
    <xf numFmtId="0" fontId="2" fillId="0" borderId="31" xfId="2" applyBorder="1" applyAlignment="1" applyProtection="1">
      <alignment horizontal="center" vertical="center"/>
      <protection hidden="1"/>
    </xf>
    <xf numFmtId="0" fontId="14" fillId="0" borderId="1" xfId="0" applyFont="1" applyFill="1" applyBorder="1" applyAlignment="1" applyProtection="1">
      <alignment horizontal="center" vertical="center"/>
      <protection hidden="1"/>
    </xf>
    <xf numFmtId="0" fontId="14" fillId="0" borderId="2" xfId="0" applyFont="1" applyFill="1" applyBorder="1" applyAlignment="1" applyProtection="1">
      <alignment horizontal="center" vertical="center"/>
      <protection hidden="1"/>
    </xf>
    <xf numFmtId="0" fontId="14" fillId="0" borderId="3" xfId="0" applyFont="1" applyFill="1" applyBorder="1" applyAlignment="1" applyProtection="1">
      <alignment horizontal="center" vertical="center"/>
      <protection hidden="1"/>
    </xf>
    <xf numFmtId="0" fontId="28" fillId="0" borderId="1" xfId="2" applyFont="1" applyBorder="1" applyAlignment="1" applyProtection="1">
      <alignment horizontal="center" vertical="center"/>
      <protection hidden="1"/>
    </xf>
    <xf numFmtId="0" fontId="28" fillId="0" borderId="2" xfId="2" applyFont="1" applyBorder="1" applyAlignment="1" applyProtection="1">
      <alignment horizontal="center" vertical="center"/>
      <protection hidden="1"/>
    </xf>
    <xf numFmtId="0" fontId="28" fillId="0" borderId="3" xfId="2" applyFont="1" applyBorder="1" applyAlignment="1" applyProtection="1">
      <alignment horizontal="center" vertical="center"/>
      <protection hidden="1"/>
    </xf>
    <xf numFmtId="0" fontId="9" fillId="0" borderId="21" xfId="0" applyFont="1" applyBorder="1" applyAlignment="1" applyProtection="1">
      <alignment horizontal="left" vertical="center"/>
      <protection hidden="1"/>
    </xf>
    <xf numFmtId="0" fontId="6" fillId="0" borderId="22" xfId="0" applyFont="1" applyBorder="1" applyAlignment="1" applyProtection="1">
      <alignment horizontal="left" vertical="center"/>
      <protection hidden="1"/>
    </xf>
    <xf numFmtId="0" fontId="9" fillId="0" borderId="32" xfId="0" applyFont="1" applyBorder="1" applyAlignment="1" applyProtection="1">
      <alignment horizontal="left" vertical="center"/>
      <protection hidden="1"/>
    </xf>
    <xf numFmtId="0" fontId="9" fillId="0" borderId="16" xfId="0" applyFont="1" applyBorder="1" applyAlignment="1" applyProtection="1">
      <alignment horizontal="left" vertical="center"/>
      <protection hidden="1"/>
    </xf>
    <xf numFmtId="0" fontId="2" fillId="0" borderId="22" xfId="2" applyBorder="1" applyAlignment="1" applyProtection="1">
      <alignment horizontal="center" vertical="center"/>
      <protection hidden="1"/>
    </xf>
    <xf numFmtId="0" fontId="2" fillId="0" borderId="1" xfId="2" applyBorder="1" applyAlignment="1" applyProtection="1">
      <alignment horizontal="center"/>
      <protection hidden="1"/>
    </xf>
    <xf numFmtId="0" fontId="2" fillId="0" borderId="2" xfId="2" applyBorder="1" applyAlignment="1" applyProtection="1">
      <alignment horizontal="center"/>
      <protection hidden="1"/>
    </xf>
    <xf numFmtId="0" fontId="2" fillId="0" borderId="3" xfId="2" applyBorder="1" applyAlignment="1" applyProtection="1">
      <alignment horizontal="center"/>
      <protection hidden="1"/>
    </xf>
    <xf numFmtId="0" fontId="47" fillId="0" borderId="1" xfId="2" applyFont="1" applyBorder="1" applyAlignment="1" applyProtection="1">
      <alignment horizontal="center"/>
      <protection hidden="1"/>
    </xf>
    <xf numFmtId="0" fontId="47" fillId="0" borderId="2" xfId="2" applyFont="1" applyBorder="1" applyAlignment="1" applyProtection="1">
      <alignment horizontal="center"/>
      <protection hidden="1"/>
    </xf>
    <xf numFmtId="0" fontId="47" fillId="0" borderId="3" xfId="2" applyFont="1" applyBorder="1" applyAlignment="1" applyProtection="1">
      <alignment horizontal="center"/>
      <protection hidden="1"/>
    </xf>
    <xf numFmtId="0" fontId="9" fillId="0" borderId="27" xfId="0" applyFont="1" applyBorder="1" applyAlignment="1" applyProtection="1">
      <alignment horizontal="left" vertical="center"/>
      <protection hidden="1"/>
    </xf>
    <xf numFmtId="0" fontId="9" fillId="0" borderId="26" xfId="0" applyFont="1" applyBorder="1" applyAlignment="1" applyProtection="1">
      <alignment horizontal="left" vertical="center"/>
      <protection hidden="1"/>
    </xf>
    <xf numFmtId="0" fontId="9" fillId="0" borderId="30" xfId="0" applyFont="1" applyBorder="1" applyAlignment="1" applyProtection="1">
      <alignment horizontal="left" vertical="center"/>
      <protection hidden="1"/>
    </xf>
    <xf numFmtId="0" fontId="9" fillId="0" borderId="33" xfId="0" applyFont="1" applyBorder="1" applyAlignment="1" applyProtection="1">
      <alignment horizontal="left" vertical="center"/>
      <protection hidden="1"/>
    </xf>
    <xf numFmtId="0" fontId="9" fillId="0" borderId="20" xfId="0" applyFont="1" applyBorder="1" applyAlignment="1" applyProtection="1">
      <alignment horizontal="center" vertical="center"/>
      <protection hidden="1"/>
    </xf>
    <xf numFmtId="166" fontId="9" fillId="0" borderId="20" xfId="0" applyNumberFormat="1" applyFont="1" applyBorder="1" applyAlignment="1" applyProtection="1">
      <alignment horizontal="center" vertical="center"/>
      <protection hidden="1"/>
    </xf>
    <xf numFmtId="0" fontId="6" fillId="0" borderId="29" xfId="0" applyFont="1" applyBorder="1" applyAlignment="1" applyProtection="1">
      <alignment horizontal="left" vertical="center" wrapText="1"/>
      <protection hidden="1"/>
    </xf>
    <xf numFmtId="0" fontId="6" fillId="0" borderId="0"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6" fillId="0" borderId="32" xfId="0" applyFont="1" applyBorder="1" applyAlignment="1" applyProtection="1">
      <alignment horizontal="left" vertical="center" wrapText="1"/>
      <protection hidden="1"/>
    </xf>
    <xf numFmtId="0" fontId="6" fillId="0" borderId="7"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46" xfId="0" applyFont="1" applyBorder="1" applyAlignment="1" applyProtection="1">
      <alignment horizontal="center" vertical="center"/>
      <protection hidden="1"/>
    </xf>
    <xf numFmtId="0" fontId="6" fillId="0" borderId="22" xfId="0" applyFont="1" applyBorder="1" applyAlignment="1" applyProtection="1">
      <alignment horizontal="center" vertical="center"/>
      <protection hidden="1"/>
    </xf>
    <xf numFmtId="0" fontId="6" fillId="0" borderId="46" xfId="0" applyFont="1" applyBorder="1" applyAlignment="1" applyProtection="1">
      <alignment horizontal="left" vertical="center"/>
      <protection hidden="1"/>
    </xf>
    <xf numFmtId="0" fontId="6" fillId="0" borderId="27" xfId="0" applyFont="1" applyBorder="1" applyAlignment="1" applyProtection="1">
      <alignment horizontal="center" vertical="center" wrapText="1"/>
      <protection hidden="1"/>
    </xf>
    <xf numFmtId="0" fontId="6" fillId="0" borderId="29" xfId="0" applyFont="1" applyBorder="1" applyAlignment="1" applyProtection="1">
      <alignment horizontal="center" vertical="center" wrapText="1"/>
      <protection hidden="1"/>
    </xf>
    <xf numFmtId="0" fontId="6" fillId="0" borderId="25" xfId="0" applyFont="1" applyBorder="1" applyAlignment="1" applyProtection="1">
      <alignment horizontal="left" vertical="center" wrapText="1"/>
      <protection hidden="1"/>
    </xf>
    <xf numFmtId="0" fontId="6" fillId="0" borderId="15" xfId="0" applyFont="1" applyBorder="1" applyAlignment="1" applyProtection="1">
      <alignment horizontal="left" vertical="center" wrapText="1"/>
      <protection hidden="1"/>
    </xf>
    <xf numFmtId="0" fontId="14" fillId="0" borderId="25" xfId="0" applyFont="1" applyBorder="1" applyAlignment="1" applyProtection="1">
      <alignment horizontal="center" vertical="center"/>
      <protection hidden="1"/>
    </xf>
    <xf numFmtId="0" fontId="14" fillId="0" borderId="26" xfId="0" applyFont="1" applyBorder="1" applyAlignment="1" applyProtection="1">
      <alignment horizontal="center" vertical="center"/>
      <protection hidden="1"/>
    </xf>
    <xf numFmtId="0" fontId="14" fillId="0" borderId="0" xfId="0" applyFont="1" applyBorder="1" applyAlignment="1" applyProtection="1">
      <alignment horizontal="center" vertical="center"/>
      <protection hidden="1"/>
    </xf>
    <xf numFmtId="0" fontId="14" fillId="0" borderId="35" xfId="0" applyFont="1" applyBorder="1" applyAlignment="1" applyProtection="1">
      <alignment horizontal="center" vertical="center"/>
      <protection hidden="1"/>
    </xf>
    <xf numFmtId="0" fontId="14" fillId="0" borderId="36" xfId="0" applyFont="1" applyBorder="1" applyAlignment="1" applyProtection="1">
      <alignment horizontal="center" vertical="center"/>
      <protection hidden="1"/>
    </xf>
    <xf numFmtId="0" fontId="6" fillId="0" borderId="32" xfId="0" applyFont="1" applyBorder="1" applyAlignment="1" applyProtection="1">
      <alignment horizontal="center" vertical="center" wrapText="1"/>
      <protection hidden="1"/>
    </xf>
    <xf numFmtId="0" fontId="9" fillId="0" borderId="29" xfId="0" applyFont="1" applyBorder="1" applyAlignment="1" applyProtection="1">
      <alignment horizontal="center" vertical="center" wrapText="1"/>
      <protection hidden="1"/>
    </xf>
    <xf numFmtId="0" fontId="9" fillId="0" borderId="0" xfId="0" applyFont="1" applyBorder="1" applyAlignment="1" applyProtection="1">
      <alignment horizontal="center" vertical="center" wrapText="1"/>
      <protection hidden="1"/>
    </xf>
    <xf numFmtId="0" fontId="9" fillId="0" borderId="31" xfId="0" applyFont="1" applyBorder="1" applyAlignment="1" applyProtection="1">
      <alignment horizontal="center" vertical="center" wrapText="1"/>
      <protection hidden="1"/>
    </xf>
    <xf numFmtId="0" fontId="9" fillId="0" borderId="32" xfId="0" applyFont="1" applyBorder="1" applyAlignment="1" applyProtection="1">
      <alignment horizontal="center" vertical="center" wrapText="1"/>
      <protection hidden="1"/>
    </xf>
    <xf numFmtId="0" fontId="9" fillId="0" borderId="16" xfId="0" applyFont="1" applyBorder="1" applyAlignment="1" applyProtection="1">
      <alignment horizontal="center" vertical="center" wrapText="1"/>
      <protection hidden="1"/>
    </xf>
    <xf numFmtId="0" fontId="9" fillId="0" borderId="33" xfId="0" applyFont="1" applyBorder="1" applyAlignment="1" applyProtection="1">
      <alignment horizontal="center" vertical="center" wrapText="1"/>
      <protection hidden="1"/>
    </xf>
    <xf numFmtId="0" fontId="9" fillId="0" borderId="41" xfId="0" applyFont="1" applyBorder="1" applyAlignment="1" applyProtection="1">
      <alignment horizontal="right" vertical="center"/>
      <protection hidden="1"/>
    </xf>
    <xf numFmtId="0" fontId="9" fillId="0" borderId="46" xfId="0" applyFont="1" applyBorder="1" applyAlignment="1" applyProtection="1">
      <alignment horizontal="right" vertical="center"/>
      <protection hidden="1"/>
    </xf>
    <xf numFmtId="0" fontId="33" fillId="0" borderId="0" xfId="0" applyFont="1" applyBorder="1" applyAlignment="1" applyProtection="1">
      <alignment horizontal="left" vertical="center"/>
      <protection hidden="1"/>
    </xf>
    <xf numFmtId="0" fontId="33" fillId="0" borderId="0" xfId="0" applyFont="1" applyBorder="1" applyAlignment="1" applyProtection="1">
      <alignment horizontal="center" vertical="center"/>
      <protection hidden="1"/>
    </xf>
    <xf numFmtId="0" fontId="33" fillId="0" borderId="8" xfId="0" applyFont="1" applyBorder="1" applyAlignment="1" applyProtection="1">
      <alignment horizontal="center" vertical="center"/>
      <protection hidden="1"/>
    </xf>
    <xf numFmtId="0" fontId="10" fillId="6" borderId="4" xfId="0" applyFont="1" applyFill="1" applyBorder="1" applyAlignment="1" applyProtection="1">
      <alignment horizontal="center" vertical="center" wrapText="1"/>
      <protection hidden="1"/>
    </xf>
    <xf numFmtId="0" fontId="10" fillId="6" borderId="5" xfId="0" applyFont="1" applyFill="1" applyBorder="1" applyAlignment="1" applyProtection="1">
      <alignment horizontal="center" vertical="center" wrapText="1"/>
      <protection hidden="1"/>
    </xf>
    <xf numFmtId="0" fontId="10" fillId="6" borderId="6" xfId="0" applyFont="1" applyFill="1" applyBorder="1" applyAlignment="1" applyProtection="1">
      <alignment horizontal="center" vertical="center" wrapText="1"/>
      <protection hidden="1"/>
    </xf>
    <xf numFmtId="0" fontId="38" fillId="6" borderId="7" xfId="2" applyFont="1" applyFill="1" applyBorder="1" applyAlignment="1" applyProtection="1">
      <alignment horizontal="center" vertical="center" wrapText="1"/>
      <protection hidden="1"/>
    </xf>
    <xf numFmtId="0" fontId="38" fillId="6" borderId="0" xfId="2" applyFont="1" applyFill="1" applyBorder="1" applyAlignment="1" applyProtection="1">
      <alignment horizontal="center" vertical="center" wrapText="1"/>
      <protection hidden="1"/>
    </xf>
    <xf numFmtId="0" fontId="38" fillId="6" borderId="8" xfId="2" applyFont="1" applyFill="1" applyBorder="1" applyAlignment="1" applyProtection="1">
      <alignment horizontal="center" vertical="center" wrapText="1"/>
      <protection hidden="1"/>
    </xf>
    <xf numFmtId="0" fontId="38" fillId="6" borderId="35" xfId="2" applyFont="1" applyFill="1" applyBorder="1" applyAlignment="1" applyProtection="1">
      <alignment horizontal="center" vertical="center" wrapText="1"/>
      <protection hidden="1"/>
    </xf>
    <xf numFmtId="0" fontId="38" fillId="6" borderId="36" xfId="2" applyFont="1" applyFill="1" applyBorder="1" applyAlignment="1" applyProtection="1">
      <alignment horizontal="center" vertical="center" wrapText="1"/>
      <protection hidden="1"/>
    </xf>
    <xf numFmtId="0" fontId="38" fillId="6" borderId="37" xfId="2" applyFont="1" applyFill="1" applyBorder="1" applyAlignment="1" applyProtection="1">
      <alignment horizontal="center" vertical="center" wrapText="1"/>
      <protection hidden="1"/>
    </xf>
    <xf numFmtId="0" fontId="6" fillId="0" borderId="11" xfId="0" applyFont="1" applyBorder="1" applyAlignment="1" applyProtection="1">
      <alignment horizontal="center" vertical="center"/>
      <protection hidden="1"/>
    </xf>
    <xf numFmtId="0" fontId="32" fillId="0" borderId="24" xfId="0" applyFont="1" applyFill="1" applyBorder="1" applyAlignment="1" applyProtection="1">
      <alignment horizontal="left" vertical="center"/>
      <protection hidden="1"/>
    </xf>
    <xf numFmtId="0" fontId="32" fillId="0" borderId="20" xfId="0" applyFont="1" applyFill="1" applyBorder="1" applyAlignment="1" applyProtection="1">
      <alignment horizontal="left" vertical="center"/>
      <protection hidden="1"/>
    </xf>
    <xf numFmtId="0" fontId="9" fillId="0" borderId="29" xfId="0" applyFont="1" applyBorder="1" applyAlignment="1" applyProtection="1">
      <alignment horizontal="left" vertical="center"/>
      <protection hidden="1"/>
    </xf>
    <xf numFmtId="0" fontId="9" fillId="0" borderId="0" xfId="0" applyFont="1" applyBorder="1" applyAlignment="1" applyProtection="1">
      <alignment horizontal="left" vertical="center"/>
      <protection hidden="1"/>
    </xf>
    <xf numFmtId="0" fontId="9" fillId="0" borderId="31" xfId="0" applyFont="1" applyBorder="1" applyAlignment="1" applyProtection="1">
      <alignment horizontal="left" vertical="center"/>
      <protection hidden="1"/>
    </xf>
    <xf numFmtId="0" fontId="9" fillId="0" borderId="27" xfId="0" applyFont="1" applyBorder="1" applyAlignment="1" applyProtection="1">
      <alignment horizontal="center" vertical="center" wrapText="1"/>
      <protection hidden="1"/>
    </xf>
    <xf numFmtId="0" fontId="9" fillId="0" borderId="45" xfId="0" applyFont="1" applyBorder="1" applyAlignment="1" applyProtection="1">
      <alignment horizontal="center" vertical="center"/>
      <protection hidden="1"/>
    </xf>
    <xf numFmtId="0" fontId="9" fillId="0" borderId="41" xfId="0" applyFont="1" applyBorder="1" applyAlignment="1" applyProtection="1">
      <alignment horizontal="center" vertical="center"/>
      <protection hidden="1"/>
    </xf>
    <xf numFmtId="0" fontId="9" fillId="0" borderId="46" xfId="0" applyFont="1" applyBorder="1" applyAlignment="1" applyProtection="1">
      <alignment horizontal="center" vertical="center"/>
      <protection hidden="1"/>
    </xf>
    <xf numFmtId="0" fontId="33" fillId="0" borderId="7" xfId="0" applyFont="1" applyBorder="1" applyAlignment="1" applyProtection="1">
      <alignment horizontal="left" vertical="center"/>
      <protection hidden="1"/>
    </xf>
    <xf numFmtId="0" fontId="35" fillId="0" borderId="38" xfId="0" applyFont="1" applyBorder="1" applyAlignment="1" applyProtection="1">
      <alignment horizontal="center" vertical="center"/>
      <protection hidden="1"/>
    </xf>
    <xf numFmtId="0" fontId="14" fillId="0" borderId="10" xfId="0" applyFont="1" applyBorder="1" applyAlignment="1" applyProtection="1">
      <alignment horizontal="center" vertical="center" wrapText="1"/>
      <protection hidden="1"/>
    </xf>
    <xf numFmtId="0" fontId="14" fillId="0" borderId="34" xfId="0" applyFont="1" applyBorder="1" applyAlignment="1" applyProtection="1">
      <alignment horizontal="center" vertical="center" wrapText="1"/>
      <protection hidden="1"/>
    </xf>
    <xf numFmtId="0" fontId="6" fillId="0" borderId="24" xfId="0" applyFont="1" applyFill="1" applyBorder="1" applyAlignment="1" applyProtection="1">
      <alignment horizontal="left" vertical="center"/>
      <protection hidden="1"/>
    </xf>
    <xf numFmtId="0" fontId="6" fillId="0" borderId="20" xfId="0" applyFont="1" applyFill="1" applyBorder="1" applyAlignment="1" applyProtection="1">
      <alignment horizontal="left" vertical="center"/>
      <protection hidden="1"/>
    </xf>
    <xf numFmtId="0" fontId="6" fillId="0" borderId="19" xfId="0" applyFont="1" applyFill="1" applyBorder="1" applyAlignment="1" applyProtection="1">
      <alignment horizontal="left" vertical="center"/>
      <protection hidden="1"/>
    </xf>
    <xf numFmtId="0" fontId="30" fillId="0" borderId="27" xfId="2" applyFont="1" applyBorder="1" applyAlignment="1" applyProtection="1">
      <alignment horizontal="center" vertical="center"/>
      <protection hidden="1"/>
    </xf>
    <xf numFmtId="0" fontId="30" fillId="0" borderId="26" xfId="2" applyFont="1" applyBorder="1" applyAlignment="1" applyProtection="1">
      <alignment horizontal="center" vertical="center"/>
      <protection hidden="1"/>
    </xf>
    <xf numFmtId="0" fontId="30" fillId="0" borderId="30" xfId="2" applyFont="1" applyBorder="1" applyAlignment="1" applyProtection="1">
      <alignment horizontal="center" vertical="center"/>
      <protection hidden="1"/>
    </xf>
    <xf numFmtId="0" fontId="6" fillId="0" borderId="25" xfId="0" applyFont="1" applyFill="1" applyBorder="1" applyAlignment="1" applyProtection="1">
      <alignment horizontal="left" vertical="center"/>
      <protection hidden="1"/>
    </xf>
    <xf numFmtId="0" fontId="6" fillId="0" borderId="26" xfId="0" applyFont="1" applyFill="1" applyBorder="1" applyAlignment="1" applyProtection="1">
      <alignment horizontal="left" vertical="center"/>
      <protection hidden="1"/>
    </xf>
    <xf numFmtId="166" fontId="14" fillId="15" borderId="53" xfId="0" applyNumberFormat="1" applyFont="1" applyFill="1" applyBorder="1" applyAlignment="1" applyProtection="1">
      <alignment horizontal="center" vertical="center"/>
      <protection locked="0" hidden="1"/>
    </xf>
    <xf numFmtId="166" fontId="14" fillId="15" borderId="3" xfId="0" applyNumberFormat="1" applyFont="1" applyFill="1" applyBorder="1" applyAlignment="1" applyProtection="1">
      <alignment horizontal="center" vertical="center"/>
      <protection locked="0" hidden="1"/>
    </xf>
    <xf numFmtId="0" fontId="13" fillId="5" borderId="15" xfId="0" applyFont="1" applyFill="1" applyBorder="1" applyAlignment="1" applyProtection="1">
      <alignment horizontal="left" vertical="center"/>
      <protection hidden="1"/>
    </xf>
    <xf numFmtId="0" fontId="13" fillId="5" borderId="16" xfId="0" applyFont="1" applyFill="1" applyBorder="1" applyAlignment="1" applyProtection="1">
      <alignment horizontal="left" vertical="center"/>
      <protection hidden="1"/>
    </xf>
    <xf numFmtId="0" fontId="13" fillId="5" borderId="33" xfId="0" applyFont="1" applyFill="1" applyBorder="1" applyAlignment="1" applyProtection="1">
      <alignment horizontal="left" vertical="center"/>
      <protection hidden="1"/>
    </xf>
    <xf numFmtId="0" fontId="13" fillId="18" borderId="24" xfId="0" applyFont="1" applyFill="1" applyBorder="1" applyAlignment="1" applyProtection="1">
      <alignment horizontal="left" vertical="center"/>
      <protection hidden="1"/>
    </xf>
    <xf numFmtId="0" fontId="13" fillId="18" borderId="20" xfId="0" applyFont="1" applyFill="1" applyBorder="1" applyAlignment="1" applyProtection="1">
      <alignment horizontal="left" vertical="center"/>
      <protection hidden="1"/>
    </xf>
    <xf numFmtId="0" fontId="13" fillId="18" borderId="21" xfId="0" applyFont="1" applyFill="1" applyBorder="1" applyAlignment="1" applyProtection="1">
      <alignment horizontal="left" vertical="center"/>
      <protection hidden="1"/>
    </xf>
    <xf numFmtId="0" fontId="13" fillId="9" borderId="7" xfId="0" applyFont="1" applyFill="1" applyBorder="1" applyAlignment="1" applyProtection="1">
      <alignment horizontal="left" vertical="center"/>
      <protection hidden="1"/>
    </xf>
    <xf numFmtId="0" fontId="13" fillId="9" borderId="0" xfId="0" applyFont="1" applyFill="1" applyBorder="1" applyAlignment="1" applyProtection="1">
      <alignment horizontal="left" vertical="center"/>
      <protection hidden="1"/>
    </xf>
    <xf numFmtId="0" fontId="13" fillId="9" borderId="31" xfId="0" applyFont="1" applyFill="1" applyBorder="1" applyAlignment="1" applyProtection="1">
      <alignment horizontal="left" vertical="center"/>
      <protection hidden="1"/>
    </xf>
    <xf numFmtId="0" fontId="13" fillId="5" borderId="19" xfId="0" applyFont="1" applyFill="1" applyBorder="1" applyAlignment="1" applyProtection="1">
      <alignment horizontal="left" vertical="center"/>
      <protection hidden="1"/>
    </xf>
    <xf numFmtId="0" fontId="13" fillId="5" borderId="20" xfId="0" applyFont="1" applyFill="1" applyBorder="1" applyAlignment="1" applyProtection="1">
      <alignment horizontal="left" vertical="center"/>
      <protection hidden="1"/>
    </xf>
    <xf numFmtId="0" fontId="13" fillId="5" borderId="21" xfId="0" applyFont="1" applyFill="1" applyBorder="1" applyAlignment="1" applyProtection="1">
      <alignment horizontal="left" vertical="center"/>
      <protection hidden="1"/>
    </xf>
    <xf numFmtId="0" fontId="13" fillId="5" borderId="25" xfId="0" applyFont="1" applyFill="1" applyBorder="1" applyAlignment="1" applyProtection="1">
      <alignment horizontal="left" vertical="center"/>
      <protection hidden="1"/>
    </xf>
    <xf numFmtId="0" fontId="13" fillId="5" borderId="26" xfId="0" applyFont="1" applyFill="1" applyBorder="1" applyAlignment="1" applyProtection="1">
      <alignment horizontal="left" vertical="center"/>
      <protection hidden="1"/>
    </xf>
    <xf numFmtId="0" fontId="13" fillId="5" borderId="30" xfId="0" applyFont="1" applyFill="1" applyBorder="1" applyAlignment="1" applyProtection="1">
      <alignment horizontal="left" vertical="center"/>
      <protection hidden="1"/>
    </xf>
    <xf numFmtId="0" fontId="13" fillId="20" borderId="24" xfId="0" applyFont="1" applyFill="1" applyBorder="1" applyAlignment="1" applyProtection="1">
      <alignment horizontal="left" vertical="center"/>
      <protection hidden="1"/>
    </xf>
    <xf numFmtId="0" fontId="13" fillId="20" borderId="20" xfId="0" applyFont="1" applyFill="1" applyBorder="1" applyAlignment="1" applyProtection="1">
      <alignment horizontal="left" vertical="center"/>
      <protection hidden="1"/>
    </xf>
    <xf numFmtId="0" fontId="13" fillId="20" borderId="21" xfId="0" applyFont="1" applyFill="1" applyBorder="1" applyAlignment="1" applyProtection="1">
      <alignment horizontal="left" vertical="center"/>
      <protection hidden="1"/>
    </xf>
    <xf numFmtId="0" fontId="0" fillId="0" borderId="0" xfId="0"/>
    <xf numFmtId="0" fontId="0" fillId="0" borderId="31" xfId="0" applyBorder="1"/>
    <xf numFmtId="0" fontId="0" fillId="0" borderId="16" xfId="0" applyBorder="1"/>
    <xf numFmtId="0" fontId="0" fillId="0" borderId="33" xfId="0" applyBorder="1"/>
    <xf numFmtId="0" fontId="4" fillId="5" borderId="24" xfId="0" applyFont="1" applyFill="1" applyBorder="1" applyAlignment="1" applyProtection="1">
      <alignment horizontal="center" vertical="center"/>
      <protection hidden="1"/>
    </xf>
    <xf numFmtId="0" fontId="4" fillId="5" borderId="20" xfId="0" applyFont="1" applyFill="1" applyBorder="1" applyAlignment="1" applyProtection="1">
      <alignment horizontal="center" vertical="center"/>
      <protection hidden="1"/>
    </xf>
    <xf numFmtId="0" fontId="4" fillId="5" borderId="23" xfId="0" applyFont="1" applyFill="1" applyBorder="1" applyAlignment="1" applyProtection="1">
      <alignment horizontal="center" vertical="center"/>
      <protection hidden="1"/>
    </xf>
    <xf numFmtId="0" fontId="5" fillId="5" borderId="7" xfId="0" applyFont="1" applyFill="1" applyBorder="1" applyAlignment="1" applyProtection="1">
      <alignment horizontal="left"/>
      <protection hidden="1"/>
    </xf>
    <xf numFmtId="0" fontId="5" fillId="5" borderId="0" xfId="0" applyFont="1" applyFill="1" applyBorder="1" applyAlignment="1" applyProtection="1">
      <alignment horizontal="left"/>
      <protection hidden="1"/>
    </xf>
    <xf numFmtId="0" fontId="13" fillId="20" borderId="7" xfId="0" applyFont="1" applyFill="1" applyBorder="1" applyAlignment="1" applyProtection="1">
      <alignment horizontal="left" vertical="center"/>
      <protection hidden="1"/>
    </xf>
    <xf numFmtId="0" fontId="13" fillId="20" borderId="0" xfId="0" applyFont="1" applyFill="1" applyBorder="1" applyAlignment="1" applyProtection="1">
      <alignment horizontal="left" vertical="center"/>
      <protection hidden="1"/>
    </xf>
    <xf numFmtId="0" fontId="13" fillId="26" borderId="24" xfId="0" applyFont="1" applyFill="1" applyBorder="1" applyAlignment="1" applyProtection="1">
      <alignment horizontal="left" vertical="center"/>
      <protection hidden="1"/>
    </xf>
    <xf numFmtId="0" fontId="13" fillId="26" borderId="20" xfId="0" applyFont="1" applyFill="1" applyBorder="1" applyAlignment="1" applyProtection="1">
      <alignment horizontal="left" vertical="center"/>
      <protection hidden="1"/>
    </xf>
    <xf numFmtId="0" fontId="11" fillId="5" borderId="15" xfId="0" applyFont="1" applyFill="1" applyBorder="1" applyAlignment="1" applyProtection="1">
      <alignment horizontal="center"/>
      <protection hidden="1"/>
    </xf>
    <xf numFmtId="0" fontId="11" fillId="5" borderId="16" xfId="0" applyFont="1" applyFill="1" applyBorder="1" applyAlignment="1" applyProtection="1">
      <alignment horizontal="center"/>
      <protection hidden="1"/>
    </xf>
    <xf numFmtId="0" fontId="11" fillId="5" borderId="17" xfId="0" applyFont="1" applyFill="1" applyBorder="1" applyAlignment="1" applyProtection="1">
      <alignment horizontal="center"/>
      <protection hidden="1"/>
    </xf>
    <xf numFmtId="0" fontId="4" fillId="15" borderId="19" xfId="0" applyNumberFormat="1" applyFont="1" applyFill="1" applyBorder="1" applyAlignment="1" applyProtection="1">
      <alignment horizontal="left" vertical="center"/>
      <protection locked="0" hidden="1"/>
    </xf>
    <xf numFmtId="0" fontId="4" fillId="15" borderId="20" xfId="0" applyNumberFormat="1" applyFont="1" applyFill="1" applyBorder="1" applyAlignment="1" applyProtection="1">
      <alignment horizontal="left" vertical="center"/>
      <protection locked="0" hidden="1"/>
    </xf>
    <xf numFmtId="0" fontId="4" fillId="15" borderId="23" xfId="0" applyNumberFormat="1" applyFont="1" applyFill="1" applyBorder="1" applyAlignment="1" applyProtection="1">
      <alignment horizontal="left" vertical="center"/>
      <protection locked="0" hidden="1"/>
    </xf>
    <xf numFmtId="0" fontId="4" fillId="15" borderId="19" xfId="1" applyNumberFormat="1" applyFont="1" applyFill="1" applyBorder="1" applyAlignment="1" applyProtection="1">
      <alignment horizontal="center" vertical="center"/>
      <protection locked="0" hidden="1"/>
    </xf>
    <xf numFmtId="0" fontId="4" fillId="15" borderId="20" xfId="1" applyNumberFormat="1" applyFont="1" applyFill="1" applyBorder="1" applyAlignment="1" applyProtection="1">
      <alignment horizontal="center" vertical="center"/>
      <protection locked="0" hidden="1"/>
    </xf>
    <xf numFmtId="166" fontId="7" fillId="21" borderId="19" xfId="0" applyNumberFormat="1" applyFont="1" applyFill="1" applyBorder="1" applyAlignment="1" applyProtection="1">
      <alignment horizontal="center" vertical="center"/>
      <protection hidden="1"/>
    </xf>
    <xf numFmtId="166" fontId="7" fillId="21" borderId="21" xfId="0" applyNumberFormat="1" applyFont="1" applyFill="1" applyBorder="1" applyAlignment="1" applyProtection="1">
      <alignment horizontal="center" vertical="center"/>
      <protection hidden="1"/>
    </xf>
    <xf numFmtId="164" fontId="4" fillId="15" borderId="20" xfId="0" applyNumberFormat="1" applyFont="1" applyFill="1" applyBorder="1" applyAlignment="1" applyProtection="1">
      <alignment horizontal="center" vertical="center"/>
      <protection locked="0" hidden="1"/>
    </xf>
    <xf numFmtId="164" fontId="4" fillId="15" borderId="23" xfId="0" applyNumberFormat="1" applyFont="1" applyFill="1" applyBorder="1" applyAlignment="1" applyProtection="1">
      <alignment horizontal="center" vertical="center"/>
      <protection locked="0" hidden="1"/>
    </xf>
    <xf numFmtId="0" fontId="6" fillId="5" borderId="7" xfId="0" applyFont="1" applyFill="1" applyBorder="1" applyProtection="1">
      <protection hidden="1"/>
    </xf>
    <xf numFmtId="0" fontId="19" fillId="20" borderId="1" xfId="0" applyFont="1" applyFill="1" applyBorder="1" applyAlignment="1" applyProtection="1">
      <alignment horizontal="center" vertical="center"/>
      <protection hidden="1"/>
    </xf>
    <xf numFmtId="0" fontId="19" fillId="20" borderId="2" xfId="0" applyFont="1" applyFill="1" applyBorder="1" applyAlignment="1" applyProtection="1">
      <alignment horizontal="center" vertical="center"/>
      <protection hidden="1"/>
    </xf>
    <xf numFmtId="0" fontId="19" fillId="20" borderId="3" xfId="0" applyFont="1" applyFill="1" applyBorder="1" applyAlignment="1" applyProtection="1">
      <alignment horizontal="center" vertical="center"/>
      <protection hidden="1"/>
    </xf>
    <xf numFmtId="0" fontId="17" fillId="3" borderId="7" xfId="0" applyFont="1" applyFill="1" applyBorder="1" applyAlignment="1" applyProtection="1">
      <alignment horizontal="center" vertical="center"/>
      <protection hidden="1"/>
    </xf>
    <xf numFmtId="0" fontId="17" fillId="3" borderId="0" xfId="0" applyFont="1" applyFill="1" applyBorder="1" applyAlignment="1" applyProtection="1">
      <alignment horizontal="center" vertical="center"/>
      <protection hidden="1"/>
    </xf>
    <xf numFmtId="0" fontId="17" fillId="3" borderId="8" xfId="0" applyFont="1" applyFill="1" applyBorder="1" applyAlignment="1" applyProtection="1">
      <alignment horizontal="center" vertical="center"/>
      <protection hidden="1"/>
    </xf>
    <xf numFmtId="0" fontId="18" fillId="3" borderId="7" xfId="0" applyFont="1" applyFill="1" applyBorder="1" applyAlignment="1" applyProtection="1">
      <alignment horizontal="center"/>
      <protection hidden="1"/>
    </xf>
    <xf numFmtId="0" fontId="18" fillId="3" borderId="0" xfId="0" applyFont="1" applyFill="1" applyBorder="1" applyAlignment="1" applyProtection="1">
      <alignment horizontal="center"/>
      <protection hidden="1"/>
    </xf>
    <xf numFmtId="0" fontId="18" fillId="3" borderId="8" xfId="0" applyFont="1" applyFill="1" applyBorder="1" applyAlignment="1" applyProtection="1">
      <alignment horizontal="center"/>
      <protection hidden="1"/>
    </xf>
    <xf numFmtId="0" fontId="16" fillId="2" borderId="11" xfId="0" applyFont="1" applyFill="1" applyBorder="1" applyAlignment="1" applyProtection="1">
      <alignment horizontal="center" vertical="center"/>
      <protection hidden="1"/>
    </xf>
    <xf numFmtId="0" fontId="16" fillId="2" borderId="12" xfId="0" applyFont="1" applyFill="1" applyBorder="1" applyAlignment="1" applyProtection="1">
      <alignment horizontal="center" vertical="center"/>
      <protection hidden="1"/>
    </xf>
    <xf numFmtId="0" fontId="16" fillId="2" borderId="13" xfId="0" applyFont="1" applyFill="1" applyBorder="1" applyAlignment="1" applyProtection="1">
      <alignment horizontal="center" vertical="center"/>
      <protection hidden="1"/>
    </xf>
    <xf numFmtId="0" fontId="20" fillId="2" borderId="12" xfId="2" applyFont="1" applyFill="1" applyBorder="1" applyAlignment="1" applyProtection="1">
      <alignment horizontal="center" vertical="center"/>
      <protection hidden="1"/>
    </xf>
    <xf numFmtId="0" fontId="20" fillId="2" borderId="14" xfId="2" applyFont="1" applyFill="1" applyBorder="1" applyAlignment="1" applyProtection="1">
      <alignment horizontal="center" vertical="center"/>
      <protection hidden="1"/>
    </xf>
    <xf numFmtId="0" fontId="11" fillId="3" borderId="4" xfId="0" applyFont="1" applyFill="1" applyBorder="1" applyAlignment="1" applyProtection="1">
      <alignment horizontal="center"/>
      <protection hidden="1"/>
    </xf>
    <xf numFmtId="0" fontId="11" fillId="3" borderId="5" xfId="0" applyFont="1" applyFill="1" applyBorder="1" applyAlignment="1" applyProtection="1">
      <alignment horizontal="center"/>
      <protection hidden="1"/>
    </xf>
    <xf numFmtId="0" fontId="11" fillId="3" borderId="6" xfId="0" applyFont="1" applyFill="1" applyBorder="1" applyAlignment="1" applyProtection="1">
      <alignment horizontal="center"/>
      <protection hidden="1"/>
    </xf>
    <xf numFmtId="0" fontId="15" fillId="3" borderId="15" xfId="0" applyFont="1" applyFill="1" applyBorder="1" applyAlignment="1" applyProtection="1">
      <alignment horizontal="center" vertical="center"/>
      <protection hidden="1"/>
    </xf>
    <xf numFmtId="0" fontId="15" fillId="3" borderId="16" xfId="0" applyFont="1" applyFill="1" applyBorder="1" applyAlignment="1" applyProtection="1">
      <alignment horizontal="center" vertical="center"/>
      <protection hidden="1"/>
    </xf>
    <xf numFmtId="0" fontId="15" fillId="3" borderId="17" xfId="0" applyFont="1" applyFill="1" applyBorder="1" applyAlignment="1" applyProtection="1">
      <alignment horizontal="center" vertical="center"/>
      <protection hidden="1"/>
    </xf>
    <xf numFmtId="49" fontId="4" fillId="15" borderId="19" xfId="0" applyNumberFormat="1" applyFont="1" applyFill="1" applyBorder="1" applyAlignment="1" applyProtection="1">
      <alignment horizontal="left" vertical="center"/>
      <protection locked="0" hidden="1"/>
    </xf>
    <xf numFmtId="49" fontId="4" fillId="15" borderId="20" xfId="0" applyNumberFormat="1" applyFont="1" applyFill="1" applyBorder="1" applyAlignment="1" applyProtection="1">
      <alignment horizontal="left" vertical="center"/>
      <protection locked="0" hidden="1"/>
    </xf>
    <xf numFmtId="164" fontId="11" fillId="15" borderId="19" xfId="0" applyNumberFormat="1" applyFont="1" applyFill="1" applyBorder="1" applyAlignment="1" applyProtection="1">
      <alignment horizontal="center" vertical="center"/>
      <protection locked="0" hidden="1"/>
    </xf>
    <xf numFmtId="164" fontId="11" fillId="15" borderId="21" xfId="0" applyNumberFormat="1" applyFont="1" applyFill="1" applyBorder="1" applyAlignment="1" applyProtection="1">
      <alignment horizontal="center" vertical="center"/>
      <protection locked="0" hidden="1"/>
    </xf>
    <xf numFmtId="0" fontId="14" fillId="0" borderId="4" xfId="0" applyFont="1" applyBorder="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0" fontId="14" fillId="0" borderId="6" xfId="0" applyFont="1" applyBorder="1" applyAlignment="1" applyProtection="1">
      <alignment horizontal="center" vertical="center" wrapText="1"/>
      <protection hidden="1"/>
    </xf>
    <xf numFmtId="0" fontId="14" fillId="0" borderId="7" xfId="0" applyFont="1" applyBorder="1" applyAlignment="1" applyProtection="1">
      <alignment horizontal="center" vertical="center" wrapText="1"/>
      <protection hidden="1"/>
    </xf>
    <xf numFmtId="0" fontId="14" fillId="0" borderId="0" xfId="0" applyFont="1" applyBorder="1" applyAlignment="1" applyProtection="1">
      <alignment horizontal="center" vertical="center" wrapText="1"/>
      <protection hidden="1"/>
    </xf>
    <xf numFmtId="0" fontId="14" fillId="0" borderId="8" xfId="0" applyFont="1" applyBorder="1" applyAlignment="1" applyProtection="1">
      <alignment horizontal="center" vertical="center" wrapText="1"/>
      <protection hidden="1"/>
    </xf>
    <xf numFmtId="0" fontId="14" fillId="0" borderId="35" xfId="0" applyFont="1" applyBorder="1" applyAlignment="1" applyProtection="1">
      <alignment horizontal="center" vertical="center" wrapText="1"/>
      <protection hidden="1"/>
    </xf>
    <xf numFmtId="0" fontId="14" fillId="0" borderId="36" xfId="0" applyFont="1" applyBorder="1" applyAlignment="1" applyProtection="1">
      <alignment horizontal="center" vertical="center" wrapText="1"/>
      <protection hidden="1"/>
    </xf>
    <xf numFmtId="0" fontId="14" fillId="0" borderId="37" xfId="0" applyFont="1" applyBorder="1" applyAlignment="1" applyProtection="1">
      <alignment horizontal="center" vertical="center" wrapText="1"/>
      <protection hidden="1"/>
    </xf>
    <xf numFmtId="0" fontId="2" fillId="0" borderId="20" xfId="2" applyFill="1" applyBorder="1" applyAlignment="1" applyProtection="1">
      <alignment horizontal="center"/>
      <protection hidden="1"/>
    </xf>
    <xf numFmtId="0" fontId="2" fillId="0" borderId="21" xfId="2" applyFill="1" applyBorder="1" applyAlignment="1" applyProtection="1">
      <alignment horizontal="center"/>
      <protection hidden="1"/>
    </xf>
    <xf numFmtId="0" fontId="2" fillId="0" borderId="35" xfId="2" applyBorder="1" applyAlignment="1" applyProtection="1">
      <alignment horizontal="center"/>
      <protection hidden="1"/>
    </xf>
    <xf numFmtId="0" fontId="2" fillId="0" borderId="36" xfId="2" applyBorder="1" applyAlignment="1" applyProtection="1">
      <alignment horizontal="center"/>
      <protection hidden="1"/>
    </xf>
    <xf numFmtId="0" fontId="2" fillId="0" borderId="37" xfId="2" applyBorder="1" applyAlignment="1" applyProtection="1">
      <alignment horizontal="center"/>
      <protection hidden="1"/>
    </xf>
    <xf numFmtId="0" fontId="10" fillId="12" borderId="4" xfId="0" applyFont="1" applyFill="1" applyBorder="1" applyAlignment="1" applyProtection="1">
      <alignment horizontal="center" vertical="center" wrapText="1"/>
      <protection hidden="1"/>
    </xf>
    <xf numFmtId="0" fontId="10" fillId="12" borderId="5" xfId="0" applyFont="1" applyFill="1" applyBorder="1" applyAlignment="1" applyProtection="1">
      <alignment horizontal="center" vertical="center" wrapText="1"/>
      <protection hidden="1"/>
    </xf>
    <xf numFmtId="0" fontId="10" fillId="12" borderId="6" xfId="0" applyFont="1" applyFill="1" applyBorder="1" applyAlignment="1" applyProtection="1">
      <alignment horizontal="center" vertical="center" wrapText="1"/>
      <protection hidden="1"/>
    </xf>
    <xf numFmtId="0" fontId="10" fillId="12" borderId="7" xfId="0" applyFont="1" applyFill="1" applyBorder="1" applyAlignment="1" applyProtection="1">
      <alignment horizontal="center" vertical="center" wrapText="1"/>
      <protection hidden="1"/>
    </xf>
    <xf numFmtId="0" fontId="10" fillId="12" borderId="0" xfId="0" applyFont="1" applyFill="1" applyBorder="1" applyAlignment="1" applyProtection="1">
      <alignment horizontal="center" vertical="center" wrapText="1"/>
      <protection hidden="1"/>
    </xf>
    <xf numFmtId="0" fontId="10" fillId="12" borderId="8" xfId="0" applyFont="1" applyFill="1" applyBorder="1" applyAlignment="1" applyProtection="1">
      <alignment horizontal="center" vertical="center" wrapText="1"/>
      <protection hidden="1"/>
    </xf>
    <xf numFmtId="0" fontId="10" fillId="12" borderId="35" xfId="0" applyFont="1" applyFill="1" applyBorder="1" applyAlignment="1" applyProtection="1">
      <alignment horizontal="center" vertical="center" wrapText="1"/>
      <protection hidden="1"/>
    </xf>
    <xf numFmtId="0" fontId="10" fillId="12" borderId="36" xfId="0" applyFont="1" applyFill="1" applyBorder="1" applyAlignment="1" applyProtection="1">
      <alignment horizontal="center" vertical="center" wrapText="1"/>
      <protection hidden="1"/>
    </xf>
    <xf numFmtId="0" fontId="10" fillId="12" borderId="37" xfId="0" applyFont="1" applyFill="1" applyBorder="1" applyAlignment="1" applyProtection="1">
      <alignment horizontal="center" vertical="center" wrapText="1"/>
      <protection hidden="1"/>
    </xf>
    <xf numFmtId="0" fontId="24" fillId="24" borderId="48" xfId="0" applyFont="1" applyFill="1" applyBorder="1" applyAlignment="1" applyProtection="1">
      <alignment horizontal="center" vertical="center"/>
      <protection hidden="1"/>
    </xf>
    <xf numFmtId="0" fontId="24" fillId="24" borderId="38" xfId="0" applyFont="1" applyFill="1" applyBorder="1" applyAlignment="1" applyProtection="1">
      <alignment horizontal="center" vertical="center"/>
      <protection hidden="1"/>
    </xf>
    <xf numFmtId="0" fontId="24" fillId="24" borderId="39" xfId="0" applyFont="1" applyFill="1" applyBorder="1" applyAlignment="1" applyProtection="1">
      <alignment horizontal="center" vertical="center"/>
      <protection hidden="1"/>
    </xf>
    <xf numFmtId="0" fontId="9" fillId="23" borderId="7" xfId="0" applyFont="1" applyFill="1" applyBorder="1" applyAlignment="1" applyProtection="1">
      <alignment horizontal="center" vertical="center" wrapText="1"/>
      <protection hidden="1"/>
    </xf>
    <xf numFmtId="0" fontId="9" fillId="23" borderId="0" xfId="0" applyFont="1" applyFill="1" applyBorder="1" applyAlignment="1" applyProtection="1">
      <alignment horizontal="center" vertical="center" wrapText="1"/>
      <protection hidden="1"/>
    </xf>
    <xf numFmtId="0" fontId="9" fillId="23" borderId="8" xfId="0" applyFont="1" applyFill="1" applyBorder="1" applyAlignment="1" applyProtection="1">
      <alignment horizontal="center" vertical="center" wrapText="1"/>
      <protection hidden="1"/>
    </xf>
    <xf numFmtId="0" fontId="9" fillId="23" borderId="35" xfId="0" applyFont="1" applyFill="1" applyBorder="1" applyAlignment="1" applyProtection="1">
      <alignment horizontal="center" vertical="center" wrapText="1"/>
      <protection hidden="1"/>
    </xf>
    <xf numFmtId="0" fontId="9" fillId="23" borderId="36" xfId="0" applyFont="1" applyFill="1" applyBorder="1" applyAlignment="1" applyProtection="1">
      <alignment horizontal="center" vertical="center" wrapText="1"/>
      <protection hidden="1"/>
    </xf>
    <xf numFmtId="0" fontId="9" fillId="23" borderId="37" xfId="0" applyFont="1" applyFill="1" applyBorder="1" applyAlignment="1" applyProtection="1">
      <alignment horizontal="center" vertical="center" wrapText="1"/>
      <protection hidden="1"/>
    </xf>
    <xf numFmtId="0" fontId="2" fillId="0" borderId="19" xfId="2" applyFill="1" applyBorder="1" applyAlignment="1" applyProtection="1">
      <alignment horizontal="center"/>
      <protection hidden="1"/>
    </xf>
    <xf numFmtId="0" fontId="30" fillId="0" borderId="11" xfId="2" applyFont="1" applyBorder="1" applyAlignment="1" applyProtection="1">
      <alignment horizontal="center"/>
      <protection hidden="1"/>
    </xf>
    <xf numFmtId="0" fontId="30" fillId="0" borderId="12" xfId="2" applyFont="1" applyBorder="1" applyAlignment="1" applyProtection="1">
      <alignment horizontal="center"/>
      <protection hidden="1"/>
    </xf>
    <xf numFmtId="0" fontId="30" fillId="0" borderId="14" xfId="2" applyFont="1" applyBorder="1" applyAlignment="1" applyProtection="1">
      <alignment horizontal="center"/>
      <protection hidden="1"/>
    </xf>
    <xf numFmtId="0" fontId="30" fillId="0" borderId="48" xfId="2" applyFont="1" applyBorder="1" applyAlignment="1" applyProtection="1">
      <alignment horizontal="center"/>
      <protection hidden="1"/>
    </xf>
    <xf numFmtId="0" fontId="30" fillId="0" borderId="38" xfId="2" applyFont="1" applyBorder="1" applyAlignment="1" applyProtection="1">
      <alignment horizontal="center"/>
      <protection hidden="1"/>
    </xf>
    <xf numFmtId="0" fontId="30" fillId="0" borderId="39" xfId="2" applyFont="1" applyBorder="1" applyAlignment="1" applyProtection="1">
      <alignment horizontal="center"/>
      <protection hidden="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8"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7" xfId="0" applyFont="1" applyBorder="1" applyAlignment="1">
      <alignment horizontal="center" vertical="center" wrapText="1"/>
    </xf>
    <xf numFmtId="0" fontId="23" fillId="0" borderId="1" xfId="0" applyFont="1" applyBorder="1" applyAlignment="1" applyProtection="1">
      <alignment horizontal="center" vertical="center"/>
      <protection hidden="1"/>
    </xf>
    <xf numFmtId="0" fontId="23" fillId="0" borderId="2" xfId="0" applyFont="1" applyBorder="1" applyAlignment="1" applyProtection="1">
      <alignment horizontal="center" vertical="center"/>
      <protection hidden="1"/>
    </xf>
    <xf numFmtId="0" fontId="23" fillId="0" borderId="3"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2" xfId="0" applyFont="1" applyBorder="1" applyAlignment="1" applyProtection="1">
      <alignment horizontal="center" vertical="center"/>
      <protection hidden="1"/>
    </xf>
    <xf numFmtId="0" fontId="8" fillId="0" borderId="3" xfId="0" applyFont="1" applyBorder="1" applyAlignment="1" applyProtection="1">
      <alignment horizontal="center" vertical="center"/>
      <protection hidden="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37" xfId="0" applyFont="1" applyBorder="1" applyAlignment="1">
      <alignment horizontal="center" vertical="center" wrapText="1"/>
    </xf>
    <xf numFmtId="0" fontId="6" fillId="0" borderId="7" xfId="0" applyFont="1" applyBorder="1" applyAlignment="1" applyProtection="1">
      <alignment horizontal="center" vertical="center" wrapText="1"/>
      <protection hidden="1"/>
    </xf>
    <xf numFmtId="0" fontId="6" fillId="0" borderId="31" xfId="0" applyFont="1" applyBorder="1" applyAlignment="1" applyProtection="1">
      <alignment horizontal="center" vertical="center" wrapText="1"/>
      <protection hidden="1"/>
    </xf>
    <xf numFmtId="0" fontId="13" fillId="5" borderId="5" xfId="0" applyFont="1" applyFill="1" applyBorder="1" applyAlignment="1" applyProtection="1">
      <alignment horizontal="center" vertical="center"/>
      <protection hidden="1"/>
    </xf>
    <xf numFmtId="0" fontId="13" fillId="5" borderId="6" xfId="0" applyFont="1" applyFill="1" applyBorder="1" applyAlignment="1" applyProtection="1">
      <alignment horizontal="center" vertical="center"/>
      <protection hidden="1"/>
    </xf>
    <xf numFmtId="0" fontId="2" fillId="0" borderId="48" xfId="2" applyBorder="1" applyAlignment="1" applyProtection="1">
      <alignment horizontal="center"/>
      <protection hidden="1"/>
    </xf>
    <xf numFmtId="0" fontId="2" fillId="0" borderId="38" xfId="2" applyBorder="1" applyAlignment="1" applyProtection="1">
      <alignment horizontal="center"/>
      <protection hidden="1"/>
    </xf>
    <xf numFmtId="0" fontId="2" fillId="0" borderId="39" xfId="2" applyBorder="1" applyAlignment="1" applyProtection="1">
      <alignment horizontal="center"/>
      <protection hidden="1"/>
    </xf>
    <xf numFmtId="0" fontId="2" fillId="0" borderId="19" xfId="2" applyBorder="1" applyAlignment="1" applyProtection="1">
      <alignment horizontal="center" vertical="center"/>
      <protection hidden="1"/>
    </xf>
    <xf numFmtId="0" fontId="2" fillId="0" borderId="20" xfId="2" applyBorder="1" applyAlignment="1" applyProtection="1">
      <alignment horizontal="center" vertical="center"/>
      <protection hidden="1"/>
    </xf>
    <xf numFmtId="0" fontId="2" fillId="0" borderId="21" xfId="2" applyBorder="1" applyAlignment="1" applyProtection="1">
      <alignment horizontal="center" vertical="center"/>
      <protection hidden="1"/>
    </xf>
    <xf numFmtId="0" fontId="14" fillId="0" borderId="23" xfId="0" applyFont="1" applyBorder="1" applyAlignment="1" applyProtection="1">
      <alignment horizontal="center" vertical="center"/>
      <protection hidden="1"/>
    </xf>
    <xf numFmtId="0" fontId="7" fillId="0" borderId="19" xfId="0" applyFont="1" applyBorder="1" applyAlignment="1" applyProtection="1">
      <alignment horizontal="left"/>
      <protection hidden="1"/>
    </xf>
    <xf numFmtId="0" fontId="7" fillId="0" borderId="20" xfId="0" applyFont="1" applyBorder="1" applyAlignment="1" applyProtection="1">
      <alignment horizontal="left"/>
      <protection hidden="1"/>
    </xf>
    <xf numFmtId="0" fontId="7" fillId="0" borderId="23" xfId="0" applyFont="1" applyBorder="1" applyAlignment="1" applyProtection="1">
      <alignment horizontal="left"/>
      <protection hidden="1"/>
    </xf>
    <xf numFmtId="0" fontId="3" fillId="0" borderId="19" xfId="0" applyFont="1" applyBorder="1" applyAlignment="1" applyProtection="1">
      <alignment horizontal="left"/>
      <protection hidden="1"/>
    </xf>
    <xf numFmtId="0" fontId="3" fillId="0" borderId="23" xfId="0" applyFont="1" applyBorder="1" applyAlignment="1" applyProtection="1">
      <alignment horizontal="left"/>
      <protection hidden="1"/>
    </xf>
    <xf numFmtId="0" fontId="37" fillId="0" borderId="19" xfId="0" applyFont="1" applyBorder="1" applyAlignment="1" applyProtection="1">
      <alignment horizontal="center"/>
      <protection hidden="1"/>
    </xf>
    <xf numFmtId="0" fontId="37" fillId="0" borderId="20" xfId="0" applyFont="1" applyBorder="1" applyAlignment="1" applyProtection="1">
      <alignment horizontal="center"/>
      <protection hidden="1"/>
    </xf>
    <xf numFmtId="0" fontId="37" fillId="0" borderId="23" xfId="0" applyFont="1" applyBorder="1" applyAlignment="1" applyProtection="1">
      <alignment horizontal="center"/>
      <protection hidden="1"/>
    </xf>
    <xf numFmtId="0" fontId="3" fillId="0" borderId="19" xfId="0" applyFont="1" applyBorder="1" applyAlignment="1" applyProtection="1">
      <alignment horizontal="center"/>
      <protection hidden="1"/>
    </xf>
    <xf numFmtId="0" fontId="3" fillId="0" borderId="21" xfId="0" applyFont="1" applyBorder="1" applyAlignment="1" applyProtection="1">
      <alignment horizontal="center"/>
      <protection hidden="1"/>
    </xf>
    <xf numFmtId="0" fontId="3" fillId="0" borderId="40" xfId="0" applyFont="1" applyBorder="1" applyAlignment="1" applyProtection="1">
      <alignment horizontal="center" vertical="center"/>
      <protection hidden="1"/>
    </xf>
    <xf numFmtId="0" fontId="3" fillId="0" borderId="49" xfId="0" applyFont="1" applyBorder="1" applyAlignment="1" applyProtection="1">
      <alignment horizontal="center" vertical="center"/>
      <protection hidden="1"/>
    </xf>
    <xf numFmtId="0" fontId="6" fillId="0" borderId="26" xfId="0" applyFont="1" applyBorder="1" applyAlignment="1">
      <alignment horizontal="left" vertical="center"/>
    </xf>
    <xf numFmtId="0" fontId="6" fillId="0" borderId="28" xfId="0" applyFont="1" applyBorder="1" applyAlignment="1">
      <alignment horizontal="left" vertical="center"/>
    </xf>
    <xf numFmtId="0" fontId="32" fillId="0" borderId="16" xfId="0" applyFont="1" applyBorder="1" applyAlignment="1" applyProtection="1">
      <alignment horizontal="center" vertical="center"/>
      <protection hidden="1"/>
    </xf>
    <xf numFmtId="0" fontId="32" fillId="0" borderId="17" xfId="0" applyFont="1" applyBorder="1" applyAlignment="1" applyProtection="1">
      <alignment horizontal="center" vertical="center"/>
      <protection hidden="1"/>
    </xf>
    <xf numFmtId="0" fontId="3" fillId="0" borderId="32" xfId="0" applyFont="1" applyBorder="1" applyAlignment="1" applyProtection="1">
      <alignment horizontal="center"/>
      <protection hidden="1"/>
    </xf>
    <xf numFmtId="0" fontId="3" fillId="0" borderId="33" xfId="0" applyFont="1" applyBorder="1" applyAlignment="1" applyProtection="1">
      <alignment horizontal="center"/>
      <protection hidden="1"/>
    </xf>
    <xf numFmtId="0" fontId="3" fillId="0" borderId="17" xfId="0" applyFont="1" applyBorder="1" applyAlignment="1" applyProtection="1">
      <alignment horizontal="left"/>
      <protection hidden="1"/>
    </xf>
    <xf numFmtId="0" fontId="14" fillId="0" borderId="16" xfId="0" applyFont="1" applyBorder="1" applyAlignment="1" applyProtection="1">
      <alignment horizontal="center" vertical="center"/>
      <protection hidden="1"/>
    </xf>
    <xf numFmtId="0" fontId="14" fillId="0" borderId="33" xfId="0" applyFont="1" applyBorder="1" applyAlignment="1" applyProtection="1">
      <alignment horizontal="center" vertical="center"/>
      <protection hidden="1"/>
    </xf>
    <xf numFmtId="0" fontId="14" fillId="0" borderId="32" xfId="0" applyFont="1" applyBorder="1" applyAlignment="1" applyProtection="1">
      <alignment horizontal="left" vertical="center"/>
      <protection hidden="1"/>
    </xf>
    <xf numFmtId="0" fontId="14" fillId="0" borderId="16" xfId="0" applyFont="1" applyBorder="1" applyAlignment="1" applyProtection="1">
      <alignment horizontal="left" vertical="center"/>
      <protection hidden="1"/>
    </xf>
    <xf numFmtId="0" fontId="14" fillId="0" borderId="17" xfId="0" applyFont="1" applyBorder="1" applyAlignment="1" applyProtection="1">
      <alignment horizontal="left" vertical="center"/>
      <protection hidden="1"/>
    </xf>
    <xf numFmtId="0" fontId="32" fillId="0" borderId="26" xfId="0" applyFont="1" applyBorder="1" applyAlignment="1" applyProtection="1">
      <alignment horizontal="center" vertical="center" wrapText="1"/>
      <protection hidden="1"/>
    </xf>
    <xf numFmtId="0" fontId="32" fillId="0" borderId="28" xfId="0" applyFont="1" applyBorder="1" applyAlignment="1" applyProtection="1">
      <alignment horizontal="center" vertical="center" wrapText="1"/>
      <protection hidden="1"/>
    </xf>
    <xf numFmtId="0" fontId="32" fillId="0" borderId="16" xfId="0" applyFont="1" applyBorder="1" applyAlignment="1" applyProtection="1">
      <alignment horizontal="center" vertical="center" wrapText="1"/>
      <protection hidden="1"/>
    </xf>
    <xf numFmtId="0" fontId="32" fillId="0" borderId="17" xfId="0" applyFont="1" applyBorder="1" applyAlignment="1" applyProtection="1">
      <alignment horizontal="center" vertical="center" wrapText="1"/>
      <protection hidden="1"/>
    </xf>
    <xf numFmtId="0" fontId="21" fillId="5" borderId="24" xfId="0" applyNumberFormat="1" applyFont="1" applyFill="1" applyBorder="1" applyAlignment="1" applyProtection="1">
      <alignment horizontal="left" vertical="center"/>
      <protection hidden="1"/>
    </xf>
    <xf numFmtId="0" fontId="21" fillId="5" borderId="20" xfId="0" applyNumberFormat="1" applyFont="1" applyFill="1" applyBorder="1" applyAlignment="1" applyProtection="1">
      <alignment horizontal="left" vertical="center"/>
      <protection hidden="1"/>
    </xf>
    <xf numFmtId="0" fontId="22" fillId="5" borderId="25" xfId="0" applyNumberFormat="1" applyFont="1" applyFill="1" applyBorder="1" applyAlignment="1" applyProtection="1">
      <alignment horizontal="left" vertical="center"/>
      <protection hidden="1"/>
    </xf>
    <xf numFmtId="0" fontId="22" fillId="5" borderId="26" xfId="0" applyNumberFormat="1" applyFont="1" applyFill="1" applyBorder="1" applyAlignment="1" applyProtection="1">
      <alignment horizontal="left" vertical="center"/>
      <protection hidden="1"/>
    </xf>
    <xf numFmtId="0" fontId="29" fillId="4" borderId="1" xfId="0" applyFont="1" applyFill="1" applyBorder="1" applyAlignment="1" applyProtection="1">
      <alignment horizontal="center" vertical="center"/>
      <protection hidden="1"/>
    </xf>
    <xf numFmtId="0" fontId="29" fillId="4" borderId="2" xfId="0" applyFont="1" applyFill="1" applyBorder="1" applyAlignment="1" applyProtection="1">
      <alignment horizontal="center" vertical="center"/>
      <protection hidden="1"/>
    </xf>
    <xf numFmtId="0" fontId="29" fillId="4" borderId="3" xfId="0" applyFont="1" applyFill="1" applyBorder="1" applyAlignment="1" applyProtection="1">
      <alignment horizontal="center" vertical="center"/>
      <protection hidden="1"/>
    </xf>
    <xf numFmtId="0" fontId="5" fillId="5" borderId="31" xfId="0" applyFont="1" applyFill="1" applyBorder="1" applyAlignment="1" applyProtection="1">
      <alignment horizontal="left"/>
      <protection hidden="1"/>
    </xf>
    <xf numFmtId="0" fontId="37" fillId="0" borderId="27" xfId="0" applyFont="1" applyBorder="1" applyAlignment="1" applyProtection="1">
      <alignment horizontal="center"/>
      <protection hidden="1"/>
    </xf>
    <xf numFmtId="0" fontId="37" fillId="0" borderId="26" xfId="0" applyFont="1" applyBorder="1" applyAlignment="1" applyProtection="1">
      <alignment horizontal="center"/>
      <protection hidden="1"/>
    </xf>
    <xf numFmtId="0" fontId="37" fillId="0" borderId="28" xfId="0" applyFont="1" applyBorder="1" applyAlignment="1" applyProtection="1">
      <alignment horizontal="center"/>
      <protection hidden="1"/>
    </xf>
    <xf numFmtId="0" fontId="3" fillId="0" borderId="51" xfId="0" applyFont="1" applyBorder="1" applyAlignment="1" applyProtection="1">
      <alignment horizontal="center" vertical="center"/>
      <protection hidden="1"/>
    </xf>
    <xf numFmtId="0" fontId="48" fillId="15" borderId="1" xfId="2" applyFont="1" applyFill="1" applyBorder="1" applyAlignment="1" applyProtection="1">
      <alignment horizontal="center" vertical="center"/>
      <protection hidden="1"/>
    </xf>
    <xf numFmtId="0" fontId="48" fillId="15" borderId="3" xfId="2" applyFont="1" applyFill="1" applyBorder="1" applyAlignment="1" applyProtection="1">
      <alignment horizontal="center" vertical="center"/>
      <protection hidden="1"/>
    </xf>
    <xf numFmtId="0" fontId="14" fillId="0" borderId="21" xfId="0" applyFont="1" applyBorder="1" applyAlignment="1" applyProtection="1">
      <alignment horizontal="center" vertical="center"/>
      <protection hidden="1"/>
    </xf>
    <xf numFmtId="0" fontId="48" fillId="15" borderId="2" xfId="2" applyFont="1" applyFill="1" applyBorder="1" applyAlignment="1" applyProtection="1">
      <alignment horizontal="center" vertical="center"/>
      <protection hidden="1"/>
    </xf>
    <xf numFmtId="0" fontId="49" fillId="15" borderId="1" xfId="2" applyFont="1" applyFill="1" applyBorder="1" applyAlignment="1" applyProtection="1">
      <alignment horizontal="center" vertical="center"/>
      <protection hidden="1"/>
    </xf>
    <xf numFmtId="0" fontId="49" fillId="15" borderId="5" xfId="2" applyFont="1" applyFill="1" applyBorder="1" applyAlignment="1" applyProtection="1">
      <alignment horizontal="center" vertical="center"/>
      <protection hidden="1"/>
    </xf>
    <xf numFmtId="0" fontId="49" fillId="15" borderId="6" xfId="2" applyFont="1" applyFill="1" applyBorder="1" applyAlignment="1" applyProtection="1">
      <alignment horizontal="center" vertical="center"/>
      <protection hidden="1"/>
    </xf>
    <xf numFmtId="0" fontId="48" fillId="15" borderId="1" xfId="2" applyFont="1" applyFill="1" applyBorder="1" applyAlignment="1" applyProtection="1">
      <alignment horizontal="center"/>
      <protection hidden="1"/>
    </xf>
    <xf numFmtId="0" fontId="48" fillId="15" borderId="2" xfId="2" applyFont="1" applyFill="1" applyBorder="1" applyAlignment="1" applyProtection="1">
      <alignment horizontal="center"/>
      <protection hidden="1"/>
    </xf>
    <xf numFmtId="0" fontId="48" fillId="15" borderId="3" xfId="2" applyFont="1" applyFill="1" applyBorder="1" applyAlignment="1" applyProtection="1">
      <alignment horizontal="center"/>
      <protection hidden="1"/>
    </xf>
    <xf numFmtId="0" fontId="41" fillId="0" borderId="4" xfId="0" applyFont="1" applyBorder="1" applyAlignment="1" applyProtection="1">
      <alignment horizontal="center" vertical="center" wrapText="1"/>
      <protection hidden="1"/>
    </xf>
    <xf numFmtId="0" fontId="41" fillId="0" borderId="5" xfId="0" applyFont="1" applyBorder="1" applyAlignment="1" applyProtection="1">
      <alignment horizontal="center" vertical="center" wrapText="1"/>
      <protection hidden="1"/>
    </xf>
    <xf numFmtId="0" fontId="41" fillId="0" borderId="6" xfId="0" applyFont="1" applyBorder="1" applyAlignment="1" applyProtection="1">
      <alignment horizontal="center" vertical="center" wrapText="1"/>
      <protection hidden="1"/>
    </xf>
    <xf numFmtId="0" fontId="41" fillId="0" borderId="7" xfId="0" applyFont="1" applyBorder="1" applyAlignment="1" applyProtection="1">
      <alignment horizontal="center" vertical="center" wrapText="1"/>
      <protection hidden="1"/>
    </xf>
    <xf numFmtId="0" fontId="41" fillId="0" borderId="0" xfId="0" applyFont="1" applyBorder="1" applyAlignment="1" applyProtection="1">
      <alignment horizontal="center" vertical="center" wrapText="1"/>
      <protection hidden="1"/>
    </xf>
    <xf numFmtId="0" fontId="41" fillId="0" borderId="8" xfId="0" applyFont="1" applyBorder="1" applyAlignment="1" applyProtection="1">
      <alignment horizontal="center" vertical="center" wrapText="1"/>
      <protection hidden="1"/>
    </xf>
    <xf numFmtId="0" fontId="41" fillId="0" borderId="35" xfId="0" applyFont="1" applyBorder="1" applyAlignment="1" applyProtection="1">
      <alignment horizontal="center" vertical="center" wrapText="1"/>
      <protection hidden="1"/>
    </xf>
    <xf numFmtId="0" fontId="41" fillId="0" borderId="36" xfId="0" applyFont="1" applyBorder="1" applyAlignment="1" applyProtection="1">
      <alignment horizontal="center" vertical="center" wrapText="1"/>
      <protection hidden="1"/>
    </xf>
    <xf numFmtId="0" fontId="41" fillId="0" borderId="37" xfId="0" applyFont="1" applyBorder="1" applyAlignment="1" applyProtection="1">
      <alignment horizontal="center" vertical="center" wrapText="1"/>
      <protection hidden="1"/>
    </xf>
    <xf numFmtId="0" fontId="35" fillId="0" borderId="1" xfId="0" applyFont="1" applyBorder="1" applyAlignment="1" applyProtection="1">
      <alignment horizontal="center"/>
      <protection hidden="1"/>
    </xf>
    <xf numFmtId="0" fontId="35" fillId="0" borderId="2" xfId="0" applyFont="1" applyBorder="1" applyAlignment="1" applyProtection="1">
      <alignment horizontal="center"/>
      <protection hidden="1"/>
    </xf>
    <xf numFmtId="0" fontId="35" fillId="0" borderId="3" xfId="0" applyFont="1" applyBorder="1" applyAlignment="1" applyProtection="1">
      <alignment horizontal="center"/>
      <protection hidden="1"/>
    </xf>
    <xf numFmtId="0" fontId="6" fillId="0" borderId="0" xfId="0" applyFont="1" applyBorder="1" applyAlignment="1" applyProtection="1">
      <alignment horizontal="left" wrapText="1"/>
      <protection hidden="1"/>
    </xf>
    <xf numFmtId="0" fontId="6" fillId="0" borderId="8" xfId="0" applyFont="1" applyBorder="1" applyAlignment="1" applyProtection="1">
      <alignment horizontal="left" wrapText="1"/>
      <protection hidden="1"/>
    </xf>
    <xf numFmtId="0" fontId="6" fillId="0" borderId="16" xfId="0" applyFont="1" applyBorder="1" applyAlignment="1" applyProtection="1">
      <alignment horizontal="left" wrapText="1"/>
      <protection hidden="1"/>
    </xf>
    <xf numFmtId="0" fontId="6" fillId="0" borderId="17" xfId="0" applyFont="1" applyBorder="1" applyAlignment="1" applyProtection="1">
      <alignment horizontal="left" wrapText="1"/>
      <protection hidden="1"/>
    </xf>
    <xf numFmtId="0" fontId="7" fillId="0" borderId="34" xfId="0" applyFont="1" applyBorder="1" applyAlignment="1" applyProtection="1">
      <alignment horizontal="center" vertical="center"/>
      <protection hidden="1"/>
    </xf>
    <xf numFmtId="0" fontId="2" fillId="0" borderId="19" xfId="2" applyFill="1" applyBorder="1" applyAlignment="1" applyProtection="1">
      <alignment horizontal="center" vertical="center"/>
      <protection hidden="1"/>
    </xf>
    <xf numFmtId="0" fontId="2" fillId="0" borderId="20" xfId="2" applyFill="1" applyBorder="1" applyAlignment="1" applyProtection="1">
      <alignment horizontal="center" vertical="center"/>
      <protection hidden="1"/>
    </xf>
    <xf numFmtId="0" fontId="2" fillId="0" borderId="21" xfId="2" applyFill="1" applyBorder="1" applyAlignment="1" applyProtection="1">
      <alignment horizontal="center" vertical="center"/>
      <protection hidden="1"/>
    </xf>
    <xf numFmtId="0" fontId="2" fillId="0" borderId="48" xfId="2" applyBorder="1" applyAlignment="1" applyProtection="1">
      <alignment horizontal="center" vertical="center"/>
      <protection hidden="1"/>
    </xf>
    <xf numFmtId="0" fontId="2" fillId="0" borderId="38" xfId="2" applyBorder="1" applyAlignment="1" applyProtection="1">
      <alignment horizontal="center" vertical="center"/>
      <protection hidden="1"/>
    </xf>
    <xf numFmtId="0" fontId="2" fillId="0" borderId="39" xfId="2" applyBorder="1" applyAlignment="1" applyProtection="1">
      <alignment horizontal="center"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650</xdr:row>
      <xdr:rowOff>19049</xdr:rowOff>
    </xdr:from>
    <xdr:to>
      <xdr:col>7</xdr:col>
      <xdr:colOff>0</xdr:colOff>
      <xdr:row>670</xdr:row>
      <xdr:rowOff>161924</xdr:rowOff>
    </xdr:to>
    <xdr:pic>
      <xdr:nvPicPr>
        <xdr:cNvPr id="56" name="Picture 55" descr="IMG-20160105-WA0014.jpg"/>
        <xdr:cNvPicPr>
          <a:picLocks noChangeAspect="1"/>
        </xdr:cNvPicPr>
      </xdr:nvPicPr>
      <xdr:blipFill>
        <a:blip xmlns:r="http://schemas.openxmlformats.org/officeDocument/2006/relationships" r:embed="rId1" cstate="print"/>
        <a:stretch>
          <a:fillRect/>
        </a:stretch>
      </xdr:blipFill>
      <xdr:spPr>
        <a:xfrm>
          <a:off x="1514475" y="110642399"/>
          <a:ext cx="3800475" cy="3762375"/>
        </a:xfrm>
        <a:prstGeom prst="rect">
          <a:avLst/>
        </a:prstGeom>
      </xdr:spPr>
    </xdr:pic>
    <xdr:clientData/>
  </xdr:twoCellAnchor>
  <xdr:twoCellAnchor editAs="oneCell">
    <xdr:from>
      <xdr:col>9</xdr:col>
      <xdr:colOff>47625</xdr:colOff>
      <xdr:row>10</xdr:row>
      <xdr:rowOff>28575</xdr:rowOff>
    </xdr:from>
    <xdr:to>
      <xdr:col>9</xdr:col>
      <xdr:colOff>190500</xdr:colOff>
      <xdr:row>10</xdr:row>
      <xdr:rowOff>171450</xdr:rowOff>
    </xdr:to>
    <xdr:pic>
      <xdr:nvPicPr>
        <xdr:cNvPr id="11" name="Picture 6" descr="C:\Program Files (x86)\Microsoft Office\MEDIA\OFFICE12\Bullets\BD14565_.gif"/>
        <xdr:cNvPicPr>
          <a:picLocks noChangeAspect="1" noChangeArrowheads="1"/>
        </xdr:cNvPicPr>
      </xdr:nvPicPr>
      <xdr:blipFill>
        <a:blip xmlns:r="http://schemas.openxmlformats.org/officeDocument/2006/relationships" r:embed="rId2" cstate="print"/>
        <a:srcRect/>
        <a:stretch>
          <a:fillRect/>
        </a:stretch>
      </xdr:blipFill>
      <xdr:spPr bwMode="auto">
        <a:xfrm>
          <a:off x="6943725" y="1819275"/>
          <a:ext cx="142875" cy="142875"/>
        </a:xfrm>
        <a:prstGeom prst="rect">
          <a:avLst/>
        </a:prstGeom>
        <a:noFill/>
      </xdr:spPr>
    </xdr:pic>
    <xdr:clientData/>
  </xdr:twoCellAnchor>
  <xdr:oneCellAnchor>
    <xdr:from>
      <xdr:col>9</xdr:col>
      <xdr:colOff>47625</xdr:colOff>
      <xdr:row>15</xdr:row>
      <xdr:rowOff>9525</xdr:rowOff>
    </xdr:from>
    <xdr:ext cx="142875" cy="142875"/>
    <xdr:pic>
      <xdr:nvPicPr>
        <xdr:cNvPr id="12" name="Picture 6" descr="C:\Program Files (x86)\Microsoft Office\MEDIA\OFFICE12\Bullets\BD14565_.gif"/>
        <xdr:cNvPicPr>
          <a:picLocks noChangeAspect="1" noChangeArrowheads="1"/>
        </xdr:cNvPicPr>
      </xdr:nvPicPr>
      <xdr:blipFill>
        <a:blip xmlns:r="http://schemas.openxmlformats.org/officeDocument/2006/relationships" r:embed="rId2" cstate="print"/>
        <a:srcRect/>
        <a:stretch>
          <a:fillRect/>
        </a:stretch>
      </xdr:blipFill>
      <xdr:spPr bwMode="auto">
        <a:xfrm>
          <a:off x="6943725" y="2647950"/>
          <a:ext cx="142875" cy="142875"/>
        </a:xfrm>
        <a:prstGeom prst="rect">
          <a:avLst/>
        </a:prstGeom>
        <a:noFill/>
      </xdr:spPr>
    </xdr:pic>
    <xdr:clientData/>
  </xdr:oneCellAnchor>
  <xdr:oneCellAnchor>
    <xdr:from>
      <xdr:col>9</xdr:col>
      <xdr:colOff>47625</xdr:colOff>
      <xdr:row>52</xdr:row>
      <xdr:rowOff>9525</xdr:rowOff>
    </xdr:from>
    <xdr:ext cx="142875" cy="142875"/>
    <xdr:pic>
      <xdr:nvPicPr>
        <xdr:cNvPr id="13" name="Picture 6" descr="C:\Program Files (x86)\Microsoft Office\MEDIA\OFFICE12\Bullets\BD14565_.gif"/>
        <xdr:cNvPicPr>
          <a:picLocks noChangeAspect="1" noChangeArrowheads="1"/>
        </xdr:cNvPicPr>
      </xdr:nvPicPr>
      <xdr:blipFill>
        <a:blip xmlns:r="http://schemas.openxmlformats.org/officeDocument/2006/relationships" r:embed="rId2" cstate="print"/>
        <a:srcRect/>
        <a:stretch>
          <a:fillRect/>
        </a:stretch>
      </xdr:blipFill>
      <xdr:spPr bwMode="auto">
        <a:xfrm>
          <a:off x="6943725" y="2657475"/>
          <a:ext cx="142875" cy="142875"/>
        </a:xfrm>
        <a:prstGeom prst="rect">
          <a:avLst/>
        </a:prstGeom>
        <a:noFill/>
      </xdr:spPr>
    </xdr:pic>
    <xdr:clientData/>
  </xdr:oneCellAnchor>
  <xdr:oneCellAnchor>
    <xdr:from>
      <xdr:col>9</xdr:col>
      <xdr:colOff>47625</xdr:colOff>
      <xdr:row>62</xdr:row>
      <xdr:rowOff>9525</xdr:rowOff>
    </xdr:from>
    <xdr:ext cx="142875" cy="142875"/>
    <xdr:pic>
      <xdr:nvPicPr>
        <xdr:cNvPr id="14" name="Picture 6" descr="C:\Program Files (x86)\Microsoft Office\MEDIA\OFFICE12\Bullets\BD14565_.gif"/>
        <xdr:cNvPicPr>
          <a:picLocks noChangeAspect="1" noChangeArrowheads="1"/>
        </xdr:cNvPicPr>
      </xdr:nvPicPr>
      <xdr:blipFill>
        <a:blip xmlns:r="http://schemas.openxmlformats.org/officeDocument/2006/relationships" r:embed="rId2" cstate="print"/>
        <a:srcRect/>
        <a:stretch>
          <a:fillRect/>
        </a:stretch>
      </xdr:blipFill>
      <xdr:spPr bwMode="auto">
        <a:xfrm>
          <a:off x="6943725" y="9439275"/>
          <a:ext cx="142875" cy="142875"/>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cky/AppData/Roaming/Microsoft/Excel/Users/bansalji/Downloads/Book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inal (4)"/>
      <sheetName val="Final"/>
      <sheetName val="Final (2)"/>
      <sheetName val="Final (3)"/>
    </sheetNames>
    <sheetDataSet>
      <sheetData sheetId="0"/>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https://www.dropbox.com/sh/j3frxwk127vwk44/AACfYHr4kpfJskaIvFNZDAyBa?dl=0&amp;subject=Income%20Tax%20Calculator" TargetMode="External"/><Relationship Id="rId2" Type="http://schemas.openxmlformats.org/officeDocument/2006/relationships/hyperlink" Target="mailto:rohitgoyal1812@gmail.com" TargetMode="External"/><Relationship Id="rId1" Type="http://schemas.openxmlformats.org/officeDocument/2006/relationships/hyperlink" Target="mailto:rohitgoyal1812@gmail.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dropbox.com/sh/j3frxwk127vwk44/AACfYHr4kpfJskaIvFNZDAyBa?dl=0?subject=Income%20Tax%20Calcul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05"/>
  <sheetViews>
    <sheetView tabSelected="1" topLeftCell="A43" zoomScaleNormal="100" workbookViewId="0">
      <selection activeCell="A54" sqref="A54:F54"/>
    </sheetView>
  </sheetViews>
  <sheetFormatPr defaultRowHeight="14.25" x14ac:dyDescent="0.2"/>
  <cols>
    <col min="1" max="1" width="11.7109375" style="2" customWidth="1"/>
    <col min="2" max="3" width="10.7109375" style="2" customWidth="1"/>
    <col min="4" max="9" width="11.7109375" style="2" customWidth="1"/>
    <col min="10" max="10" width="3.7109375" style="2" customWidth="1"/>
    <col min="11" max="15" width="9.140625" style="58" customWidth="1"/>
    <col min="16" max="18" width="9.140625" style="2" customWidth="1"/>
    <col min="19" max="5638" width="9.140625" style="2"/>
    <col min="5639" max="5647" width="9.140625" style="2" customWidth="1"/>
    <col min="5648" max="5901" width="9.140625" style="2"/>
    <col min="5902" max="5906" width="9.140625" style="2" customWidth="1"/>
    <col min="5907" max="16384" width="9.140625" style="2"/>
  </cols>
  <sheetData>
    <row r="1" spans="1:17" ht="20.100000000000001" customHeight="1" thickBot="1" x14ac:dyDescent="0.25">
      <c r="A1" s="565" t="s">
        <v>0</v>
      </c>
      <c r="B1" s="566"/>
      <c r="C1" s="566"/>
      <c r="D1" s="566"/>
      <c r="E1" s="566"/>
      <c r="F1" s="566"/>
      <c r="G1" s="566"/>
      <c r="H1" s="566"/>
      <c r="I1" s="567"/>
      <c r="K1" s="197" t="s">
        <v>471</v>
      </c>
      <c r="L1" s="198"/>
      <c r="M1" s="198"/>
      <c r="N1" s="198"/>
      <c r="O1" s="199"/>
    </row>
    <row r="2" spans="1:17" ht="5.0999999999999996" customHeight="1" thickBot="1" x14ac:dyDescent="0.25">
      <c r="A2" s="579"/>
      <c r="B2" s="580"/>
      <c r="C2" s="580"/>
      <c r="D2" s="580"/>
      <c r="E2" s="580"/>
      <c r="F2" s="580"/>
      <c r="G2" s="580"/>
      <c r="H2" s="580"/>
      <c r="I2" s="581"/>
      <c r="L2" s="59"/>
      <c r="M2" s="59"/>
      <c r="N2" s="59"/>
      <c r="O2" s="59"/>
      <c r="P2" s="5"/>
      <c r="Q2" s="5"/>
    </row>
    <row r="3" spans="1:17" ht="23.1" customHeight="1" x14ac:dyDescent="0.2">
      <c r="A3" s="568" t="s">
        <v>1</v>
      </c>
      <c r="B3" s="569"/>
      <c r="C3" s="569"/>
      <c r="D3" s="569"/>
      <c r="E3" s="569"/>
      <c r="F3" s="569"/>
      <c r="G3" s="569"/>
      <c r="H3" s="569"/>
      <c r="I3" s="570"/>
      <c r="K3" s="589" t="s">
        <v>369</v>
      </c>
      <c r="L3" s="590"/>
      <c r="M3" s="590"/>
      <c r="N3" s="590"/>
      <c r="O3" s="591"/>
      <c r="P3" s="5"/>
      <c r="Q3" s="5"/>
    </row>
    <row r="4" spans="1:17" ht="5.0999999999999996" customHeight="1" x14ac:dyDescent="0.35">
      <c r="A4" s="571"/>
      <c r="B4" s="572"/>
      <c r="C4" s="572"/>
      <c r="D4" s="572"/>
      <c r="E4" s="572"/>
      <c r="F4" s="572"/>
      <c r="G4" s="572"/>
      <c r="H4" s="572"/>
      <c r="I4" s="573"/>
      <c r="K4" s="592"/>
      <c r="L4" s="593"/>
      <c r="M4" s="593"/>
      <c r="N4" s="593"/>
      <c r="O4" s="594"/>
      <c r="P4" s="5"/>
      <c r="Q4" s="5"/>
    </row>
    <row r="5" spans="1:17" ht="23.1" customHeight="1" x14ac:dyDescent="0.2">
      <c r="A5" s="568" t="s">
        <v>2</v>
      </c>
      <c r="B5" s="569"/>
      <c r="C5" s="569"/>
      <c r="D5" s="569"/>
      <c r="E5" s="569"/>
      <c r="F5" s="569"/>
      <c r="G5" s="569"/>
      <c r="H5" s="569"/>
      <c r="I5" s="570"/>
      <c r="K5" s="592"/>
      <c r="L5" s="593"/>
      <c r="M5" s="593"/>
      <c r="N5" s="593"/>
      <c r="O5" s="594"/>
      <c r="P5" s="5"/>
      <c r="Q5" s="5"/>
    </row>
    <row r="6" spans="1:17" ht="5.0999999999999996" customHeight="1" thickBot="1" x14ac:dyDescent="0.25">
      <c r="A6" s="582"/>
      <c r="B6" s="583"/>
      <c r="C6" s="583"/>
      <c r="D6" s="583"/>
      <c r="E6" s="583"/>
      <c r="F6" s="583"/>
      <c r="G6" s="583"/>
      <c r="H6" s="583"/>
      <c r="I6" s="584"/>
      <c r="K6" s="595"/>
      <c r="L6" s="596"/>
      <c r="M6" s="596"/>
      <c r="N6" s="596"/>
      <c r="O6" s="597"/>
      <c r="P6" s="5"/>
      <c r="Q6" s="5"/>
    </row>
    <row r="7" spans="1:17" ht="20.100000000000001" customHeight="1" thickBot="1" x14ac:dyDescent="0.25">
      <c r="A7" s="574" t="s">
        <v>75</v>
      </c>
      <c r="B7" s="575"/>
      <c r="C7" s="575"/>
      <c r="D7" s="576"/>
      <c r="E7" s="577" t="s">
        <v>3</v>
      </c>
      <c r="F7" s="577"/>
      <c r="G7" s="577"/>
      <c r="H7" s="577"/>
      <c r="I7" s="578"/>
      <c r="P7" s="5"/>
      <c r="Q7" s="5"/>
    </row>
    <row r="8" spans="1:17" ht="5.0999999999999996" customHeight="1" x14ac:dyDescent="0.2">
      <c r="A8" s="552"/>
      <c r="B8" s="553"/>
      <c r="C8" s="553"/>
      <c r="D8" s="553"/>
      <c r="E8" s="553"/>
      <c r="F8" s="553"/>
      <c r="G8" s="553"/>
      <c r="H8" s="553"/>
      <c r="I8" s="554"/>
    </row>
    <row r="9" spans="1:17" s="129" customFormat="1" ht="20.100000000000001" customHeight="1" x14ac:dyDescent="0.25">
      <c r="A9" s="39" t="s">
        <v>4</v>
      </c>
      <c r="B9" s="585" t="s">
        <v>90</v>
      </c>
      <c r="C9" s="586"/>
      <c r="D9" s="586"/>
      <c r="E9" s="40" t="s">
        <v>5</v>
      </c>
      <c r="F9" s="587">
        <v>20546</v>
      </c>
      <c r="G9" s="588"/>
      <c r="H9" s="41" t="s">
        <v>6</v>
      </c>
      <c r="I9" s="43">
        <f>DATEDIF(F9,(42460),"Y")</f>
        <v>59</v>
      </c>
    </row>
    <row r="10" spans="1:17" ht="20.100000000000001" customHeight="1" thickBot="1" x14ac:dyDescent="0.25">
      <c r="A10" s="39" t="s">
        <v>7</v>
      </c>
      <c r="B10" s="555"/>
      <c r="C10" s="556"/>
      <c r="D10" s="556"/>
      <c r="E10" s="556"/>
      <c r="F10" s="556"/>
      <c r="G10" s="556"/>
      <c r="H10" s="556"/>
      <c r="I10" s="557"/>
    </row>
    <row r="11" spans="1:17" s="129" customFormat="1" ht="20.100000000000001" customHeight="1" thickBot="1" x14ac:dyDescent="0.3">
      <c r="A11" s="39" t="s">
        <v>8</v>
      </c>
      <c r="B11" s="558" t="s">
        <v>9</v>
      </c>
      <c r="C11" s="559"/>
      <c r="D11" s="128" t="s">
        <v>10</v>
      </c>
      <c r="E11" s="560">
        <f>G119</f>
        <v>42582</v>
      </c>
      <c r="F11" s="561"/>
      <c r="G11" s="42" t="s">
        <v>11</v>
      </c>
      <c r="H11" s="562">
        <v>42521</v>
      </c>
      <c r="I11" s="563"/>
      <c r="J11" s="195"/>
      <c r="K11" s="709" t="s">
        <v>10</v>
      </c>
      <c r="L11" s="710"/>
      <c r="M11" s="283" t="s">
        <v>353</v>
      </c>
      <c r="N11" s="711"/>
    </row>
    <row r="12" spans="1:17" ht="5.0999999999999996" customHeight="1" x14ac:dyDescent="0.2">
      <c r="A12" s="543"/>
      <c r="B12" s="544"/>
      <c r="C12" s="544"/>
      <c r="D12" s="544"/>
      <c r="E12" s="544"/>
      <c r="F12" s="544"/>
      <c r="G12" s="544"/>
      <c r="H12" s="544"/>
      <c r="I12" s="545"/>
    </row>
    <row r="13" spans="1:17" x14ac:dyDescent="0.2">
      <c r="A13" s="536" t="s">
        <v>12</v>
      </c>
      <c r="B13" s="537"/>
      <c r="C13" s="537"/>
      <c r="D13" s="537"/>
      <c r="E13" s="537"/>
      <c r="F13" s="537"/>
      <c r="G13" s="55"/>
      <c r="H13" s="56"/>
      <c r="I13" s="57"/>
    </row>
    <row r="14" spans="1:17" x14ac:dyDescent="0.2">
      <c r="A14" s="533" t="s">
        <v>466</v>
      </c>
      <c r="B14" s="534"/>
      <c r="C14" s="534"/>
      <c r="D14" s="534"/>
      <c r="E14" s="534"/>
      <c r="F14" s="535"/>
      <c r="G14" s="22">
        <v>537668</v>
      </c>
      <c r="H14" s="6"/>
      <c r="I14" s="33">
        <f>G14</f>
        <v>537668</v>
      </c>
      <c r="K14" s="4"/>
      <c r="L14" s="60"/>
      <c r="M14" s="60"/>
      <c r="N14" s="60"/>
      <c r="O14" s="60"/>
    </row>
    <row r="15" spans="1:17" ht="15" thickBot="1" x14ac:dyDescent="0.25">
      <c r="A15" s="404" t="s">
        <v>371</v>
      </c>
      <c r="B15" s="405"/>
      <c r="C15" s="405"/>
      <c r="D15" s="405"/>
      <c r="E15" s="405"/>
      <c r="F15" s="405"/>
      <c r="G15" s="8"/>
      <c r="H15" s="29">
        <f>SUM(H16:H20)</f>
        <v>0</v>
      </c>
      <c r="I15" s="33">
        <f>IF(H15&lt;=I14, (H15), (I14))</f>
        <v>0</v>
      </c>
    </row>
    <row r="16" spans="1:17" ht="15.75" thickBot="1" x14ac:dyDescent="0.3">
      <c r="A16" s="564" t="s">
        <v>400</v>
      </c>
      <c r="B16" s="539"/>
      <c r="C16" s="539"/>
      <c r="D16" s="539"/>
      <c r="E16" s="539"/>
      <c r="F16" s="540"/>
      <c r="G16" s="8"/>
      <c r="H16" s="29">
        <f>F136</f>
        <v>0</v>
      </c>
      <c r="I16" s="7"/>
      <c r="J16" s="195"/>
      <c r="K16" s="709" t="s">
        <v>91</v>
      </c>
      <c r="L16" s="712"/>
      <c r="M16" s="712"/>
      <c r="N16" s="710"/>
    </row>
    <row r="17" spans="1:15" ht="15" x14ac:dyDescent="0.25">
      <c r="A17" s="404" t="s">
        <v>401</v>
      </c>
      <c r="B17" s="539"/>
      <c r="C17" s="539"/>
      <c r="D17" s="539"/>
      <c r="E17" s="539"/>
      <c r="F17" s="540"/>
      <c r="G17" s="22">
        <v>0</v>
      </c>
      <c r="H17" s="29">
        <f>IF(G17&lt;=19200, (G17), (19200))</f>
        <v>0</v>
      </c>
      <c r="I17" s="7"/>
    </row>
    <row r="18" spans="1:15" ht="15" x14ac:dyDescent="0.25">
      <c r="A18" s="404" t="s">
        <v>402</v>
      </c>
      <c r="B18" s="539"/>
      <c r="C18" s="539"/>
      <c r="D18" s="539"/>
      <c r="E18" s="539"/>
      <c r="F18" s="540"/>
      <c r="G18" s="22">
        <v>0</v>
      </c>
      <c r="H18" s="29">
        <f>G18</f>
        <v>0</v>
      </c>
      <c r="I18" s="7"/>
    </row>
    <row r="19" spans="1:15" ht="15" x14ac:dyDescent="0.25">
      <c r="A19" s="404" t="s">
        <v>403</v>
      </c>
      <c r="B19" s="539"/>
      <c r="C19" s="539"/>
      <c r="D19" s="539"/>
      <c r="E19" s="407" t="s">
        <v>399</v>
      </c>
      <c r="F19" s="408"/>
      <c r="G19" s="22">
        <v>0</v>
      </c>
      <c r="H19" s="29">
        <f>IF(E19=G180, (IF(G19&lt;=I180, (G19), (I180))), (0))</f>
        <v>0</v>
      </c>
      <c r="I19" s="7"/>
    </row>
    <row r="20" spans="1:15" ht="15" x14ac:dyDescent="0.25">
      <c r="A20" s="411" t="s">
        <v>404</v>
      </c>
      <c r="B20" s="541"/>
      <c r="C20" s="541"/>
      <c r="D20" s="541"/>
      <c r="E20" s="541"/>
      <c r="F20" s="542"/>
      <c r="G20" s="22">
        <v>0</v>
      </c>
      <c r="H20" s="29">
        <f>G20</f>
        <v>0</v>
      </c>
      <c r="I20" s="7"/>
    </row>
    <row r="21" spans="1:15" x14ac:dyDescent="0.2">
      <c r="A21" s="413" t="s">
        <v>19</v>
      </c>
      <c r="B21" s="414"/>
      <c r="C21" s="414"/>
      <c r="D21" s="414"/>
      <c r="E21" s="414"/>
      <c r="F21" s="414"/>
      <c r="G21" s="9"/>
      <c r="H21" s="10"/>
      <c r="I21" s="24">
        <f>I14-I15</f>
        <v>537668</v>
      </c>
    </row>
    <row r="22" spans="1:15" x14ac:dyDescent="0.2">
      <c r="A22" s="536" t="s">
        <v>20</v>
      </c>
      <c r="B22" s="537"/>
      <c r="C22" s="537"/>
      <c r="D22" s="537"/>
      <c r="E22" s="537"/>
      <c r="F22" s="537"/>
      <c r="G22" s="55"/>
      <c r="H22" s="56"/>
      <c r="I22" s="57"/>
      <c r="K22" s="4"/>
      <c r="L22" s="400" t="s">
        <v>92</v>
      </c>
      <c r="M22" s="401"/>
      <c r="N22" s="401"/>
      <c r="O22" s="402"/>
    </row>
    <row r="23" spans="1:15" x14ac:dyDescent="0.2">
      <c r="A23" s="404" t="s">
        <v>21</v>
      </c>
      <c r="B23" s="405"/>
      <c r="C23" s="405"/>
      <c r="D23" s="405"/>
      <c r="E23" s="407" t="s">
        <v>22</v>
      </c>
      <c r="F23" s="407"/>
      <c r="G23" s="22">
        <v>0</v>
      </c>
      <c r="H23" s="6"/>
      <c r="I23" s="33">
        <f>IF(E23=A163, (G23), (0))</f>
        <v>0</v>
      </c>
    </row>
    <row r="24" spans="1:15" x14ac:dyDescent="0.2">
      <c r="A24" s="404" t="s">
        <v>23</v>
      </c>
      <c r="B24" s="405"/>
      <c r="C24" s="405"/>
      <c r="D24" s="405"/>
      <c r="E24" s="405"/>
      <c r="F24" s="405"/>
      <c r="G24" s="8"/>
      <c r="H24" s="6"/>
      <c r="I24" s="33">
        <f>SUM(H25:H26)</f>
        <v>0</v>
      </c>
    </row>
    <row r="25" spans="1:15" x14ac:dyDescent="0.2">
      <c r="A25" s="546" t="s">
        <v>25</v>
      </c>
      <c r="B25" s="547"/>
      <c r="C25" s="547"/>
      <c r="D25" s="547"/>
      <c r="E25" s="547"/>
      <c r="F25" s="547"/>
      <c r="G25" s="8"/>
      <c r="H25" s="29">
        <f>(I23*0.3)</f>
        <v>0</v>
      </c>
      <c r="I25" s="7"/>
    </row>
    <row r="26" spans="1:15" x14ac:dyDescent="0.2">
      <c r="A26" s="404" t="s">
        <v>27</v>
      </c>
      <c r="B26" s="405"/>
      <c r="C26" s="405"/>
      <c r="D26" s="405"/>
      <c r="E26" s="407" t="s">
        <v>29</v>
      </c>
      <c r="F26" s="407"/>
      <c r="G26" s="22">
        <v>0</v>
      </c>
      <c r="H26" s="29">
        <f>IF(E23=A163, (G26), (IF(E23=A162, (IF(E26=D162, (IF(G26&lt;=F162, (G26), (F162))), (IF(E26=D163, (IF(G26&lt;=F163, (G26), (F163))), (0))))), (0))))</f>
        <v>0</v>
      </c>
      <c r="I26" s="7"/>
    </row>
    <row r="27" spans="1:15" x14ac:dyDescent="0.2">
      <c r="A27" s="413" t="s">
        <v>30</v>
      </c>
      <c r="B27" s="414"/>
      <c r="C27" s="414"/>
      <c r="D27" s="414"/>
      <c r="E27" s="414"/>
      <c r="F27" s="414"/>
      <c r="G27" s="9"/>
      <c r="H27" s="10"/>
      <c r="I27" s="24">
        <f>I23-I24</f>
        <v>0</v>
      </c>
    </row>
    <row r="28" spans="1:15" x14ac:dyDescent="0.2">
      <c r="A28" s="536" t="s">
        <v>31</v>
      </c>
      <c r="B28" s="537"/>
      <c r="C28" s="537"/>
      <c r="D28" s="537"/>
      <c r="E28" s="537"/>
      <c r="F28" s="537"/>
      <c r="G28" s="55"/>
      <c r="H28" s="56"/>
      <c r="I28" s="57"/>
      <c r="K28" s="4"/>
      <c r="L28" s="400" t="s">
        <v>359</v>
      </c>
      <c r="M28" s="401"/>
      <c r="N28" s="401"/>
      <c r="O28" s="402"/>
    </row>
    <row r="29" spans="1:15" x14ac:dyDescent="0.2">
      <c r="A29" s="409" t="s">
        <v>32</v>
      </c>
      <c r="B29" s="403"/>
      <c r="C29" s="403"/>
      <c r="D29" s="403"/>
      <c r="E29" s="403"/>
      <c r="F29" s="403"/>
      <c r="G29" s="8"/>
      <c r="H29" s="6"/>
      <c r="I29" s="7"/>
    </row>
    <row r="30" spans="1:15" ht="14.25" customHeight="1" x14ac:dyDescent="0.2">
      <c r="A30" s="409" t="s">
        <v>33</v>
      </c>
      <c r="B30" s="403"/>
      <c r="C30" s="403"/>
      <c r="D30" s="403"/>
      <c r="E30" s="403"/>
      <c r="F30" s="403"/>
      <c r="G30" s="22">
        <v>0</v>
      </c>
      <c r="H30" s="29">
        <f>IF(G30&lt;=10000000, (G30), (10000000))</f>
        <v>0</v>
      </c>
      <c r="I30" s="7"/>
    </row>
    <row r="31" spans="1:15" x14ac:dyDescent="0.2">
      <c r="A31" s="404" t="s">
        <v>34</v>
      </c>
      <c r="B31" s="405"/>
      <c r="C31" s="405"/>
      <c r="D31" s="405"/>
      <c r="E31" s="405"/>
      <c r="F31" s="405"/>
      <c r="G31" s="8"/>
      <c r="H31" s="29">
        <f>H30*0.08</f>
        <v>0</v>
      </c>
      <c r="I31" s="7"/>
    </row>
    <row r="32" spans="1:15" x14ac:dyDescent="0.2">
      <c r="A32" s="404" t="s">
        <v>35</v>
      </c>
      <c r="B32" s="405"/>
      <c r="C32" s="405"/>
      <c r="D32" s="405"/>
      <c r="E32" s="405"/>
      <c r="F32" s="405"/>
      <c r="G32" s="22">
        <v>0</v>
      </c>
      <c r="H32" s="29">
        <f>IF(G32&lt;=H30, (G32), (H30))</f>
        <v>0</v>
      </c>
      <c r="I32" s="7"/>
    </row>
    <row r="33" spans="1:15" ht="14.25" customHeight="1" x14ac:dyDescent="0.2">
      <c r="A33" s="413" t="s">
        <v>36</v>
      </c>
      <c r="B33" s="414"/>
      <c r="C33" s="414"/>
      <c r="D33" s="414"/>
      <c r="E33" s="414"/>
      <c r="F33" s="414"/>
      <c r="G33" s="9"/>
      <c r="H33" s="10"/>
      <c r="I33" s="24">
        <f>IF(H31&gt;=H32, (H31), (H32))</f>
        <v>0</v>
      </c>
    </row>
    <row r="34" spans="1:15" x14ac:dyDescent="0.2">
      <c r="A34" s="536" t="s">
        <v>37</v>
      </c>
      <c r="B34" s="537"/>
      <c r="C34" s="537"/>
      <c r="D34" s="537"/>
      <c r="E34" s="537"/>
      <c r="F34" s="538"/>
      <c r="G34" s="55"/>
      <c r="H34" s="56"/>
      <c r="I34" s="57"/>
    </row>
    <row r="35" spans="1:15" x14ac:dyDescent="0.2">
      <c r="A35" s="404" t="s">
        <v>405</v>
      </c>
      <c r="B35" s="405"/>
      <c r="C35" s="405"/>
      <c r="D35" s="405"/>
      <c r="E35" s="405"/>
      <c r="F35" s="405"/>
      <c r="G35" s="22">
        <v>11391</v>
      </c>
      <c r="H35" s="6"/>
      <c r="I35" s="7"/>
    </row>
    <row r="36" spans="1:15" ht="14.25" customHeight="1" x14ac:dyDescent="0.2">
      <c r="A36" s="404" t="s">
        <v>406</v>
      </c>
      <c r="B36" s="405"/>
      <c r="C36" s="405"/>
      <c r="D36" s="405"/>
      <c r="E36" s="405"/>
      <c r="F36" s="405"/>
      <c r="G36" s="22">
        <v>0</v>
      </c>
      <c r="H36" s="6"/>
      <c r="I36" s="7"/>
    </row>
    <row r="37" spans="1:15" x14ac:dyDescent="0.2">
      <c r="A37" s="404" t="s">
        <v>407</v>
      </c>
      <c r="B37" s="405"/>
      <c r="C37" s="405"/>
      <c r="D37" s="405"/>
      <c r="E37" s="405"/>
      <c r="F37" s="405"/>
      <c r="G37" s="22">
        <v>0</v>
      </c>
      <c r="H37" s="6"/>
      <c r="I37" s="7"/>
    </row>
    <row r="38" spans="1:15" x14ac:dyDescent="0.2">
      <c r="A38" s="413" t="s">
        <v>38</v>
      </c>
      <c r="B38" s="414"/>
      <c r="C38" s="414"/>
      <c r="D38" s="414"/>
      <c r="E38" s="414"/>
      <c r="F38" s="414"/>
      <c r="G38" s="9"/>
      <c r="H38" s="10"/>
      <c r="I38" s="24">
        <f>SUM(G35:G37)</f>
        <v>11391</v>
      </c>
    </row>
    <row r="39" spans="1:15" x14ac:dyDescent="0.2">
      <c r="A39" s="524" t="s">
        <v>39</v>
      </c>
      <c r="B39" s="525"/>
      <c r="C39" s="525"/>
      <c r="D39" s="525"/>
      <c r="E39" s="525"/>
      <c r="F39" s="525"/>
      <c r="G39" s="9"/>
      <c r="H39" s="10"/>
      <c r="I39" s="23">
        <f>SUM(I21,I27,I33,I38)</f>
        <v>549059</v>
      </c>
    </row>
    <row r="40" spans="1:15" x14ac:dyDescent="0.2">
      <c r="A40" s="548" t="s">
        <v>40</v>
      </c>
      <c r="B40" s="549"/>
      <c r="C40" s="549"/>
      <c r="D40" s="549"/>
      <c r="E40" s="549"/>
      <c r="F40" s="549"/>
      <c r="G40" s="8"/>
      <c r="H40" s="6"/>
      <c r="I40" s="7"/>
    </row>
    <row r="41" spans="1:15" x14ac:dyDescent="0.2">
      <c r="A41" s="424" t="s">
        <v>429</v>
      </c>
      <c r="B41" s="425"/>
      <c r="C41" s="425"/>
      <c r="D41" s="425"/>
      <c r="E41" s="425"/>
      <c r="F41" s="425"/>
      <c r="G41" s="37">
        <f>SUM(G42:G53)</f>
        <v>147443</v>
      </c>
      <c r="H41" s="30">
        <f>IF(G41&lt;=150000, (G41), (150000))</f>
        <v>147443</v>
      </c>
      <c r="I41" s="15"/>
    </row>
    <row r="42" spans="1:15" ht="15" customHeight="1" x14ac:dyDescent="0.2">
      <c r="A42" s="404" t="s">
        <v>96</v>
      </c>
      <c r="B42" s="405"/>
      <c r="C42" s="405"/>
      <c r="D42" s="405"/>
      <c r="E42" s="405"/>
      <c r="F42" s="405"/>
      <c r="G42" s="22">
        <v>0</v>
      </c>
      <c r="H42" s="6"/>
      <c r="I42" s="7"/>
      <c r="K42" s="4"/>
      <c r="L42" s="400" t="s">
        <v>189</v>
      </c>
      <c r="M42" s="401"/>
      <c r="N42" s="401"/>
      <c r="O42" s="402"/>
    </row>
    <row r="43" spans="1:15" ht="14.25" customHeight="1" x14ac:dyDescent="0.25">
      <c r="A43" s="404" t="s">
        <v>97</v>
      </c>
      <c r="B43" s="405"/>
      <c r="C43" s="405"/>
      <c r="D43" s="405"/>
      <c r="E43" s="405"/>
      <c r="F43" s="405"/>
      <c r="G43" s="22">
        <v>0</v>
      </c>
      <c r="H43" s="6"/>
      <c r="I43" s="7"/>
      <c r="K43" s="4"/>
      <c r="L43" s="270" t="s">
        <v>373</v>
      </c>
      <c r="M43" s="271"/>
      <c r="N43" s="271"/>
      <c r="O43" s="272"/>
    </row>
    <row r="44" spans="1:15" x14ac:dyDescent="0.2">
      <c r="A44" s="404" t="s">
        <v>98</v>
      </c>
      <c r="B44" s="405"/>
      <c r="C44" s="405"/>
      <c r="D44" s="405"/>
      <c r="E44" s="405"/>
      <c r="F44" s="405"/>
      <c r="G44" s="22">
        <v>0</v>
      </c>
      <c r="H44" s="6"/>
      <c r="I44" s="7"/>
      <c r="K44" s="4"/>
      <c r="L44" s="400" t="s">
        <v>360</v>
      </c>
      <c r="M44" s="401"/>
      <c r="N44" s="401"/>
      <c r="O44" s="402"/>
    </row>
    <row r="45" spans="1:15" ht="15" customHeight="1" x14ac:dyDescent="0.2">
      <c r="A45" s="404" t="s">
        <v>99</v>
      </c>
      <c r="B45" s="405"/>
      <c r="C45" s="405"/>
      <c r="D45" s="405"/>
      <c r="E45" s="405"/>
      <c r="F45" s="405"/>
      <c r="G45" s="22">
        <v>0</v>
      </c>
      <c r="H45" s="6"/>
      <c r="I45" s="7"/>
      <c r="K45" s="4"/>
      <c r="L45" s="400" t="s">
        <v>223</v>
      </c>
      <c r="M45" s="401"/>
      <c r="N45" s="401"/>
      <c r="O45" s="402"/>
    </row>
    <row r="46" spans="1:15" x14ac:dyDescent="0.2">
      <c r="A46" s="404" t="s">
        <v>100</v>
      </c>
      <c r="B46" s="405"/>
      <c r="C46" s="405"/>
      <c r="D46" s="405"/>
      <c r="E46" s="405"/>
      <c r="F46" s="405"/>
      <c r="G46" s="22">
        <v>25000</v>
      </c>
      <c r="H46" s="6"/>
      <c r="I46" s="7"/>
      <c r="K46" s="4"/>
      <c r="L46" s="400" t="s">
        <v>361</v>
      </c>
      <c r="M46" s="401"/>
      <c r="N46" s="401"/>
      <c r="O46" s="402"/>
    </row>
    <row r="47" spans="1:15" ht="15" customHeight="1" x14ac:dyDescent="0.2">
      <c r="A47" s="404" t="s">
        <v>101</v>
      </c>
      <c r="B47" s="405"/>
      <c r="C47" s="405"/>
      <c r="D47" s="405"/>
      <c r="E47" s="405"/>
      <c r="F47" s="406"/>
      <c r="G47" s="22">
        <v>10000</v>
      </c>
      <c r="H47" s="6"/>
      <c r="I47" s="7"/>
      <c r="K47" s="4"/>
      <c r="L47" s="400" t="s">
        <v>232</v>
      </c>
      <c r="M47" s="401"/>
      <c r="N47" s="401"/>
      <c r="O47" s="402"/>
    </row>
    <row r="48" spans="1:15" x14ac:dyDescent="0.2">
      <c r="A48" s="404" t="s">
        <v>102</v>
      </c>
      <c r="B48" s="405"/>
      <c r="C48" s="405"/>
      <c r="D48" s="405"/>
      <c r="E48" s="405"/>
      <c r="F48" s="406"/>
      <c r="G48" s="22">
        <v>0</v>
      </c>
      <c r="H48" s="6"/>
      <c r="I48" s="7"/>
      <c r="K48" s="4"/>
      <c r="L48" s="400" t="s">
        <v>256</v>
      </c>
      <c r="M48" s="401"/>
      <c r="N48" s="401"/>
      <c r="O48" s="402"/>
    </row>
    <row r="49" spans="1:24" x14ac:dyDescent="0.2">
      <c r="A49" s="404" t="s">
        <v>103</v>
      </c>
      <c r="B49" s="405"/>
      <c r="C49" s="405"/>
      <c r="D49" s="405"/>
      <c r="E49" s="405"/>
      <c r="F49" s="406"/>
      <c r="G49" s="22">
        <v>0</v>
      </c>
      <c r="H49" s="6"/>
      <c r="I49" s="7"/>
      <c r="K49" s="4"/>
      <c r="L49" s="400" t="s">
        <v>362</v>
      </c>
      <c r="M49" s="401"/>
      <c r="N49" s="401"/>
      <c r="O49" s="402"/>
    </row>
    <row r="50" spans="1:24" x14ac:dyDescent="0.2">
      <c r="A50" s="404" t="s">
        <v>263</v>
      </c>
      <c r="B50" s="405"/>
      <c r="C50" s="405"/>
      <c r="D50" s="405"/>
      <c r="E50" s="405"/>
      <c r="F50" s="406"/>
      <c r="G50" s="22">
        <v>70000</v>
      </c>
      <c r="H50" s="6"/>
      <c r="I50" s="7"/>
      <c r="K50" s="4"/>
      <c r="L50" s="400" t="s">
        <v>363</v>
      </c>
      <c r="M50" s="401"/>
      <c r="N50" s="401"/>
      <c r="O50" s="402"/>
    </row>
    <row r="51" spans="1:24" x14ac:dyDescent="0.2">
      <c r="A51" s="404" t="s">
        <v>95</v>
      </c>
      <c r="B51" s="405"/>
      <c r="C51" s="405"/>
      <c r="D51" s="405"/>
      <c r="E51" s="405"/>
      <c r="F51" s="406"/>
      <c r="G51" s="22">
        <v>0</v>
      </c>
      <c r="H51" s="6"/>
      <c r="I51" s="7"/>
      <c r="K51" s="4"/>
      <c r="L51" s="415" t="s">
        <v>364</v>
      </c>
      <c r="M51" s="416"/>
      <c r="N51" s="416"/>
      <c r="O51" s="417"/>
    </row>
    <row r="52" spans="1:24" ht="14.25" customHeight="1" thickBot="1" x14ac:dyDescent="0.25">
      <c r="A52" s="418" t="s">
        <v>432</v>
      </c>
      <c r="B52" s="419"/>
      <c r="C52" s="419"/>
      <c r="D52" s="419"/>
      <c r="E52" s="419"/>
      <c r="F52" s="419"/>
      <c r="G52" s="22">
        <v>0</v>
      </c>
      <c r="H52" s="6"/>
      <c r="I52" s="7"/>
      <c r="K52" s="4"/>
      <c r="N52" s="58" t="s">
        <v>74</v>
      </c>
    </row>
    <row r="53" spans="1:24" ht="14.25" customHeight="1" thickBot="1" x14ac:dyDescent="0.25">
      <c r="A53" s="420" t="s">
        <v>472</v>
      </c>
      <c r="B53" s="421"/>
      <c r="C53" s="421"/>
      <c r="D53" s="421"/>
      <c r="E53" s="422" t="s">
        <v>437</v>
      </c>
      <c r="F53" s="423"/>
      <c r="G53" s="150">
        <f>IF(E53=H185, (F562), (IF(E53=H186, (I562), (0))))</f>
        <v>42443</v>
      </c>
      <c r="H53" s="148"/>
      <c r="I53" s="7"/>
      <c r="J53" s="195"/>
      <c r="K53" s="713" t="s">
        <v>431</v>
      </c>
      <c r="L53" s="714"/>
      <c r="M53" s="714"/>
      <c r="N53" s="715"/>
      <c r="P53" s="719" t="s">
        <v>455</v>
      </c>
      <c r="Q53" s="720"/>
      <c r="R53" s="720"/>
      <c r="S53" s="720"/>
      <c r="T53" s="720"/>
      <c r="U53" s="720"/>
      <c r="V53" s="720"/>
      <c r="W53" s="720"/>
      <c r="X53" s="721"/>
    </row>
    <row r="54" spans="1:24" ht="14.25" customHeight="1" thickBot="1" x14ac:dyDescent="0.3">
      <c r="A54" s="420" t="s">
        <v>41</v>
      </c>
      <c r="B54" s="421"/>
      <c r="C54" s="421"/>
      <c r="D54" s="421"/>
      <c r="E54" s="421"/>
      <c r="F54" s="421"/>
      <c r="G54" s="95">
        <v>50000</v>
      </c>
      <c r="H54" s="31">
        <f>IF(G54&lt;=50000, (G54), (50000))</f>
        <v>50000</v>
      </c>
      <c r="I54" s="11"/>
      <c r="K54" s="4"/>
      <c r="L54" s="446" t="s">
        <v>433</v>
      </c>
      <c r="M54" s="447"/>
      <c r="N54" s="447"/>
      <c r="O54" s="448"/>
      <c r="P54" s="722"/>
      <c r="Q54" s="723"/>
      <c r="R54" s="723"/>
      <c r="S54" s="723"/>
      <c r="T54" s="723"/>
      <c r="U54" s="723"/>
      <c r="V54" s="723"/>
      <c r="W54" s="723"/>
      <c r="X54" s="724"/>
    </row>
    <row r="55" spans="1:24" ht="15" customHeight="1" thickBot="1" x14ac:dyDescent="0.3">
      <c r="A55" s="550" t="s">
        <v>430</v>
      </c>
      <c r="B55" s="551"/>
      <c r="C55" s="551"/>
      <c r="D55" s="551"/>
      <c r="E55" s="551"/>
      <c r="F55" s="551"/>
      <c r="G55" s="95">
        <v>45443</v>
      </c>
      <c r="H55" s="31">
        <f>IF(E53=H185, (IF(G55&gt;=0, (IF(G55&lt;=I560, (G55), (I560))), (0))), (0))</f>
        <v>45443</v>
      </c>
      <c r="I55" s="11"/>
      <c r="K55" s="449" t="s">
        <v>434</v>
      </c>
      <c r="L55" s="450"/>
      <c r="M55" s="450"/>
      <c r="N55" s="450"/>
      <c r="O55" s="451"/>
      <c r="P55" s="725"/>
      <c r="Q55" s="726"/>
      <c r="R55" s="726"/>
      <c r="S55" s="726"/>
      <c r="T55" s="726"/>
      <c r="U55" s="726"/>
      <c r="V55" s="726"/>
      <c r="W55" s="726"/>
      <c r="X55" s="727"/>
    </row>
    <row r="56" spans="1:24" ht="15" customHeight="1" x14ac:dyDescent="0.2">
      <c r="A56" s="424" t="s">
        <v>42</v>
      </c>
      <c r="B56" s="425"/>
      <c r="C56" s="425"/>
      <c r="D56" s="425"/>
      <c r="E56" s="425"/>
      <c r="F56" s="425"/>
      <c r="G56" s="13"/>
      <c r="H56" s="32">
        <f>SUM(H57:H59,H61:H66)</f>
        <v>21146</v>
      </c>
      <c r="I56" s="17"/>
      <c r="K56" s="4"/>
    </row>
    <row r="57" spans="1:24" ht="15" customHeight="1" x14ac:dyDescent="0.2">
      <c r="A57" s="546" t="s">
        <v>465</v>
      </c>
      <c r="B57" s="547"/>
      <c r="C57" s="547"/>
      <c r="D57" s="547"/>
      <c r="E57" s="547"/>
      <c r="F57" s="704"/>
      <c r="G57" s="22">
        <v>11146</v>
      </c>
      <c r="H57" s="29">
        <f>IF(I9&lt;F166, (IF(G57&lt;=E167, (G57), (E167))), (IF(G57&lt;=E166, (G57), (E166))))</f>
        <v>11146</v>
      </c>
      <c r="I57" s="7"/>
      <c r="K57" s="4"/>
      <c r="L57" s="400" t="s">
        <v>65</v>
      </c>
      <c r="M57" s="401"/>
      <c r="N57" s="401"/>
      <c r="O57" s="402"/>
    </row>
    <row r="58" spans="1:24" ht="14.25" customHeight="1" x14ac:dyDescent="0.2">
      <c r="A58" s="404" t="s">
        <v>43</v>
      </c>
      <c r="B58" s="405"/>
      <c r="C58" s="405"/>
      <c r="D58" s="405"/>
      <c r="E58" s="407" t="s">
        <v>45</v>
      </c>
      <c r="F58" s="407"/>
      <c r="G58" s="22">
        <v>0</v>
      </c>
      <c r="H58" s="29">
        <f>IF(E58=C166, (IF(G58&lt;=E166, (G58), (E166))), (IF(E58=C167, (IF(G58&lt;=E167, (G58), (E167))), (0))))</f>
        <v>0</v>
      </c>
      <c r="I58" s="7"/>
      <c r="K58" s="4"/>
    </row>
    <row r="59" spans="1:24" x14ac:dyDescent="0.2">
      <c r="A59" s="404" t="s">
        <v>104</v>
      </c>
      <c r="B59" s="405"/>
      <c r="C59" s="405"/>
      <c r="D59" s="405"/>
      <c r="E59" s="405"/>
      <c r="F59" s="406"/>
      <c r="G59" s="22">
        <v>0</v>
      </c>
      <c r="H59" s="29">
        <f>IF(E60=A166, (IF(G59&lt;=B166, (G59), (B166))), (IF(E60=A167, (IF(G59&lt;=B167, (G59), (B167))), (0))))</f>
        <v>0</v>
      </c>
      <c r="I59" s="7"/>
      <c r="K59" s="4"/>
      <c r="L59" s="400" t="s">
        <v>290</v>
      </c>
      <c r="M59" s="401"/>
      <c r="N59" s="401"/>
      <c r="O59" s="402"/>
    </row>
    <row r="60" spans="1:24" ht="14.25" customHeight="1" x14ac:dyDescent="0.2">
      <c r="A60" s="46"/>
      <c r="B60" s="403" t="s">
        <v>105</v>
      </c>
      <c r="C60" s="403"/>
      <c r="D60" s="403"/>
      <c r="E60" s="407" t="s">
        <v>106</v>
      </c>
      <c r="F60" s="408"/>
      <c r="G60" s="8"/>
      <c r="H60" s="6"/>
      <c r="I60" s="7"/>
      <c r="K60" s="4"/>
    </row>
    <row r="61" spans="1:24" ht="15" customHeight="1" x14ac:dyDescent="0.2">
      <c r="A61" s="404" t="s">
        <v>113</v>
      </c>
      <c r="B61" s="405"/>
      <c r="C61" s="405"/>
      <c r="D61" s="405"/>
      <c r="E61" s="405"/>
      <c r="F61" s="406"/>
      <c r="G61" s="22">
        <v>0</v>
      </c>
      <c r="H61" s="29">
        <f>IF(I9&lt;F166, (IF(G61&lt;=G167, (G61), (G167))), (IF(I9&gt;=F167, (IF(G61&lt;=I167, (G61), (I167))), (IF(G61&lt;=H167, (G61), (H167))))))</f>
        <v>0</v>
      </c>
      <c r="I61" s="7"/>
      <c r="K61" s="4"/>
      <c r="L61" s="400" t="s">
        <v>112</v>
      </c>
      <c r="M61" s="401"/>
      <c r="N61" s="401"/>
      <c r="O61" s="402"/>
    </row>
    <row r="62" spans="1:24" ht="15" thickBot="1" x14ac:dyDescent="0.25">
      <c r="A62" s="404" t="s">
        <v>156</v>
      </c>
      <c r="B62" s="405"/>
      <c r="C62" s="405"/>
      <c r="D62" s="405"/>
      <c r="E62" s="405"/>
      <c r="F62" s="405"/>
      <c r="G62" s="22">
        <v>0</v>
      </c>
      <c r="H62" s="29">
        <f>G62</f>
        <v>0</v>
      </c>
      <c r="I62" s="7"/>
      <c r="K62" s="4"/>
      <c r="L62" s="427" t="s">
        <v>329</v>
      </c>
      <c r="M62" s="427"/>
      <c r="N62" s="427"/>
      <c r="O62" s="402"/>
    </row>
    <row r="63" spans="1:24" ht="15.75" thickBot="1" x14ac:dyDescent="0.3">
      <c r="A63" s="404" t="s">
        <v>157</v>
      </c>
      <c r="B63" s="405"/>
      <c r="C63" s="405"/>
      <c r="D63" s="405"/>
      <c r="E63" s="405"/>
      <c r="F63" s="405"/>
      <c r="G63" s="8"/>
      <c r="H63" s="29">
        <f>F154</f>
        <v>0</v>
      </c>
      <c r="I63" s="7"/>
      <c r="J63" s="196"/>
      <c r="K63" s="716" t="s">
        <v>114</v>
      </c>
      <c r="L63" s="717"/>
      <c r="M63" s="717"/>
      <c r="N63" s="718"/>
    </row>
    <row r="64" spans="1:24" ht="14.25" customHeight="1" x14ac:dyDescent="0.2">
      <c r="A64" s="404" t="s">
        <v>352</v>
      </c>
      <c r="B64" s="405"/>
      <c r="C64" s="405"/>
      <c r="D64" s="405"/>
      <c r="E64" s="405"/>
      <c r="F64" s="405"/>
      <c r="G64" s="38">
        <f>G35</f>
        <v>11391</v>
      </c>
      <c r="H64" s="29">
        <f>IF(G64&lt;=10000, (G64), (10000))</f>
        <v>10000</v>
      </c>
      <c r="I64" s="7"/>
    </row>
    <row r="65" spans="1:15" x14ac:dyDescent="0.2">
      <c r="A65" s="404" t="s">
        <v>158</v>
      </c>
      <c r="B65" s="405"/>
      <c r="C65" s="405"/>
      <c r="D65" s="405"/>
      <c r="E65" s="407" t="s">
        <v>106</v>
      </c>
      <c r="F65" s="407"/>
      <c r="G65" s="22">
        <v>0</v>
      </c>
      <c r="H65" s="29">
        <f>IF(E65=A166, (IF(G65&lt;=B166, (G65), (B166))), (IF(E65=A167, ((IF(G65&lt;=B167, (G65), (B167)))), (0))))</f>
        <v>0</v>
      </c>
      <c r="I65" s="7"/>
      <c r="K65" s="4"/>
      <c r="L65" s="400" t="s">
        <v>355</v>
      </c>
      <c r="M65" s="401"/>
      <c r="N65" s="401"/>
      <c r="O65" s="402"/>
    </row>
    <row r="66" spans="1:15" x14ac:dyDescent="0.2">
      <c r="A66" s="411" t="s">
        <v>159</v>
      </c>
      <c r="B66" s="412"/>
      <c r="C66" s="412"/>
      <c r="D66" s="412"/>
      <c r="E66" s="412"/>
      <c r="F66" s="412"/>
      <c r="G66" s="44">
        <v>0</v>
      </c>
      <c r="H66" s="32">
        <f>G66</f>
        <v>0</v>
      </c>
      <c r="I66" s="17"/>
    </row>
    <row r="67" spans="1:15" x14ac:dyDescent="0.2">
      <c r="A67" s="413" t="s">
        <v>47</v>
      </c>
      <c r="B67" s="414"/>
      <c r="C67" s="414"/>
      <c r="D67" s="414"/>
      <c r="E67" s="414"/>
      <c r="F67" s="414"/>
      <c r="G67" s="9"/>
      <c r="H67" s="31">
        <f>SUM(H41,H54,H55,H56)</f>
        <v>264032</v>
      </c>
      <c r="I67" s="24">
        <f>IF(I39&gt;=0, (IF(H67&lt;=I39, (H67), (I39))), (0))</f>
        <v>264032</v>
      </c>
      <c r="L67" s="58" t="s">
        <v>74</v>
      </c>
    </row>
    <row r="68" spans="1:15" x14ac:dyDescent="0.2">
      <c r="A68" s="524" t="s">
        <v>48</v>
      </c>
      <c r="B68" s="525"/>
      <c r="C68" s="525"/>
      <c r="D68" s="525"/>
      <c r="E68" s="525"/>
      <c r="F68" s="525"/>
      <c r="G68" s="9"/>
      <c r="H68" s="10"/>
      <c r="I68" s="23">
        <f>E170</f>
        <v>285030</v>
      </c>
    </row>
    <row r="69" spans="1:15" ht="15" x14ac:dyDescent="0.25">
      <c r="A69" s="533" t="s">
        <v>49</v>
      </c>
      <c r="B69" s="534"/>
      <c r="C69" s="534"/>
      <c r="D69" s="534"/>
      <c r="E69" s="534"/>
      <c r="F69" s="535"/>
      <c r="G69" s="45">
        <v>0</v>
      </c>
      <c r="H69" s="12"/>
      <c r="I69" s="35">
        <f>E171</f>
        <v>0</v>
      </c>
      <c r="K69" s="4"/>
      <c r="L69" s="270" t="s">
        <v>374</v>
      </c>
      <c r="M69" s="271"/>
      <c r="N69" s="271"/>
      <c r="O69" s="272"/>
    </row>
    <row r="70" spans="1:15" x14ac:dyDescent="0.2">
      <c r="A70" s="409" t="s">
        <v>50</v>
      </c>
      <c r="B70" s="403"/>
      <c r="C70" s="403"/>
      <c r="D70" s="403"/>
      <c r="E70" s="403"/>
      <c r="F70" s="410"/>
      <c r="G70" s="8"/>
      <c r="H70" s="6"/>
      <c r="I70" s="34">
        <f>SUM(I68:I69)</f>
        <v>285030</v>
      </c>
      <c r="K70" s="4"/>
    </row>
    <row r="71" spans="1:15" x14ac:dyDescent="0.2">
      <c r="A71" s="409" t="s">
        <v>51</v>
      </c>
      <c r="B71" s="403"/>
      <c r="C71" s="403"/>
      <c r="D71" s="403"/>
      <c r="E71" s="403"/>
      <c r="F71" s="410"/>
      <c r="G71" s="8"/>
      <c r="H71" s="6"/>
      <c r="I71" s="34">
        <f>E179</f>
        <v>3503</v>
      </c>
      <c r="K71" s="4"/>
    </row>
    <row r="72" spans="1:15" x14ac:dyDescent="0.2">
      <c r="A72" s="409" t="s">
        <v>52</v>
      </c>
      <c r="B72" s="403"/>
      <c r="C72" s="403"/>
      <c r="D72" s="403"/>
      <c r="E72" s="403"/>
      <c r="F72" s="410"/>
      <c r="G72" s="8"/>
      <c r="H72" s="6"/>
      <c r="I72" s="34">
        <f>G170</f>
        <v>0</v>
      </c>
      <c r="K72" s="4"/>
    </row>
    <row r="73" spans="1:15" x14ac:dyDescent="0.2">
      <c r="A73" s="409" t="s">
        <v>53</v>
      </c>
      <c r="B73" s="403"/>
      <c r="C73" s="403"/>
      <c r="D73" s="403"/>
      <c r="E73" s="403"/>
      <c r="F73" s="410"/>
      <c r="G73" s="8"/>
      <c r="H73" s="6"/>
      <c r="I73" s="34">
        <f>E180</f>
        <v>0</v>
      </c>
      <c r="K73" s="4"/>
    </row>
    <row r="74" spans="1:15" x14ac:dyDescent="0.2">
      <c r="A74" s="409" t="s">
        <v>54</v>
      </c>
      <c r="B74" s="403"/>
      <c r="C74" s="403"/>
      <c r="D74" s="403"/>
      <c r="E74" s="403"/>
      <c r="F74" s="410"/>
      <c r="G74" s="8"/>
      <c r="H74" s="6"/>
      <c r="I74" s="34">
        <f>I71-I73</f>
        <v>3503</v>
      </c>
      <c r="K74" s="4"/>
    </row>
    <row r="75" spans="1:15" ht="15" x14ac:dyDescent="0.25">
      <c r="A75" s="409" t="s">
        <v>55</v>
      </c>
      <c r="B75" s="403"/>
      <c r="C75" s="403"/>
      <c r="D75" s="403"/>
      <c r="E75" s="403"/>
      <c r="F75" s="410"/>
      <c r="G75" s="8"/>
      <c r="H75" s="6"/>
      <c r="I75" s="34">
        <f>F184</f>
        <v>2000</v>
      </c>
      <c r="K75" s="4"/>
      <c r="L75" s="270" t="s">
        <v>387</v>
      </c>
      <c r="M75" s="271"/>
      <c r="N75" s="271"/>
      <c r="O75" s="272"/>
    </row>
    <row r="76" spans="1:15" x14ac:dyDescent="0.2">
      <c r="A76" s="530" t="s">
        <v>150</v>
      </c>
      <c r="B76" s="531"/>
      <c r="C76" s="531"/>
      <c r="D76" s="531"/>
      <c r="E76" s="531"/>
      <c r="F76" s="532"/>
      <c r="G76" s="9"/>
      <c r="H76" s="10"/>
      <c r="I76" s="137">
        <f>I74-I75</f>
        <v>1503</v>
      </c>
      <c r="K76" s="4"/>
    </row>
    <row r="77" spans="1:15" ht="15" x14ac:dyDescent="0.25">
      <c r="A77" s="409" t="s">
        <v>56</v>
      </c>
      <c r="B77" s="403"/>
      <c r="C77" s="403"/>
      <c r="D77" s="403"/>
      <c r="E77" s="403"/>
      <c r="F77" s="410"/>
      <c r="G77" s="8"/>
      <c r="H77" s="6"/>
      <c r="I77" s="34">
        <f>F189</f>
        <v>0</v>
      </c>
      <c r="K77" s="4"/>
      <c r="L77" s="270" t="s">
        <v>413</v>
      </c>
      <c r="M77" s="271"/>
      <c r="N77" s="271"/>
      <c r="O77" s="272"/>
    </row>
    <row r="78" spans="1:15" ht="15" x14ac:dyDescent="0.25">
      <c r="A78" s="409" t="s">
        <v>57</v>
      </c>
      <c r="B78" s="403"/>
      <c r="C78" s="403"/>
      <c r="D78" s="403"/>
      <c r="E78" s="403"/>
      <c r="F78" s="410"/>
      <c r="G78" s="8"/>
      <c r="H78" s="6"/>
      <c r="I78" s="34">
        <f>F190</f>
        <v>0</v>
      </c>
      <c r="K78" s="4"/>
      <c r="L78" s="270" t="s">
        <v>141</v>
      </c>
      <c r="M78" s="271"/>
      <c r="N78" s="271"/>
      <c r="O78" s="272"/>
    </row>
    <row r="79" spans="1:15" x14ac:dyDescent="0.2">
      <c r="A79" s="409" t="s">
        <v>58</v>
      </c>
      <c r="B79" s="403"/>
      <c r="C79" s="403"/>
      <c r="D79" s="403"/>
      <c r="E79" s="403"/>
      <c r="F79" s="410"/>
      <c r="G79" s="8"/>
      <c r="H79" s="6"/>
      <c r="I79" s="34">
        <f>F191</f>
        <v>1503</v>
      </c>
      <c r="K79" s="4"/>
    </row>
    <row r="80" spans="1:15" x14ac:dyDescent="0.2">
      <c r="A80" s="409" t="s">
        <v>59</v>
      </c>
      <c r="B80" s="403"/>
      <c r="C80" s="403"/>
      <c r="D80" s="403"/>
      <c r="E80" s="403"/>
      <c r="F80" s="410"/>
      <c r="G80" s="8"/>
      <c r="H80" s="6"/>
      <c r="I80" s="34">
        <f>F192</f>
        <v>45.089999999999996</v>
      </c>
      <c r="K80" s="4"/>
    </row>
    <row r="81" spans="1:16" x14ac:dyDescent="0.2">
      <c r="A81" s="409" t="s">
        <v>73</v>
      </c>
      <c r="B81" s="403"/>
      <c r="C81" s="403"/>
      <c r="D81" s="403"/>
      <c r="E81" s="403"/>
      <c r="F81" s="410"/>
      <c r="G81" s="16"/>
      <c r="H81" s="6"/>
      <c r="I81" s="34">
        <f>F194</f>
        <v>1548</v>
      </c>
      <c r="K81" s="4"/>
      <c r="N81" s="58" t="s">
        <v>74</v>
      </c>
    </row>
    <row r="82" spans="1:16" ht="15" x14ac:dyDescent="0.25">
      <c r="A82" s="521" t="s">
        <v>72</v>
      </c>
      <c r="B82" s="522"/>
      <c r="C82" s="522"/>
      <c r="D82" s="522"/>
      <c r="E82" s="522"/>
      <c r="F82" s="523"/>
      <c r="G82" s="13"/>
      <c r="H82" s="14"/>
      <c r="I82" s="36">
        <f>C203</f>
        <v>0</v>
      </c>
      <c r="K82" s="4"/>
      <c r="L82" s="270" t="s">
        <v>72</v>
      </c>
      <c r="M82" s="271"/>
      <c r="N82" s="271"/>
      <c r="O82" s="272"/>
    </row>
    <row r="83" spans="1:16" x14ac:dyDescent="0.2">
      <c r="A83" s="524" t="s">
        <v>160</v>
      </c>
      <c r="B83" s="525"/>
      <c r="C83" s="525"/>
      <c r="D83" s="525"/>
      <c r="E83" s="525"/>
      <c r="F83" s="526"/>
      <c r="G83" s="13"/>
      <c r="H83" s="14"/>
      <c r="I83" s="25">
        <f>SUM(I81:I82)</f>
        <v>1548</v>
      </c>
      <c r="K83" s="4"/>
    </row>
    <row r="84" spans="1:16" x14ac:dyDescent="0.2">
      <c r="A84" s="527" t="s">
        <v>155</v>
      </c>
      <c r="B84" s="528"/>
      <c r="C84" s="528"/>
      <c r="D84" s="528"/>
      <c r="E84" s="528"/>
      <c r="F84" s="529"/>
      <c r="G84" s="8"/>
      <c r="H84" s="6"/>
      <c r="I84" s="26">
        <f>SUM(G85:G86)</f>
        <v>11000</v>
      </c>
      <c r="K84" s="4"/>
    </row>
    <row r="85" spans="1:16" x14ac:dyDescent="0.2">
      <c r="A85" s="409" t="s">
        <v>60</v>
      </c>
      <c r="B85" s="403"/>
      <c r="C85" s="403"/>
      <c r="D85" s="403"/>
      <c r="E85" s="403"/>
      <c r="F85" s="403"/>
      <c r="G85" s="22">
        <v>11000</v>
      </c>
      <c r="H85" s="6"/>
      <c r="I85" s="7"/>
      <c r="K85" s="4"/>
    </row>
    <row r="86" spans="1:16" x14ac:dyDescent="0.2">
      <c r="A86" s="409" t="s">
        <v>61</v>
      </c>
      <c r="B86" s="403"/>
      <c r="C86" s="403"/>
      <c r="D86" s="403"/>
      <c r="E86" s="403"/>
      <c r="F86" s="410"/>
      <c r="G86" s="22">
        <v>0</v>
      </c>
      <c r="H86" s="6"/>
      <c r="I86" s="7"/>
      <c r="K86" s="4"/>
    </row>
    <row r="87" spans="1:16" ht="21.95" customHeight="1" thickBot="1" x14ac:dyDescent="0.25">
      <c r="A87" s="697" t="s">
        <v>62</v>
      </c>
      <c r="B87" s="698"/>
      <c r="C87" s="698"/>
      <c r="D87" s="698"/>
      <c r="E87" s="698"/>
      <c r="F87" s="698"/>
      <c r="G87" s="18"/>
      <c r="H87" s="19"/>
      <c r="I87" s="27">
        <f>IF(I83&gt;I84, (I83-I84), (0))</f>
        <v>0</v>
      </c>
      <c r="K87" s="4"/>
    </row>
    <row r="88" spans="1:16" ht="21.95" customHeight="1" thickBot="1" x14ac:dyDescent="0.25">
      <c r="A88" s="699" t="s">
        <v>63</v>
      </c>
      <c r="B88" s="700"/>
      <c r="C88" s="700"/>
      <c r="D88" s="700"/>
      <c r="E88" s="700"/>
      <c r="F88" s="700"/>
      <c r="G88" s="20"/>
      <c r="H88" s="21"/>
      <c r="I88" s="28">
        <f>IF(I84&gt;I83, (I84-I83), (0))</f>
        <v>9452</v>
      </c>
      <c r="K88" s="4"/>
      <c r="L88" s="438" t="s">
        <v>370</v>
      </c>
      <c r="M88" s="439"/>
      <c r="N88" s="439"/>
      <c r="O88" s="439"/>
      <c r="P88" s="440"/>
    </row>
    <row r="89" spans="1:16" ht="39.75" thickBot="1" x14ac:dyDescent="0.25">
      <c r="A89" s="701" t="s">
        <v>64</v>
      </c>
      <c r="B89" s="702"/>
      <c r="C89" s="702"/>
      <c r="D89" s="702"/>
      <c r="E89" s="702"/>
      <c r="F89" s="702"/>
      <c r="G89" s="702"/>
      <c r="H89" s="702"/>
      <c r="I89" s="703"/>
    </row>
    <row r="90" spans="1:16" x14ac:dyDescent="0.2">
      <c r="A90" s="66"/>
      <c r="B90" s="66"/>
      <c r="C90" s="66"/>
      <c r="D90" s="66"/>
      <c r="E90" s="66"/>
      <c r="F90" s="66"/>
      <c r="G90" s="66"/>
      <c r="H90" s="66"/>
      <c r="I90" s="66"/>
    </row>
    <row r="91" spans="1:16" hidden="1" x14ac:dyDescent="0.2">
      <c r="A91" s="66"/>
      <c r="B91" s="66"/>
      <c r="C91" s="66"/>
      <c r="D91" s="66"/>
      <c r="E91" s="66"/>
      <c r="F91" s="66"/>
      <c r="G91" s="66"/>
      <c r="H91" s="66"/>
      <c r="I91" s="66"/>
    </row>
    <row r="92" spans="1:16" hidden="1" x14ac:dyDescent="0.2">
      <c r="A92" s="66"/>
      <c r="B92" s="66"/>
      <c r="C92" s="66"/>
      <c r="D92" s="66"/>
      <c r="E92" s="66"/>
      <c r="F92" s="66"/>
      <c r="G92" s="66"/>
      <c r="H92" s="66"/>
      <c r="I92" s="66"/>
    </row>
    <row r="93" spans="1:16" ht="15" thickBot="1" x14ac:dyDescent="0.25">
      <c r="A93" s="66"/>
      <c r="B93" s="66"/>
      <c r="C93" s="66"/>
      <c r="D93" s="66"/>
      <c r="E93" s="66"/>
      <c r="F93" s="66"/>
      <c r="G93" s="66"/>
      <c r="H93" s="66"/>
      <c r="I93" s="66"/>
    </row>
    <row r="94" spans="1:16" x14ac:dyDescent="0.2">
      <c r="A94" s="200" t="s">
        <v>469</v>
      </c>
      <c r="B94" s="201"/>
      <c r="C94" s="201"/>
      <c r="D94" s="201"/>
      <c r="E94" s="201"/>
      <c r="F94" s="201"/>
      <c r="G94" s="201"/>
      <c r="H94" s="201"/>
      <c r="I94" s="202"/>
    </row>
    <row r="95" spans="1:16" ht="15" thickBot="1" x14ac:dyDescent="0.25">
      <c r="A95" s="203" t="s">
        <v>470</v>
      </c>
      <c r="B95" s="204"/>
      <c r="C95" s="204"/>
      <c r="D95" s="204"/>
      <c r="E95" s="204"/>
      <c r="F95" s="204"/>
      <c r="G95" s="204"/>
      <c r="H95" s="204"/>
      <c r="I95" s="205"/>
    </row>
    <row r="96" spans="1:16" x14ac:dyDescent="0.2">
      <c r="A96" s="66"/>
      <c r="B96" s="66"/>
      <c r="C96" s="66"/>
      <c r="D96" s="66"/>
      <c r="E96" s="66"/>
      <c r="F96" s="66"/>
      <c r="G96" s="66"/>
      <c r="H96" s="66"/>
      <c r="I96" s="66"/>
    </row>
    <row r="97" spans="1:17" hidden="1" x14ac:dyDescent="0.2">
      <c r="A97" s="66"/>
      <c r="B97" s="66"/>
      <c r="C97" s="66"/>
      <c r="D97" s="66"/>
      <c r="E97" s="66"/>
      <c r="F97" s="66"/>
      <c r="G97" s="66"/>
      <c r="H97" s="66"/>
      <c r="I97" s="66"/>
    </row>
    <row r="98" spans="1:17" hidden="1" x14ac:dyDescent="0.2">
      <c r="A98" s="66"/>
      <c r="B98" s="66"/>
      <c r="C98" s="66"/>
      <c r="D98" s="66"/>
      <c r="E98" s="66"/>
      <c r="F98" s="66"/>
      <c r="G98" s="66"/>
      <c r="H98" s="66"/>
      <c r="I98" s="66"/>
    </row>
    <row r="99" spans="1:17" hidden="1" x14ac:dyDescent="0.2">
      <c r="A99" s="66"/>
      <c r="B99" s="66"/>
      <c r="C99" s="66"/>
      <c r="D99" s="66"/>
      <c r="E99" s="66"/>
      <c r="F99" s="66"/>
      <c r="G99" s="66"/>
      <c r="H99" s="66"/>
      <c r="I99" s="66"/>
    </row>
    <row r="100" spans="1:17" x14ac:dyDescent="0.2">
      <c r="A100" s="171" t="s">
        <v>467</v>
      </c>
      <c r="B100" s="130"/>
      <c r="C100" s="130"/>
      <c r="D100" s="130"/>
      <c r="E100" s="130"/>
      <c r="F100" s="130"/>
      <c r="G100" s="130"/>
      <c r="H100" s="130"/>
      <c r="I100" s="130"/>
    </row>
    <row r="101" spans="1:17" ht="15" customHeight="1" x14ac:dyDescent="0.25">
      <c r="A101" s="621" t="s">
        <v>24</v>
      </c>
      <c r="B101" s="598"/>
      <c r="C101" s="598"/>
      <c r="D101" s="598"/>
      <c r="E101" s="136"/>
      <c r="F101" s="598" t="s">
        <v>28</v>
      </c>
      <c r="G101" s="598"/>
      <c r="H101" s="598"/>
      <c r="I101" s="599"/>
    </row>
    <row r="102" spans="1:17" ht="15" thickBot="1" x14ac:dyDescent="0.25">
      <c r="A102" s="130"/>
      <c r="B102" s="130"/>
      <c r="C102" s="130"/>
      <c r="D102" s="130"/>
      <c r="E102" s="130"/>
      <c r="F102" s="130"/>
      <c r="G102" s="130"/>
      <c r="H102" s="130"/>
      <c r="I102" s="130"/>
    </row>
    <row r="103" spans="1:17" ht="15.75" customHeight="1" x14ac:dyDescent="0.2">
      <c r="A103" s="488" t="s">
        <v>426</v>
      </c>
      <c r="B103" s="489"/>
      <c r="C103" s="489"/>
      <c r="D103" s="489"/>
      <c r="E103" s="489"/>
      <c r="F103" s="489"/>
      <c r="G103" s="489"/>
      <c r="H103" s="489"/>
      <c r="I103" s="490"/>
      <c r="L103" s="131"/>
      <c r="M103" s="132"/>
      <c r="N103" s="132"/>
      <c r="O103" s="132"/>
      <c r="P103" s="132"/>
    </row>
    <row r="104" spans="1:17" ht="15" customHeight="1" x14ac:dyDescent="0.2">
      <c r="A104" s="491" t="s">
        <v>427</v>
      </c>
      <c r="B104" s="492"/>
      <c r="C104" s="492"/>
      <c r="D104" s="492"/>
      <c r="E104" s="492"/>
      <c r="F104" s="492"/>
      <c r="G104" s="492"/>
      <c r="H104" s="492"/>
      <c r="I104" s="493"/>
      <c r="L104" s="133"/>
      <c r="M104" s="132"/>
      <c r="N104" s="132"/>
      <c r="O104" s="132"/>
      <c r="P104" s="132"/>
    </row>
    <row r="105" spans="1:17" ht="15.75" thickBot="1" x14ac:dyDescent="0.25">
      <c r="A105" s="494"/>
      <c r="B105" s="495"/>
      <c r="C105" s="495"/>
      <c r="D105" s="495"/>
      <c r="E105" s="495"/>
      <c r="F105" s="495"/>
      <c r="G105" s="495"/>
      <c r="H105" s="495"/>
      <c r="I105" s="496"/>
      <c r="L105" s="133"/>
      <c r="M105" s="132"/>
      <c r="N105" s="132"/>
      <c r="O105" s="132"/>
      <c r="P105" s="132"/>
    </row>
    <row r="106" spans="1:17" ht="15.75" thickBot="1" x14ac:dyDescent="0.25">
      <c r="A106" s="130"/>
      <c r="B106" s="130"/>
      <c r="C106" s="130"/>
      <c r="D106" s="130"/>
      <c r="E106" s="130"/>
      <c r="F106" s="130"/>
      <c r="G106" s="130"/>
      <c r="H106" s="130"/>
      <c r="I106" s="130"/>
      <c r="L106" s="133"/>
      <c r="M106" s="132"/>
      <c r="N106" s="132"/>
      <c r="O106" s="132"/>
      <c r="P106" s="132"/>
    </row>
    <row r="107" spans="1:17" ht="15.75" customHeight="1" x14ac:dyDescent="0.2">
      <c r="A107" s="603" t="s">
        <v>408</v>
      </c>
      <c r="B107" s="604"/>
      <c r="C107" s="604"/>
      <c r="D107" s="604"/>
      <c r="E107" s="604"/>
      <c r="F107" s="604"/>
      <c r="G107" s="604"/>
      <c r="H107" s="604"/>
      <c r="I107" s="605"/>
      <c r="L107" s="131"/>
      <c r="M107" s="131"/>
      <c r="N107" s="134"/>
      <c r="O107" s="134"/>
      <c r="P107" s="134"/>
      <c r="Q107" s="134"/>
    </row>
    <row r="108" spans="1:17" ht="15.75" customHeight="1" x14ac:dyDescent="0.2">
      <c r="A108" s="606"/>
      <c r="B108" s="607"/>
      <c r="C108" s="607"/>
      <c r="D108" s="607"/>
      <c r="E108" s="607"/>
      <c r="F108" s="607"/>
      <c r="G108" s="607"/>
      <c r="H108" s="607"/>
      <c r="I108" s="608"/>
      <c r="L108" s="132"/>
      <c r="M108" s="134"/>
      <c r="N108" s="134"/>
      <c r="O108" s="134"/>
      <c r="P108" s="134"/>
      <c r="Q108" s="134"/>
    </row>
    <row r="109" spans="1:17" ht="15.75" thickBot="1" x14ac:dyDescent="0.25">
      <c r="A109" s="609"/>
      <c r="B109" s="610"/>
      <c r="C109" s="610"/>
      <c r="D109" s="610"/>
      <c r="E109" s="610"/>
      <c r="F109" s="610"/>
      <c r="G109" s="610"/>
      <c r="H109" s="610"/>
      <c r="I109" s="611"/>
      <c r="L109" s="132"/>
      <c r="M109" s="131"/>
      <c r="N109" s="135"/>
      <c r="O109" s="135"/>
      <c r="P109" s="135"/>
      <c r="Q109" s="135"/>
    </row>
    <row r="110" spans="1:17" ht="15.75" thickBot="1" x14ac:dyDescent="0.25">
      <c r="A110" s="130"/>
      <c r="B110" s="130"/>
      <c r="C110" s="130"/>
      <c r="D110" s="130"/>
      <c r="E110" s="130"/>
      <c r="F110" s="130"/>
      <c r="G110" s="130"/>
      <c r="H110" s="130"/>
      <c r="I110" s="130"/>
      <c r="L110" s="132"/>
      <c r="M110" s="135"/>
      <c r="N110" s="135"/>
      <c r="O110" s="135"/>
      <c r="P110" s="135"/>
      <c r="Q110" s="135"/>
    </row>
    <row r="111" spans="1:17" ht="20.100000000000001" customHeight="1" x14ac:dyDescent="0.2">
      <c r="A111" s="612" t="s">
        <v>366</v>
      </c>
      <c r="B111" s="613"/>
      <c r="C111" s="613"/>
      <c r="D111" s="613"/>
      <c r="E111" s="613"/>
      <c r="F111" s="613"/>
      <c r="G111" s="613"/>
      <c r="H111" s="613"/>
      <c r="I111" s="614"/>
      <c r="M111" s="135"/>
      <c r="N111" s="135"/>
      <c r="O111" s="135"/>
      <c r="P111" s="135"/>
      <c r="Q111" s="135"/>
    </row>
    <row r="112" spans="1:17" ht="14.25" customHeight="1" x14ac:dyDescent="0.2">
      <c r="A112" s="615" t="s">
        <v>367</v>
      </c>
      <c r="B112" s="616"/>
      <c r="C112" s="616"/>
      <c r="D112" s="616"/>
      <c r="E112" s="616"/>
      <c r="F112" s="616"/>
      <c r="G112" s="616"/>
      <c r="H112" s="616"/>
      <c r="I112" s="617"/>
      <c r="M112" s="135"/>
      <c r="N112" s="135"/>
      <c r="O112" s="135"/>
      <c r="P112" s="135"/>
      <c r="Q112" s="135"/>
    </row>
    <row r="113" spans="1:17" x14ac:dyDescent="0.2">
      <c r="A113" s="615"/>
      <c r="B113" s="616"/>
      <c r="C113" s="616"/>
      <c r="D113" s="616"/>
      <c r="E113" s="616"/>
      <c r="F113" s="616"/>
      <c r="G113" s="616"/>
      <c r="H113" s="616"/>
      <c r="I113" s="617"/>
      <c r="M113" s="135"/>
      <c r="N113" s="135"/>
      <c r="O113" s="135"/>
      <c r="P113" s="135"/>
      <c r="Q113" s="135"/>
    </row>
    <row r="114" spans="1:17" x14ac:dyDescent="0.2">
      <c r="A114" s="615"/>
      <c r="B114" s="616"/>
      <c r="C114" s="616"/>
      <c r="D114" s="616"/>
      <c r="E114" s="616"/>
      <c r="F114" s="616"/>
      <c r="G114" s="616"/>
      <c r="H114" s="616"/>
      <c r="I114" s="617"/>
      <c r="M114" s="135"/>
      <c r="N114" s="135"/>
      <c r="O114" s="135"/>
      <c r="P114" s="135"/>
      <c r="Q114" s="135"/>
    </row>
    <row r="115" spans="1:17" x14ac:dyDescent="0.2">
      <c r="A115" s="615"/>
      <c r="B115" s="616"/>
      <c r="C115" s="616"/>
      <c r="D115" s="616"/>
      <c r="E115" s="616"/>
      <c r="F115" s="616"/>
      <c r="G115" s="616"/>
      <c r="H115" s="616"/>
      <c r="I115" s="617"/>
      <c r="M115" s="135"/>
      <c r="N115" s="135"/>
      <c r="O115" s="135"/>
      <c r="P115" s="135"/>
      <c r="Q115" s="135"/>
    </row>
    <row r="116" spans="1:17" ht="15" thickBot="1" x14ac:dyDescent="0.25">
      <c r="A116" s="618"/>
      <c r="B116" s="619"/>
      <c r="C116" s="619"/>
      <c r="D116" s="619"/>
      <c r="E116" s="619"/>
      <c r="F116" s="619"/>
      <c r="G116" s="619"/>
      <c r="H116" s="619"/>
      <c r="I116" s="620"/>
      <c r="M116" s="135"/>
      <c r="N116" s="135"/>
      <c r="O116" s="135"/>
      <c r="P116" s="135"/>
      <c r="Q116" s="135"/>
    </row>
    <row r="117" spans="1:17" ht="15" thickBot="1" x14ac:dyDescent="0.25">
      <c r="A117" s="65"/>
      <c r="B117" s="65"/>
      <c r="C117" s="65"/>
      <c r="D117" s="65"/>
      <c r="M117" s="135"/>
      <c r="N117" s="135"/>
      <c r="O117" s="135"/>
      <c r="P117" s="135"/>
      <c r="Q117" s="135"/>
    </row>
    <row r="118" spans="1:17" ht="15" thickBot="1" x14ac:dyDescent="0.25">
      <c r="A118" s="172" t="s">
        <v>409</v>
      </c>
      <c r="B118" s="66"/>
      <c r="C118" s="66"/>
      <c r="D118" s="66"/>
      <c r="E118" s="438" t="s">
        <v>370</v>
      </c>
      <c r="F118" s="439"/>
      <c r="G118" s="439"/>
      <c r="H118" s="439"/>
      <c r="I118" s="440"/>
      <c r="M118" s="135"/>
      <c r="N118" s="135"/>
      <c r="O118" s="135"/>
      <c r="P118" s="135"/>
      <c r="Q118" s="135"/>
    </row>
    <row r="119" spans="1:17" ht="15.75" thickBot="1" x14ac:dyDescent="0.3">
      <c r="A119" s="343" t="s">
        <v>88</v>
      </c>
      <c r="B119" s="341"/>
      <c r="C119" s="341"/>
      <c r="D119" s="341"/>
      <c r="E119" s="341"/>
      <c r="F119" s="127" t="s">
        <v>10</v>
      </c>
      <c r="G119" s="519">
        <v>42582</v>
      </c>
      <c r="H119" s="520"/>
      <c r="I119" s="78">
        <v>42582</v>
      </c>
    </row>
    <row r="120" spans="1:17" ht="15" thickBot="1" x14ac:dyDescent="0.25">
      <c r="A120" s="497" t="s">
        <v>89</v>
      </c>
      <c r="B120" s="367"/>
      <c r="C120" s="367"/>
      <c r="D120" s="367"/>
      <c r="E120" s="367"/>
      <c r="F120" s="346"/>
      <c r="G120" s="346"/>
      <c r="H120" s="346"/>
      <c r="I120" s="363"/>
    </row>
    <row r="121" spans="1:17" x14ac:dyDescent="0.2">
      <c r="A121" s="66"/>
      <c r="B121" s="66"/>
      <c r="C121" s="66"/>
      <c r="D121" s="66"/>
      <c r="E121" s="66"/>
      <c r="F121" s="66"/>
      <c r="G121" s="66"/>
      <c r="H121" s="66"/>
      <c r="I121" s="66"/>
    </row>
    <row r="122" spans="1:17" x14ac:dyDescent="0.2">
      <c r="A122" s="66"/>
      <c r="B122" s="66"/>
      <c r="C122" s="66"/>
      <c r="D122" s="66"/>
      <c r="E122" s="66"/>
      <c r="F122" s="66"/>
      <c r="G122" s="66"/>
      <c r="H122" s="66"/>
      <c r="I122" s="66"/>
      <c r="K122" s="58" t="s">
        <v>74</v>
      </c>
    </row>
    <row r="123" spans="1:17" x14ac:dyDescent="0.2">
      <c r="A123" s="66"/>
      <c r="B123" s="66"/>
      <c r="C123" s="66"/>
      <c r="D123" s="66"/>
      <c r="E123" s="66"/>
      <c r="F123" s="66"/>
      <c r="G123" s="66"/>
      <c r="H123" s="66"/>
      <c r="I123" s="66"/>
    </row>
    <row r="124" spans="1:17" ht="15" thickBot="1" x14ac:dyDescent="0.25">
      <c r="A124" s="514" t="s">
        <v>93</v>
      </c>
      <c r="B124" s="515"/>
      <c r="C124" s="515"/>
      <c r="D124" s="515"/>
      <c r="E124" s="515"/>
      <c r="F124" s="515"/>
      <c r="G124" s="515"/>
      <c r="H124" s="515"/>
      <c r="I124" s="516"/>
    </row>
    <row r="125" spans="1:17" ht="15" thickBot="1" x14ac:dyDescent="0.25">
      <c r="A125" s="258" t="s">
        <v>17</v>
      </c>
      <c r="B125" s="259"/>
      <c r="C125" s="259"/>
      <c r="D125" s="259"/>
      <c r="E125" s="259"/>
      <c r="F125" s="259"/>
      <c r="G125" s="259"/>
      <c r="H125" s="259"/>
      <c r="I125" s="260"/>
    </row>
    <row r="126" spans="1:17" ht="15" customHeight="1" x14ac:dyDescent="0.2">
      <c r="A126" s="509" t="s">
        <v>335</v>
      </c>
      <c r="B126" s="691" t="s">
        <v>334</v>
      </c>
      <c r="C126" s="691"/>
      <c r="D126" s="691"/>
      <c r="E126" s="691"/>
      <c r="F126" s="691"/>
      <c r="G126" s="691"/>
      <c r="H126" s="691"/>
      <c r="I126" s="692"/>
    </row>
    <row r="127" spans="1:17" x14ac:dyDescent="0.2">
      <c r="A127" s="509"/>
      <c r="B127" s="77" t="s">
        <v>190</v>
      </c>
      <c r="C127" s="276" t="s">
        <v>336</v>
      </c>
      <c r="D127" s="277"/>
      <c r="E127" s="277"/>
      <c r="F127" s="277"/>
      <c r="G127" s="277"/>
      <c r="H127" s="277"/>
      <c r="I127" s="278"/>
    </row>
    <row r="128" spans="1:17" x14ac:dyDescent="0.2">
      <c r="A128" s="509"/>
      <c r="B128" s="64" t="s">
        <v>191</v>
      </c>
      <c r="C128" s="276" t="s">
        <v>340</v>
      </c>
      <c r="D128" s="277"/>
      <c r="E128" s="277"/>
      <c r="F128" s="277"/>
      <c r="G128" s="277"/>
      <c r="H128" s="277"/>
      <c r="I128" s="278"/>
    </row>
    <row r="129" spans="1:9" x14ac:dyDescent="0.2">
      <c r="A129" s="509"/>
      <c r="B129" s="64" t="s">
        <v>192</v>
      </c>
      <c r="C129" s="276" t="s">
        <v>337</v>
      </c>
      <c r="D129" s="277"/>
      <c r="E129" s="277"/>
      <c r="F129" s="277"/>
      <c r="G129" s="277"/>
      <c r="H129" s="277"/>
      <c r="I129" s="278"/>
    </row>
    <row r="130" spans="1:9" x14ac:dyDescent="0.2">
      <c r="A130" s="509"/>
      <c r="B130" s="688" t="s">
        <v>341</v>
      </c>
      <c r="C130" s="689"/>
      <c r="D130" s="690" t="s">
        <v>342</v>
      </c>
      <c r="E130" s="691"/>
      <c r="F130" s="691"/>
      <c r="G130" s="691"/>
      <c r="H130" s="691"/>
      <c r="I130" s="692"/>
    </row>
    <row r="131" spans="1:9" x14ac:dyDescent="0.2">
      <c r="A131" s="509"/>
      <c r="B131" s="693" t="s">
        <v>338</v>
      </c>
      <c r="C131" s="693"/>
      <c r="D131" s="693"/>
      <c r="E131" s="693"/>
      <c r="F131" s="693"/>
      <c r="G131" s="693"/>
      <c r="H131" s="693"/>
      <c r="I131" s="694"/>
    </row>
    <row r="132" spans="1:9" x14ac:dyDescent="0.2">
      <c r="A132" s="509"/>
      <c r="B132" s="695"/>
      <c r="C132" s="695"/>
      <c r="D132" s="695"/>
      <c r="E132" s="695"/>
      <c r="F132" s="695"/>
      <c r="G132" s="695"/>
      <c r="H132" s="695"/>
      <c r="I132" s="696"/>
    </row>
    <row r="133" spans="1:9" ht="15" thickBot="1" x14ac:dyDescent="0.25">
      <c r="A133" s="510"/>
      <c r="B133" s="371" t="s">
        <v>339</v>
      </c>
      <c r="C133" s="371"/>
      <c r="D133" s="371"/>
      <c r="E133" s="371"/>
      <c r="F133" s="371"/>
      <c r="G133" s="371"/>
      <c r="H133" s="371"/>
      <c r="I133" s="372"/>
    </row>
    <row r="134" spans="1:9" ht="15" thickBot="1" x14ac:dyDescent="0.25">
      <c r="A134" s="258" t="s">
        <v>17</v>
      </c>
      <c r="B134" s="259"/>
      <c r="C134" s="259"/>
      <c r="D134" s="259"/>
      <c r="E134" s="259"/>
      <c r="F134" s="259"/>
      <c r="G134" s="259"/>
      <c r="H134" s="259"/>
      <c r="I134" s="260"/>
    </row>
    <row r="135" spans="1:9" ht="15" thickBot="1" x14ac:dyDescent="0.25">
      <c r="A135" s="258" t="s">
        <v>80</v>
      </c>
      <c r="B135" s="259"/>
      <c r="C135" s="259"/>
      <c r="D135" s="259"/>
      <c r="E135" s="259"/>
      <c r="F135" s="259"/>
      <c r="G135" s="259"/>
      <c r="H135" s="259"/>
      <c r="I135" s="260"/>
    </row>
    <row r="136" spans="1:9" x14ac:dyDescent="0.2">
      <c r="A136" s="386" t="s">
        <v>87</v>
      </c>
      <c r="B136" s="310"/>
      <c r="C136" s="310"/>
      <c r="D136" s="310"/>
      <c r="E136" s="374"/>
      <c r="F136" s="80">
        <f>IF(H141&lt;E140, (H141), (E140))</f>
        <v>0</v>
      </c>
      <c r="G136" s="93"/>
      <c r="H136" s="93"/>
      <c r="I136" s="94"/>
    </row>
    <row r="137" spans="1:9" x14ac:dyDescent="0.2">
      <c r="A137" s="517" t="s">
        <v>13</v>
      </c>
      <c r="B137" s="518"/>
      <c r="C137" s="518"/>
      <c r="D137" s="189" t="s">
        <v>18</v>
      </c>
      <c r="E137" s="99"/>
      <c r="F137" s="67"/>
      <c r="G137" s="174" t="s">
        <v>81</v>
      </c>
      <c r="H137" s="175" t="s">
        <v>83</v>
      </c>
      <c r="I137" s="176"/>
    </row>
    <row r="138" spans="1:9" x14ac:dyDescent="0.2">
      <c r="A138" s="498" t="s">
        <v>85</v>
      </c>
      <c r="B138" s="499"/>
      <c r="C138" s="499"/>
      <c r="D138" s="190">
        <v>0</v>
      </c>
      <c r="E138" s="100">
        <f>IF(D138&gt;0,(IF(D137=G138, (D138*H138), (IF(D137=G139, (D138*H139), (0))))), (0))</f>
        <v>0</v>
      </c>
      <c r="F138" s="67"/>
      <c r="G138" s="177" t="s">
        <v>82</v>
      </c>
      <c r="H138" s="178">
        <v>0.5</v>
      </c>
      <c r="I138" s="179"/>
    </row>
    <row r="139" spans="1:9" x14ac:dyDescent="0.2">
      <c r="A139" s="511" t="s">
        <v>14</v>
      </c>
      <c r="B139" s="512"/>
      <c r="C139" s="512"/>
      <c r="D139" s="190">
        <v>0</v>
      </c>
      <c r="E139" s="101">
        <f>IF(D139&gt;=I140, (D139-I140), (0))</f>
        <v>0</v>
      </c>
      <c r="F139" s="67"/>
      <c r="G139" s="177" t="s">
        <v>18</v>
      </c>
      <c r="H139" s="178">
        <v>0.4</v>
      </c>
      <c r="I139" s="179"/>
    </row>
    <row r="140" spans="1:9" x14ac:dyDescent="0.2">
      <c r="A140" s="513" t="s">
        <v>16</v>
      </c>
      <c r="B140" s="512"/>
      <c r="C140" s="512"/>
      <c r="D140" s="190">
        <v>0</v>
      </c>
      <c r="E140" s="100">
        <f>D140</f>
        <v>0</v>
      </c>
      <c r="F140" s="67"/>
      <c r="G140" s="174" t="s">
        <v>84</v>
      </c>
      <c r="H140" s="173">
        <v>0.1</v>
      </c>
      <c r="I140" s="179">
        <f>D138*H140</f>
        <v>0</v>
      </c>
    </row>
    <row r="141" spans="1:9" ht="15" thickBot="1" x14ac:dyDescent="0.25">
      <c r="A141" s="485" t="s">
        <v>86</v>
      </c>
      <c r="B141" s="485"/>
      <c r="C141" s="485"/>
      <c r="D141" s="485"/>
      <c r="E141" s="485"/>
      <c r="F141" s="485"/>
      <c r="G141" s="485"/>
      <c r="H141" s="486">
        <f>IF(E138&lt;E139, (E138), (E139))</f>
        <v>0</v>
      </c>
      <c r="I141" s="487"/>
    </row>
    <row r="142" spans="1:9" ht="15" thickBot="1" x14ac:dyDescent="0.25">
      <c r="A142" s="258" t="s">
        <v>80</v>
      </c>
      <c r="B142" s="259"/>
      <c r="C142" s="259"/>
      <c r="D142" s="259"/>
      <c r="E142" s="259"/>
      <c r="F142" s="259"/>
      <c r="G142" s="259"/>
      <c r="H142" s="259"/>
      <c r="I142" s="260"/>
    </row>
    <row r="143" spans="1:9" x14ac:dyDescent="0.2">
      <c r="A143" s="66"/>
      <c r="B143" s="66"/>
      <c r="C143" s="66"/>
      <c r="D143" s="66"/>
      <c r="E143" s="66"/>
      <c r="F143" s="66"/>
      <c r="G143" s="66"/>
      <c r="H143" s="66"/>
      <c r="I143" s="66"/>
    </row>
    <row r="144" spans="1:9" ht="15" thickBot="1" x14ac:dyDescent="0.25">
      <c r="A144" s="514" t="s">
        <v>284</v>
      </c>
      <c r="B144" s="515"/>
      <c r="C144" s="515"/>
      <c r="D144" s="515"/>
      <c r="E144" s="515"/>
      <c r="F144" s="515"/>
      <c r="G144" s="515"/>
      <c r="H144" s="515"/>
      <c r="I144" s="516"/>
    </row>
    <row r="145" spans="1:9" ht="15" thickBot="1" x14ac:dyDescent="0.25">
      <c r="A145" s="258" t="s">
        <v>123</v>
      </c>
      <c r="B145" s="259"/>
      <c r="C145" s="259"/>
      <c r="D145" s="259"/>
      <c r="E145" s="259"/>
      <c r="F145" s="259"/>
      <c r="G145" s="259"/>
      <c r="H145" s="259"/>
      <c r="I145" s="260"/>
    </row>
    <row r="146" spans="1:9" x14ac:dyDescent="0.2">
      <c r="A146" s="215" t="s">
        <v>351</v>
      </c>
      <c r="B146" s="87" t="s">
        <v>190</v>
      </c>
      <c r="C146" s="309" t="s">
        <v>344</v>
      </c>
      <c r="D146" s="310"/>
      <c r="E146" s="310"/>
      <c r="F146" s="310"/>
      <c r="G146" s="310"/>
      <c r="H146" s="310"/>
      <c r="I146" s="311"/>
    </row>
    <row r="147" spans="1:9" x14ac:dyDescent="0.2">
      <c r="A147" s="215"/>
      <c r="B147" s="64" t="s">
        <v>191</v>
      </c>
      <c r="C147" s="276" t="s">
        <v>345</v>
      </c>
      <c r="D147" s="277"/>
      <c r="E147" s="277"/>
      <c r="F147" s="277"/>
      <c r="G147" s="277"/>
      <c r="H147" s="277"/>
      <c r="I147" s="278"/>
    </row>
    <row r="148" spans="1:9" x14ac:dyDescent="0.2">
      <c r="A148" s="215"/>
      <c r="B148" s="303" t="s">
        <v>192</v>
      </c>
      <c r="C148" s="276" t="s">
        <v>346</v>
      </c>
      <c r="D148" s="277"/>
      <c r="E148" s="277"/>
      <c r="F148" s="277"/>
      <c r="G148" s="277"/>
      <c r="H148" s="277"/>
      <c r="I148" s="278"/>
    </row>
    <row r="149" spans="1:9" x14ac:dyDescent="0.2">
      <c r="A149" s="215"/>
      <c r="B149" s="308"/>
      <c r="C149" s="62" t="s">
        <v>347</v>
      </c>
      <c r="D149" s="276" t="s">
        <v>348</v>
      </c>
      <c r="E149" s="277"/>
      <c r="F149" s="277"/>
      <c r="G149" s="277"/>
      <c r="H149" s="277"/>
      <c r="I149" s="278"/>
    </row>
    <row r="150" spans="1:9" x14ac:dyDescent="0.2">
      <c r="A150" s="215"/>
      <c r="B150" s="308"/>
      <c r="C150" s="62" t="s">
        <v>349</v>
      </c>
      <c r="D150" s="276" t="s">
        <v>117</v>
      </c>
      <c r="E150" s="277"/>
      <c r="F150" s="277"/>
      <c r="G150" s="277"/>
      <c r="H150" s="277"/>
      <c r="I150" s="278"/>
    </row>
    <row r="151" spans="1:9" ht="15" thickBot="1" x14ac:dyDescent="0.25">
      <c r="A151" s="373"/>
      <c r="B151" s="308"/>
      <c r="C151" s="61" t="s">
        <v>350</v>
      </c>
      <c r="D151" s="312" t="s">
        <v>118</v>
      </c>
      <c r="E151" s="313"/>
      <c r="F151" s="313"/>
      <c r="G151" s="313"/>
      <c r="H151" s="313"/>
      <c r="I151" s="314"/>
    </row>
    <row r="152" spans="1:9" ht="15" thickBot="1" x14ac:dyDescent="0.25">
      <c r="A152" s="258" t="s">
        <v>123</v>
      </c>
      <c r="B152" s="259"/>
      <c r="C152" s="259"/>
      <c r="D152" s="259"/>
      <c r="E152" s="259"/>
      <c r="F152" s="259"/>
      <c r="G152" s="259"/>
      <c r="H152" s="259"/>
      <c r="I152" s="260"/>
    </row>
    <row r="153" spans="1:9" ht="15" thickBot="1" x14ac:dyDescent="0.25">
      <c r="A153" s="258" t="s">
        <v>343</v>
      </c>
      <c r="B153" s="259"/>
      <c r="C153" s="259"/>
      <c r="D153" s="259"/>
      <c r="E153" s="259"/>
      <c r="F153" s="259"/>
      <c r="G153" s="259"/>
      <c r="H153" s="259"/>
      <c r="I153" s="260"/>
    </row>
    <row r="154" spans="1:9" x14ac:dyDescent="0.2">
      <c r="A154" s="386" t="s">
        <v>115</v>
      </c>
      <c r="B154" s="310"/>
      <c r="C154" s="310"/>
      <c r="D154" s="310"/>
      <c r="E154" s="374"/>
      <c r="F154" s="86">
        <f>IF(H158&lt;=E157, (H158), (E157))</f>
        <v>0</v>
      </c>
      <c r="G154" s="67"/>
      <c r="H154" s="67"/>
      <c r="I154" s="69"/>
    </row>
    <row r="155" spans="1:9" x14ac:dyDescent="0.2">
      <c r="A155" s="397" t="s">
        <v>116</v>
      </c>
      <c r="B155" s="277"/>
      <c r="C155" s="277"/>
      <c r="D155" s="320"/>
      <c r="E155" s="70">
        <v>24000</v>
      </c>
      <c r="F155" s="67"/>
      <c r="G155" s="276" t="s">
        <v>119</v>
      </c>
      <c r="H155" s="320"/>
      <c r="I155" s="191">
        <v>0</v>
      </c>
    </row>
    <row r="156" spans="1:9" x14ac:dyDescent="0.2">
      <c r="A156" s="397" t="s">
        <v>117</v>
      </c>
      <c r="B156" s="277"/>
      <c r="C156" s="277"/>
      <c r="D156" s="180">
        <v>0.25</v>
      </c>
      <c r="E156" s="70">
        <f>I155*D156</f>
        <v>0</v>
      </c>
      <c r="F156" s="67"/>
      <c r="G156" s="276" t="s">
        <v>120</v>
      </c>
      <c r="H156" s="320"/>
      <c r="I156" s="191">
        <v>0</v>
      </c>
    </row>
    <row r="157" spans="1:9" x14ac:dyDescent="0.2">
      <c r="A157" s="397" t="s">
        <v>118</v>
      </c>
      <c r="B157" s="277"/>
      <c r="C157" s="277"/>
      <c r="D157" s="180">
        <v>0.1</v>
      </c>
      <c r="E157" s="70">
        <f>IF(I156&gt;I157, ((I156)-(I155*D157)), (0))</f>
        <v>0</v>
      </c>
      <c r="F157" s="67"/>
      <c r="G157" s="178" t="s">
        <v>121</v>
      </c>
      <c r="H157" s="67"/>
      <c r="I157" s="181">
        <f>I155*D157</f>
        <v>0</v>
      </c>
    </row>
    <row r="158" spans="1:9" ht="15" thickBot="1" x14ac:dyDescent="0.25">
      <c r="A158" s="507" t="s">
        <v>122</v>
      </c>
      <c r="B158" s="485"/>
      <c r="C158" s="485"/>
      <c r="D158" s="485"/>
      <c r="E158" s="485"/>
      <c r="F158" s="485"/>
      <c r="G158" s="485"/>
      <c r="H158" s="384">
        <f>IF(E155&lt;=E156, (E155), (E156))</f>
        <v>0</v>
      </c>
      <c r="I158" s="385"/>
    </row>
    <row r="159" spans="1:9" ht="15" thickBot="1" x14ac:dyDescent="0.25">
      <c r="A159" s="258" t="s">
        <v>343</v>
      </c>
      <c r="B159" s="259"/>
      <c r="C159" s="259"/>
      <c r="D159" s="259"/>
      <c r="E159" s="259"/>
      <c r="F159" s="259"/>
      <c r="G159" s="259"/>
      <c r="H159" s="259"/>
      <c r="I159" s="260"/>
    </row>
    <row r="160" spans="1:9" x14ac:dyDescent="0.2">
      <c r="A160" s="172" t="s">
        <v>124</v>
      </c>
      <c r="B160" s="66"/>
      <c r="C160" s="66"/>
      <c r="D160" s="66"/>
      <c r="E160" s="66"/>
      <c r="F160" s="66"/>
      <c r="G160" s="66"/>
      <c r="H160" s="66"/>
      <c r="I160" s="66"/>
    </row>
    <row r="161" spans="1:19" ht="15" hidden="1" x14ac:dyDescent="0.2">
      <c r="A161" s="736" t="s">
        <v>92</v>
      </c>
      <c r="B161" s="737"/>
      <c r="C161" s="737"/>
      <c r="D161" s="737"/>
      <c r="E161" s="737"/>
      <c r="F161" s="737"/>
      <c r="G161" s="737"/>
      <c r="H161" s="737"/>
      <c r="I161" s="738"/>
      <c r="K161" s="138"/>
      <c r="L161" s="138"/>
      <c r="M161" s="138"/>
      <c r="N161" s="138"/>
      <c r="O161" s="138"/>
      <c r="P161" s="138"/>
      <c r="Q161" s="138"/>
      <c r="R161" s="138"/>
      <c r="S161" s="138"/>
    </row>
    <row r="162" spans="1:19" hidden="1" x14ac:dyDescent="0.2">
      <c r="A162" s="96" t="s">
        <v>94</v>
      </c>
      <c r="B162" s="102"/>
      <c r="C162" s="103"/>
      <c r="D162" s="96" t="s">
        <v>26</v>
      </c>
      <c r="E162" s="102"/>
      <c r="F162" s="104">
        <v>200000</v>
      </c>
      <c r="G162" s="103"/>
      <c r="H162" s="103"/>
      <c r="I162" s="105"/>
      <c r="K162" s="4"/>
      <c r="L162" s="4"/>
      <c r="M162" s="4"/>
      <c r="N162" s="4"/>
      <c r="O162" s="4"/>
      <c r="P162" s="1"/>
      <c r="Q162" s="1"/>
      <c r="R162" s="1"/>
      <c r="S162" s="1"/>
    </row>
    <row r="163" spans="1:19" hidden="1" x14ac:dyDescent="0.2">
      <c r="A163" s="106" t="s">
        <v>22</v>
      </c>
      <c r="B163" s="107"/>
      <c r="C163" s="108"/>
      <c r="D163" s="96" t="s">
        <v>29</v>
      </c>
      <c r="E163" s="102"/>
      <c r="F163" s="109">
        <v>30000</v>
      </c>
      <c r="G163" s="108"/>
      <c r="H163" s="108"/>
      <c r="I163" s="107"/>
      <c r="K163" s="4"/>
      <c r="L163" s="4"/>
      <c r="M163" s="4"/>
      <c r="N163" s="4"/>
      <c r="O163" s="4"/>
      <c r="P163" s="1"/>
      <c r="Q163" s="1"/>
      <c r="R163" s="1"/>
      <c r="S163" s="1"/>
    </row>
    <row r="164" spans="1:19" ht="15" hidden="1" thickBot="1" x14ac:dyDescent="0.25">
      <c r="A164" s="110"/>
      <c r="B164" s="110"/>
      <c r="C164" s="110"/>
      <c r="D164" s="110"/>
      <c r="E164" s="110"/>
      <c r="F164" s="110"/>
      <c r="G164" s="110"/>
      <c r="H164" s="110"/>
      <c r="I164" s="110"/>
      <c r="K164" s="4"/>
      <c r="L164" s="4"/>
      <c r="M164" s="4"/>
      <c r="N164" s="4"/>
      <c r="O164" s="4"/>
      <c r="P164" s="1"/>
      <c r="Q164" s="1"/>
      <c r="R164" s="1"/>
      <c r="S164" s="1"/>
    </row>
    <row r="165" spans="1:19" ht="15" hidden="1" x14ac:dyDescent="0.2">
      <c r="A165" s="430" t="s">
        <v>125</v>
      </c>
      <c r="B165" s="431"/>
      <c r="C165" s="739" t="s">
        <v>108</v>
      </c>
      <c r="D165" s="740"/>
      <c r="E165" s="741"/>
      <c r="F165" s="165" t="s">
        <v>6</v>
      </c>
      <c r="G165" s="430" t="s">
        <v>112</v>
      </c>
      <c r="H165" s="508"/>
      <c r="I165" s="431"/>
      <c r="K165" s="138"/>
      <c r="L165" s="138"/>
      <c r="M165" s="138"/>
      <c r="N165" s="138"/>
      <c r="O165" s="138"/>
      <c r="P165" s="138"/>
      <c r="Q165" s="138"/>
      <c r="R165" s="138"/>
      <c r="S165" s="138"/>
    </row>
    <row r="166" spans="1:19" hidden="1" x14ac:dyDescent="0.2">
      <c r="A166" s="161" t="s">
        <v>106</v>
      </c>
      <c r="B166" s="143">
        <v>75000</v>
      </c>
      <c r="C166" s="142" t="s">
        <v>45</v>
      </c>
      <c r="D166" s="102"/>
      <c r="E166" s="152">
        <v>30000</v>
      </c>
      <c r="F166" s="166">
        <v>60</v>
      </c>
      <c r="G166" s="161" t="s">
        <v>109</v>
      </c>
      <c r="H166" s="109" t="s">
        <v>110</v>
      </c>
      <c r="I166" s="152" t="s">
        <v>111</v>
      </c>
      <c r="K166" s="4"/>
      <c r="L166" s="4"/>
      <c r="M166" s="4"/>
      <c r="N166" s="4"/>
      <c r="O166" s="4"/>
      <c r="P166" s="1"/>
      <c r="Q166" s="1"/>
      <c r="R166" s="1"/>
      <c r="S166" s="1"/>
    </row>
    <row r="167" spans="1:19" ht="15" hidden="1" thickBot="1" x14ac:dyDescent="0.25">
      <c r="A167" s="162" t="s">
        <v>107</v>
      </c>
      <c r="B167" s="157">
        <v>125000</v>
      </c>
      <c r="C167" s="153" t="s">
        <v>44</v>
      </c>
      <c r="D167" s="107"/>
      <c r="E167" s="154">
        <v>25000</v>
      </c>
      <c r="F167" s="167">
        <v>80</v>
      </c>
      <c r="G167" s="155">
        <v>40000</v>
      </c>
      <c r="H167" s="156">
        <v>60000</v>
      </c>
      <c r="I167" s="157">
        <v>80000</v>
      </c>
    </row>
    <row r="168" spans="1:19" ht="15" hidden="1" thickBot="1" x14ac:dyDescent="0.25">
      <c r="A168" s="163" t="s">
        <v>6</v>
      </c>
      <c r="B168" s="164">
        <f>I9</f>
        <v>59</v>
      </c>
      <c r="C168" s="158" t="s">
        <v>463</v>
      </c>
      <c r="D168" s="159"/>
      <c r="E168" s="160">
        <v>30000</v>
      </c>
      <c r="F168" s="168" t="s">
        <v>462</v>
      </c>
      <c r="G168" s="169" t="s">
        <v>464</v>
      </c>
      <c r="H168" s="170"/>
      <c r="I168" s="110"/>
    </row>
    <row r="169" spans="1:19" hidden="1" x14ac:dyDescent="0.2">
      <c r="A169" s="110"/>
      <c r="B169" s="110"/>
      <c r="C169" s="110"/>
      <c r="D169" s="110"/>
      <c r="E169" s="110"/>
      <c r="F169" s="110"/>
      <c r="G169" s="110"/>
      <c r="H169" s="110"/>
      <c r="I169" s="110"/>
    </row>
    <row r="170" spans="1:19" ht="15" hidden="1" x14ac:dyDescent="0.2">
      <c r="A170" s="139" t="s">
        <v>78</v>
      </c>
      <c r="B170" s="112">
        <f>I39-I67</f>
        <v>285027</v>
      </c>
      <c r="C170" s="398" t="s">
        <v>127</v>
      </c>
      <c r="D170" s="399"/>
      <c r="E170" s="113">
        <f>ROUND(B170, -1)</f>
        <v>285030</v>
      </c>
      <c r="F170" s="503" t="s">
        <v>132</v>
      </c>
      <c r="G170" s="504">
        <f>IF(E171&gt;0,(IF(H174&lt;F166, (A175+E171), (IF(H174&gt;=F167, (E175+E171), (C175+E171))))), (0))</f>
        <v>0</v>
      </c>
      <c r="H170" s="110"/>
      <c r="I170" s="110"/>
    </row>
    <row r="171" spans="1:19" hidden="1" x14ac:dyDescent="0.2">
      <c r="A171" s="114" t="s">
        <v>126</v>
      </c>
      <c r="B171" s="115">
        <f>IF(E182&gt;0, (IF(G69&gt;5000, (G69), (0))), (0))</f>
        <v>0</v>
      </c>
      <c r="C171" s="443" t="s">
        <v>128</v>
      </c>
      <c r="D171" s="444"/>
      <c r="E171" s="116">
        <f>ROUND(B171, -1)</f>
        <v>0</v>
      </c>
      <c r="F171" s="477"/>
      <c r="G171" s="505"/>
      <c r="H171" s="110"/>
      <c r="I171" s="110"/>
    </row>
    <row r="172" spans="1:19" hidden="1" x14ac:dyDescent="0.2">
      <c r="A172" s="398" t="s">
        <v>129</v>
      </c>
      <c r="B172" s="399"/>
      <c r="C172" s="399"/>
      <c r="D172" s="399"/>
      <c r="E172" s="113">
        <f>SUM(E170:E171)</f>
        <v>285030</v>
      </c>
      <c r="F172" s="480"/>
      <c r="G172" s="506"/>
      <c r="H172" s="110"/>
      <c r="I172" s="110"/>
    </row>
    <row r="173" spans="1:19" hidden="1" x14ac:dyDescent="0.2">
      <c r="A173" s="110"/>
      <c r="B173" s="110"/>
      <c r="C173" s="110"/>
      <c r="D173" s="110"/>
      <c r="E173" s="110"/>
      <c r="F173" s="110"/>
      <c r="G173" s="110"/>
      <c r="H173" s="110"/>
      <c r="I173" s="110"/>
    </row>
    <row r="174" spans="1:19" hidden="1" x14ac:dyDescent="0.2">
      <c r="A174" s="428" t="s">
        <v>76</v>
      </c>
      <c r="B174" s="429"/>
      <c r="C174" s="428" t="s">
        <v>77</v>
      </c>
      <c r="D174" s="429"/>
      <c r="E174" s="428" t="s">
        <v>130</v>
      </c>
      <c r="F174" s="429"/>
      <c r="G174" s="117" t="s">
        <v>131</v>
      </c>
      <c r="H174" s="118">
        <f>I9</f>
        <v>59</v>
      </c>
      <c r="I174" s="110"/>
    </row>
    <row r="175" spans="1:19" hidden="1" x14ac:dyDescent="0.2">
      <c r="A175" s="119">
        <v>250000</v>
      </c>
      <c r="B175" s="105">
        <v>0</v>
      </c>
      <c r="C175" s="119">
        <v>300000</v>
      </c>
      <c r="D175" s="105">
        <v>0</v>
      </c>
      <c r="E175" s="119">
        <v>500000</v>
      </c>
      <c r="F175" s="105">
        <v>0</v>
      </c>
      <c r="G175" s="120" t="s">
        <v>79</v>
      </c>
      <c r="H175" s="104">
        <v>0.1</v>
      </c>
      <c r="I175" s="110"/>
    </row>
    <row r="176" spans="1:19" hidden="1" x14ac:dyDescent="0.2">
      <c r="A176" s="119">
        <v>500000</v>
      </c>
      <c r="B176" s="105">
        <v>25000</v>
      </c>
      <c r="C176" s="119"/>
      <c r="D176" s="105">
        <v>20000</v>
      </c>
      <c r="E176" s="119"/>
      <c r="F176" s="105">
        <v>0</v>
      </c>
      <c r="G176" s="119"/>
      <c r="H176" s="105">
        <v>0.2</v>
      </c>
      <c r="I176" s="110"/>
    </row>
    <row r="177" spans="1:9" hidden="1" x14ac:dyDescent="0.2">
      <c r="A177" s="106">
        <v>1000000</v>
      </c>
      <c r="B177" s="107">
        <v>125000</v>
      </c>
      <c r="C177" s="106"/>
      <c r="D177" s="107">
        <v>120000</v>
      </c>
      <c r="E177" s="106"/>
      <c r="F177" s="107">
        <v>100000</v>
      </c>
      <c r="G177" s="106"/>
      <c r="H177" s="107">
        <v>0.3</v>
      </c>
      <c r="I177" s="110"/>
    </row>
    <row r="178" spans="1:9" hidden="1" x14ac:dyDescent="0.2">
      <c r="A178" s="110"/>
      <c r="B178" s="110"/>
      <c r="C178" s="110"/>
      <c r="D178" s="110"/>
      <c r="E178" s="110"/>
      <c r="F178" s="110"/>
      <c r="G178" s="110"/>
      <c r="H178" s="110"/>
      <c r="I178" s="110"/>
    </row>
    <row r="179" spans="1:9" ht="15" hidden="1" x14ac:dyDescent="0.2">
      <c r="A179" s="398" t="s">
        <v>133</v>
      </c>
      <c r="B179" s="399"/>
      <c r="C179" s="399"/>
      <c r="D179" s="399"/>
      <c r="E179" s="109">
        <f>IF(E182&gt;0,(IF(H174&lt;F166, (IF(E172&lt;A175, (0), (IF(E172&lt;A176, ((E172-A175)*H175), (IF(E172&lt;A177, (((E172-A176)*H176)+B176), (((E172-A177)*H177)+B177))))))), (IF(H174&gt;=F167, (IF(E172&lt;A176, (0),(IF(E172&lt;A177, ((E172-A176)*H176), (((E172-A177)*H177)+F177))))), (IF(E172&lt;C175, (0), (IF(E172&lt;A176, ((E172-C175)*H175), (IF(E172&lt;A177, (((E172-A176)*H176)+D176), (((E172-A177)*H177)+D177))))))))))), (0))</f>
        <v>3503</v>
      </c>
      <c r="F179" s="110"/>
      <c r="G179" s="445" t="s">
        <v>398</v>
      </c>
      <c r="H179" s="445"/>
      <c r="I179" s="445"/>
    </row>
    <row r="180" spans="1:9" hidden="1" x14ac:dyDescent="0.2">
      <c r="A180" s="398" t="s">
        <v>134</v>
      </c>
      <c r="B180" s="399"/>
      <c r="C180" s="399"/>
      <c r="D180" s="399"/>
      <c r="E180" s="109">
        <f>IF(E179&gt;0,(IF(H174&lt;F166, (IF(G170&lt;A175, (0), (IF(G170&lt;A176, ((G170-A175)*H175), (IF(G170&lt;A177, (((G170-A176)*H176)+B176), (((G170-A177)*H177)+B177))))))), (IF(H174&gt;=F167, (IF(G170&lt;A176, (0),(IF(G170&lt;A177, ((G170-A176)*H176), (((G170-A177)*H177)+F177))))), (IF(G170&lt;C175, (0), (IF(G170&lt;A176, ((G170-C175)*H175), (IF(G170&lt;A177, (((G170-A176)*H176)+D176), (((G170-A177)*H177)+D177))))))))))), (0))</f>
        <v>0</v>
      </c>
      <c r="F180" s="110"/>
      <c r="G180" s="96" t="s">
        <v>399</v>
      </c>
      <c r="H180" s="102"/>
      <c r="I180" s="109">
        <v>5000</v>
      </c>
    </row>
    <row r="181" spans="1:9" hidden="1" x14ac:dyDescent="0.2">
      <c r="A181" s="443" t="s">
        <v>135</v>
      </c>
      <c r="B181" s="444"/>
      <c r="C181" s="444"/>
      <c r="D181" s="444"/>
      <c r="E181" s="111">
        <f>E179-E180</f>
        <v>3503</v>
      </c>
      <c r="F181" s="110"/>
      <c r="G181" s="96" t="s">
        <v>397</v>
      </c>
      <c r="H181" s="102"/>
      <c r="I181" s="109">
        <v>0</v>
      </c>
    </row>
    <row r="182" spans="1:9" hidden="1" x14ac:dyDescent="0.2">
      <c r="A182" s="398" t="s">
        <v>136</v>
      </c>
      <c r="B182" s="399"/>
      <c r="C182" s="399"/>
      <c r="D182" s="399"/>
      <c r="E182" s="109">
        <f>IF(H174&lt;F166, (IF(E170&lt;A175, (0), (IF(E170&lt;A176, ((E170-A175)*H175), (IF(E170&lt;A177, (((E170-A176)*H176)+B176), (((E170-A177)*H177)+B177))))))), (IF(H174&gt;=F167, (IF(E170&lt;A176, (0),(IF(E170&lt;A177, ((E170-A176)*H176), (((E170-A177)*H177)+F177))))), (IF(E170&lt;C175, (0), (IF(E170&lt;A176, ((E170-C175)*H175), (IF(E170&lt;A177, (((E170-A176)*H176)+D176), (((E170-A177)*H177)+D177))))))))))</f>
        <v>3503</v>
      </c>
      <c r="F182" s="110"/>
      <c r="G182" s="110"/>
      <c r="H182" s="110"/>
      <c r="I182" s="110"/>
    </row>
    <row r="183" spans="1:9" ht="15" hidden="1" thickBot="1" x14ac:dyDescent="0.25">
      <c r="A183" s="110"/>
      <c r="B183" s="110"/>
      <c r="C183" s="110"/>
      <c r="D183" s="110"/>
      <c r="E183" s="110"/>
      <c r="F183" s="110"/>
      <c r="G183" s="110"/>
      <c r="H183" s="110"/>
      <c r="I183" s="110"/>
    </row>
    <row r="184" spans="1:9" hidden="1" x14ac:dyDescent="0.2">
      <c r="A184" s="398" t="s">
        <v>137</v>
      </c>
      <c r="B184" s="399"/>
      <c r="C184" s="399"/>
      <c r="D184" s="399"/>
      <c r="E184" s="399"/>
      <c r="F184" s="109">
        <f>IF(E170&lt;=E186, (IF(E181&lt;=E185, (E181), (E185))), (0))</f>
        <v>2000</v>
      </c>
      <c r="G184" s="110"/>
      <c r="H184" s="387" t="s">
        <v>438</v>
      </c>
      <c r="I184" s="388"/>
    </row>
    <row r="185" spans="1:9" hidden="1" x14ac:dyDescent="0.2">
      <c r="A185" s="398" t="s">
        <v>138</v>
      </c>
      <c r="B185" s="399"/>
      <c r="C185" s="399"/>
      <c r="D185" s="441"/>
      <c r="E185" s="109">
        <v>2000</v>
      </c>
      <c r="F185" s="105"/>
      <c r="G185" s="110"/>
      <c r="H185" s="142" t="s">
        <v>437</v>
      </c>
      <c r="I185" s="143"/>
    </row>
    <row r="186" spans="1:9" ht="15" hidden="1" thickBot="1" x14ac:dyDescent="0.25">
      <c r="A186" s="477" t="s">
        <v>139</v>
      </c>
      <c r="B186" s="478"/>
      <c r="C186" s="478"/>
      <c r="D186" s="479"/>
      <c r="E186" s="483">
        <v>500000</v>
      </c>
      <c r="F186" s="105"/>
      <c r="G186" s="110"/>
      <c r="H186" s="144" t="s">
        <v>281</v>
      </c>
      <c r="I186" s="145"/>
    </row>
    <row r="187" spans="1:9" hidden="1" x14ac:dyDescent="0.2">
      <c r="A187" s="480"/>
      <c r="B187" s="481"/>
      <c r="C187" s="481"/>
      <c r="D187" s="482"/>
      <c r="E187" s="484"/>
      <c r="F187" s="107"/>
      <c r="G187" s="110"/>
      <c r="H187" s="110"/>
      <c r="I187" s="110"/>
    </row>
    <row r="188" spans="1:9" ht="15" hidden="1" x14ac:dyDescent="0.2">
      <c r="A188" s="665" t="s">
        <v>411</v>
      </c>
      <c r="B188" s="666"/>
      <c r="C188" s="666"/>
      <c r="D188" s="666"/>
      <c r="E188" s="666"/>
      <c r="F188" s="667"/>
      <c r="G188" s="110"/>
      <c r="H188" s="110"/>
      <c r="I188" s="110"/>
    </row>
    <row r="189" spans="1:9" hidden="1" x14ac:dyDescent="0.2">
      <c r="A189" s="452" t="s">
        <v>140</v>
      </c>
      <c r="B189" s="453"/>
      <c r="C189" s="453"/>
      <c r="D189" s="121">
        <v>10000000</v>
      </c>
      <c r="E189" s="122">
        <v>0.12</v>
      </c>
      <c r="F189" s="122">
        <f>IF(E170&gt;10000000, (E181*E189), (0))</f>
        <v>0</v>
      </c>
      <c r="G189" s="110"/>
      <c r="H189" s="110"/>
      <c r="I189" s="110"/>
    </row>
    <row r="190" spans="1:9" hidden="1" x14ac:dyDescent="0.2">
      <c r="A190" s="500" t="s">
        <v>141</v>
      </c>
      <c r="B190" s="501"/>
      <c r="C190" s="501"/>
      <c r="D190" s="502"/>
      <c r="E190" s="123"/>
      <c r="F190" s="123">
        <f>IF(F189&gt;0, (IF(F189&gt;(E170-D189), ((F189)-(E170-D189)), (0))), (0))</f>
        <v>0</v>
      </c>
      <c r="G190" s="110"/>
      <c r="H190" s="110"/>
      <c r="I190" s="110"/>
    </row>
    <row r="191" spans="1:9" hidden="1" x14ac:dyDescent="0.2">
      <c r="A191" s="443" t="s">
        <v>142</v>
      </c>
      <c r="B191" s="444"/>
      <c r="C191" s="444"/>
      <c r="D191" s="455"/>
      <c r="E191" s="111"/>
      <c r="F191" s="111">
        <f>E181-F184+F189-F190</f>
        <v>1503</v>
      </c>
      <c r="G191" s="110"/>
      <c r="H191" s="110"/>
      <c r="I191" s="110"/>
    </row>
    <row r="192" spans="1:9" hidden="1" x14ac:dyDescent="0.2">
      <c r="A192" s="452" t="s">
        <v>143</v>
      </c>
      <c r="B192" s="453"/>
      <c r="C192" s="453"/>
      <c r="D192" s="454"/>
      <c r="E192" s="124">
        <v>0.03</v>
      </c>
      <c r="F192" s="123">
        <f>F191*E192</f>
        <v>45.089999999999996</v>
      </c>
      <c r="G192" s="110"/>
      <c r="H192" s="110"/>
      <c r="I192" s="110"/>
    </row>
    <row r="193" spans="1:9" hidden="1" x14ac:dyDescent="0.2">
      <c r="A193" s="443" t="s">
        <v>144</v>
      </c>
      <c r="B193" s="444"/>
      <c r="C193" s="444"/>
      <c r="D193" s="455"/>
      <c r="E193" s="125"/>
      <c r="F193" s="111">
        <f>F191+F192</f>
        <v>1548.09</v>
      </c>
      <c r="G193" s="110"/>
      <c r="H193" s="110"/>
      <c r="I193" s="110"/>
    </row>
    <row r="194" spans="1:9" hidden="1" x14ac:dyDescent="0.2">
      <c r="A194" s="398" t="s">
        <v>145</v>
      </c>
      <c r="B194" s="399"/>
      <c r="C194" s="399"/>
      <c r="D194" s="399"/>
      <c r="E194" s="441"/>
      <c r="F194" s="109">
        <f>ROUND(F193, 0)</f>
        <v>1548</v>
      </c>
      <c r="G194" s="110"/>
      <c r="H194" s="110"/>
      <c r="I194" s="110"/>
    </row>
    <row r="195" spans="1:9" hidden="1" x14ac:dyDescent="0.2">
      <c r="A195" s="110"/>
      <c r="B195" s="110"/>
      <c r="C195" s="110"/>
      <c r="D195" s="110"/>
      <c r="E195" s="110"/>
      <c r="F195" s="110"/>
      <c r="G195" s="110"/>
      <c r="H195" s="110"/>
      <c r="I195" s="110"/>
    </row>
    <row r="196" spans="1:9" hidden="1" x14ac:dyDescent="0.2">
      <c r="A196" s="428" t="s">
        <v>146</v>
      </c>
      <c r="B196" s="456"/>
      <c r="C196" s="456"/>
      <c r="D196" s="456"/>
      <c r="E196" s="456"/>
      <c r="F196" s="456"/>
      <c r="G196" s="456"/>
      <c r="H196" s="456"/>
      <c r="I196" s="429"/>
    </row>
    <row r="197" spans="1:9" s="3" customFormat="1" ht="12.75" hidden="1" x14ac:dyDescent="0.2">
      <c r="A197" s="96" t="s">
        <v>10</v>
      </c>
      <c r="B197" s="457">
        <f>E11</f>
        <v>42582</v>
      </c>
      <c r="C197" s="429"/>
      <c r="D197" s="96" t="s">
        <v>147</v>
      </c>
      <c r="E197" s="97">
        <f>H11</f>
        <v>42521</v>
      </c>
      <c r="F197" s="398" t="s">
        <v>148</v>
      </c>
      <c r="G197" s="399"/>
      <c r="H197" s="399"/>
      <c r="I197" s="98">
        <f>DATE(YEAR(E197), MONTH(E197)+1, 0)</f>
        <v>42521</v>
      </c>
    </row>
    <row r="198" spans="1:9" hidden="1" x14ac:dyDescent="0.2">
      <c r="A198" s="428" t="s">
        <v>149</v>
      </c>
      <c r="B198" s="456"/>
      <c r="C198" s="102">
        <f>IF(I197&gt;B197, (ROUNDUP((DATEDIF(B197,I197,"m")),0)), (0))</f>
        <v>0</v>
      </c>
      <c r="D198" s="398" t="s">
        <v>154</v>
      </c>
      <c r="E198" s="441"/>
      <c r="F198" s="102">
        <v>0.01</v>
      </c>
      <c r="G198" s="103"/>
      <c r="H198" s="103"/>
      <c r="I198" s="105"/>
    </row>
    <row r="199" spans="1:9" hidden="1" x14ac:dyDescent="0.2">
      <c r="A199" s="120" t="s">
        <v>150</v>
      </c>
      <c r="B199" s="121"/>
      <c r="C199" s="122">
        <f>F194</f>
        <v>1548</v>
      </c>
      <c r="D199" s="103"/>
      <c r="E199" s="103"/>
      <c r="F199" s="103"/>
      <c r="G199" s="103"/>
      <c r="H199" s="103"/>
      <c r="I199" s="105"/>
    </row>
    <row r="200" spans="1:9" hidden="1" x14ac:dyDescent="0.2">
      <c r="A200" s="119" t="s">
        <v>151</v>
      </c>
      <c r="B200" s="103"/>
      <c r="C200" s="126">
        <f>I84</f>
        <v>11000</v>
      </c>
      <c r="D200" s="103"/>
      <c r="E200" s="103"/>
      <c r="F200" s="103"/>
      <c r="G200" s="103"/>
      <c r="H200" s="103"/>
      <c r="I200" s="105"/>
    </row>
    <row r="201" spans="1:9" hidden="1" x14ac:dyDescent="0.2">
      <c r="A201" s="119" t="s">
        <v>152</v>
      </c>
      <c r="B201" s="103"/>
      <c r="C201" s="126">
        <f>C199-C200</f>
        <v>-9452</v>
      </c>
      <c r="D201" s="103"/>
      <c r="E201" s="103"/>
      <c r="F201" s="103"/>
      <c r="G201" s="103"/>
      <c r="H201" s="103"/>
      <c r="I201" s="105"/>
    </row>
    <row r="202" spans="1:9" hidden="1" x14ac:dyDescent="0.2">
      <c r="A202" s="106" t="s">
        <v>153</v>
      </c>
      <c r="B202" s="108"/>
      <c r="C202" s="116">
        <f>ROUND(C201, -2)</f>
        <v>-9500</v>
      </c>
      <c r="D202" s="103"/>
      <c r="E202" s="103"/>
      <c r="F202" s="103"/>
      <c r="G202" s="103"/>
      <c r="H202" s="103"/>
      <c r="I202" s="105"/>
    </row>
    <row r="203" spans="1:9" hidden="1" x14ac:dyDescent="0.2">
      <c r="A203" s="398" t="s">
        <v>72</v>
      </c>
      <c r="B203" s="399"/>
      <c r="C203" s="109">
        <f>IF(C202&gt;=0, (C202*C198*F198), (0))</f>
        <v>0</v>
      </c>
      <c r="D203" s="108"/>
      <c r="E203" s="108"/>
      <c r="F203" s="108"/>
      <c r="G203" s="108"/>
      <c r="H203" s="108"/>
      <c r="I203" s="107"/>
    </row>
    <row r="204" spans="1:9" hidden="1" x14ac:dyDescent="0.2">
      <c r="A204" s="66" t="s">
        <v>177</v>
      </c>
      <c r="B204" s="66"/>
      <c r="C204" s="66"/>
      <c r="D204" s="66"/>
      <c r="E204" s="66"/>
      <c r="F204" s="66"/>
      <c r="G204" s="66"/>
      <c r="H204" s="66"/>
      <c r="I204" s="66"/>
    </row>
    <row r="205" spans="1:9" hidden="1" x14ac:dyDescent="0.2">
      <c r="A205" s="172" t="s">
        <v>230</v>
      </c>
      <c r="B205" s="66"/>
      <c r="C205" s="66"/>
      <c r="D205" s="66"/>
      <c r="E205" s="66"/>
      <c r="F205" s="66"/>
      <c r="G205" s="66"/>
      <c r="H205" s="66"/>
      <c r="I205" s="66"/>
    </row>
    <row r="206" spans="1:9" hidden="1" x14ac:dyDescent="0.2">
      <c r="A206" s="66"/>
      <c r="B206" s="66"/>
      <c r="C206" s="66"/>
      <c r="D206" s="66"/>
      <c r="E206" s="66"/>
      <c r="F206" s="66"/>
      <c r="G206" s="66"/>
      <c r="H206" s="66"/>
      <c r="I206" s="66"/>
    </row>
    <row r="207" spans="1:9" hidden="1" x14ac:dyDescent="0.2">
      <c r="A207" s="66"/>
      <c r="B207" s="66"/>
      <c r="C207" s="66"/>
      <c r="D207" s="66"/>
      <c r="E207" s="66"/>
      <c r="F207" s="66"/>
      <c r="G207" s="66"/>
      <c r="H207" s="66"/>
      <c r="I207" s="66"/>
    </row>
    <row r="208" spans="1:9" hidden="1" x14ac:dyDescent="0.2">
      <c r="A208" s="66"/>
      <c r="B208" s="66"/>
      <c r="C208" s="66"/>
      <c r="D208" s="66"/>
      <c r="E208" s="66"/>
      <c r="F208" s="66"/>
      <c r="G208" s="66"/>
      <c r="H208" s="66"/>
      <c r="I208" s="66"/>
    </row>
    <row r="209" spans="1:9" hidden="1" x14ac:dyDescent="0.2">
      <c r="A209" s="66"/>
      <c r="B209" s="66"/>
      <c r="C209" s="66"/>
      <c r="D209" s="66"/>
      <c r="E209" s="66"/>
      <c r="F209" s="66"/>
      <c r="G209" s="66"/>
      <c r="H209" s="66"/>
      <c r="I209" s="66"/>
    </row>
    <row r="210" spans="1:9" hidden="1" x14ac:dyDescent="0.2">
      <c r="A210" s="66"/>
      <c r="B210" s="66"/>
      <c r="C210" s="66"/>
      <c r="D210" s="66"/>
      <c r="E210" s="66"/>
      <c r="F210" s="66"/>
      <c r="G210" s="66"/>
      <c r="H210" s="66"/>
      <c r="I210" s="66"/>
    </row>
    <row r="211" spans="1:9" hidden="1" x14ac:dyDescent="0.2">
      <c r="A211" s="66"/>
      <c r="B211" s="66"/>
      <c r="C211" s="66"/>
      <c r="D211" s="66"/>
      <c r="E211" s="66"/>
      <c r="F211" s="66"/>
      <c r="G211" s="66"/>
      <c r="H211" s="66"/>
      <c r="I211" s="66"/>
    </row>
    <row r="212" spans="1:9" hidden="1" x14ac:dyDescent="0.2">
      <c r="A212" s="66"/>
      <c r="B212" s="66"/>
      <c r="C212" s="66"/>
      <c r="D212" s="66"/>
      <c r="E212" s="66"/>
      <c r="F212" s="66"/>
      <c r="G212" s="66"/>
      <c r="H212" s="66"/>
      <c r="I212" s="66"/>
    </row>
    <row r="213" spans="1:9" hidden="1" x14ac:dyDescent="0.2">
      <c r="A213" s="66"/>
      <c r="B213" s="66"/>
      <c r="C213" s="66"/>
      <c r="D213" s="66"/>
      <c r="E213" s="66"/>
      <c r="F213" s="66"/>
      <c r="G213" s="66"/>
      <c r="H213" s="66"/>
      <c r="I213" s="66"/>
    </row>
    <row r="214" spans="1:9" hidden="1" x14ac:dyDescent="0.2">
      <c r="A214" s="66"/>
      <c r="B214" s="66"/>
      <c r="C214" s="66"/>
      <c r="D214" s="66"/>
      <c r="E214" s="66"/>
      <c r="F214" s="66"/>
      <c r="G214" s="66"/>
      <c r="H214" s="66"/>
      <c r="I214" s="66"/>
    </row>
    <row r="215" spans="1:9" hidden="1" x14ac:dyDescent="0.2">
      <c r="A215" s="66"/>
      <c r="B215" s="66"/>
      <c r="C215" s="66"/>
      <c r="D215" s="66"/>
      <c r="E215" s="66"/>
      <c r="F215" s="66"/>
      <c r="G215" s="66"/>
      <c r="H215" s="66"/>
      <c r="I215" s="66"/>
    </row>
    <row r="216" spans="1:9" hidden="1" x14ac:dyDescent="0.2">
      <c r="A216" s="66"/>
      <c r="B216" s="66"/>
      <c r="C216" s="66"/>
      <c r="D216" s="66"/>
      <c r="E216" s="66"/>
      <c r="F216" s="66"/>
      <c r="G216" s="66"/>
      <c r="H216" s="66"/>
      <c r="I216" s="66"/>
    </row>
    <row r="217" spans="1:9" hidden="1" x14ac:dyDescent="0.2">
      <c r="A217" s="66"/>
      <c r="B217" s="66"/>
      <c r="C217" s="66"/>
      <c r="D217" s="66"/>
      <c r="E217" s="66"/>
      <c r="F217" s="66"/>
      <c r="G217" s="66"/>
      <c r="H217" s="66"/>
      <c r="I217" s="66"/>
    </row>
    <row r="218" spans="1:9" hidden="1" x14ac:dyDescent="0.2">
      <c r="A218" s="66"/>
      <c r="B218" s="66"/>
      <c r="C218" s="66"/>
      <c r="D218" s="66"/>
      <c r="E218" s="66"/>
      <c r="F218" s="66"/>
      <c r="G218" s="66"/>
      <c r="H218" s="66"/>
      <c r="I218" s="66"/>
    </row>
    <row r="219" spans="1:9" hidden="1" x14ac:dyDescent="0.2">
      <c r="A219" s="66"/>
      <c r="B219" s="66"/>
      <c r="C219" s="66"/>
      <c r="D219" s="66"/>
      <c r="E219" s="66"/>
      <c r="F219" s="66"/>
      <c r="G219" s="66"/>
      <c r="H219" s="66"/>
      <c r="I219" s="66"/>
    </row>
    <row r="220" spans="1:9" hidden="1" x14ac:dyDescent="0.2">
      <c r="A220" s="66"/>
      <c r="B220" s="66"/>
      <c r="C220" s="66"/>
      <c r="D220" s="66"/>
      <c r="E220" s="66"/>
      <c r="F220" s="66"/>
      <c r="G220" s="66"/>
      <c r="H220" s="66"/>
      <c r="I220" s="66"/>
    </row>
    <row r="221" spans="1:9" hidden="1" x14ac:dyDescent="0.2">
      <c r="A221" s="66"/>
      <c r="B221" s="66"/>
      <c r="C221" s="66"/>
      <c r="D221" s="66"/>
      <c r="E221" s="66"/>
      <c r="F221" s="66"/>
      <c r="G221" s="66"/>
      <c r="H221" s="66"/>
      <c r="I221" s="66"/>
    </row>
    <row r="222" spans="1:9" hidden="1" x14ac:dyDescent="0.2">
      <c r="A222" s="66"/>
      <c r="B222" s="66"/>
      <c r="C222" s="66"/>
      <c r="D222" s="66"/>
      <c r="E222" s="66"/>
      <c r="F222" s="66"/>
      <c r="G222" s="66"/>
      <c r="H222" s="66"/>
      <c r="I222" s="66"/>
    </row>
    <row r="223" spans="1:9" hidden="1" x14ac:dyDescent="0.2">
      <c r="A223" s="66"/>
      <c r="B223" s="66"/>
      <c r="C223" s="66"/>
      <c r="D223" s="66"/>
      <c r="E223" s="66"/>
      <c r="F223" s="66"/>
      <c r="G223" s="66"/>
      <c r="H223" s="66"/>
      <c r="I223" s="66"/>
    </row>
    <row r="224" spans="1:9" hidden="1" x14ac:dyDescent="0.2">
      <c r="A224" s="66"/>
      <c r="B224" s="66"/>
      <c r="C224" s="66"/>
      <c r="D224" s="66"/>
      <c r="E224" s="66"/>
      <c r="F224" s="66"/>
      <c r="G224" s="66"/>
      <c r="H224" s="66"/>
      <c r="I224" s="66"/>
    </row>
    <row r="225" spans="1:9" hidden="1" x14ac:dyDescent="0.2">
      <c r="A225" s="66"/>
      <c r="B225" s="66"/>
      <c r="C225" s="66"/>
      <c r="D225" s="66"/>
      <c r="E225" s="66"/>
      <c r="F225" s="66"/>
      <c r="G225" s="66"/>
      <c r="H225" s="66"/>
      <c r="I225" s="66"/>
    </row>
    <row r="226" spans="1:9" hidden="1" x14ac:dyDescent="0.2">
      <c r="A226" s="66"/>
      <c r="B226" s="66"/>
      <c r="C226" s="66"/>
      <c r="D226" s="66"/>
      <c r="E226" s="66"/>
      <c r="F226" s="66"/>
      <c r="G226" s="66"/>
      <c r="H226" s="66"/>
      <c r="I226" s="66"/>
    </row>
    <row r="227" spans="1:9" hidden="1" x14ac:dyDescent="0.2">
      <c r="A227" s="66"/>
      <c r="B227" s="66"/>
      <c r="C227" s="66"/>
      <c r="D227" s="66"/>
      <c r="E227" s="66"/>
      <c r="F227" s="66"/>
      <c r="G227" s="66"/>
      <c r="H227" s="66"/>
      <c r="I227" s="66"/>
    </row>
    <row r="228" spans="1:9" hidden="1" x14ac:dyDescent="0.2">
      <c r="A228" s="66"/>
      <c r="B228" s="66"/>
      <c r="C228" s="66"/>
      <c r="D228" s="66"/>
      <c r="E228" s="66"/>
      <c r="F228" s="66"/>
      <c r="G228" s="66"/>
      <c r="H228" s="66"/>
      <c r="I228" s="66"/>
    </row>
    <row r="229" spans="1:9" hidden="1" x14ac:dyDescent="0.2">
      <c r="A229" s="66"/>
      <c r="B229" s="66"/>
      <c r="C229" s="66"/>
      <c r="D229" s="66"/>
      <c r="E229" s="66"/>
      <c r="F229" s="66"/>
      <c r="G229" s="66"/>
      <c r="H229" s="66"/>
      <c r="I229" s="66"/>
    </row>
    <row r="230" spans="1:9" hidden="1" x14ac:dyDescent="0.2">
      <c r="A230" s="66"/>
      <c r="B230" s="66"/>
      <c r="C230" s="66"/>
      <c r="D230" s="66"/>
      <c r="E230" s="66"/>
      <c r="F230" s="66"/>
      <c r="G230" s="66"/>
      <c r="H230" s="66"/>
      <c r="I230" s="66"/>
    </row>
    <row r="231" spans="1:9" hidden="1" x14ac:dyDescent="0.2">
      <c r="A231" s="66"/>
      <c r="B231" s="66"/>
      <c r="C231" s="66"/>
      <c r="D231" s="66"/>
      <c r="E231" s="66"/>
      <c r="F231" s="66"/>
      <c r="G231" s="66"/>
      <c r="H231" s="66"/>
      <c r="I231" s="66"/>
    </row>
    <row r="232" spans="1:9" hidden="1" x14ac:dyDescent="0.2">
      <c r="A232" s="66"/>
      <c r="B232" s="66"/>
      <c r="C232" s="66"/>
      <c r="D232" s="66"/>
      <c r="E232" s="66"/>
      <c r="F232" s="66"/>
      <c r="G232" s="66"/>
      <c r="H232" s="66"/>
      <c r="I232" s="66"/>
    </row>
    <row r="233" spans="1:9" hidden="1" x14ac:dyDescent="0.2">
      <c r="A233" s="66"/>
      <c r="B233" s="66"/>
      <c r="C233" s="66"/>
      <c r="D233" s="66"/>
      <c r="E233" s="66"/>
      <c r="F233" s="66"/>
      <c r="G233" s="66"/>
      <c r="H233" s="66"/>
      <c r="I233" s="66"/>
    </row>
    <row r="234" spans="1:9" hidden="1" x14ac:dyDescent="0.2">
      <c r="A234" s="66"/>
      <c r="B234" s="66"/>
      <c r="C234" s="66"/>
      <c r="D234" s="66"/>
      <c r="E234" s="66"/>
      <c r="F234" s="66"/>
      <c r="G234" s="66"/>
      <c r="H234" s="66"/>
      <c r="I234" s="66"/>
    </row>
    <row r="235" spans="1:9" hidden="1" x14ac:dyDescent="0.2">
      <c r="A235" s="66"/>
      <c r="B235" s="66"/>
      <c r="C235" s="66"/>
      <c r="D235" s="66"/>
      <c r="E235" s="66"/>
      <c r="F235" s="66"/>
      <c r="G235" s="66"/>
      <c r="H235" s="66"/>
      <c r="I235" s="66"/>
    </row>
    <row r="236" spans="1:9" hidden="1" x14ac:dyDescent="0.2">
      <c r="A236" s="66"/>
      <c r="B236" s="66"/>
      <c r="C236" s="66"/>
      <c r="D236" s="66"/>
      <c r="E236" s="66"/>
      <c r="F236" s="66"/>
      <c r="G236" s="66"/>
      <c r="H236" s="66"/>
      <c r="I236" s="66"/>
    </row>
    <row r="237" spans="1:9" hidden="1" x14ac:dyDescent="0.2">
      <c r="A237" s="66"/>
      <c r="B237" s="66"/>
      <c r="C237" s="66"/>
      <c r="D237" s="66"/>
      <c r="E237" s="66"/>
      <c r="F237" s="66"/>
      <c r="G237" s="66"/>
      <c r="H237" s="66"/>
      <c r="I237" s="66"/>
    </row>
    <row r="238" spans="1:9" hidden="1" x14ac:dyDescent="0.2">
      <c r="A238" s="66"/>
      <c r="B238" s="66"/>
      <c r="C238" s="66"/>
      <c r="D238" s="66"/>
      <c r="E238" s="66"/>
      <c r="F238" s="66"/>
      <c r="G238" s="66"/>
      <c r="H238" s="66"/>
      <c r="I238" s="66"/>
    </row>
    <row r="239" spans="1:9" hidden="1" x14ac:dyDescent="0.2">
      <c r="A239" s="66"/>
      <c r="B239" s="66"/>
      <c r="C239" s="66"/>
      <c r="D239" s="66"/>
      <c r="E239" s="66"/>
      <c r="F239" s="66"/>
      <c r="G239" s="66"/>
      <c r="H239" s="66"/>
      <c r="I239" s="66"/>
    </row>
    <row r="240" spans="1:9" hidden="1" x14ac:dyDescent="0.2">
      <c r="A240" s="66"/>
      <c r="B240" s="66"/>
      <c r="C240" s="66"/>
      <c r="D240" s="66"/>
      <c r="E240" s="66"/>
      <c r="F240" s="66"/>
      <c r="G240" s="66"/>
      <c r="H240" s="66"/>
      <c r="I240" s="66"/>
    </row>
    <row r="241" spans="1:9" hidden="1" x14ac:dyDescent="0.2">
      <c r="A241" s="66"/>
      <c r="B241" s="66"/>
      <c r="C241" s="66"/>
      <c r="D241" s="66"/>
      <c r="E241" s="66"/>
      <c r="F241" s="66"/>
      <c r="G241" s="66"/>
      <c r="H241" s="66"/>
      <c r="I241" s="66"/>
    </row>
    <row r="242" spans="1:9" hidden="1" x14ac:dyDescent="0.2">
      <c r="A242" s="66"/>
      <c r="B242" s="66"/>
      <c r="C242" s="66"/>
      <c r="D242" s="66"/>
      <c r="E242" s="66"/>
      <c r="F242" s="66"/>
      <c r="G242" s="66"/>
      <c r="H242" s="66"/>
      <c r="I242" s="66"/>
    </row>
    <row r="243" spans="1:9" hidden="1" x14ac:dyDescent="0.2">
      <c r="A243" s="66"/>
      <c r="B243" s="66"/>
      <c r="C243" s="66"/>
      <c r="D243" s="66"/>
      <c r="E243" s="66"/>
      <c r="F243" s="66"/>
      <c r="G243" s="66"/>
      <c r="H243" s="66"/>
      <c r="I243" s="66"/>
    </row>
    <row r="244" spans="1:9" hidden="1" x14ac:dyDescent="0.2">
      <c r="A244" s="66"/>
      <c r="B244" s="66"/>
      <c r="C244" s="66"/>
      <c r="D244" s="66"/>
      <c r="E244" s="66"/>
      <c r="F244" s="66"/>
      <c r="G244" s="66"/>
      <c r="H244" s="66"/>
      <c r="I244" s="66"/>
    </row>
    <row r="245" spans="1:9" hidden="1" x14ac:dyDescent="0.2">
      <c r="A245" s="66"/>
      <c r="B245" s="66"/>
      <c r="C245" s="66"/>
      <c r="D245" s="66"/>
      <c r="E245" s="66"/>
      <c r="F245" s="66"/>
      <c r="G245" s="66"/>
      <c r="H245" s="66"/>
      <c r="I245" s="66"/>
    </row>
    <row r="246" spans="1:9" hidden="1" x14ac:dyDescent="0.2">
      <c r="A246" s="66"/>
      <c r="B246" s="66"/>
      <c r="C246" s="66"/>
      <c r="D246" s="66"/>
      <c r="E246" s="66"/>
      <c r="F246" s="66"/>
      <c r="G246" s="66"/>
      <c r="H246" s="66"/>
      <c r="I246" s="66"/>
    </row>
    <row r="247" spans="1:9" hidden="1" x14ac:dyDescent="0.2">
      <c r="A247" s="66"/>
      <c r="B247" s="66"/>
      <c r="C247" s="66"/>
      <c r="D247" s="66"/>
      <c r="E247" s="66"/>
      <c r="F247" s="66"/>
      <c r="G247" s="66"/>
      <c r="H247" s="66"/>
      <c r="I247" s="66"/>
    </row>
    <row r="248" spans="1:9" hidden="1" x14ac:dyDescent="0.2">
      <c r="A248" s="66"/>
      <c r="B248" s="66"/>
      <c r="C248" s="66"/>
      <c r="D248" s="66"/>
      <c r="E248" s="66"/>
      <c r="F248" s="66"/>
      <c r="G248" s="66"/>
      <c r="H248" s="66"/>
      <c r="I248" s="66"/>
    </row>
    <row r="249" spans="1:9" hidden="1" x14ac:dyDescent="0.2">
      <c r="A249" s="66"/>
      <c r="B249" s="66"/>
      <c r="C249" s="66"/>
      <c r="D249" s="66"/>
      <c r="E249" s="66"/>
      <c r="F249" s="66"/>
      <c r="G249" s="66"/>
      <c r="H249" s="66"/>
      <c r="I249" s="66"/>
    </row>
    <row r="250" spans="1:9" hidden="1" x14ac:dyDescent="0.2">
      <c r="A250" s="66"/>
      <c r="B250" s="66"/>
      <c r="C250" s="66"/>
      <c r="D250" s="66"/>
      <c r="E250" s="66"/>
      <c r="F250" s="66"/>
      <c r="G250" s="66"/>
      <c r="H250" s="66"/>
      <c r="I250" s="66"/>
    </row>
    <row r="251" spans="1:9" hidden="1" x14ac:dyDescent="0.2">
      <c r="A251" s="66"/>
      <c r="B251" s="66"/>
      <c r="C251" s="66"/>
      <c r="D251" s="66"/>
      <c r="E251" s="66"/>
      <c r="F251" s="66"/>
      <c r="G251" s="66"/>
      <c r="H251" s="66"/>
      <c r="I251" s="66"/>
    </row>
    <row r="252" spans="1:9" hidden="1" x14ac:dyDescent="0.2">
      <c r="A252" s="66"/>
      <c r="B252" s="66"/>
      <c r="C252" s="66"/>
      <c r="D252" s="66"/>
      <c r="E252" s="66"/>
      <c r="F252" s="66"/>
      <c r="G252" s="66"/>
      <c r="H252" s="66"/>
      <c r="I252" s="66"/>
    </row>
    <row r="253" spans="1:9" hidden="1" x14ac:dyDescent="0.2">
      <c r="A253" s="66"/>
      <c r="B253" s="66"/>
      <c r="C253" s="66"/>
      <c r="D253" s="66"/>
      <c r="E253" s="66"/>
      <c r="F253" s="66"/>
      <c r="G253" s="66"/>
      <c r="H253" s="66"/>
      <c r="I253" s="66"/>
    </row>
    <row r="254" spans="1:9" hidden="1" x14ac:dyDescent="0.2">
      <c r="A254" s="66"/>
      <c r="B254" s="66"/>
      <c r="C254" s="66"/>
      <c r="D254" s="66"/>
      <c r="E254" s="66"/>
      <c r="F254" s="66"/>
      <c r="G254" s="66"/>
      <c r="H254" s="66"/>
      <c r="I254" s="66"/>
    </row>
    <row r="255" spans="1:9" hidden="1" x14ac:dyDescent="0.2">
      <c r="A255" s="66"/>
      <c r="B255" s="66"/>
      <c r="C255" s="66"/>
      <c r="D255" s="66"/>
      <c r="E255" s="66"/>
      <c r="F255" s="66"/>
      <c r="G255" s="66"/>
      <c r="H255" s="66"/>
      <c r="I255" s="66"/>
    </row>
    <row r="256" spans="1:9" hidden="1" x14ac:dyDescent="0.2">
      <c r="A256" s="66"/>
      <c r="B256" s="66"/>
      <c r="C256" s="66"/>
      <c r="D256" s="66"/>
      <c r="E256" s="66"/>
      <c r="F256" s="66"/>
      <c r="G256" s="66"/>
      <c r="H256" s="66"/>
      <c r="I256" s="66"/>
    </row>
    <row r="257" spans="1:9" hidden="1" x14ac:dyDescent="0.2">
      <c r="A257" s="66"/>
      <c r="B257" s="66"/>
      <c r="C257" s="66"/>
      <c r="D257" s="66"/>
      <c r="E257" s="66"/>
      <c r="F257" s="66"/>
      <c r="G257" s="66"/>
      <c r="H257" s="66"/>
      <c r="I257" s="66"/>
    </row>
    <row r="258" spans="1:9" hidden="1" x14ac:dyDescent="0.2">
      <c r="A258" s="66"/>
      <c r="B258" s="66"/>
      <c r="C258" s="66"/>
      <c r="D258" s="66"/>
      <c r="E258" s="66"/>
      <c r="F258" s="66"/>
      <c r="G258" s="66"/>
      <c r="H258" s="66"/>
      <c r="I258" s="66"/>
    </row>
    <row r="259" spans="1:9" hidden="1" x14ac:dyDescent="0.2">
      <c r="A259" s="66"/>
      <c r="B259" s="66"/>
      <c r="C259" s="66"/>
      <c r="D259" s="66"/>
      <c r="E259" s="66"/>
      <c r="F259" s="66"/>
      <c r="G259" s="66"/>
      <c r="H259" s="66"/>
      <c r="I259" s="66"/>
    </row>
    <row r="260" spans="1:9" hidden="1" x14ac:dyDescent="0.2">
      <c r="A260" s="66"/>
      <c r="B260" s="66"/>
      <c r="C260" s="66"/>
      <c r="D260" s="66"/>
      <c r="E260" s="66"/>
      <c r="F260" s="66"/>
      <c r="G260" s="66"/>
      <c r="H260" s="66"/>
      <c r="I260" s="66"/>
    </row>
    <row r="261" spans="1:9" hidden="1" x14ac:dyDescent="0.2">
      <c r="A261" s="66"/>
      <c r="B261" s="66"/>
      <c r="C261" s="66"/>
      <c r="D261" s="66"/>
      <c r="E261" s="66"/>
      <c r="F261" s="66"/>
      <c r="G261" s="66"/>
      <c r="H261" s="66"/>
      <c r="I261" s="66"/>
    </row>
    <row r="262" spans="1:9" hidden="1" x14ac:dyDescent="0.2">
      <c r="A262" s="66"/>
      <c r="B262" s="66"/>
      <c r="C262" s="66"/>
      <c r="D262" s="66"/>
      <c r="E262" s="66"/>
      <c r="F262" s="66"/>
      <c r="G262" s="66"/>
      <c r="H262" s="66"/>
      <c r="I262" s="66"/>
    </row>
    <row r="263" spans="1:9" hidden="1" x14ac:dyDescent="0.2">
      <c r="A263" s="66"/>
      <c r="B263" s="66"/>
      <c r="C263" s="66"/>
      <c r="D263" s="66"/>
      <c r="E263" s="66"/>
      <c r="F263" s="66"/>
      <c r="G263" s="66"/>
      <c r="H263" s="66"/>
      <c r="I263" s="66"/>
    </row>
    <row r="264" spans="1:9" hidden="1" x14ac:dyDescent="0.2">
      <c r="A264" s="66"/>
      <c r="B264" s="66"/>
      <c r="C264" s="66"/>
      <c r="D264" s="66"/>
      <c r="E264" s="66"/>
      <c r="F264" s="66"/>
      <c r="G264" s="66"/>
      <c r="H264" s="66"/>
      <c r="I264" s="66"/>
    </row>
    <row r="265" spans="1:9" x14ac:dyDescent="0.2">
      <c r="A265" s="172" t="s">
        <v>333</v>
      </c>
      <c r="B265" s="66"/>
      <c r="C265" s="66"/>
      <c r="D265" s="66"/>
      <c r="E265" s="66"/>
      <c r="F265" s="66"/>
      <c r="G265" s="66"/>
      <c r="H265" s="66"/>
      <c r="I265" s="66"/>
    </row>
    <row r="266" spans="1:9" ht="15.75" thickBot="1" x14ac:dyDescent="0.25">
      <c r="A266" s="232" t="s">
        <v>175</v>
      </c>
      <c r="B266" s="233"/>
      <c r="C266" s="233"/>
      <c r="D266" s="233"/>
      <c r="E266" s="233"/>
      <c r="F266" s="233"/>
      <c r="G266" s="233"/>
      <c r="H266" s="233"/>
      <c r="I266" s="234"/>
    </row>
    <row r="267" spans="1:9" x14ac:dyDescent="0.2">
      <c r="A267" s="343"/>
      <c r="B267" s="341"/>
      <c r="C267" s="341"/>
      <c r="D267" s="358" t="s">
        <v>162</v>
      </c>
      <c r="E267" s="344"/>
      <c r="F267" s="357"/>
      <c r="G267" s="344" t="s">
        <v>163</v>
      </c>
      <c r="H267" s="344"/>
      <c r="I267" s="357"/>
    </row>
    <row r="268" spans="1:9" x14ac:dyDescent="0.2">
      <c r="A268" s="397" t="s">
        <v>164</v>
      </c>
      <c r="B268" s="277"/>
      <c r="C268" s="277"/>
      <c r="D268" s="349" t="s">
        <v>166</v>
      </c>
      <c r="E268" s="324"/>
      <c r="F268" s="325"/>
      <c r="G268" s="324" t="s">
        <v>165</v>
      </c>
      <c r="H268" s="324"/>
      <c r="I268" s="325"/>
    </row>
    <row r="269" spans="1:9" x14ac:dyDescent="0.2">
      <c r="A269" s="469" t="s">
        <v>174</v>
      </c>
      <c r="B269" s="286"/>
      <c r="C269" s="286"/>
      <c r="D269" s="302" t="s">
        <v>166</v>
      </c>
      <c r="E269" s="296"/>
      <c r="F269" s="297"/>
      <c r="G269" s="296" t="s">
        <v>165</v>
      </c>
      <c r="H269" s="296"/>
      <c r="I269" s="297"/>
    </row>
    <row r="270" spans="1:9" x14ac:dyDescent="0.2">
      <c r="A270" s="470"/>
      <c r="B270" s="288"/>
      <c r="C270" s="288"/>
      <c r="D270" s="352"/>
      <c r="E270" s="361"/>
      <c r="F270" s="348"/>
      <c r="G270" s="361"/>
      <c r="H270" s="361"/>
      <c r="I270" s="348"/>
    </row>
    <row r="271" spans="1:9" x14ac:dyDescent="0.2">
      <c r="A271" s="471" t="s">
        <v>161</v>
      </c>
      <c r="B271" s="472"/>
      <c r="C271" s="472"/>
      <c r="D271" s="302" t="s">
        <v>167</v>
      </c>
      <c r="E271" s="296"/>
      <c r="F271" s="297"/>
      <c r="G271" s="324" t="s">
        <v>168</v>
      </c>
      <c r="H271" s="324"/>
      <c r="I271" s="325"/>
    </row>
    <row r="272" spans="1:9" x14ac:dyDescent="0.2">
      <c r="A272" s="377"/>
      <c r="B272" s="473"/>
      <c r="C272" s="473"/>
      <c r="D272" s="462"/>
      <c r="E272" s="381"/>
      <c r="F272" s="463"/>
      <c r="G272" s="390" t="s">
        <v>169</v>
      </c>
      <c r="H272" s="390"/>
      <c r="I272" s="74" t="s">
        <v>170</v>
      </c>
    </row>
    <row r="273" spans="1:9" ht="15" thickBot="1" x14ac:dyDescent="0.25">
      <c r="A273" s="474"/>
      <c r="B273" s="475"/>
      <c r="C273" s="475"/>
      <c r="D273" s="304"/>
      <c r="E273" s="346"/>
      <c r="F273" s="332"/>
      <c r="G273" s="339" t="s">
        <v>29</v>
      </c>
      <c r="H273" s="426"/>
      <c r="I273" s="85" t="s">
        <v>171</v>
      </c>
    </row>
    <row r="274" spans="1:9" x14ac:dyDescent="0.2">
      <c r="A274" s="68"/>
      <c r="B274" s="67"/>
      <c r="C274" s="67"/>
      <c r="D274" s="67"/>
      <c r="E274" s="67"/>
      <c r="F274" s="67"/>
      <c r="G274" s="67"/>
      <c r="H274" s="67"/>
      <c r="I274" s="69"/>
    </row>
    <row r="275" spans="1:9" x14ac:dyDescent="0.2">
      <c r="A275" s="79">
        <v>1</v>
      </c>
      <c r="B275" s="276" t="s">
        <v>172</v>
      </c>
      <c r="C275" s="277"/>
      <c r="D275" s="277"/>
      <c r="E275" s="277"/>
      <c r="F275" s="277"/>
      <c r="G275" s="277"/>
      <c r="H275" s="277"/>
      <c r="I275" s="278"/>
    </row>
    <row r="276" spans="1:9" ht="14.25" customHeight="1" x14ac:dyDescent="0.2">
      <c r="A276" s="255">
        <v>2</v>
      </c>
      <c r="B276" s="467" t="s">
        <v>173</v>
      </c>
      <c r="C276" s="359"/>
      <c r="D276" s="359"/>
      <c r="E276" s="359"/>
      <c r="F276" s="359"/>
      <c r="G276" s="359"/>
      <c r="H276" s="359"/>
      <c r="I276" s="360"/>
    </row>
    <row r="277" spans="1:9" x14ac:dyDescent="0.2">
      <c r="A277" s="256"/>
      <c r="B277" s="468"/>
      <c r="C277" s="333"/>
      <c r="D277" s="333"/>
      <c r="E277" s="333"/>
      <c r="F277" s="333"/>
      <c r="G277" s="333"/>
      <c r="H277" s="333"/>
      <c r="I277" s="334"/>
    </row>
    <row r="278" spans="1:9" x14ac:dyDescent="0.2">
      <c r="A278" s="257"/>
      <c r="B278" s="476"/>
      <c r="C278" s="335"/>
      <c r="D278" s="335"/>
      <c r="E278" s="335"/>
      <c r="F278" s="335"/>
      <c r="G278" s="335"/>
      <c r="H278" s="335"/>
      <c r="I278" s="336"/>
    </row>
    <row r="279" spans="1:9" ht="15.75" customHeight="1" x14ac:dyDescent="0.2">
      <c r="A279" s="255">
        <v>3</v>
      </c>
      <c r="B279" s="467" t="s">
        <v>176</v>
      </c>
      <c r="C279" s="359"/>
      <c r="D279" s="359"/>
      <c r="E279" s="359"/>
      <c r="F279" s="359"/>
      <c r="G279" s="359"/>
      <c r="H279" s="359"/>
      <c r="I279" s="360"/>
    </row>
    <row r="280" spans="1:9" ht="15.75" customHeight="1" thickBot="1" x14ac:dyDescent="0.25">
      <c r="A280" s="256"/>
      <c r="B280" s="468"/>
      <c r="C280" s="333"/>
      <c r="D280" s="333"/>
      <c r="E280" s="333"/>
      <c r="F280" s="333"/>
      <c r="G280" s="333"/>
      <c r="H280" s="333"/>
      <c r="I280" s="334"/>
    </row>
    <row r="281" spans="1:9" ht="15" thickBot="1" x14ac:dyDescent="0.25">
      <c r="A281" s="258" t="s">
        <v>92</v>
      </c>
      <c r="B281" s="259"/>
      <c r="C281" s="259"/>
      <c r="D281" s="259"/>
      <c r="E281" s="259"/>
      <c r="F281" s="259"/>
      <c r="G281" s="259"/>
      <c r="H281" s="259"/>
      <c r="I281" s="260"/>
    </row>
    <row r="282" spans="1:9" x14ac:dyDescent="0.2">
      <c r="A282" s="66"/>
      <c r="B282" s="66"/>
      <c r="C282" s="66"/>
      <c r="D282" s="66"/>
      <c r="E282" s="66"/>
      <c r="F282" s="66"/>
      <c r="G282" s="66"/>
      <c r="H282" s="66"/>
      <c r="I282" s="66"/>
    </row>
    <row r="283" spans="1:9" ht="15.75" thickBot="1" x14ac:dyDescent="0.25">
      <c r="A283" s="232" t="s">
        <v>178</v>
      </c>
      <c r="B283" s="233"/>
      <c r="C283" s="233"/>
      <c r="D283" s="233"/>
      <c r="E283" s="233"/>
      <c r="F283" s="233"/>
      <c r="G283" s="233"/>
      <c r="H283" s="233"/>
      <c r="I283" s="234"/>
    </row>
    <row r="284" spans="1:9" ht="15" thickBot="1" x14ac:dyDescent="0.25">
      <c r="A284" s="435" t="s">
        <v>179</v>
      </c>
      <c r="B284" s="436"/>
      <c r="C284" s="436"/>
      <c r="D284" s="436"/>
      <c r="E284" s="436"/>
      <c r="F284" s="436"/>
      <c r="G284" s="436"/>
      <c r="H284" s="436"/>
      <c r="I284" s="437"/>
    </row>
    <row r="285" spans="1:9" x14ac:dyDescent="0.2">
      <c r="A285" s="84">
        <v>1</v>
      </c>
      <c r="B285" s="67" t="s">
        <v>180</v>
      </c>
      <c r="C285" s="67"/>
      <c r="D285" s="67"/>
      <c r="E285" s="67"/>
      <c r="F285" s="67"/>
      <c r="G285" s="67"/>
      <c r="H285" s="67"/>
      <c r="I285" s="69"/>
    </row>
    <row r="286" spans="1:9" x14ac:dyDescent="0.2">
      <c r="A286" s="79">
        <v>2</v>
      </c>
      <c r="B286" s="276" t="s">
        <v>181</v>
      </c>
      <c r="C286" s="277"/>
      <c r="D286" s="277"/>
      <c r="E286" s="277"/>
      <c r="F286" s="277"/>
      <c r="G286" s="277"/>
      <c r="H286" s="277"/>
      <c r="I286" s="278"/>
    </row>
    <row r="287" spans="1:9" x14ac:dyDescent="0.2">
      <c r="A287" s="79">
        <v>3</v>
      </c>
      <c r="B287" s="276" t="s">
        <v>182</v>
      </c>
      <c r="C287" s="277"/>
      <c r="D287" s="277"/>
      <c r="E287" s="277"/>
      <c r="F287" s="277"/>
      <c r="G287" s="277"/>
      <c r="H287" s="277"/>
      <c r="I287" s="278"/>
    </row>
    <row r="288" spans="1:9" x14ac:dyDescent="0.2">
      <c r="A288" s="68"/>
      <c r="B288" s="67"/>
      <c r="C288" s="309" t="s">
        <v>183</v>
      </c>
      <c r="D288" s="310"/>
      <c r="E288" s="374"/>
      <c r="F288" s="347" t="s">
        <v>184</v>
      </c>
      <c r="G288" s="317"/>
      <c r="H288" s="393" t="s">
        <v>186</v>
      </c>
      <c r="I288" s="394"/>
    </row>
    <row r="289" spans="1:9" ht="15" thickBot="1" x14ac:dyDescent="0.25">
      <c r="A289" s="68"/>
      <c r="B289" s="67"/>
      <c r="C289" s="389" t="s">
        <v>185</v>
      </c>
      <c r="D289" s="390"/>
      <c r="E289" s="391"/>
      <c r="F289" s="392" t="s">
        <v>166</v>
      </c>
      <c r="G289" s="308"/>
      <c r="H289" s="395"/>
      <c r="I289" s="396"/>
    </row>
    <row r="290" spans="1:9" ht="15" thickBot="1" x14ac:dyDescent="0.25">
      <c r="A290" s="258" t="s">
        <v>187</v>
      </c>
      <c r="B290" s="259"/>
      <c r="C290" s="259"/>
      <c r="D290" s="259"/>
      <c r="E290" s="259"/>
      <c r="F290" s="259"/>
      <c r="G290" s="259"/>
      <c r="H290" s="259"/>
      <c r="I290" s="260"/>
    </row>
    <row r="291" spans="1:9" ht="15" thickBot="1" x14ac:dyDescent="0.25">
      <c r="A291" s="66"/>
      <c r="B291" s="66"/>
      <c r="C291" s="66"/>
      <c r="D291" s="66"/>
      <c r="E291" s="66"/>
      <c r="F291" s="66"/>
      <c r="G291" s="66"/>
      <c r="H291" s="66"/>
      <c r="I291" s="66"/>
    </row>
    <row r="292" spans="1:9" ht="15" thickBot="1" x14ac:dyDescent="0.25">
      <c r="A292" s="258" t="s">
        <v>188</v>
      </c>
      <c r="B292" s="259"/>
      <c r="C292" s="259"/>
      <c r="D292" s="259"/>
      <c r="E292" s="259"/>
      <c r="F292" s="259"/>
      <c r="G292" s="259"/>
      <c r="H292" s="259"/>
      <c r="I292" s="260"/>
    </row>
    <row r="293" spans="1:9" ht="15.75" thickBot="1" x14ac:dyDescent="0.25">
      <c r="A293" s="432" t="s">
        <v>205</v>
      </c>
      <c r="B293" s="433"/>
      <c r="C293" s="433"/>
      <c r="D293" s="433"/>
      <c r="E293" s="433"/>
      <c r="F293" s="433"/>
      <c r="G293" s="433"/>
      <c r="H293" s="433"/>
      <c r="I293" s="434"/>
    </row>
    <row r="294" spans="1:9" ht="15" thickBot="1" x14ac:dyDescent="0.25">
      <c r="A294" s="295" t="s">
        <v>90</v>
      </c>
      <c r="B294" s="258" t="s">
        <v>189</v>
      </c>
      <c r="C294" s="259"/>
      <c r="D294" s="259"/>
      <c r="E294" s="259"/>
      <c r="F294" s="259"/>
      <c r="G294" s="259"/>
      <c r="H294" s="259"/>
      <c r="I294" s="260"/>
    </row>
    <row r="295" spans="1:9" x14ac:dyDescent="0.2">
      <c r="A295" s="215"/>
      <c r="B295" s="63" t="s">
        <v>190</v>
      </c>
      <c r="C295" s="466" t="s">
        <v>193</v>
      </c>
      <c r="D295" s="466"/>
      <c r="E295" s="466"/>
      <c r="F295" s="466"/>
      <c r="G295" s="464" t="s">
        <v>196</v>
      </c>
      <c r="H295" s="464"/>
      <c r="I295" s="69"/>
    </row>
    <row r="296" spans="1:9" x14ac:dyDescent="0.2">
      <c r="A296" s="215"/>
      <c r="B296" s="64" t="s">
        <v>191</v>
      </c>
      <c r="C296" s="442" t="s">
        <v>194</v>
      </c>
      <c r="D296" s="442"/>
      <c r="E296" s="442"/>
      <c r="F296" s="442"/>
      <c r="G296" s="465" t="s">
        <v>197</v>
      </c>
      <c r="H296" s="465"/>
      <c r="I296" s="69"/>
    </row>
    <row r="297" spans="1:9" x14ac:dyDescent="0.2">
      <c r="A297" s="215"/>
      <c r="B297" s="64" t="s">
        <v>192</v>
      </c>
      <c r="C297" s="442" t="s">
        <v>195</v>
      </c>
      <c r="D297" s="442"/>
      <c r="E297" s="442"/>
      <c r="F297" s="442"/>
      <c r="G297" s="465" t="s">
        <v>198</v>
      </c>
      <c r="H297" s="465"/>
      <c r="I297" s="69"/>
    </row>
    <row r="298" spans="1:9" x14ac:dyDescent="0.2">
      <c r="A298" s="215"/>
      <c r="B298" s="67"/>
      <c r="C298" s="67"/>
      <c r="D298" s="67"/>
      <c r="E298" s="67"/>
      <c r="F298" s="67"/>
      <c r="G298" s="67"/>
      <c r="H298" s="67"/>
      <c r="I298" s="69"/>
    </row>
    <row r="299" spans="1:9" x14ac:dyDescent="0.2">
      <c r="A299" s="215"/>
      <c r="B299" s="277" t="s">
        <v>202</v>
      </c>
      <c r="C299" s="277"/>
      <c r="D299" s="277"/>
      <c r="E299" s="277"/>
      <c r="F299" s="320"/>
      <c r="G299" s="67"/>
      <c r="H299" s="67"/>
      <c r="I299" s="69"/>
    </row>
    <row r="300" spans="1:9" x14ac:dyDescent="0.2">
      <c r="A300" s="215"/>
      <c r="B300" s="64" t="s">
        <v>190</v>
      </c>
      <c r="C300" s="277" t="s">
        <v>199</v>
      </c>
      <c r="D300" s="277"/>
      <c r="E300" s="277"/>
      <c r="F300" s="320"/>
      <c r="G300" s="67"/>
      <c r="H300" s="67"/>
      <c r="I300" s="69"/>
    </row>
    <row r="301" spans="1:9" x14ac:dyDescent="0.2">
      <c r="A301" s="215"/>
      <c r="B301" s="64" t="s">
        <v>191</v>
      </c>
      <c r="C301" s="277" t="s">
        <v>200</v>
      </c>
      <c r="D301" s="277"/>
      <c r="E301" s="277"/>
      <c r="F301" s="320"/>
      <c r="G301" s="67"/>
      <c r="H301" s="67"/>
      <c r="I301" s="69"/>
    </row>
    <row r="302" spans="1:9" x14ac:dyDescent="0.2">
      <c r="A302" s="215"/>
      <c r="B302" s="63" t="s">
        <v>192</v>
      </c>
      <c r="C302" s="310" t="s">
        <v>201</v>
      </c>
      <c r="D302" s="310"/>
      <c r="E302" s="310"/>
      <c r="F302" s="374"/>
      <c r="G302" s="67"/>
      <c r="H302" s="67"/>
      <c r="I302" s="69"/>
    </row>
    <row r="303" spans="1:9" x14ac:dyDescent="0.2">
      <c r="A303" s="215"/>
      <c r="B303" s="67"/>
      <c r="C303" s="67"/>
      <c r="D303" s="67"/>
      <c r="E303" s="67"/>
      <c r="F303" s="67"/>
      <c r="G303" s="67"/>
      <c r="H303" s="67"/>
      <c r="I303" s="69"/>
    </row>
    <row r="304" spans="1:9" ht="15" thickBot="1" x14ac:dyDescent="0.25">
      <c r="A304" s="373"/>
      <c r="B304" s="324" t="s">
        <v>203</v>
      </c>
      <c r="C304" s="324"/>
      <c r="D304" s="324"/>
      <c r="E304" s="324"/>
      <c r="F304" s="324"/>
      <c r="G304" s="324"/>
      <c r="H304" s="324"/>
      <c r="I304" s="325"/>
    </row>
    <row r="305" spans="1:9" ht="15.75" customHeight="1" thickBot="1" x14ac:dyDescent="0.25">
      <c r="A305" s="462"/>
      <c r="B305" s="381"/>
      <c r="C305" s="381"/>
      <c r="D305" s="381"/>
      <c r="E305" s="381"/>
      <c r="F305" s="381"/>
      <c r="G305" s="381"/>
      <c r="H305" s="381"/>
      <c r="I305" s="463"/>
    </row>
    <row r="306" spans="1:9" ht="15" thickBot="1" x14ac:dyDescent="0.25">
      <c r="A306" s="258" t="s">
        <v>204</v>
      </c>
      <c r="B306" s="259"/>
      <c r="C306" s="259"/>
      <c r="D306" s="259"/>
      <c r="E306" s="259"/>
      <c r="F306" s="259"/>
      <c r="G306" s="259"/>
      <c r="H306" s="259"/>
      <c r="I306" s="260"/>
    </row>
    <row r="307" spans="1:9" x14ac:dyDescent="0.2">
      <c r="A307" s="66"/>
      <c r="B307" s="66"/>
      <c r="C307" s="66"/>
      <c r="D307" s="66"/>
      <c r="E307" s="66"/>
      <c r="F307" s="66"/>
      <c r="G307" s="66"/>
      <c r="H307" s="66"/>
      <c r="I307" s="66"/>
    </row>
    <row r="308" spans="1:9" ht="15.75" thickBot="1" x14ac:dyDescent="0.25">
      <c r="A308" s="232" t="s">
        <v>205</v>
      </c>
      <c r="B308" s="233"/>
      <c r="C308" s="233"/>
      <c r="D308" s="233"/>
      <c r="E308" s="233"/>
      <c r="F308" s="233"/>
      <c r="G308" s="233"/>
      <c r="H308" s="233"/>
      <c r="I308" s="234"/>
    </row>
    <row r="309" spans="1:9" ht="15" thickBot="1" x14ac:dyDescent="0.25">
      <c r="A309" s="295" t="s">
        <v>206</v>
      </c>
      <c r="B309" s="258" t="s">
        <v>207</v>
      </c>
      <c r="C309" s="259"/>
      <c r="D309" s="259"/>
      <c r="E309" s="259"/>
      <c r="F309" s="259"/>
      <c r="G309" s="259"/>
      <c r="H309" s="259"/>
      <c r="I309" s="260"/>
    </row>
    <row r="310" spans="1:9" x14ac:dyDescent="0.2">
      <c r="A310" s="215"/>
      <c r="B310" s="63" t="s">
        <v>190</v>
      </c>
      <c r="C310" s="309" t="s">
        <v>208</v>
      </c>
      <c r="D310" s="310"/>
      <c r="E310" s="310"/>
      <c r="F310" s="310"/>
      <c r="G310" s="310"/>
      <c r="H310" s="310"/>
      <c r="I310" s="311"/>
    </row>
    <row r="311" spans="1:9" x14ac:dyDescent="0.2">
      <c r="A311" s="215"/>
      <c r="B311" s="64" t="s">
        <v>191</v>
      </c>
      <c r="C311" s="276" t="s">
        <v>209</v>
      </c>
      <c r="D311" s="277"/>
      <c r="E311" s="277"/>
      <c r="F311" s="277"/>
      <c r="G311" s="277"/>
      <c r="H311" s="277"/>
      <c r="I311" s="278"/>
    </row>
    <row r="312" spans="1:9" x14ac:dyDescent="0.2">
      <c r="A312" s="215"/>
      <c r="B312" s="64" t="s">
        <v>192</v>
      </c>
      <c r="C312" s="276" t="s">
        <v>210</v>
      </c>
      <c r="D312" s="277"/>
      <c r="E312" s="277"/>
      <c r="F312" s="277"/>
      <c r="G312" s="277"/>
      <c r="H312" s="277"/>
      <c r="I312" s="278"/>
    </row>
    <row r="313" spans="1:9" x14ac:dyDescent="0.2">
      <c r="A313" s="215"/>
      <c r="B313" s="308" t="s">
        <v>211</v>
      </c>
      <c r="C313" s="458" t="s">
        <v>212</v>
      </c>
      <c r="D313" s="459"/>
      <c r="E313" s="459"/>
      <c r="F313" s="459"/>
      <c r="G313" s="459"/>
      <c r="H313" s="459"/>
      <c r="I313" s="460"/>
    </row>
    <row r="314" spans="1:9" x14ac:dyDescent="0.2">
      <c r="A314" s="215"/>
      <c r="B314" s="317"/>
      <c r="C314" s="461"/>
      <c r="D314" s="288"/>
      <c r="E314" s="288"/>
      <c r="F314" s="288"/>
      <c r="G314" s="288"/>
      <c r="H314" s="288"/>
      <c r="I314" s="289"/>
    </row>
    <row r="315" spans="1:9" ht="15" thickBot="1" x14ac:dyDescent="0.25">
      <c r="A315" s="373"/>
      <c r="B315" s="82"/>
      <c r="C315" s="82"/>
      <c r="D315" s="82"/>
      <c r="E315" s="82"/>
      <c r="F315" s="82"/>
      <c r="G315" s="82"/>
      <c r="H315" s="82"/>
      <c r="I315" s="83"/>
    </row>
    <row r="316" spans="1:9" ht="15" thickBot="1" x14ac:dyDescent="0.25">
      <c r="A316" s="258" t="s">
        <v>207</v>
      </c>
      <c r="B316" s="259"/>
      <c r="C316" s="259"/>
      <c r="D316" s="259"/>
      <c r="E316" s="259"/>
      <c r="F316" s="259"/>
      <c r="G316" s="259"/>
      <c r="H316" s="259"/>
      <c r="I316" s="260"/>
    </row>
    <row r="317" spans="1:9" x14ac:dyDescent="0.2">
      <c r="A317" s="66"/>
      <c r="B317" s="66"/>
      <c r="C317" s="66"/>
      <c r="D317" s="66"/>
      <c r="E317" s="66"/>
      <c r="F317" s="66"/>
      <c r="G317" s="66"/>
      <c r="H317" s="66"/>
      <c r="I317" s="66"/>
    </row>
    <row r="318" spans="1:9" x14ac:dyDescent="0.2">
      <c r="A318" s="66"/>
      <c r="B318" s="66"/>
      <c r="C318" s="66"/>
      <c r="D318" s="66"/>
      <c r="E318" s="66"/>
      <c r="F318" s="66"/>
      <c r="G318" s="66"/>
      <c r="H318" s="66"/>
      <c r="I318" s="66"/>
    </row>
    <row r="319" spans="1:9" ht="15.75" thickBot="1" x14ac:dyDescent="0.25">
      <c r="A319" s="232" t="s">
        <v>205</v>
      </c>
      <c r="B319" s="233"/>
      <c r="C319" s="233"/>
      <c r="D319" s="233"/>
      <c r="E319" s="233"/>
      <c r="F319" s="233"/>
      <c r="G319" s="233"/>
      <c r="H319" s="233"/>
      <c r="I319" s="234"/>
    </row>
    <row r="320" spans="1:9" ht="15" thickBot="1" x14ac:dyDescent="0.25">
      <c r="A320" s="295" t="s">
        <v>215</v>
      </c>
      <c r="B320" s="258" t="s">
        <v>214</v>
      </c>
      <c r="C320" s="259"/>
      <c r="D320" s="259"/>
      <c r="E320" s="259"/>
      <c r="F320" s="259"/>
      <c r="G320" s="259"/>
      <c r="H320" s="259"/>
      <c r="I320" s="260"/>
    </row>
    <row r="321" spans="1:9" x14ac:dyDescent="0.2">
      <c r="A321" s="215"/>
      <c r="B321" s="63" t="s">
        <v>190</v>
      </c>
      <c r="C321" s="309" t="s">
        <v>216</v>
      </c>
      <c r="D321" s="310"/>
      <c r="E321" s="310"/>
      <c r="F321" s="310"/>
      <c r="G321" s="310"/>
      <c r="H321" s="310"/>
      <c r="I321" s="311"/>
    </row>
    <row r="322" spans="1:9" x14ac:dyDescent="0.2">
      <c r="A322" s="215"/>
      <c r="B322" s="64" t="s">
        <v>191</v>
      </c>
      <c r="C322" s="276" t="s">
        <v>217</v>
      </c>
      <c r="D322" s="277"/>
      <c r="E322" s="277"/>
      <c r="F322" s="277"/>
      <c r="G322" s="277"/>
      <c r="H322" s="277"/>
      <c r="I322" s="278"/>
    </row>
    <row r="323" spans="1:9" x14ac:dyDescent="0.2">
      <c r="A323" s="215"/>
      <c r="B323" s="64" t="s">
        <v>192</v>
      </c>
      <c r="C323" s="276" t="s">
        <v>218</v>
      </c>
      <c r="D323" s="277"/>
      <c r="E323" s="277"/>
      <c r="F323" s="277"/>
      <c r="G323" s="277"/>
      <c r="H323" s="277"/>
      <c r="I323" s="278"/>
    </row>
    <row r="324" spans="1:9" x14ac:dyDescent="0.2">
      <c r="A324" s="215"/>
      <c r="B324" s="64" t="s">
        <v>211</v>
      </c>
      <c r="C324" s="276" t="s">
        <v>219</v>
      </c>
      <c r="D324" s="277"/>
      <c r="E324" s="277"/>
      <c r="F324" s="277"/>
      <c r="G324" s="277"/>
      <c r="H324" s="277"/>
      <c r="I324" s="278"/>
    </row>
    <row r="325" spans="1:9" x14ac:dyDescent="0.2">
      <c r="A325" s="215"/>
      <c r="B325" s="64" t="s">
        <v>213</v>
      </c>
      <c r="C325" s="276" t="s">
        <v>220</v>
      </c>
      <c r="D325" s="277"/>
      <c r="E325" s="277"/>
      <c r="F325" s="277"/>
      <c r="G325" s="277"/>
      <c r="H325" s="277"/>
      <c r="I325" s="278"/>
    </row>
    <row r="326" spans="1:9" x14ac:dyDescent="0.2">
      <c r="A326" s="215"/>
      <c r="B326" s="63" t="s">
        <v>221</v>
      </c>
      <c r="C326" s="309" t="s">
        <v>222</v>
      </c>
      <c r="D326" s="310"/>
      <c r="E326" s="310"/>
      <c r="F326" s="310"/>
      <c r="G326" s="310"/>
      <c r="H326" s="310"/>
      <c r="I326" s="311"/>
    </row>
    <row r="327" spans="1:9" ht="15" thickBot="1" x14ac:dyDescent="0.25">
      <c r="A327" s="373"/>
      <c r="B327" s="82"/>
      <c r="C327" s="82"/>
      <c r="D327" s="82"/>
      <c r="E327" s="82"/>
      <c r="F327" s="82"/>
      <c r="G327" s="82"/>
      <c r="H327" s="82"/>
      <c r="I327" s="83"/>
    </row>
    <row r="328" spans="1:9" ht="15" thickBot="1" x14ac:dyDescent="0.25">
      <c r="A328" s="258" t="s">
        <v>223</v>
      </c>
      <c r="B328" s="259"/>
      <c r="C328" s="259"/>
      <c r="D328" s="259"/>
      <c r="E328" s="259"/>
      <c r="F328" s="259"/>
      <c r="G328" s="259"/>
      <c r="H328" s="259"/>
      <c r="I328" s="260"/>
    </row>
    <row r="329" spans="1:9" x14ac:dyDescent="0.2">
      <c r="A329" s="66"/>
      <c r="B329" s="66"/>
      <c r="C329" s="66"/>
      <c r="D329" s="66"/>
      <c r="E329" s="66"/>
      <c r="F329" s="66"/>
      <c r="G329" s="66"/>
      <c r="H329" s="66"/>
      <c r="I329" s="66"/>
    </row>
    <row r="330" spans="1:9" x14ac:dyDescent="0.2">
      <c r="A330" s="66"/>
      <c r="B330" s="66"/>
      <c r="C330" s="66"/>
      <c r="D330" s="66"/>
      <c r="E330" s="66"/>
      <c r="F330" s="66"/>
      <c r="G330" s="66"/>
      <c r="H330" s="66"/>
      <c r="I330" s="66"/>
    </row>
    <row r="331" spans="1:9" ht="15.75" thickBot="1" x14ac:dyDescent="0.25">
      <c r="A331" s="232" t="s">
        <v>205</v>
      </c>
      <c r="B331" s="233"/>
      <c r="C331" s="233"/>
      <c r="D331" s="233"/>
      <c r="E331" s="233"/>
      <c r="F331" s="233"/>
      <c r="G331" s="233"/>
      <c r="H331" s="233"/>
      <c r="I331" s="234"/>
    </row>
    <row r="332" spans="1:9" ht="15" customHeight="1" thickBot="1" x14ac:dyDescent="0.25">
      <c r="A332" s="295" t="s">
        <v>225</v>
      </c>
      <c r="B332" s="337" t="s">
        <v>224</v>
      </c>
      <c r="C332" s="280"/>
      <c r="D332" s="280"/>
      <c r="E332" s="280"/>
      <c r="F332" s="280"/>
      <c r="G332" s="280"/>
      <c r="H332" s="280"/>
      <c r="I332" s="281"/>
    </row>
    <row r="333" spans="1:9" x14ac:dyDescent="0.2">
      <c r="A333" s="215"/>
      <c r="B333" s="63" t="s">
        <v>190</v>
      </c>
      <c r="C333" s="309" t="s">
        <v>226</v>
      </c>
      <c r="D333" s="310"/>
      <c r="E333" s="310"/>
      <c r="F333" s="310"/>
      <c r="G333" s="310"/>
      <c r="H333" s="310"/>
      <c r="I333" s="311"/>
    </row>
    <row r="334" spans="1:9" x14ac:dyDescent="0.2">
      <c r="A334" s="215"/>
      <c r="B334" s="64" t="s">
        <v>191</v>
      </c>
      <c r="C334" s="276" t="s">
        <v>195</v>
      </c>
      <c r="D334" s="277"/>
      <c r="E334" s="277"/>
      <c r="F334" s="277"/>
      <c r="G334" s="277"/>
      <c r="H334" s="351" t="s">
        <v>198</v>
      </c>
      <c r="I334" s="325"/>
    </row>
    <row r="335" spans="1:9" x14ac:dyDescent="0.2">
      <c r="A335" s="215"/>
      <c r="B335" s="64" t="s">
        <v>192</v>
      </c>
      <c r="C335" s="389" t="s">
        <v>193</v>
      </c>
      <c r="D335" s="390"/>
      <c r="E335" s="390"/>
      <c r="F335" s="390"/>
      <c r="G335" s="390"/>
      <c r="H335" s="351" t="s">
        <v>227</v>
      </c>
      <c r="I335" s="325"/>
    </row>
    <row r="336" spans="1:9" ht="15" thickBot="1" x14ac:dyDescent="0.25">
      <c r="A336" s="373"/>
      <c r="B336" s="76" t="s">
        <v>211</v>
      </c>
      <c r="C336" s="338" t="s">
        <v>228</v>
      </c>
      <c r="D336" s="339"/>
      <c r="E336" s="339"/>
      <c r="F336" s="339"/>
      <c r="G336" s="426"/>
      <c r="H336" s="362" t="s">
        <v>229</v>
      </c>
      <c r="I336" s="363"/>
    </row>
    <row r="337" spans="1:9" ht="15" thickBot="1" x14ac:dyDescent="0.25">
      <c r="A337" s="68"/>
      <c r="B337" s="67"/>
      <c r="C337" s="67"/>
      <c r="D337" s="67"/>
      <c r="E337" s="67"/>
      <c r="F337" s="67"/>
      <c r="G337" s="67"/>
      <c r="H337" s="67"/>
      <c r="I337" s="69"/>
    </row>
    <row r="338" spans="1:9" ht="15" thickBot="1" x14ac:dyDescent="0.25">
      <c r="A338" s="258" t="s">
        <v>224</v>
      </c>
      <c r="B338" s="259"/>
      <c r="C338" s="259"/>
      <c r="D338" s="259"/>
      <c r="E338" s="259"/>
      <c r="F338" s="259"/>
      <c r="G338" s="259"/>
      <c r="H338" s="259"/>
      <c r="I338" s="260"/>
    </row>
    <row r="339" spans="1:9" x14ac:dyDescent="0.2">
      <c r="A339" s="66"/>
      <c r="B339" s="66"/>
      <c r="C339" s="66"/>
      <c r="D339" s="66"/>
      <c r="E339" s="66"/>
      <c r="F339" s="66"/>
      <c r="G339" s="66"/>
      <c r="H339" s="66"/>
      <c r="I339" s="66"/>
    </row>
    <row r="340" spans="1:9" x14ac:dyDescent="0.2">
      <c r="A340" s="66"/>
      <c r="B340" s="66"/>
      <c r="C340" s="66"/>
      <c r="D340" s="66"/>
      <c r="E340" s="66"/>
      <c r="F340" s="66"/>
      <c r="G340" s="66"/>
      <c r="H340" s="66"/>
      <c r="I340" s="66"/>
    </row>
    <row r="341" spans="1:9" ht="15.75" thickBot="1" x14ac:dyDescent="0.25">
      <c r="A341" s="232" t="s">
        <v>205</v>
      </c>
      <c r="B341" s="233"/>
      <c r="C341" s="233"/>
      <c r="D341" s="233"/>
      <c r="E341" s="233"/>
      <c r="F341" s="233"/>
      <c r="G341" s="233"/>
      <c r="H341" s="233"/>
      <c r="I341" s="234"/>
    </row>
    <row r="342" spans="1:9" ht="15" thickBot="1" x14ac:dyDescent="0.25">
      <c r="A342" s="295" t="s">
        <v>231</v>
      </c>
      <c r="B342" s="258" t="s">
        <v>232</v>
      </c>
      <c r="C342" s="259"/>
      <c r="D342" s="259"/>
      <c r="E342" s="259"/>
      <c r="F342" s="259"/>
      <c r="G342" s="259"/>
      <c r="H342" s="259"/>
      <c r="I342" s="260"/>
    </row>
    <row r="343" spans="1:9" ht="15" customHeight="1" x14ac:dyDescent="0.2">
      <c r="A343" s="215"/>
      <c r="B343" s="63" t="s">
        <v>190</v>
      </c>
      <c r="C343" s="309" t="s">
        <v>193</v>
      </c>
      <c r="D343" s="310"/>
      <c r="E343" s="310"/>
      <c r="F343" s="310"/>
      <c r="G343" s="374"/>
      <c r="H343" s="347" t="s">
        <v>196</v>
      </c>
      <c r="I343" s="348"/>
    </row>
    <row r="344" spans="1:9" ht="15" customHeight="1" x14ac:dyDescent="0.2">
      <c r="A344" s="215"/>
      <c r="B344" s="64" t="s">
        <v>191</v>
      </c>
      <c r="C344" s="276" t="s">
        <v>194</v>
      </c>
      <c r="D344" s="277"/>
      <c r="E344" s="277"/>
      <c r="F344" s="277"/>
      <c r="G344" s="320"/>
      <c r="H344" s="351" t="s">
        <v>197</v>
      </c>
      <c r="I344" s="325"/>
    </row>
    <row r="345" spans="1:9" ht="15" customHeight="1" x14ac:dyDescent="0.2">
      <c r="A345" s="215"/>
      <c r="B345" s="64" t="s">
        <v>192</v>
      </c>
      <c r="C345" s="276" t="s">
        <v>195</v>
      </c>
      <c r="D345" s="277"/>
      <c r="E345" s="277"/>
      <c r="F345" s="277"/>
      <c r="G345" s="320"/>
      <c r="H345" s="351" t="s">
        <v>233</v>
      </c>
      <c r="I345" s="325"/>
    </row>
    <row r="346" spans="1:9" ht="15" customHeight="1" x14ac:dyDescent="0.2">
      <c r="A346" s="215"/>
      <c r="B346" s="64" t="s">
        <v>211</v>
      </c>
      <c r="C346" s="276" t="s">
        <v>234</v>
      </c>
      <c r="D346" s="277"/>
      <c r="E346" s="277"/>
      <c r="F346" s="277"/>
      <c r="G346" s="320"/>
      <c r="H346" s="351" t="s">
        <v>235</v>
      </c>
      <c r="I346" s="325"/>
    </row>
    <row r="347" spans="1:9" x14ac:dyDescent="0.2">
      <c r="A347" s="215"/>
      <c r="B347" s="64" t="s">
        <v>213</v>
      </c>
      <c r="C347" s="276" t="s">
        <v>236</v>
      </c>
      <c r="D347" s="277"/>
      <c r="E347" s="277"/>
      <c r="F347" s="277"/>
      <c r="G347" s="277"/>
      <c r="H347" s="277"/>
      <c r="I347" s="278"/>
    </row>
    <row r="348" spans="1:9" x14ac:dyDescent="0.2">
      <c r="A348" s="215"/>
      <c r="B348" s="63" t="s">
        <v>221</v>
      </c>
      <c r="C348" s="276" t="s">
        <v>237</v>
      </c>
      <c r="D348" s="277"/>
      <c r="E348" s="277"/>
      <c r="F348" s="277"/>
      <c r="G348" s="277"/>
      <c r="H348" s="277"/>
      <c r="I348" s="278"/>
    </row>
    <row r="349" spans="1:9" x14ac:dyDescent="0.2">
      <c r="A349" s="215"/>
      <c r="B349" s="81"/>
      <c r="C349" s="277"/>
      <c r="D349" s="277"/>
      <c r="E349" s="277"/>
      <c r="F349" s="277"/>
      <c r="G349" s="72"/>
      <c r="H349" s="72"/>
      <c r="I349" s="75"/>
    </row>
    <row r="350" spans="1:9" x14ac:dyDescent="0.2">
      <c r="A350" s="215"/>
      <c r="B350" s="359" t="s">
        <v>239</v>
      </c>
      <c r="C350" s="359"/>
      <c r="D350" s="359"/>
      <c r="E350" s="359"/>
      <c r="F350" s="359"/>
      <c r="G350" s="359"/>
      <c r="H350" s="359"/>
      <c r="I350" s="360"/>
    </row>
    <row r="351" spans="1:9" x14ac:dyDescent="0.2">
      <c r="A351" s="215"/>
      <c r="B351" s="335"/>
      <c r="C351" s="335"/>
      <c r="D351" s="335"/>
      <c r="E351" s="335"/>
      <c r="F351" s="335"/>
      <c r="G351" s="335"/>
      <c r="H351" s="335"/>
      <c r="I351" s="336"/>
    </row>
    <row r="352" spans="1:9" ht="15" thickBot="1" x14ac:dyDescent="0.25">
      <c r="A352" s="373"/>
      <c r="B352" s="367"/>
      <c r="C352" s="367"/>
      <c r="D352" s="367"/>
      <c r="E352" s="367"/>
      <c r="F352" s="367"/>
      <c r="G352" s="367"/>
      <c r="H352" s="367"/>
      <c r="I352" s="363"/>
    </row>
    <row r="353" spans="1:9" ht="15" thickBot="1" x14ac:dyDescent="0.25">
      <c r="A353" s="258" t="s">
        <v>240</v>
      </c>
      <c r="B353" s="259"/>
      <c r="C353" s="259"/>
      <c r="D353" s="259"/>
      <c r="E353" s="259"/>
      <c r="F353" s="259"/>
      <c r="G353" s="259"/>
      <c r="H353" s="259"/>
      <c r="I353" s="260"/>
    </row>
    <row r="354" spans="1:9" x14ac:dyDescent="0.2">
      <c r="A354" s="66"/>
      <c r="B354" s="66"/>
      <c r="C354" s="66"/>
      <c r="D354" s="66"/>
      <c r="E354" s="66"/>
      <c r="F354" s="66"/>
      <c r="G354" s="66"/>
      <c r="H354" s="66"/>
      <c r="I354" s="66"/>
    </row>
    <row r="355" spans="1:9" x14ac:dyDescent="0.2">
      <c r="A355" s="66"/>
      <c r="B355" s="66"/>
      <c r="C355" s="66"/>
      <c r="D355" s="66"/>
      <c r="E355" s="66"/>
      <c r="F355" s="66"/>
      <c r="G355" s="66"/>
      <c r="H355" s="66"/>
      <c r="I355" s="66"/>
    </row>
    <row r="356" spans="1:9" ht="15.75" thickBot="1" x14ac:dyDescent="0.25">
      <c r="A356" s="232" t="s">
        <v>205</v>
      </c>
      <c r="B356" s="233"/>
      <c r="C356" s="233"/>
      <c r="D356" s="233"/>
      <c r="E356" s="233"/>
      <c r="F356" s="233"/>
      <c r="G356" s="233"/>
      <c r="H356" s="233"/>
      <c r="I356" s="234"/>
    </row>
    <row r="357" spans="1:9" ht="15" thickBot="1" x14ac:dyDescent="0.25">
      <c r="A357" s="295" t="s">
        <v>242</v>
      </c>
      <c r="B357" s="258" t="s">
        <v>241</v>
      </c>
      <c r="C357" s="259"/>
      <c r="D357" s="259"/>
      <c r="E357" s="259"/>
      <c r="F357" s="259"/>
      <c r="G357" s="259"/>
      <c r="H357" s="259"/>
      <c r="I357" s="260"/>
    </row>
    <row r="358" spans="1:9" ht="14.25" customHeight="1" x14ac:dyDescent="0.2">
      <c r="A358" s="215"/>
      <c r="B358" s="361" t="s">
        <v>243</v>
      </c>
      <c r="C358" s="361"/>
      <c r="D358" s="361"/>
      <c r="E358" s="361"/>
      <c r="F358" s="361"/>
      <c r="G358" s="361"/>
      <c r="H358" s="361"/>
      <c r="I358" s="348"/>
    </row>
    <row r="359" spans="1:9" ht="14.25" customHeight="1" x14ac:dyDescent="0.2">
      <c r="A359" s="215"/>
      <c r="B359" s="64" t="s">
        <v>190</v>
      </c>
      <c r="C359" s="276" t="s">
        <v>245</v>
      </c>
      <c r="D359" s="277"/>
      <c r="E359" s="277"/>
      <c r="F359" s="277"/>
      <c r="G359" s="320"/>
      <c r="H359" s="351" t="s">
        <v>244</v>
      </c>
      <c r="I359" s="325"/>
    </row>
    <row r="360" spans="1:9" ht="14.25" customHeight="1" x14ac:dyDescent="0.2">
      <c r="A360" s="215"/>
      <c r="B360" s="64" t="s">
        <v>191</v>
      </c>
      <c r="C360" s="276" t="s">
        <v>246</v>
      </c>
      <c r="D360" s="277"/>
      <c r="E360" s="277"/>
      <c r="F360" s="277"/>
      <c r="G360" s="320"/>
      <c r="H360" s="351" t="s">
        <v>247</v>
      </c>
      <c r="I360" s="325"/>
    </row>
    <row r="361" spans="1:9" ht="14.25" customHeight="1" x14ac:dyDescent="0.2">
      <c r="A361" s="215"/>
      <c r="B361" s="64" t="s">
        <v>192</v>
      </c>
      <c r="C361" s="276" t="s">
        <v>195</v>
      </c>
      <c r="D361" s="277"/>
      <c r="E361" s="277"/>
      <c r="F361" s="277"/>
      <c r="G361" s="320"/>
      <c r="H361" s="351" t="s">
        <v>248</v>
      </c>
      <c r="I361" s="325"/>
    </row>
    <row r="362" spans="1:9" ht="14.25" customHeight="1" x14ac:dyDescent="0.2">
      <c r="A362" s="215"/>
      <c r="B362" s="64" t="s">
        <v>211</v>
      </c>
      <c r="C362" s="276" t="s">
        <v>249</v>
      </c>
      <c r="D362" s="277"/>
      <c r="E362" s="277"/>
      <c r="F362" s="277"/>
      <c r="G362" s="320"/>
      <c r="H362" s="351" t="s">
        <v>250</v>
      </c>
      <c r="I362" s="325"/>
    </row>
    <row r="363" spans="1:9" ht="14.25" customHeight="1" x14ac:dyDescent="0.2">
      <c r="A363" s="215"/>
      <c r="B363" s="64" t="s">
        <v>213</v>
      </c>
      <c r="C363" s="276" t="s">
        <v>251</v>
      </c>
      <c r="D363" s="277"/>
      <c r="E363" s="277"/>
      <c r="F363" s="277"/>
      <c r="G363" s="320"/>
      <c r="H363" s="351" t="s">
        <v>252</v>
      </c>
      <c r="I363" s="325"/>
    </row>
    <row r="364" spans="1:9" ht="14.25" customHeight="1" x14ac:dyDescent="0.2">
      <c r="A364" s="215"/>
      <c r="B364" s="64" t="s">
        <v>221</v>
      </c>
      <c r="C364" s="276" t="s">
        <v>193</v>
      </c>
      <c r="D364" s="277"/>
      <c r="E364" s="277"/>
      <c r="F364" s="277"/>
      <c r="G364" s="320"/>
      <c r="H364" s="351" t="s">
        <v>196</v>
      </c>
      <c r="I364" s="325"/>
    </row>
    <row r="365" spans="1:9" ht="14.25" customHeight="1" x14ac:dyDescent="0.2">
      <c r="A365" s="215"/>
      <c r="B365" s="64" t="s">
        <v>238</v>
      </c>
      <c r="C365" s="276" t="s">
        <v>253</v>
      </c>
      <c r="D365" s="277"/>
      <c r="E365" s="277"/>
      <c r="F365" s="277"/>
      <c r="G365" s="277"/>
      <c r="H365" s="277"/>
      <c r="I365" s="278"/>
    </row>
    <row r="366" spans="1:9" ht="14.25" customHeight="1" x14ac:dyDescent="0.2">
      <c r="A366" s="215"/>
      <c r="B366" s="64" t="s">
        <v>255</v>
      </c>
      <c r="C366" s="276" t="s">
        <v>254</v>
      </c>
      <c r="D366" s="277"/>
      <c r="E366" s="277"/>
      <c r="F366" s="277"/>
      <c r="G366" s="277"/>
      <c r="H366" s="277"/>
      <c r="I366" s="278"/>
    </row>
    <row r="367" spans="1:9" ht="15" thickBot="1" x14ac:dyDescent="0.25">
      <c r="A367" s="373"/>
      <c r="B367" s="367"/>
      <c r="C367" s="367"/>
      <c r="D367" s="367"/>
      <c r="E367" s="367"/>
      <c r="F367" s="367"/>
      <c r="G367" s="367"/>
      <c r="H367" s="367"/>
      <c r="I367" s="363"/>
    </row>
    <row r="368" spans="1:9" ht="15" thickBot="1" x14ac:dyDescent="0.25">
      <c r="A368" s="258" t="s">
        <v>241</v>
      </c>
      <c r="B368" s="259"/>
      <c r="C368" s="259"/>
      <c r="D368" s="259"/>
      <c r="E368" s="259"/>
      <c r="F368" s="259"/>
      <c r="G368" s="259"/>
      <c r="H368" s="259"/>
      <c r="I368" s="260"/>
    </row>
    <row r="369" spans="1:9" x14ac:dyDescent="0.2">
      <c r="A369" s="66"/>
      <c r="B369" s="66"/>
      <c r="C369" s="66"/>
      <c r="D369" s="66"/>
      <c r="E369" s="66"/>
      <c r="F369" s="66"/>
      <c r="G369" s="66"/>
      <c r="H369" s="66"/>
      <c r="I369" s="66"/>
    </row>
    <row r="370" spans="1:9" ht="15.75" thickBot="1" x14ac:dyDescent="0.25">
      <c r="A370" s="232" t="s">
        <v>205</v>
      </c>
      <c r="B370" s="233"/>
      <c r="C370" s="233"/>
      <c r="D370" s="233"/>
      <c r="E370" s="233"/>
      <c r="F370" s="233"/>
      <c r="G370" s="233"/>
      <c r="H370" s="233"/>
      <c r="I370" s="234"/>
    </row>
    <row r="371" spans="1:9" ht="15" thickBot="1" x14ac:dyDescent="0.25">
      <c r="A371" s="295" t="s">
        <v>258</v>
      </c>
      <c r="B371" s="337" t="s">
        <v>257</v>
      </c>
      <c r="C371" s="280"/>
      <c r="D371" s="280"/>
      <c r="E371" s="280"/>
      <c r="F371" s="280"/>
      <c r="G371" s="280"/>
      <c r="H371" s="280"/>
      <c r="I371" s="281"/>
    </row>
    <row r="372" spans="1:9" x14ac:dyDescent="0.2">
      <c r="A372" s="215"/>
      <c r="B372" s="63" t="s">
        <v>190</v>
      </c>
      <c r="C372" s="309" t="s">
        <v>262</v>
      </c>
      <c r="D372" s="310"/>
      <c r="E372" s="310"/>
      <c r="F372" s="310"/>
      <c r="G372" s="374"/>
      <c r="H372" s="347" t="s">
        <v>227</v>
      </c>
      <c r="I372" s="348"/>
    </row>
    <row r="373" spans="1:9" x14ac:dyDescent="0.2">
      <c r="A373" s="215"/>
      <c r="B373" s="64" t="s">
        <v>191</v>
      </c>
      <c r="C373" s="276" t="s">
        <v>259</v>
      </c>
      <c r="D373" s="277"/>
      <c r="E373" s="277"/>
      <c r="F373" s="277"/>
      <c r="G373" s="320"/>
      <c r="H373" s="351" t="s">
        <v>260</v>
      </c>
      <c r="I373" s="325"/>
    </row>
    <row r="374" spans="1:9" x14ac:dyDescent="0.2">
      <c r="A374" s="215"/>
      <c r="B374" s="64" t="s">
        <v>192</v>
      </c>
      <c r="C374" s="276" t="s">
        <v>195</v>
      </c>
      <c r="D374" s="277"/>
      <c r="E374" s="277"/>
      <c r="F374" s="277"/>
      <c r="G374" s="320"/>
      <c r="H374" s="351" t="s">
        <v>198</v>
      </c>
      <c r="I374" s="325"/>
    </row>
    <row r="375" spans="1:9" x14ac:dyDescent="0.2">
      <c r="A375" s="215"/>
      <c r="B375" s="64" t="s">
        <v>211</v>
      </c>
      <c r="C375" s="276" t="s">
        <v>261</v>
      </c>
      <c r="D375" s="277"/>
      <c r="E375" s="277"/>
      <c r="F375" s="277"/>
      <c r="G375" s="277"/>
      <c r="H375" s="277"/>
      <c r="I375" s="278"/>
    </row>
    <row r="376" spans="1:9" ht="15" thickBot="1" x14ac:dyDescent="0.25">
      <c r="A376" s="373"/>
      <c r="B376" s="296"/>
      <c r="C376" s="296"/>
      <c r="D376" s="296"/>
      <c r="E376" s="296"/>
      <c r="F376" s="296"/>
      <c r="G376" s="296"/>
      <c r="H376" s="296"/>
      <c r="I376" s="297"/>
    </row>
    <row r="377" spans="1:9" ht="15" thickBot="1" x14ac:dyDescent="0.25">
      <c r="A377" s="258" t="s">
        <v>257</v>
      </c>
      <c r="B377" s="259"/>
      <c r="C377" s="259"/>
      <c r="D377" s="259"/>
      <c r="E377" s="259"/>
      <c r="F377" s="259"/>
      <c r="G377" s="259"/>
      <c r="H377" s="259"/>
      <c r="I377" s="260"/>
    </row>
    <row r="378" spans="1:9" x14ac:dyDescent="0.2">
      <c r="A378" s="66"/>
      <c r="B378" s="66"/>
      <c r="C378" s="66"/>
      <c r="D378" s="66"/>
      <c r="E378" s="66"/>
      <c r="F378" s="66"/>
      <c r="G378" s="66"/>
      <c r="H378" s="66"/>
      <c r="I378" s="66"/>
    </row>
    <row r="379" spans="1:9" x14ac:dyDescent="0.2">
      <c r="A379" s="66"/>
      <c r="B379" s="66"/>
      <c r="C379" s="66"/>
      <c r="D379" s="66"/>
      <c r="E379" s="66"/>
      <c r="F379" s="66"/>
      <c r="G379" s="66"/>
      <c r="H379" s="66"/>
      <c r="I379" s="66"/>
    </row>
    <row r="380" spans="1:9" ht="15.75" thickBot="1" x14ac:dyDescent="0.25">
      <c r="A380" s="232" t="s">
        <v>205</v>
      </c>
      <c r="B380" s="233"/>
      <c r="C380" s="233"/>
      <c r="D380" s="233"/>
      <c r="E380" s="233"/>
      <c r="F380" s="233"/>
      <c r="G380" s="233"/>
      <c r="H380" s="233"/>
      <c r="I380" s="234"/>
    </row>
    <row r="381" spans="1:9" ht="15" thickBot="1" x14ac:dyDescent="0.25">
      <c r="A381" s="295" t="s">
        <v>265</v>
      </c>
      <c r="B381" s="337" t="s">
        <v>264</v>
      </c>
      <c r="C381" s="280"/>
      <c r="D381" s="280"/>
      <c r="E381" s="280"/>
      <c r="F381" s="280"/>
      <c r="G381" s="280"/>
      <c r="H381" s="280"/>
      <c r="I381" s="281"/>
    </row>
    <row r="382" spans="1:9" x14ac:dyDescent="0.2">
      <c r="A382" s="215"/>
      <c r="B382" s="63" t="s">
        <v>190</v>
      </c>
      <c r="C382" s="309" t="s">
        <v>266</v>
      </c>
      <c r="D382" s="310"/>
      <c r="E382" s="310"/>
      <c r="F382" s="310"/>
      <c r="G382" s="374"/>
      <c r="H382" s="347" t="s">
        <v>196</v>
      </c>
      <c r="I382" s="348"/>
    </row>
    <row r="383" spans="1:9" x14ac:dyDescent="0.2">
      <c r="A383" s="215"/>
      <c r="B383" s="64" t="s">
        <v>191</v>
      </c>
      <c r="C383" s="276" t="s">
        <v>268</v>
      </c>
      <c r="D383" s="277"/>
      <c r="E383" s="277"/>
      <c r="F383" s="277"/>
      <c r="G383" s="320"/>
      <c r="H383" s="351" t="s">
        <v>235</v>
      </c>
      <c r="I383" s="325"/>
    </row>
    <row r="384" spans="1:9" x14ac:dyDescent="0.2">
      <c r="A384" s="215"/>
      <c r="B384" s="64" t="s">
        <v>192</v>
      </c>
      <c r="C384" s="276" t="s">
        <v>195</v>
      </c>
      <c r="D384" s="277"/>
      <c r="E384" s="277"/>
      <c r="F384" s="277"/>
      <c r="G384" s="320"/>
      <c r="H384" s="351" t="s">
        <v>267</v>
      </c>
      <c r="I384" s="325"/>
    </row>
    <row r="385" spans="1:9" x14ac:dyDescent="0.2">
      <c r="A385" s="215"/>
      <c r="B385" s="64" t="s">
        <v>211</v>
      </c>
      <c r="C385" s="276" t="s">
        <v>269</v>
      </c>
      <c r="D385" s="277"/>
      <c r="E385" s="277"/>
      <c r="F385" s="277"/>
      <c r="G385" s="277"/>
      <c r="H385" s="277"/>
      <c r="I385" s="278"/>
    </row>
    <row r="386" spans="1:9" ht="15" thickBot="1" x14ac:dyDescent="0.25">
      <c r="A386" s="373"/>
      <c r="B386" s="296"/>
      <c r="C386" s="296"/>
      <c r="D386" s="296"/>
      <c r="E386" s="296"/>
      <c r="F386" s="296"/>
      <c r="G386" s="296"/>
      <c r="H386" s="296"/>
      <c r="I386" s="297"/>
    </row>
    <row r="387" spans="1:9" ht="15" thickBot="1" x14ac:dyDescent="0.25">
      <c r="A387" s="258" t="s">
        <v>264</v>
      </c>
      <c r="B387" s="259"/>
      <c r="C387" s="259"/>
      <c r="D387" s="259"/>
      <c r="E387" s="259"/>
      <c r="F387" s="259"/>
      <c r="G387" s="259"/>
      <c r="H387" s="259"/>
      <c r="I387" s="260"/>
    </row>
    <row r="388" spans="1:9" x14ac:dyDescent="0.2">
      <c r="A388" s="66"/>
      <c r="B388" s="66"/>
      <c r="C388" s="66"/>
      <c r="D388" s="66"/>
      <c r="E388" s="66"/>
      <c r="F388" s="66"/>
      <c r="G388" s="66"/>
      <c r="H388" s="66"/>
      <c r="I388" s="66"/>
    </row>
    <row r="389" spans="1:9" x14ac:dyDescent="0.2">
      <c r="A389" s="66"/>
      <c r="B389" s="66"/>
      <c r="C389" s="66"/>
      <c r="D389" s="66"/>
      <c r="E389" s="66"/>
      <c r="F389" s="66"/>
      <c r="G389" s="66"/>
      <c r="H389" s="66"/>
      <c r="I389" s="66"/>
    </row>
    <row r="390" spans="1:9" ht="15.75" thickBot="1" x14ac:dyDescent="0.25">
      <c r="A390" s="232" t="s">
        <v>205</v>
      </c>
      <c r="B390" s="233"/>
      <c r="C390" s="233"/>
      <c r="D390" s="233"/>
      <c r="E390" s="233"/>
      <c r="F390" s="233"/>
      <c r="G390" s="233"/>
      <c r="H390" s="233"/>
      <c r="I390" s="234"/>
    </row>
    <row r="391" spans="1:9" ht="15" thickBot="1" x14ac:dyDescent="0.25">
      <c r="A391" s="375" t="s">
        <v>271</v>
      </c>
      <c r="B391" s="337" t="s">
        <v>270</v>
      </c>
      <c r="C391" s="280"/>
      <c r="D391" s="280"/>
      <c r="E391" s="280"/>
      <c r="F391" s="280"/>
      <c r="G391" s="280"/>
      <c r="H391" s="280"/>
      <c r="I391" s="281"/>
    </row>
    <row r="392" spans="1:9" x14ac:dyDescent="0.2">
      <c r="A392" s="376"/>
      <c r="B392" s="63" t="s">
        <v>190</v>
      </c>
      <c r="C392" s="309" t="s">
        <v>272</v>
      </c>
      <c r="D392" s="310"/>
      <c r="E392" s="310"/>
      <c r="F392" s="310"/>
      <c r="G392" s="310"/>
      <c r="H392" s="310"/>
      <c r="I392" s="311"/>
    </row>
    <row r="393" spans="1:9" ht="15" thickBot="1" x14ac:dyDescent="0.25">
      <c r="A393" s="376"/>
      <c r="B393" s="77" t="s">
        <v>191</v>
      </c>
      <c r="C393" s="312" t="s">
        <v>273</v>
      </c>
      <c r="D393" s="313"/>
      <c r="E393" s="313"/>
      <c r="F393" s="313"/>
      <c r="G393" s="313"/>
      <c r="H393" s="313"/>
      <c r="I393" s="314"/>
    </row>
    <row r="394" spans="1:9" ht="15" thickBot="1" x14ac:dyDescent="0.25">
      <c r="A394" s="377"/>
      <c r="B394" s="378"/>
      <c r="C394" s="379"/>
      <c r="D394" s="379"/>
      <c r="E394" s="379"/>
      <c r="F394" s="379"/>
      <c r="G394" s="379"/>
      <c r="H394" s="379"/>
      <c r="I394" s="380"/>
    </row>
    <row r="395" spans="1:9" ht="15" thickBot="1" x14ac:dyDescent="0.25">
      <c r="A395" s="258" t="s">
        <v>270</v>
      </c>
      <c r="B395" s="259"/>
      <c r="C395" s="259"/>
      <c r="D395" s="259"/>
      <c r="E395" s="259"/>
      <c r="F395" s="259"/>
      <c r="G395" s="259"/>
      <c r="H395" s="259"/>
      <c r="I395" s="260"/>
    </row>
    <row r="396" spans="1:9" x14ac:dyDescent="0.2">
      <c r="A396" s="66"/>
      <c r="B396" s="66"/>
      <c r="C396" s="66"/>
      <c r="D396" s="66"/>
      <c r="E396" s="66"/>
      <c r="F396" s="66"/>
      <c r="G396" s="66"/>
      <c r="H396" s="66"/>
      <c r="I396" s="66"/>
    </row>
    <row r="397" spans="1:9" x14ac:dyDescent="0.2">
      <c r="A397" s="66"/>
      <c r="B397" s="66"/>
      <c r="C397" s="66"/>
      <c r="D397" s="66"/>
      <c r="E397" s="66"/>
      <c r="F397" s="66"/>
      <c r="G397" s="66"/>
      <c r="H397" s="66"/>
      <c r="I397" s="66"/>
    </row>
    <row r="398" spans="1:9" ht="15.75" thickBot="1" x14ac:dyDescent="0.25">
      <c r="A398" s="232" t="s">
        <v>205</v>
      </c>
      <c r="B398" s="233"/>
      <c r="C398" s="233"/>
      <c r="D398" s="233"/>
      <c r="E398" s="233"/>
      <c r="F398" s="233"/>
      <c r="G398" s="233"/>
      <c r="H398" s="233"/>
      <c r="I398" s="234"/>
    </row>
    <row r="399" spans="1:9" ht="15" thickBot="1" x14ac:dyDescent="0.25">
      <c r="A399" s="295" t="s">
        <v>274</v>
      </c>
      <c r="B399" s="337" t="s">
        <v>428</v>
      </c>
      <c r="C399" s="280"/>
      <c r="D399" s="280"/>
      <c r="E399" s="280"/>
      <c r="F399" s="280"/>
      <c r="G399" s="280"/>
      <c r="H399" s="280"/>
      <c r="I399" s="281"/>
    </row>
    <row r="400" spans="1:9" x14ac:dyDescent="0.2">
      <c r="A400" s="215"/>
      <c r="B400" s="63" t="s">
        <v>190</v>
      </c>
      <c r="C400" s="309" t="s">
        <v>275</v>
      </c>
      <c r="D400" s="310"/>
      <c r="E400" s="310"/>
      <c r="F400" s="310"/>
      <c r="G400" s="374"/>
      <c r="H400" s="347" t="s">
        <v>277</v>
      </c>
      <c r="I400" s="348"/>
    </row>
    <row r="401" spans="1:9" x14ac:dyDescent="0.2">
      <c r="A401" s="215"/>
      <c r="B401" s="64" t="s">
        <v>191</v>
      </c>
      <c r="C401" s="276" t="s">
        <v>276</v>
      </c>
      <c r="D401" s="277"/>
      <c r="E401" s="277"/>
      <c r="F401" s="277"/>
      <c r="G401" s="320"/>
      <c r="H401" s="351" t="s">
        <v>235</v>
      </c>
      <c r="I401" s="325"/>
    </row>
    <row r="402" spans="1:9" x14ac:dyDescent="0.2">
      <c r="A402" s="215"/>
      <c r="B402" s="64" t="s">
        <v>192</v>
      </c>
      <c r="C402" s="276" t="s">
        <v>195</v>
      </c>
      <c r="D402" s="277"/>
      <c r="E402" s="277"/>
      <c r="F402" s="277"/>
      <c r="G402" s="320"/>
      <c r="H402" s="351" t="s">
        <v>278</v>
      </c>
      <c r="I402" s="325"/>
    </row>
    <row r="403" spans="1:9" x14ac:dyDescent="0.2">
      <c r="A403" s="215"/>
      <c r="B403" s="303" t="s">
        <v>211</v>
      </c>
      <c r="C403" s="318" t="s">
        <v>280</v>
      </c>
      <c r="D403" s="318"/>
      <c r="E403" s="318"/>
      <c r="F403" s="318"/>
      <c r="G403" s="318"/>
      <c r="H403" s="318"/>
      <c r="I403" s="319"/>
    </row>
    <row r="404" spans="1:9" x14ac:dyDescent="0.2">
      <c r="A404" s="215"/>
      <c r="B404" s="308"/>
      <c r="C404" s="276" t="s">
        <v>279</v>
      </c>
      <c r="D404" s="320"/>
      <c r="E404" s="296" t="s">
        <v>15</v>
      </c>
      <c r="F404" s="296"/>
      <c r="G404" s="296"/>
      <c r="H404" s="296"/>
      <c r="I404" s="297"/>
    </row>
    <row r="405" spans="1:9" x14ac:dyDescent="0.2">
      <c r="A405" s="215"/>
      <c r="B405" s="317"/>
      <c r="C405" s="276" t="s">
        <v>281</v>
      </c>
      <c r="D405" s="320"/>
      <c r="E405" s="324" t="s">
        <v>282</v>
      </c>
      <c r="F405" s="324"/>
      <c r="G405" s="324"/>
      <c r="H405" s="324"/>
      <c r="I405" s="325"/>
    </row>
    <row r="406" spans="1:9" x14ac:dyDescent="0.2">
      <c r="A406" s="215"/>
      <c r="B406" s="326" t="s">
        <v>283</v>
      </c>
      <c r="C406" s="326"/>
      <c r="D406" s="326"/>
      <c r="E406" s="326"/>
      <c r="F406" s="326"/>
      <c r="G406" s="326"/>
      <c r="H406" s="326"/>
      <c r="I406" s="327"/>
    </row>
    <row r="407" spans="1:9" ht="15" thickBot="1" x14ac:dyDescent="0.25">
      <c r="A407" s="373"/>
      <c r="B407" s="296"/>
      <c r="C407" s="296"/>
      <c r="D407" s="296"/>
      <c r="E407" s="296"/>
      <c r="F407" s="296"/>
      <c r="G407" s="296"/>
      <c r="H407" s="296"/>
      <c r="I407" s="297"/>
    </row>
    <row r="408" spans="1:9" ht="15" thickBot="1" x14ac:dyDescent="0.25">
      <c r="A408" s="258" t="s">
        <v>428</v>
      </c>
      <c r="B408" s="259"/>
      <c r="C408" s="259"/>
      <c r="D408" s="259"/>
      <c r="E408" s="259"/>
      <c r="F408" s="259"/>
      <c r="G408" s="259"/>
      <c r="H408" s="259"/>
      <c r="I408" s="260"/>
    </row>
    <row r="409" spans="1:9" x14ac:dyDescent="0.2">
      <c r="A409" s="66"/>
      <c r="B409" s="66"/>
      <c r="C409" s="66"/>
      <c r="D409" s="66"/>
      <c r="E409" s="66"/>
      <c r="F409" s="66"/>
      <c r="G409" s="66"/>
      <c r="H409" s="66"/>
      <c r="I409" s="66"/>
    </row>
    <row r="410" spans="1:9" x14ac:dyDescent="0.2">
      <c r="A410" s="66"/>
      <c r="B410" s="66"/>
      <c r="C410" s="66"/>
      <c r="D410" s="66"/>
      <c r="E410" s="66"/>
      <c r="F410" s="66"/>
      <c r="G410" s="66"/>
      <c r="H410" s="66"/>
      <c r="I410" s="66"/>
    </row>
    <row r="411" spans="1:9" ht="15.75" thickBot="1" x14ac:dyDescent="0.25">
      <c r="A411" s="232" t="s">
        <v>284</v>
      </c>
      <c r="B411" s="233"/>
      <c r="C411" s="233"/>
      <c r="D411" s="233"/>
      <c r="E411" s="233"/>
      <c r="F411" s="233"/>
      <c r="G411" s="233"/>
      <c r="H411" s="233"/>
      <c r="I411" s="234"/>
    </row>
    <row r="412" spans="1:9" ht="15" customHeight="1" thickBot="1" x14ac:dyDescent="0.25">
      <c r="A412" s="295" t="s">
        <v>65</v>
      </c>
      <c r="B412" s="382" t="s">
        <v>286</v>
      </c>
      <c r="C412" s="382"/>
      <c r="D412" s="382"/>
      <c r="E412" s="382"/>
      <c r="F412" s="382"/>
      <c r="G412" s="382"/>
      <c r="H412" s="382"/>
      <c r="I412" s="383"/>
    </row>
    <row r="413" spans="1:9" x14ac:dyDescent="0.2">
      <c r="A413" s="215"/>
      <c r="B413" s="344" t="s">
        <v>66</v>
      </c>
      <c r="C413" s="345"/>
      <c r="D413" s="366" t="s">
        <v>67</v>
      </c>
      <c r="E413" s="341"/>
      <c r="F413" s="341"/>
      <c r="G413" s="341"/>
      <c r="H413" s="341"/>
      <c r="I413" s="342"/>
    </row>
    <row r="414" spans="1:9" x14ac:dyDescent="0.2">
      <c r="A414" s="215"/>
      <c r="B414" s="296" t="s">
        <v>68</v>
      </c>
      <c r="C414" s="303"/>
      <c r="D414" s="351" t="s">
        <v>69</v>
      </c>
      <c r="E414" s="324"/>
      <c r="F414" s="324"/>
      <c r="G414" s="350"/>
      <c r="H414" s="351" t="s">
        <v>285</v>
      </c>
      <c r="I414" s="325"/>
    </row>
    <row r="415" spans="1:9" ht="15" thickBot="1" x14ac:dyDescent="0.25">
      <c r="A415" s="215"/>
      <c r="B415" s="346"/>
      <c r="C415" s="305"/>
      <c r="D415" s="362" t="s">
        <v>70</v>
      </c>
      <c r="E415" s="367"/>
      <c r="F415" s="367"/>
      <c r="G415" s="368"/>
      <c r="H415" s="362" t="s">
        <v>171</v>
      </c>
      <c r="I415" s="363"/>
    </row>
    <row r="416" spans="1:9" x14ac:dyDescent="0.2">
      <c r="A416" s="215"/>
      <c r="B416" s="344" t="s">
        <v>71</v>
      </c>
      <c r="C416" s="344"/>
      <c r="D416" s="344"/>
      <c r="E416" s="344"/>
      <c r="F416" s="344"/>
      <c r="G416" s="344"/>
      <c r="H416" s="344"/>
      <c r="I416" s="357"/>
    </row>
    <row r="417" spans="1:9" x14ac:dyDescent="0.2">
      <c r="A417" s="215"/>
      <c r="B417" s="381" t="s">
        <v>68</v>
      </c>
      <c r="C417" s="308"/>
      <c r="D417" s="347" t="s">
        <v>69</v>
      </c>
      <c r="E417" s="361"/>
      <c r="F417" s="361"/>
      <c r="G417" s="317"/>
      <c r="H417" s="351" t="s">
        <v>285</v>
      </c>
      <c r="I417" s="325"/>
    </row>
    <row r="418" spans="1:9" ht="15" thickBot="1" x14ac:dyDescent="0.25">
      <c r="A418" s="215"/>
      <c r="B418" s="346"/>
      <c r="C418" s="305"/>
      <c r="D418" s="362" t="s">
        <v>70</v>
      </c>
      <c r="E418" s="367"/>
      <c r="F418" s="367"/>
      <c r="G418" s="368"/>
      <c r="H418" s="362" t="s">
        <v>171</v>
      </c>
      <c r="I418" s="363"/>
    </row>
    <row r="419" spans="1:9" x14ac:dyDescent="0.2">
      <c r="A419" s="215"/>
      <c r="B419" s="361" t="s">
        <v>287</v>
      </c>
      <c r="C419" s="369"/>
      <c r="D419" s="369"/>
      <c r="E419" s="369"/>
      <c r="F419" s="369"/>
      <c r="G419" s="369"/>
      <c r="H419" s="369"/>
      <c r="I419" s="370"/>
    </row>
    <row r="420" spans="1:9" ht="15" customHeight="1" x14ac:dyDescent="0.2">
      <c r="A420" s="215"/>
      <c r="B420" s="359" t="s">
        <v>372</v>
      </c>
      <c r="C420" s="359"/>
      <c r="D420" s="359"/>
      <c r="E420" s="359"/>
      <c r="F420" s="359"/>
      <c r="G420" s="359"/>
      <c r="H420" s="359"/>
      <c r="I420" s="360"/>
    </row>
    <row r="421" spans="1:9" ht="15" customHeight="1" x14ac:dyDescent="0.2">
      <c r="A421" s="215"/>
      <c r="B421" s="333"/>
      <c r="C421" s="333"/>
      <c r="D421" s="333"/>
      <c r="E421" s="333"/>
      <c r="F421" s="333"/>
      <c r="G421" s="333"/>
      <c r="H421" s="333"/>
      <c r="I421" s="334"/>
    </row>
    <row r="422" spans="1:9" ht="15" customHeight="1" thickBot="1" x14ac:dyDescent="0.25">
      <c r="A422" s="215"/>
      <c r="B422" s="371" t="s">
        <v>288</v>
      </c>
      <c r="C422" s="371"/>
      <c r="D422" s="371"/>
      <c r="E422" s="371"/>
      <c r="F422" s="371"/>
      <c r="G422" s="371"/>
      <c r="H422" s="371"/>
      <c r="I422" s="372"/>
    </row>
    <row r="423" spans="1:9" ht="15" thickBot="1" x14ac:dyDescent="0.25">
      <c r="A423" s="258" t="s">
        <v>286</v>
      </c>
      <c r="B423" s="259"/>
      <c r="C423" s="259"/>
      <c r="D423" s="259"/>
      <c r="E423" s="259"/>
      <c r="F423" s="259"/>
      <c r="G423" s="259"/>
      <c r="H423" s="259"/>
      <c r="I423" s="260"/>
    </row>
    <row r="424" spans="1:9" x14ac:dyDescent="0.2">
      <c r="A424" s="66"/>
      <c r="B424" s="66" t="s">
        <v>74</v>
      </c>
      <c r="C424" s="66"/>
      <c r="D424" s="66"/>
      <c r="E424" s="66"/>
      <c r="F424" s="66"/>
      <c r="G424" s="66"/>
      <c r="H424" s="66"/>
      <c r="I424" s="66"/>
    </row>
    <row r="425" spans="1:9" x14ac:dyDescent="0.2">
      <c r="A425" s="66"/>
      <c r="B425" s="66"/>
      <c r="C425" s="66"/>
      <c r="D425" s="66"/>
      <c r="E425" s="66"/>
      <c r="F425" s="66"/>
      <c r="G425" s="66"/>
      <c r="H425" s="66"/>
      <c r="I425" s="66"/>
    </row>
    <row r="426" spans="1:9" ht="15.75" thickBot="1" x14ac:dyDescent="0.25">
      <c r="A426" s="232" t="s">
        <v>284</v>
      </c>
      <c r="B426" s="233"/>
      <c r="C426" s="233"/>
      <c r="D426" s="233"/>
      <c r="E426" s="233"/>
      <c r="F426" s="233"/>
      <c r="G426" s="233"/>
      <c r="H426" s="233"/>
      <c r="I426" s="234"/>
    </row>
    <row r="427" spans="1:9" x14ac:dyDescent="0.2">
      <c r="A427" s="295" t="s">
        <v>290</v>
      </c>
      <c r="B427" s="253" t="s">
        <v>289</v>
      </c>
      <c r="C427" s="253"/>
      <c r="D427" s="253"/>
      <c r="E427" s="253"/>
      <c r="F427" s="253"/>
      <c r="G427" s="253"/>
      <c r="H427" s="253"/>
      <c r="I427" s="254"/>
    </row>
    <row r="428" spans="1:9" x14ac:dyDescent="0.2">
      <c r="A428" s="215"/>
      <c r="B428" s="359" t="s">
        <v>291</v>
      </c>
      <c r="C428" s="359"/>
      <c r="D428" s="359"/>
      <c r="E428" s="359"/>
      <c r="F428" s="359"/>
      <c r="G428" s="359"/>
      <c r="H428" s="359"/>
      <c r="I428" s="360"/>
    </row>
    <row r="429" spans="1:9" ht="15" thickBot="1" x14ac:dyDescent="0.25">
      <c r="A429" s="215"/>
      <c r="B429" s="333"/>
      <c r="C429" s="333"/>
      <c r="D429" s="333"/>
      <c r="E429" s="333"/>
      <c r="F429" s="333"/>
      <c r="G429" s="333"/>
      <c r="H429" s="333"/>
      <c r="I429" s="334"/>
    </row>
    <row r="430" spans="1:9" x14ac:dyDescent="0.2">
      <c r="A430" s="215"/>
      <c r="B430" s="344" t="s">
        <v>311</v>
      </c>
      <c r="C430" s="344"/>
      <c r="D430" s="344"/>
      <c r="E430" s="357"/>
      <c r="F430" s="358" t="s">
        <v>297</v>
      </c>
      <c r="G430" s="344"/>
      <c r="H430" s="344"/>
      <c r="I430" s="357"/>
    </row>
    <row r="431" spans="1:9" x14ac:dyDescent="0.2">
      <c r="A431" s="215"/>
      <c r="B431" s="64" t="s">
        <v>190</v>
      </c>
      <c r="C431" s="276" t="s">
        <v>292</v>
      </c>
      <c r="D431" s="353"/>
      <c r="E431" s="354"/>
      <c r="F431" s="349" t="s">
        <v>305</v>
      </c>
      <c r="G431" s="350"/>
      <c r="H431" s="351" t="s">
        <v>306</v>
      </c>
      <c r="I431" s="325"/>
    </row>
    <row r="432" spans="1:9" x14ac:dyDescent="0.2">
      <c r="A432" s="215"/>
      <c r="B432" s="64" t="s">
        <v>191</v>
      </c>
      <c r="C432" s="276" t="s">
        <v>293</v>
      </c>
      <c r="D432" s="353"/>
      <c r="E432" s="354"/>
      <c r="F432" s="298" t="s">
        <v>299</v>
      </c>
      <c r="G432" s="299"/>
      <c r="H432" s="364" t="s">
        <v>303</v>
      </c>
      <c r="I432" s="365"/>
    </row>
    <row r="433" spans="1:9" x14ac:dyDescent="0.2">
      <c r="A433" s="215"/>
      <c r="B433" s="64" t="s">
        <v>192</v>
      </c>
      <c r="C433" s="276" t="s">
        <v>294</v>
      </c>
      <c r="D433" s="353"/>
      <c r="E433" s="354"/>
      <c r="F433" s="300"/>
      <c r="G433" s="301"/>
      <c r="H433" s="351" t="s">
        <v>301</v>
      </c>
      <c r="I433" s="325"/>
    </row>
    <row r="434" spans="1:9" x14ac:dyDescent="0.2">
      <c r="A434" s="215"/>
      <c r="B434" s="64" t="s">
        <v>211</v>
      </c>
      <c r="C434" s="276" t="s">
        <v>295</v>
      </c>
      <c r="D434" s="353"/>
      <c r="E434" s="354"/>
      <c r="F434" s="302" t="s">
        <v>298</v>
      </c>
      <c r="G434" s="303"/>
      <c r="H434" s="364" t="s">
        <v>46</v>
      </c>
      <c r="I434" s="365"/>
    </row>
    <row r="435" spans="1:9" ht="15" thickBot="1" x14ac:dyDescent="0.25">
      <c r="A435" s="215"/>
      <c r="B435" s="76" t="s">
        <v>213</v>
      </c>
      <c r="C435" s="338" t="s">
        <v>296</v>
      </c>
      <c r="D435" s="355"/>
      <c r="E435" s="356"/>
      <c r="F435" s="304"/>
      <c r="G435" s="305"/>
      <c r="H435" s="362" t="s">
        <v>302</v>
      </c>
      <c r="I435" s="363"/>
    </row>
    <row r="436" spans="1:9" x14ac:dyDescent="0.2">
      <c r="A436" s="215"/>
      <c r="B436" s="361" t="s">
        <v>300</v>
      </c>
      <c r="C436" s="361"/>
      <c r="D436" s="361"/>
      <c r="E436" s="361"/>
      <c r="F436" s="361"/>
      <c r="G436" s="361"/>
      <c r="H436" s="361"/>
      <c r="I436" s="348"/>
    </row>
    <row r="437" spans="1:9" x14ac:dyDescent="0.2">
      <c r="A437" s="215"/>
      <c r="B437" s="326" t="s">
        <v>304</v>
      </c>
      <c r="C437" s="326"/>
      <c r="D437" s="326"/>
      <c r="E437" s="326"/>
      <c r="F437" s="326"/>
      <c r="G437" s="326"/>
      <c r="H437" s="326"/>
      <c r="I437" s="327"/>
    </row>
    <row r="438" spans="1:9" ht="15" thickBot="1" x14ac:dyDescent="0.25">
      <c r="A438" s="215"/>
      <c r="B438" s="296"/>
      <c r="C438" s="296"/>
      <c r="D438" s="296"/>
      <c r="E438" s="296"/>
      <c r="F438" s="296"/>
      <c r="G438" s="296"/>
      <c r="H438" s="296"/>
      <c r="I438" s="297"/>
    </row>
    <row r="439" spans="1:9" ht="15" thickBot="1" x14ac:dyDescent="0.25">
      <c r="A439" s="258" t="s">
        <v>289</v>
      </c>
      <c r="B439" s="259"/>
      <c r="C439" s="259"/>
      <c r="D439" s="259"/>
      <c r="E439" s="259"/>
      <c r="F439" s="259"/>
      <c r="G439" s="259"/>
      <c r="H439" s="259"/>
      <c r="I439" s="260"/>
    </row>
    <row r="440" spans="1:9" x14ac:dyDescent="0.2">
      <c r="A440" s="66"/>
      <c r="B440" s="66"/>
      <c r="C440" s="66"/>
      <c r="D440" s="66"/>
      <c r="E440" s="66"/>
      <c r="F440" s="66"/>
      <c r="G440" s="66"/>
      <c r="H440" s="66"/>
      <c r="I440" s="66"/>
    </row>
    <row r="441" spans="1:9" x14ac:dyDescent="0.2">
      <c r="A441" s="66"/>
      <c r="B441" s="66"/>
      <c r="C441" s="66"/>
      <c r="D441" s="66"/>
      <c r="E441" s="66"/>
      <c r="F441" s="66"/>
      <c r="G441" s="66"/>
      <c r="H441" s="66"/>
      <c r="I441" s="66"/>
    </row>
    <row r="442" spans="1:9" ht="15.75" thickBot="1" x14ac:dyDescent="0.25">
      <c r="A442" s="232" t="s">
        <v>284</v>
      </c>
      <c r="B442" s="233"/>
      <c r="C442" s="233"/>
      <c r="D442" s="233"/>
      <c r="E442" s="233"/>
      <c r="F442" s="233"/>
      <c r="G442" s="233"/>
      <c r="H442" s="233"/>
      <c r="I442" s="234"/>
    </row>
    <row r="443" spans="1:9" x14ac:dyDescent="0.2">
      <c r="A443" s="295" t="s">
        <v>112</v>
      </c>
      <c r="B443" s="253" t="s">
        <v>307</v>
      </c>
      <c r="C443" s="253"/>
      <c r="D443" s="253"/>
      <c r="E443" s="253"/>
      <c r="F443" s="253"/>
      <c r="G443" s="253"/>
      <c r="H443" s="253"/>
      <c r="I443" s="254"/>
    </row>
    <row r="444" spans="1:9" ht="15" thickBot="1" x14ac:dyDescent="0.25">
      <c r="A444" s="215"/>
      <c r="B444" s="296" t="s">
        <v>308</v>
      </c>
      <c r="C444" s="303"/>
      <c r="D444" s="330" t="s">
        <v>309</v>
      </c>
      <c r="E444" s="296"/>
      <c r="F444" s="296"/>
      <c r="G444" s="296"/>
      <c r="H444" s="296"/>
      <c r="I444" s="297"/>
    </row>
    <row r="445" spans="1:9" x14ac:dyDescent="0.2">
      <c r="A445" s="215"/>
      <c r="B445" s="341" t="s">
        <v>310</v>
      </c>
      <c r="C445" s="341"/>
      <c r="D445" s="341"/>
      <c r="E445" s="342"/>
      <c r="F445" s="343" t="s">
        <v>319</v>
      </c>
      <c r="G445" s="341"/>
      <c r="H445" s="341"/>
      <c r="I445" s="342"/>
    </row>
    <row r="446" spans="1:9" x14ac:dyDescent="0.2">
      <c r="A446" s="215"/>
      <c r="B446" s="64" t="s">
        <v>190</v>
      </c>
      <c r="C446" s="312" t="s">
        <v>312</v>
      </c>
      <c r="D446" s="313"/>
      <c r="E446" s="314"/>
      <c r="F446" s="349" t="s">
        <v>6</v>
      </c>
      <c r="G446" s="350"/>
      <c r="H446" s="351" t="s">
        <v>306</v>
      </c>
      <c r="I446" s="325"/>
    </row>
    <row r="447" spans="1:9" x14ac:dyDescent="0.2">
      <c r="A447" s="215"/>
      <c r="B447" s="64" t="s">
        <v>191</v>
      </c>
      <c r="C447" s="312" t="s">
        <v>313</v>
      </c>
      <c r="D447" s="313"/>
      <c r="E447" s="314"/>
      <c r="F447" s="302" t="s">
        <v>320</v>
      </c>
      <c r="G447" s="303"/>
      <c r="H447" s="330" t="s">
        <v>323</v>
      </c>
      <c r="I447" s="297"/>
    </row>
    <row r="448" spans="1:9" x14ac:dyDescent="0.2">
      <c r="A448" s="215"/>
      <c r="B448" s="64" t="s">
        <v>192</v>
      </c>
      <c r="C448" s="312" t="s">
        <v>314</v>
      </c>
      <c r="D448" s="313"/>
      <c r="E448" s="314"/>
      <c r="F448" s="352"/>
      <c r="G448" s="317"/>
      <c r="H448" s="347"/>
      <c r="I448" s="348"/>
    </row>
    <row r="449" spans="1:9" x14ac:dyDescent="0.2">
      <c r="A449" s="215"/>
      <c r="B449" s="64" t="s">
        <v>211</v>
      </c>
      <c r="C449" s="312" t="s">
        <v>315</v>
      </c>
      <c r="D449" s="313"/>
      <c r="E449" s="314"/>
      <c r="F449" s="298" t="s">
        <v>321</v>
      </c>
      <c r="G449" s="299"/>
      <c r="H449" s="330" t="s">
        <v>324</v>
      </c>
      <c r="I449" s="297"/>
    </row>
    <row r="450" spans="1:9" x14ac:dyDescent="0.2">
      <c r="A450" s="215"/>
      <c r="B450" s="64" t="s">
        <v>213</v>
      </c>
      <c r="C450" s="312" t="s">
        <v>316</v>
      </c>
      <c r="D450" s="313"/>
      <c r="E450" s="314"/>
      <c r="F450" s="300"/>
      <c r="G450" s="301"/>
      <c r="H450" s="347"/>
      <c r="I450" s="348"/>
    </row>
    <row r="451" spans="1:9" x14ac:dyDescent="0.2">
      <c r="A451" s="215"/>
      <c r="B451" s="64" t="s">
        <v>221</v>
      </c>
      <c r="C451" s="312" t="s">
        <v>317</v>
      </c>
      <c r="D451" s="313"/>
      <c r="E451" s="314"/>
      <c r="F451" s="302" t="s">
        <v>322</v>
      </c>
      <c r="G451" s="303"/>
      <c r="H451" s="330" t="s">
        <v>325</v>
      </c>
      <c r="I451" s="297"/>
    </row>
    <row r="452" spans="1:9" ht="15" thickBot="1" x14ac:dyDescent="0.25">
      <c r="A452" s="215"/>
      <c r="B452" s="76" t="s">
        <v>238</v>
      </c>
      <c r="C452" s="338" t="s">
        <v>318</v>
      </c>
      <c r="D452" s="339"/>
      <c r="E452" s="340"/>
      <c r="F452" s="304"/>
      <c r="G452" s="305"/>
      <c r="H452" s="331"/>
      <c r="I452" s="332"/>
    </row>
    <row r="453" spans="1:9" x14ac:dyDescent="0.2">
      <c r="A453" s="215"/>
      <c r="B453" s="333" t="s">
        <v>326</v>
      </c>
      <c r="C453" s="333"/>
      <c r="D453" s="333"/>
      <c r="E453" s="333"/>
      <c r="F453" s="333"/>
      <c r="G453" s="333"/>
      <c r="H453" s="333"/>
      <c r="I453" s="334"/>
    </row>
    <row r="454" spans="1:9" x14ac:dyDescent="0.2">
      <c r="A454" s="215"/>
      <c r="B454" s="335"/>
      <c r="C454" s="335"/>
      <c r="D454" s="335"/>
      <c r="E454" s="335"/>
      <c r="F454" s="335"/>
      <c r="G454" s="335"/>
      <c r="H454" s="335"/>
      <c r="I454" s="336"/>
    </row>
    <row r="455" spans="1:9" x14ac:dyDescent="0.2">
      <c r="A455" s="215"/>
      <c r="B455" s="326" t="s">
        <v>327</v>
      </c>
      <c r="C455" s="326"/>
      <c r="D455" s="326"/>
      <c r="E455" s="326"/>
      <c r="F455" s="326"/>
      <c r="G455" s="326"/>
      <c r="H455" s="326"/>
      <c r="I455" s="327"/>
    </row>
    <row r="456" spans="1:9" ht="15" thickBot="1" x14ac:dyDescent="0.25">
      <c r="A456" s="215"/>
      <c r="B456" s="296"/>
      <c r="C456" s="296"/>
      <c r="D456" s="296"/>
      <c r="E456" s="296"/>
      <c r="F456" s="296"/>
      <c r="G456" s="296"/>
      <c r="H456" s="296"/>
      <c r="I456" s="297"/>
    </row>
    <row r="457" spans="1:9" ht="15" thickBot="1" x14ac:dyDescent="0.25">
      <c r="A457" s="258" t="s">
        <v>307</v>
      </c>
      <c r="B457" s="259"/>
      <c r="C457" s="259"/>
      <c r="D457" s="259"/>
      <c r="E457" s="259"/>
      <c r="F457" s="259"/>
      <c r="G457" s="259"/>
      <c r="H457" s="259"/>
      <c r="I457" s="260"/>
    </row>
    <row r="458" spans="1:9" x14ac:dyDescent="0.2">
      <c r="A458" s="66"/>
      <c r="B458" s="66"/>
      <c r="C458" s="66"/>
      <c r="D458" s="66"/>
      <c r="E458" s="66"/>
      <c r="F458" s="66"/>
      <c r="G458" s="66"/>
      <c r="H458" s="66"/>
      <c r="I458" s="66"/>
    </row>
    <row r="459" spans="1:9" x14ac:dyDescent="0.2">
      <c r="A459" s="66"/>
      <c r="B459" s="66"/>
      <c r="C459" s="66"/>
      <c r="D459" s="66"/>
      <c r="E459" s="66"/>
      <c r="F459" s="66"/>
      <c r="G459" s="66"/>
      <c r="H459" s="66"/>
      <c r="I459" s="66"/>
    </row>
    <row r="460" spans="1:9" ht="15.75" thickBot="1" x14ac:dyDescent="0.25">
      <c r="A460" s="232" t="s">
        <v>284</v>
      </c>
      <c r="B460" s="233"/>
      <c r="C460" s="233"/>
      <c r="D460" s="233"/>
      <c r="E460" s="233"/>
      <c r="F460" s="233"/>
      <c r="G460" s="233"/>
      <c r="H460" s="233"/>
      <c r="I460" s="234"/>
    </row>
    <row r="461" spans="1:9" ht="15" thickBot="1" x14ac:dyDescent="0.25">
      <c r="A461" s="295" t="s">
        <v>329</v>
      </c>
      <c r="B461" s="337" t="s">
        <v>328</v>
      </c>
      <c r="C461" s="280"/>
      <c r="D461" s="280"/>
      <c r="E461" s="280"/>
      <c r="F461" s="280"/>
      <c r="G461" s="280"/>
      <c r="H461" s="280"/>
      <c r="I461" s="281"/>
    </row>
    <row r="462" spans="1:9" x14ac:dyDescent="0.2">
      <c r="A462" s="215"/>
      <c r="B462" s="63" t="s">
        <v>190</v>
      </c>
      <c r="C462" s="309" t="s">
        <v>330</v>
      </c>
      <c r="D462" s="310"/>
      <c r="E462" s="310"/>
      <c r="F462" s="310"/>
      <c r="G462" s="310"/>
      <c r="H462" s="310"/>
      <c r="I462" s="311"/>
    </row>
    <row r="463" spans="1:9" x14ac:dyDescent="0.2">
      <c r="A463" s="215"/>
      <c r="B463" s="64" t="s">
        <v>191</v>
      </c>
      <c r="C463" s="276" t="s">
        <v>331</v>
      </c>
      <c r="D463" s="277"/>
      <c r="E463" s="277"/>
      <c r="F463" s="277"/>
      <c r="G463" s="277"/>
      <c r="H463" s="277"/>
      <c r="I463" s="278"/>
    </row>
    <row r="464" spans="1:9" x14ac:dyDescent="0.2">
      <c r="A464" s="215"/>
      <c r="B464" s="64" t="s">
        <v>192</v>
      </c>
      <c r="C464" s="276" t="s">
        <v>332</v>
      </c>
      <c r="D464" s="277"/>
      <c r="E464" s="277"/>
      <c r="F464" s="277"/>
      <c r="G464" s="277"/>
      <c r="H464" s="277"/>
      <c r="I464" s="278"/>
    </row>
    <row r="465" spans="1:9" ht="15" thickBot="1" x14ac:dyDescent="0.25">
      <c r="A465" s="215"/>
      <c r="B465" s="296"/>
      <c r="C465" s="296"/>
      <c r="D465" s="296"/>
      <c r="E465" s="296"/>
      <c r="F465" s="296"/>
      <c r="G465" s="296"/>
      <c r="H465" s="296"/>
      <c r="I465" s="297"/>
    </row>
    <row r="466" spans="1:9" ht="15" thickBot="1" x14ac:dyDescent="0.25">
      <c r="A466" s="258" t="s">
        <v>328</v>
      </c>
      <c r="B466" s="259"/>
      <c r="C466" s="259"/>
      <c r="D466" s="259"/>
      <c r="E466" s="259"/>
      <c r="F466" s="259"/>
      <c r="G466" s="259"/>
      <c r="H466" s="259"/>
      <c r="I466" s="260"/>
    </row>
    <row r="467" spans="1:9" x14ac:dyDescent="0.2">
      <c r="A467" s="66"/>
      <c r="B467" s="66"/>
      <c r="C467" s="66"/>
      <c r="D467" s="66"/>
      <c r="E467" s="66"/>
      <c r="F467" s="66"/>
      <c r="G467" s="66"/>
      <c r="H467" s="66"/>
      <c r="I467" s="66"/>
    </row>
    <row r="468" spans="1:9" x14ac:dyDescent="0.2">
      <c r="A468" s="66"/>
      <c r="B468" s="66"/>
      <c r="C468" s="66"/>
      <c r="D468" s="66"/>
      <c r="E468" s="66"/>
      <c r="F468" s="66"/>
      <c r="G468" s="66"/>
      <c r="H468" s="66"/>
      <c r="I468" s="66"/>
    </row>
    <row r="469" spans="1:9" ht="15.75" thickBot="1" x14ac:dyDescent="0.25">
      <c r="A469" s="232" t="s">
        <v>284</v>
      </c>
      <c r="B469" s="233"/>
      <c r="C469" s="233"/>
      <c r="D469" s="233"/>
      <c r="E469" s="233"/>
      <c r="F469" s="233"/>
      <c r="G469" s="233"/>
      <c r="H469" s="233"/>
      <c r="I469" s="234"/>
    </row>
    <row r="470" spans="1:9" ht="15" thickBot="1" x14ac:dyDescent="0.25">
      <c r="A470" s="295" t="s">
        <v>355</v>
      </c>
      <c r="B470" s="660" t="s">
        <v>354</v>
      </c>
      <c r="C470" s="660"/>
      <c r="D470" s="660"/>
      <c r="E470" s="660"/>
      <c r="F470" s="660"/>
      <c r="G470" s="660"/>
      <c r="H470" s="660"/>
      <c r="I470" s="661"/>
    </row>
    <row r="471" spans="1:9" x14ac:dyDescent="0.2">
      <c r="A471" s="215"/>
      <c r="B471" s="344" t="s">
        <v>311</v>
      </c>
      <c r="C471" s="344"/>
      <c r="D471" s="344"/>
      <c r="E471" s="357"/>
      <c r="F471" s="358" t="s">
        <v>297</v>
      </c>
      <c r="G471" s="344"/>
      <c r="H471" s="344"/>
      <c r="I471" s="357"/>
    </row>
    <row r="472" spans="1:9" x14ac:dyDescent="0.2">
      <c r="A472" s="215"/>
      <c r="B472" s="64" t="s">
        <v>190</v>
      </c>
      <c r="C472" s="276" t="s">
        <v>292</v>
      </c>
      <c r="D472" s="353"/>
      <c r="E472" s="354"/>
      <c r="F472" s="302" t="s">
        <v>305</v>
      </c>
      <c r="G472" s="303"/>
      <c r="H472" s="351" t="s">
        <v>306</v>
      </c>
      <c r="I472" s="325"/>
    </row>
    <row r="473" spans="1:9" ht="15" customHeight="1" x14ac:dyDescent="0.2">
      <c r="A473" s="215"/>
      <c r="B473" s="64" t="s">
        <v>191</v>
      </c>
      <c r="C473" s="276" t="s">
        <v>293</v>
      </c>
      <c r="D473" s="353"/>
      <c r="E473" s="354"/>
      <c r="F473" s="298" t="s">
        <v>299</v>
      </c>
      <c r="G473" s="299"/>
      <c r="H473" s="282" t="s">
        <v>303</v>
      </c>
      <c r="I473" s="668"/>
    </row>
    <row r="474" spans="1:9" x14ac:dyDescent="0.2">
      <c r="A474" s="215"/>
      <c r="B474" s="64" t="s">
        <v>192</v>
      </c>
      <c r="C474" s="276" t="s">
        <v>294</v>
      </c>
      <c r="D474" s="353"/>
      <c r="E474" s="354"/>
      <c r="F474" s="658"/>
      <c r="G474" s="659"/>
      <c r="H474" s="330" t="s">
        <v>301</v>
      </c>
      <c r="I474" s="297"/>
    </row>
    <row r="475" spans="1:9" x14ac:dyDescent="0.2">
      <c r="A475" s="215"/>
      <c r="B475" s="64" t="s">
        <v>211</v>
      </c>
      <c r="C475" s="276" t="s">
        <v>295</v>
      </c>
      <c r="D475" s="353"/>
      <c r="E475" s="354"/>
      <c r="F475" s="300"/>
      <c r="G475" s="301"/>
      <c r="H475" s="347"/>
      <c r="I475" s="348"/>
    </row>
    <row r="476" spans="1:9" x14ac:dyDescent="0.2">
      <c r="A476" s="215"/>
      <c r="B476" s="77" t="s">
        <v>213</v>
      </c>
      <c r="C476" s="312" t="s">
        <v>296</v>
      </c>
      <c r="D476" s="681"/>
      <c r="E476" s="682"/>
      <c r="F476" s="302" t="s">
        <v>298</v>
      </c>
      <c r="G476" s="303"/>
      <c r="H476" s="282" t="s">
        <v>46</v>
      </c>
      <c r="I476" s="668"/>
    </row>
    <row r="477" spans="1:9" x14ac:dyDescent="0.2">
      <c r="A477" s="215"/>
      <c r="B477" s="64" t="s">
        <v>221</v>
      </c>
      <c r="C477" s="276" t="s">
        <v>356</v>
      </c>
      <c r="D477" s="353"/>
      <c r="E477" s="354"/>
      <c r="F477" s="462"/>
      <c r="G477" s="308"/>
      <c r="H477" s="330" t="s">
        <v>302</v>
      </c>
      <c r="I477" s="297"/>
    </row>
    <row r="478" spans="1:9" ht="15" thickBot="1" x14ac:dyDescent="0.25">
      <c r="A478" s="215"/>
      <c r="B478" s="76" t="s">
        <v>238</v>
      </c>
      <c r="C478" s="338" t="s">
        <v>357</v>
      </c>
      <c r="D478" s="355"/>
      <c r="E478" s="356"/>
      <c r="F478" s="304"/>
      <c r="G478" s="305"/>
      <c r="H478" s="331"/>
      <c r="I478" s="332"/>
    </row>
    <row r="479" spans="1:9" x14ac:dyDescent="0.2">
      <c r="A479" s="215"/>
      <c r="B479" s="683" t="s">
        <v>358</v>
      </c>
      <c r="C479" s="683"/>
      <c r="D479" s="683"/>
      <c r="E479" s="683"/>
      <c r="F479" s="683"/>
      <c r="G479" s="683"/>
      <c r="H479" s="683"/>
      <c r="I479" s="684"/>
    </row>
    <row r="480" spans="1:9" ht="15" thickBot="1" x14ac:dyDescent="0.25">
      <c r="A480" s="215"/>
      <c r="B480" s="296"/>
      <c r="C480" s="296"/>
      <c r="D480" s="296"/>
      <c r="E480" s="296"/>
      <c r="F480" s="296"/>
      <c r="G480" s="296"/>
      <c r="H480" s="296"/>
      <c r="I480" s="297"/>
    </row>
    <row r="481" spans="1:9" ht="15" thickBot="1" x14ac:dyDescent="0.25">
      <c r="A481" s="258" t="s">
        <v>354</v>
      </c>
      <c r="B481" s="259"/>
      <c r="C481" s="259"/>
      <c r="D481" s="259"/>
      <c r="E481" s="259"/>
      <c r="F481" s="259"/>
      <c r="G481" s="259"/>
      <c r="H481" s="259"/>
      <c r="I481" s="260"/>
    </row>
    <row r="482" spans="1:9" x14ac:dyDescent="0.2">
      <c r="A482" s="66"/>
      <c r="B482" s="66"/>
      <c r="C482" s="66"/>
      <c r="D482" s="66"/>
      <c r="E482" s="66"/>
      <c r="F482" s="66"/>
      <c r="G482" s="66"/>
      <c r="H482" s="66"/>
      <c r="I482" s="66"/>
    </row>
    <row r="483" spans="1:9" x14ac:dyDescent="0.2">
      <c r="A483" s="66"/>
      <c r="B483" s="66"/>
      <c r="C483" s="66"/>
      <c r="D483" s="66"/>
      <c r="E483" s="66"/>
      <c r="F483" s="66"/>
      <c r="G483" s="66"/>
      <c r="H483" s="66"/>
      <c r="I483" s="66"/>
    </row>
    <row r="484" spans="1:9" ht="15.75" thickBot="1" x14ac:dyDescent="0.25">
      <c r="A484" s="232" t="s">
        <v>205</v>
      </c>
      <c r="B484" s="233"/>
      <c r="C484" s="233"/>
      <c r="D484" s="233"/>
      <c r="E484" s="233"/>
      <c r="F484" s="233"/>
      <c r="G484" s="233"/>
      <c r="H484" s="233"/>
      <c r="I484" s="234"/>
    </row>
    <row r="485" spans="1:9" ht="15" customHeight="1" thickBot="1" x14ac:dyDescent="0.25">
      <c r="A485" s="294" t="s">
        <v>373</v>
      </c>
      <c r="B485" s="280"/>
      <c r="C485" s="280"/>
      <c r="D485" s="280"/>
      <c r="E485" s="280"/>
      <c r="F485" s="280"/>
      <c r="G485" s="280"/>
      <c r="H485" s="280"/>
      <c r="I485" s="281"/>
    </row>
    <row r="486" spans="1:9" ht="14.25" customHeight="1" x14ac:dyDescent="0.2">
      <c r="A486" s="273" t="s">
        <v>190</v>
      </c>
      <c r="B486" s="290" t="s">
        <v>412</v>
      </c>
      <c r="C486" s="290"/>
      <c r="D486" s="290"/>
      <c r="E486" s="290"/>
      <c r="F486" s="290"/>
      <c r="G486" s="290"/>
      <c r="H486" s="290"/>
      <c r="I486" s="291"/>
    </row>
    <row r="487" spans="1:9" ht="15.75" customHeight="1" thickBot="1" x14ac:dyDescent="0.25">
      <c r="A487" s="275"/>
      <c r="B487" s="292"/>
      <c r="C487" s="292"/>
      <c r="D487" s="292"/>
      <c r="E487" s="292"/>
      <c r="F487" s="292"/>
      <c r="G487" s="292"/>
      <c r="H487" s="292"/>
      <c r="I487" s="293"/>
    </row>
    <row r="488" spans="1:9" ht="15" thickBot="1" x14ac:dyDescent="0.25">
      <c r="A488" s="279" t="s">
        <v>373</v>
      </c>
      <c r="B488" s="280"/>
      <c r="C488" s="280"/>
      <c r="D488" s="280"/>
      <c r="E488" s="280"/>
      <c r="F488" s="280"/>
      <c r="G488" s="280"/>
      <c r="H488" s="280"/>
      <c r="I488" s="281"/>
    </row>
    <row r="489" spans="1:9" x14ac:dyDescent="0.2">
      <c r="A489" s="66"/>
      <c r="B489" s="66"/>
      <c r="C489" s="66"/>
      <c r="D489" s="66"/>
      <c r="E489" s="66"/>
      <c r="F489" s="66"/>
      <c r="G489" s="66"/>
      <c r="H489" s="66"/>
      <c r="I489" s="66"/>
    </row>
    <row r="490" spans="1:9" x14ac:dyDescent="0.2">
      <c r="A490" s="66"/>
      <c r="B490" s="66"/>
      <c r="C490" s="66"/>
      <c r="D490" s="66"/>
      <c r="E490" s="66"/>
      <c r="F490" s="66"/>
      <c r="G490" s="66"/>
      <c r="H490" s="66"/>
      <c r="I490" s="66"/>
    </row>
    <row r="491" spans="1:9" ht="15.75" thickBot="1" x14ac:dyDescent="0.25">
      <c r="A491" s="232" t="s">
        <v>388</v>
      </c>
      <c r="B491" s="233"/>
      <c r="C491" s="233"/>
      <c r="D491" s="233"/>
      <c r="E491" s="233"/>
      <c r="F491" s="233"/>
      <c r="G491" s="233"/>
      <c r="H491" s="233"/>
      <c r="I491" s="234"/>
    </row>
    <row r="492" spans="1:9" ht="15" thickBot="1" x14ac:dyDescent="0.25">
      <c r="A492" s="258" t="s">
        <v>374</v>
      </c>
      <c r="B492" s="259"/>
      <c r="C492" s="259"/>
      <c r="D492" s="259"/>
      <c r="E492" s="259"/>
      <c r="F492" s="259"/>
      <c r="G492" s="259"/>
      <c r="H492" s="259"/>
      <c r="I492" s="260"/>
    </row>
    <row r="493" spans="1:9" ht="15" customHeight="1" x14ac:dyDescent="0.2">
      <c r="A493" s="79" t="s">
        <v>190</v>
      </c>
      <c r="B493" s="284" t="s">
        <v>375</v>
      </c>
      <c r="C493" s="284"/>
      <c r="D493" s="284"/>
      <c r="E493" s="284"/>
      <c r="F493" s="284"/>
      <c r="G493" s="284"/>
      <c r="H493" s="284"/>
      <c r="I493" s="285"/>
    </row>
    <row r="494" spans="1:9" ht="14.25" customHeight="1" x14ac:dyDescent="0.2">
      <c r="A494" s="273" t="s">
        <v>191</v>
      </c>
      <c r="B494" s="286" t="s">
        <v>389</v>
      </c>
      <c r="C494" s="286"/>
      <c r="D494" s="286"/>
      <c r="E494" s="286"/>
      <c r="F494" s="286"/>
      <c r="G494" s="286"/>
      <c r="H494" s="286"/>
      <c r="I494" s="287"/>
    </row>
    <row r="495" spans="1:9" ht="14.25" customHeight="1" x14ac:dyDescent="0.2">
      <c r="A495" s="274"/>
      <c r="B495" s="288"/>
      <c r="C495" s="288"/>
      <c r="D495" s="288"/>
      <c r="E495" s="288"/>
      <c r="F495" s="288"/>
      <c r="G495" s="288"/>
      <c r="H495" s="288"/>
      <c r="I495" s="289"/>
    </row>
    <row r="496" spans="1:9" x14ac:dyDescent="0.2">
      <c r="A496" s="274"/>
      <c r="B496" s="88" t="s">
        <v>382</v>
      </c>
      <c r="C496" s="276" t="s">
        <v>376</v>
      </c>
      <c r="D496" s="277"/>
      <c r="E496" s="277"/>
      <c r="F496" s="277"/>
      <c r="G496" s="277"/>
      <c r="H496" s="277"/>
      <c r="I496" s="278"/>
    </row>
    <row r="497" spans="1:9" ht="15" customHeight="1" x14ac:dyDescent="0.2">
      <c r="A497" s="274"/>
      <c r="B497" s="70"/>
      <c r="C497" s="282" t="s">
        <v>377</v>
      </c>
      <c r="D497" s="283"/>
      <c r="E497" s="283"/>
      <c r="F497" s="91"/>
      <c r="G497" s="91"/>
      <c r="H497" s="91"/>
      <c r="I497" s="92"/>
    </row>
    <row r="498" spans="1:9" x14ac:dyDescent="0.2">
      <c r="A498" s="275"/>
      <c r="B498" s="88" t="s">
        <v>383</v>
      </c>
      <c r="C498" s="276" t="s">
        <v>378</v>
      </c>
      <c r="D498" s="277"/>
      <c r="E498" s="277"/>
      <c r="F498" s="277"/>
      <c r="G498" s="277"/>
      <c r="H498" s="277"/>
      <c r="I498" s="278"/>
    </row>
    <row r="499" spans="1:9" x14ac:dyDescent="0.2">
      <c r="A499" s="255" t="s">
        <v>192</v>
      </c>
      <c r="B499" s="315" t="s">
        <v>379</v>
      </c>
      <c r="C499" s="315"/>
      <c r="D499" s="315"/>
      <c r="E499" s="315"/>
      <c r="F499" s="315"/>
      <c r="G499" s="315"/>
      <c r="H499" s="315"/>
      <c r="I499" s="316"/>
    </row>
    <row r="500" spans="1:9" x14ac:dyDescent="0.2">
      <c r="A500" s="256"/>
      <c r="B500" s="88" t="s">
        <v>382</v>
      </c>
      <c r="C500" s="276" t="s">
        <v>380</v>
      </c>
      <c r="D500" s="277"/>
      <c r="E500" s="277"/>
      <c r="F500" s="277"/>
      <c r="G500" s="277"/>
      <c r="H500" s="277"/>
      <c r="I500" s="278"/>
    </row>
    <row r="501" spans="1:9" x14ac:dyDescent="0.2">
      <c r="A501" s="256"/>
      <c r="B501" s="303" t="s">
        <v>383</v>
      </c>
      <c r="C501" s="276" t="s">
        <v>381</v>
      </c>
      <c r="D501" s="277"/>
      <c r="E501" s="277"/>
      <c r="F501" s="277"/>
      <c r="G501" s="277"/>
      <c r="H501" s="277"/>
      <c r="I501" s="278"/>
    </row>
    <row r="502" spans="1:9" x14ac:dyDescent="0.2">
      <c r="A502" s="256"/>
      <c r="B502" s="308"/>
      <c r="C502" s="90" t="s">
        <v>347</v>
      </c>
      <c r="D502" s="277" t="s">
        <v>385</v>
      </c>
      <c r="E502" s="277"/>
      <c r="F502" s="277"/>
      <c r="G502" s="277"/>
      <c r="H502" s="277"/>
      <c r="I502" s="278"/>
    </row>
    <row r="503" spans="1:9" x14ac:dyDescent="0.2">
      <c r="A503" s="256"/>
      <c r="B503" s="317"/>
      <c r="C503" s="90" t="s">
        <v>349</v>
      </c>
      <c r="D503" s="277" t="s">
        <v>386</v>
      </c>
      <c r="E503" s="277"/>
      <c r="F503" s="277"/>
      <c r="G503" s="277"/>
      <c r="H503" s="277"/>
      <c r="I503" s="278"/>
    </row>
    <row r="504" spans="1:9" ht="15" thickBot="1" x14ac:dyDescent="0.25">
      <c r="A504" s="257"/>
      <c r="B504" s="88" t="s">
        <v>384</v>
      </c>
      <c r="C504" s="276" t="s">
        <v>378</v>
      </c>
      <c r="D504" s="277"/>
      <c r="E504" s="277"/>
      <c r="F504" s="277"/>
      <c r="G504" s="277"/>
      <c r="H504" s="277"/>
      <c r="I504" s="278"/>
    </row>
    <row r="505" spans="1:9" ht="15" thickBot="1" x14ac:dyDescent="0.25">
      <c r="A505" s="258" t="s">
        <v>374</v>
      </c>
      <c r="B505" s="259"/>
      <c r="C505" s="259"/>
      <c r="D505" s="259"/>
      <c r="E505" s="259"/>
      <c r="F505" s="259"/>
      <c r="G505" s="259"/>
      <c r="H505" s="259"/>
      <c r="I505" s="260"/>
    </row>
    <row r="506" spans="1:9" x14ac:dyDescent="0.2">
      <c r="A506" s="66"/>
      <c r="B506" s="66"/>
      <c r="C506" s="66"/>
      <c r="D506" s="66"/>
      <c r="E506" s="66"/>
      <c r="F506" s="66"/>
      <c r="G506" s="66"/>
      <c r="H506" s="66"/>
      <c r="I506" s="66"/>
    </row>
    <row r="507" spans="1:9" x14ac:dyDescent="0.2">
      <c r="A507" s="66"/>
      <c r="B507" s="66"/>
      <c r="C507" s="66"/>
      <c r="D507" s="66"/>
      <c r="E507" s="66"/>
      <c r="F507" s="66"/>
      <c r="G507" s="66"/>
      <c r="H507" s="66"/>
      <c r="I507" s="66"/>
    </row>
    <row r="508" spans="1:9" ht="15.75" thickBot="1" x14ac:dyDescent="0.25">
      <c r="A508" s="232" t="s">
        <v>388</v>
      </c>
      <c r="B508" s="233"/>
      <c r="C508" s="233"/>
      <c r="D508" s="233"/>
      <c r="E508" s="233"/>
      <c r="F508" s="233"/>
      <c r="G508" s="233"/>
      <c r="H508" s="233"/>
      <c r="I508" s="234"/>
    </row>
    <row r="509" spans="1:9" ht="15" thickBot="1" x14ac:dyDescent="0.25">
      <c r="A509" s="295" t="s">
        <v>394</v>
      </c>
      <c r="B509" s="259" t="s">
        <v>137</v>
      </c>
      <c r="C509" s="259"/>
      <c r="D509" s="259"/>
      <c r="E509" s="259"/>
      <c r="F509" s="259"/>
      <c r="G509" s="259"/>
      <c r="H509" s="259"/>
      <c r="I509" s="260"/>
    </row>
    <row r="510" spans="1:9" ht="15" customHeight="1" x14ac:dyDescent="0.2">
      <c r="A510" s="215"/>
      <c r="B510" s="89" t="s">
        <v>190</v>
      </c>
      <c r="C510" s="71" t="s">
        <v>390</v>
      </c>
      <c r="D510" s="309" t="s">
        <v>391</v>
      </c>
      <c r="E510" s="310"/>
      <c r="F510" s="310"/>
      <c r="G510" s="310"/>
      <c r="H510" s="310"/>
      <c r="I510" s="311"/>
    </row>
    <row r="511" spans="1:9" ht="15" customHeight="1" x14ac:dyDescent="0.2">
      <c r="A511" s="215"/>
      <c r="B511" s="303" t="s">
        <v>191</v>
      </c>
      <c r="C511" s="70" t="s">
        <v>392</v>
      </c>
      <c r="D511" s="312" t="s">
        <v>395</v>
      </c>
      <c r="E511" s="313"/>
      <c r="F511" s="313"/>
      <c r="G511" s="313"/>
      <c r="H511" s="313"/>
      <c r="I511" s="314"/>
    </row>
    <row r="512" spans="1:9" ht="15" customHeight="1" x14ac:dyDescent="0.2">
      <c r="A512" s="215"/>
      <c r="B512" s="308"/>
      <c r="C512" s="70" t="s">
        <v>382</v>
      </c>
      <c r="D512" s="276" t="s">
        <v>396</v>
      </c>
      <c r="E512" s="277"/>
      <c r="F512" s="277"/>
      <c r="G512" s="277"/>
      <c r="H512" s="277"/>
      <c r="I512" s="278"/>
    </row>
    <row r="513" spans="1:9" ht="15.75" customHeight="1" thickBot="1" x14ac:dyDescent="0.25">
      <c r="A513" s="215"/>
      <c r="B513" s="308"/>
      <c r="C513" s="73" t="s">
        <v>383</v>
      </c>
      <c r="D513" s="312" t="s">
        <v>393</v>
      </c>
      <c r="E513" s="313"/>
      <c r="F513" s="313"/>
      <c r="G513" s="313"/>
      <c r="H513" s="313"/>
      <c r="I513" s="314"/>
    </row>
    <row r="514" spans="1:9" ht="15" thickBot="1" x14ac:dyDescent="0.25">
      <c r="A514" s="258" t="s">
        <v>137</v>
      </c>
      <c r="B514" s="259"/>
      <c r="C514" s="259"/>
      <c r="D514" s="259"/>
      <c r="E514" s="259"/>
      <c r="F514" s="259"/>
      <c r="G514" s="259"/>
      <c r="H514" s="259"/>
      <c r="I514" s="260"/>
    </row>
    <row r="515" spans="1:9" x14ac:dyDescent="0.2">
      <c r="A515" s="66"/>
      <c r="B515" s="66"/>
      <c r="C515" s="66"/>
      <c r="D515" s="66"/>
      <c r="E515" s="66"/>
      <c r="F515" s="66"/>
      <c r="G515" s="66"/>
      <c r="H515" s="66"/>
      <c r="I515" s="66"/>
    </row>
    <row r="516" spans="1:9" x14ac:dyDescent="0.2">
      <c r="A516" s="66"/>
      <c r="B516" s="66"/>
      <c r="C516" s="66"/>
      <c r="D516" s="66"/>
      <c r="E516" s="66"/>
      <c r="F516" s="66"/>
      <c r="G516" s="66"/>
      <c r="H516" s="66"/>
      <c r="I516" s="66"/>
    </row>
    <row r="517" spans="1:9" ht="15.75" thickBot="1" x14ac:dyDescent="0.25">
      <c r="A517" s="232" t="s">
        <v>411</v>
      </c>
      <c r="B517" s="233"/>
      <c r="C517" s="233"/>
      <c r="D517" s="233"/>
      <c r="E517" s="233"/>
      <c r="F517" s="233"/>
      <c r="G517" s="233"/>
      <c r="H517" s="233"/>
      <c r="I517" s="234"/>
    </row>
    <row r="518" spans="1:9" ht="15" customHeight="1" thickBot="1" x14ac:dyDescent="0.25">
      <c r="A518" s="258" t="s">
        <v>413</v>
      </c>
      <c r="B518" s="259"/>
      <c r="C518" s="259"/>
      <c r="D518" s="259"/>
      <c r="E518" s="259"/>
      <c r="F518" s="259"/>
      <c r="G518" s="259"/>
      <c r="H518" s="259"/>
      <c r="I518" s="260"/>
    </row>
    <row r="519" spans="1:9" x14ac:dyDescent="0.2">
      <c r="A519" s="352" t="s">
        <v>414</v>
      </c>
      <c r="B519" s="361"/>
      <c r="C519" s="361"/>
      <c r="D519" s="361"/>
      <c r="E519" s="361"/>
      <c r="F519" s="361"/>
      <c r="G519" s="361"/>
      <c r="H519" s="361"/>
      <c r="I519" s="348"/>
    </row>
    <row r="520" spans="1:9" ht="15" thickBot="1" x14ac:dyDescent="0.25">
      <c r="A520" s="302" t="s">
        <v>415</v>
      </c>
      <c r="B520" s="296"/>
      <c r="C520" s="296"/>
      <c r="D520" s="296"/>
      <c r="E520" s="296"/>
      <c r="F520" s="296"/>
      <c r="G520" s="296"/>
      <c r="H520" s="296"/>
      <c r="I520" s="297"/>
    </row>
    <row r="521" spans="1:9" ht="15" thickBot="1" x14ac:dyDescent="0.25">
      <c r="A521" s="258" t="s">
        <v>413</v>
      </c>
      <c r="B521" s="259"/>
      <c r="C521" s="259"/>
      <c r="D521" s="259"/>
      <c r="E521" s="259"/>
      <c r="F521" s="259"/>
      <c r="G521" s="259"/>
      <c r="H521" s="259"/>
      <c r="I521" s="260"/>
    </row>
    <row r="522" spans="1:9" x14ac:dyDescent="0.2">
      <c r="A522" s="66"/>
      <c r="B522" s="66"/>
      <c r="C522" s="66"/>
      <c r="D522" s="66"/>
      <c r="E522" s="66"/>
      <c r="F522" s="66"/>
      <c r="G522" s="66"/>
      <c r="H522" s="66"/>
      <c r="I522" s="66"/>
    </row>
    <row r="523" spans="1:9" x14ac:dyDescent="0.2">
      <c r="A523" s="66"/>
      <c r="B523" s="66"/>
      <c r="C523" s="66"/>
      <c r="D523" s="66"/>
      <c r="E523" s="66"/>
      <c r="F523" s="66"/>
      <c r="G523" s="66"/>
      <c r="H523" s="66"/>
      <c r="I523" s="66"/>
    </row>
    <row r="524" spans="1:9" ht="15.75" thickBot="1" x14ac:dyDescent="0.25">
      <c r="A524" s="232" t="s">
        <v>411</v>
      </c>
      <c r="B524" s="233"/>
      <c r="C524" s="233"/>
      <c r="D524" s="233"/>
      <c r="E524" s="233"/>
      <c r="F524" s="233"/>
      <c r="G524" s="233"/>
      <c r="H524" s="233"/>
      <c r="I524" s="234"/>
    </row>
    <row r="525" spans="1:9" ht="15" thickBot="1" x14ac:dyDescent="0.25">
      <c r="A525" s="321" t="s">
        <v>141</v>
      </c>
      <c r="B525" s="322"/>
      <c r="C525" s="322"/>
      <c r="D525" s="322"/>
      <c r="E525" s="322"/>
      <c r="F525" s="322"/>
      <c r="G525" s="322"/>
      <c r="H525" s="322"/>
      <c r="I525" s="323"/>
    </row>
    <row r="526" spans="1:9" ht="15" customHeight="1" x14ac:dyDescent="0.2">
      <c r="A526" s="256" t="s">
        <v>190</v>
      </c>
      <c r="B526" s="468" t="s">
        <v>416</v>
      </c>
      <c r="C526" s="333"/>
      <c r="D526" s="333"/>
      <c r="E526" s="333"/>
      <c r="F526" s="333"/>
      <c r="G526" s="333"/>
      <c r="H526" s="333"/>
      <c r="I526" s="334"/>
    </row>
    <row r="527" spans="1:9" x14ac:dyDescent="0.2">
      <c r="A527" s="257"/>
      <c r="B527" s="476"/>
      <c r="C527" s="335"/>
      <c r="D527" s="335"/>
      <c r="E527" s="335"/>
      <c r="F527" s="335"/>
      <c r="G527" s="335"/>
      <c r="H527" s="335"/>
      <c r="I527" s="336"/>
    </row>
    <row r="528" spans="1:9" x14ac:dyDescent="0.2">
      <c r="A528" s="255" t="s">
        <v>191</v>
      </c>
      <c r="B528" s="467" t="s">
        <v>417</v>
      </c>
      <c r="C528" s="359"/>
      <c r="D528" s="359"/>
      <c r="E528" s="359"/>
      <c r="F528" s="359"/>
      <c r="G528" s="359"/>
      <c r="H528" s="359"/>
      <c r="I528" s="360"/>
    </row>
    <row r="529" spans="1:9" ht="15" thickBot="1" x14ac:dyDescent="0.25">
      <c r="A529" s="256"/>
      <c r="B529" s="468"/>
      <c r="C529" s="333"/>
      <c r="D529" s="333"/>
      <c r="E529" s="333"/>
      <c r="F529" s="333"/>
      <c r="G529" s="333"/>
      <c r="H529" s="333"/>
      <c r="I529" s="334"/>
    </row>
    <row r="530" spans="1:9" ht="15" thickBot="1" x14ac:dyDescent="0.25">
      <c r="A530" s="258" t="s">
        <v>141</v>
      </c>
      <c r="B530" s="259"/>
      <c r="C530" s="259"/>
      <c r="D530" s="259"/>
      <c r="E530" s="259"/>
      <c r="F530" s="259"/>
      <c r="G530" s="259"/>
      <c r="H530" s="259"/>
      <c r="I530" s="260"/>
    </row>
    <row r="531" spans="1:9" x14ac:dyDescent="0.2">
      <c r="A531" s="66"/>
      <c r="B531" s="66"/>
      <c r="C531" s="66"/>
      <c r="D531" s="66"/>
      <c r="E531" s="66"/>
      <c r="F531" s="66"/>
      <c r="G531" s="66"/>
      <c r="H531" s="66"/>
      <c r="I531" s="66"/>
    </row>
    <row r="533" spans="1:9" ht="15.75" thickBot="1" x14ac:dyDescent="0.25">
      <c r="A533" s="232" t="s">
        <v>411</v>
      </c>
      <c r="B533" s="233"/>
      <c r="C533" s="233"/>
      <c r="D533" s="233"/>
      <c r="E533" s="233"/>
      <c r="F533" s="233"/>
      <c r="G533" s="233"/>
      <c r="H533" s="233"/>
      <c r="I533" s="234"/>
    </row>
    <row r="534" spans="1:9" ht="15.75" thickBot="1" x14ac:dyDescent="0.3">
      <c r="A534" s="209" t="s">
        <v>72</v>
      </c>
      <c r="B534" s="210"/>
      <c r="C534" s="210"/>
      <c r="D534" s="210"/>
      <c r="E534" s="210"/>
      <c r="F534" s="210"/>
      <c r="G534" s="210"/>
      <c r="H534" s="210"/>
      <c r="I534" s="211"/>
    </row>
    <row r="535" spans="1:9" x14ac:dyDescent="0.2">
      <c r="A535" s="679" t="s">
        <v>190</v>
      </c>
      <c r="B535" s="685" t="s">
        <v>418</v>
      </c>
      <c r="C535" s="686"/>
      <c r="D535" s="226" t="s">
        <v>419</v>
      </c>
      <c r="E535" s="227"/>
      <c r="F535" s="227"/>
      <c r="G535" s="227"/>
      <c r="H535" s="227"/>
      <c r="I535" s="687"/>
    </row>
    <row r="536" spans="1:9" ht="15" customHeight="1" x14ac:dyDescent="0.25">
      <c r="A536" s="679"/>
      <c r="B536" s="677" t="s">
        <v>382</v>
      </c>
      <c r="C536" s="678"/>
      <c r="D536" s="669" t="s">
        <v>420</v>
      </c>
      <c r="E536" s="670"/>
      <c r="F536" s="670"/>
      <c r="G536" s="670"/>
      <c r="H536" s="670"/>
      <c r="I536" s="671"/>
    </row>
    <row r="537" spans="1:9" ht="15" customHeight="1" x14ac:dyDescent="0.2">
      <c r="A537" s="679"/>
      <c r="B537" s="677" t="s">
        <v>383</v>
      </c>
      <c r="C537" s="678"/>
      <c r="D537" s="672" t="s">
        <v>421</v>
      </c>
      <c r="E537" s="222"/>
      <c r="F537" s="222"/>
      <c r="G537" s="222"/>
      <c r="H537" s="222"/>
      <c r="I537" s="673"/>
    </row>
    <row r="538" spans="1:9" x14ac:dyDescent="0.2">
      <c r="A538" s="680"/>
      <c r="B538" s="674" t="s">
        <v>422</v>
      </c>
      <c r="C538" s="675"/>
      <c r="D538" s="675"/>
      <c r="E538" s="675"/>
      <c r="F538" s="675"/>
      <c r="G538" s="675"/>
      <c r="H538" s="675"/>
      <c r="I538" s="676"/>
    </row>
    <row r="539" spans="1:9" ht="15" x14ac:dyDescent="0.25">
      <c r="A539" s="708" t="s">
        <v>191</v>
      </c>
      <c r="B539" s="677" t="s">
        <v>425</v>
      </c>
      <c r="C539" s="678"/>
      <c r="D539" s="669" t="s">
        <v>423</v>
      </c>
      <c r="E539" s="670"/>
      <c r="F539" s="670"/>
      <c r="G539" s="670"/>
      <c r="H539" s="670"/>
      <c r="I539" s="671"/>
    </row>
    <row r="540" spans="1:9" ht="15" thickBot="1" x14ac:dyDescent="0.25">
      <c r="A540" s="679"/>
      <c r="B540" s="705" t="s">
        <v>424</v>
      </c>
      <c r="C540" s="706"/>
      <c r="D540" s="706"/>
      <c r="E540" s="706"/>
      <c r="F540" s="706"/>
      <c r="G540" s="706"/>
      <c r="H540" s="706"/>
      <c r="I540" s="707"/>
    </row>
    <row r="541" spans="1:9" ht="15.75" thickBot="1" x14ac:dyDescent="0.3">
      <c r="A541" s="209" t="s">
        <v>72</v>
      </c>
      <c r="B541" s="210"/>
      <c r="C541" s="210"/>
      <c r="D541" s="210"/>
      <c r="E541" s="210"/>
      <c r="F541" s="210"/>
      <c r="G541" s="210"/>
      <c r="H541" s="210"/>
      <c r="I541" s="211"/>
    </row>
    <row r="543" spans="1:9" ht="15.75" thickBot="1" x14ac:dyDescent="0.25">
      <c r="A543" s="232" t="s">
        <v>205</v>
      </c>
      <c r="B543" s="233"/>
      <c r="C543" s="233"/>
      <c r="D543" s="233"/>
      <c r="E543" s="233"/>
      <c r="F543" s="233"/>
      <c r="G543" s="233"/>
      <c r="H543" s="233"/>
      <c r="I543" s="234"/>
    </row>
    <row r="544" spans="1:9" ht="15" thickBot="1" x14ac:dyDescent="0.25">
      <c r="A544" s="295" t="s">
        <v>435</v>
      </c>
      <c r="B544" s="337" t="s">
        <v>448</v>
      </c>
      <c r="C544" s="280"/>
      <c r="D544" s="280"/>
      <c r="E544" s="280"/>
      <c r="F544" s="280"/>
      <c r="G544" s="280"/>
      <c r="H544" s="280"/>
      <c r="I544" s="281"/>
    </row>
    <row r="545" spans="1:9" x14ac:dyDescent="0.2">
      <c r="A545" s="215"/>
      <c r="B545" s="140" t="s">
        <v>190</v>
      </c>
      <c r="C545" s="309" t="s">
        <v>275</v>
      </c>
      <c r="D545" s="310"/>
      <c r="E545" s="310"/>
      <c r="F545" s="310"/>
      <c r="G545" s="374"/>
      <c r="H545" s="347" t="s">
        <v>277</v>
      </c>
      <c r="I545" s="348"/>
    </row>
    <row r="546" spans="1:9" x14ac:dyDescent="0.2">
      <c r="A546" s="215"/>
      <c r="B546" s="141" t="s">
        <v>191</v>
      </c>
      <c r="C546" s="276" t="s">
        <v>276</v>
      </c>
      <c r="D546" s="277"/>
      <c r="E546" s="277"/>
      <c r="F546" s="277"/>
      <c r="G546" s="320"/>
      <c r="H546" s="351" t="s">
        <v>235</v>
      </c>
      <c r="I546" s="325"/>
    </row>
    <row r="547" spans="1:9" x14ac:dyDescent="0.2">
      <c r="A547" s="215"/>
      <c r="B547" s="141" t="s">
        <v>192</v>
      </c>
      <c r="C547" s="276" t="s">
        <v>195</v>
      </c>
      <c r="D547" s="277"/>
      <c r="E547" s="277"/>
      <c r="F547" s="277"/>
      <c r="G547" s="320"/>
      <c r="H547" s="351" t="s">
        <v>278</v>
      </c>
      <c r="I547" s="325"/>
    </row>
    <row r="548" spans="1:9" x14ac:dyDescent="0.2">
      <c r="A548" s="215"/>
      <c r="B548" s="303" t="s">
        <v>211</v>
      </c>
      <c r="C548" s="318" t="s">
        <v>280</v>
      </c>
      <c r="D548" s="318"/>
      <c r="E548" s="318"/>
      <c r="F548" s="318"/>
      <c r="G548" s="318"/>
      <c r="H548" s="318"/>
      <c r="I548" s="319"/>
    </row>
    <row r="549" spans="1:9" x14ac:dyDescent="0.2">
      <c r="A549" s="215"/>
      <c r="B549" s="308"/>
      <c r="C549" s="276" t="s">
        <v>279</v>
      </c>
      <c r="D549" s="320"/>
      <c r="E549" s="296" t="s">
        <v>15</v>
      </c>
      <c r="F549" s="296"/>
      <c r="G549" s="296"/>
      <c r="H549" s="296"/>
      <c r="I549" s="297"/>
    </row>
    <row r="550" spans="1:9" x14ac:dyDescent="0.2">
      <c r="A550" s="215"/>
      <c r="B550" s="317"/>
      <c r="C550" s="276" t="s">
        <v>281</v>
      </c>
      <c r="D550" s="320"/>
      <c r="E550" s="324" t="s">
        <v>282</v>
      </c>
      <c r="F550" s="324"/>
      <c r="G550" s="324"/>
      <c r="H550" s="324"/>
      <c r="I550" s="325"/>
    </row>
    <row r="551" spans="1:9" x14ac:dyDescent="0.2">
      <c r="A551" s="215"/>
      <c r="B551" s="326" t="s">
        <v>283</v>
      </c>
      <c r="C551" s="326"/>
      <c r="D551" s="326"/>
      <c r="E551" s="326"/>
      <c r="F551" s="326"/>
      <c r="G551" s="326"/>
      <c r="H551" s="326"/>
      <c r="I551" s="327"/>
    </row>
    <row r="552" spans="1:9" ht="15" thickBot="1" x14ac:dyDescent="0.25">
      <c r="A552" s="373"/>
      <c r="B552" s="296"/>
      <c r="C552" s="296"/>
      <c r="D552" s="296"/>
      <c r="E552" s="296"/>
      <c r="F552" s="296"/>
      <c r="G552" s="296"/>
      <c r="H552" s="296"/>
      <c r="I552" s="297"/>
    </row>
    <row r="553" spans="1:9" ht="15" thickBot="1" x14ac:dyDescent="0.25">
      <c r="A553" s="258" t="s">
        <v>428</v>
      </c>
      <c r="B553" s="259"/>
      <c r="C553" s="259"/>
      <c r="D553" s="259"/>
      <c r="E553" s="259"/>
      <c r="F553" s="259"/>
      <c r="G553" s="259"/>
      <c r="H553" s="259"/>
      <c r="I553" s="260"/>
    </row>
    <row r="554" spans="1:9" ht="15" thickBot="1" x14ac:dyDescent="0.25">
      <c r="A554" s="375" t="s">
        <v>436</v>
      </c>
      <c r="B554" s="259"/>
      <c r="C554" s="259"/>
      <c r="D554" s="259"/>
      <c r="E554" s="259"/>
      <c r="F554" s="259"/>
      <c r="G554" s="259"/>
      <c r="H554" s="259"/>
      <c r="I554" s="260"/>
    </row>
    <row r="555" spans="1:9" ht="15" customHeight="1" x14ac:dyDescent="0.2">
      <c r="A555" s="328" t="s">
        <v>435</v>
      </c>
      <c r="B555" s="218" t="s">
        <v>439</v>
      </c>
      <c r="C555" s="218"/>
      <c r="D555" s="218"/>
      <c r="E555" s="218"/>
      <c r="F555" s="218"/>
      <c r="G555" s="218"/>
      <c r="H555" s="219"/>
      <c r="I555" s="306"/>
    </row>
    <row r="556" spans="1:9" ht="15" customHeight="1" x14ac:dyDescent="0.2">
      <c r="A556" s="329"/>
      <c r="B556" s="220"/>
      <c r="C556" s="220"/>
      <c r="D556" s="220"/>
      <c r="E556" s="220"/>
      <c r="F556" s="220"/>
      <c r="G556" s="220"/>
      <c r="H556" s="221"/>
      <c r="I556" s="307"/>
    </row>
    <row r="557" spans="1:9" ht="14.25" customHeight="1" x14ac:dyDescent="0.2">
      <c r="A557" s="329"/>
      <c r="B557" s="222" t="s">
        <v>447</v>
      </c>
      <c r="C557" s="222"/>
      <c r="D557" s="222"/>
      <c r="E557" s="222"/>
      <c r="F557" s="222"/>
      <c r="G557" s="222"/>
      <c r="H557" s="192">
        <v>92443</v>
      </c>
      <c r="I557" s="206">
        <f>IF(H557&gt;=H558, (H557-H558), (0))</f>
        <v>42443</v>
      </c>
    </row>
    <row r="558" spans="1:9" ht="15" x14ac:dyDescent="0.25">
      <c r="A558" s="329"/>
      <c r="B558" s="223" t="s">
        <v>442</v>
      </c>
      <c r="C558" s="223"/>
      <c r="D558" s="223"/>
      <c r="E558" s="223"/>
      <c r="F558" s="223"/>
      <c r="G558" s="224"/>
      <c r="H558" s="183">
        <f>H54</f>
        <v>50000</v>
      </c>
      <c r="I558" s="207"/>
    </row>
    <row r="559" spans="1:9" ht="14.25" customHeight="1" x14ac:dyDescent="0.2">
      <c r="A559" s="329"/>
      <c r="B559" s="225" t="s">
        <v>441</v>
      </c>
      <c r="C559" s="225"/>
      <c r="D559" s="225"/>
      <c r="E559" s="225"/>
      <c r="F559" s="225"/>
      <c r="G559" s="225"/>
      <c r="H559" s="182">
        <v>0.1</v>
      </c>
      <c r="I559" s="208"/>
    </row>
    <row r="560" spans="1:9" ht="14.25" customHeight="1" x14ac:dyDescent="0.2">
      <c r="A560" s="329"/>
      <c r="B560" s="217" t="s">
        <v>456</v>
      </c>
      <c r="C560" s="217"/>
      <c r="D560" s="217"/>
      <c r="E560" s="193">
        <v>454430</v>
      </c>
      <c r="F560" s="226" t="s">
        <v>443</v>
      </c>
      <c r="G560" s="227"/>
      <c r="H560" s="228"/>
      <c r="I560" s="146">
        <f>E560*H559</f>
        <v>45443</v>
      </c>
    </row>
    <row r="561" spans="1:9" ht="15" customHeight="1" x14ac:dyDescent="0.2">
      <c r="A561" s="329"/>
      <c r="B561" s="216" t="s">
        <v>440</v>
      </c>
      <c r="C561" s="216"/>
      <c r="D561" s="216"/>
      <c r="E561" s="188">
        <f>SUM(I27,I33,I38)</f>
        <v>11391</v>
      </c>
      <c r="F561" s="229" t="s">
        <v>444</v>
      </c>
      <c r="G561" s="230"/>
      <c r="H561" s="231"/>
      <c r="I561" s="147">
        <f>E561*H559</f>
        <v>1139.1000000000001</v>
      </c>
    </row>
    <row r="562" spans="1:9" ht="15.75" customHeight="1" thickBot="1" x14ac:dyDescent="0.3">
      <c r="A562" s="329"/>
      <c r="B562" s="265" t="s">
        <v>445</v>
      </c>
      <c r="C562" s="266"/>
      <c r="D562" s="267" t="s">
        <v>446</v>
      </c>
      <c r="E562" s="268"/>
      <c r="F562" s="184">
        <f>IF(I557&gt;=0, (IF(I557&lt;=I560, (I557), (I560))), (0))</f>
        <v>42443</v>
      </c>
      <c r="G562" s="267" t="s">
        <v>281</v>
      </c>
      <c r="H562" s="268"/>
      <c r="I562" s="194">
        <f>IF(I557&gt;=0, (IF(I557&lt;=I561, (I557), (I561))), (0))</f>
        <v>1139.1000000000001</v>
      </c>
    </row>
    <row r="563" spans="1:9" ht="15" thickBot="1" x14ac:dyDescent="0.25">
      <c r="A563" s="258" t="s">
        <v>436</v>
      </c>
      <c r="B563" s="259"/>
      <c r="C563" s="259"/>
      <c r="D563" s="259"/>
      <c r="E563" s="259"/>
      <c r="F563" s="259"/>
      <c r="G563" s="259"/>
      <c r="H563" s="259"/>
      <c r="I563" s="260"/>
    </row>
    <row r="564" spans="1:9" x14ac:dyDescent="0.2">
      <c r="F564" s="269"/>
      <c r="G564" s="269"/>
      <c r="H564" s="269"/>
      <c r="I564" s="1"/>
    </row>
    <row r="565" spans="1:9" ht="15.75" thickBot="1" x14ac:dyDescent="0.25">
      <c r="A565" s="232" t="s">
        <v>205</v>
      </c>
      <c r="B565" s="233"/>
      <c r="C565" s="233"/>
      <c r="D565" s="233"/>
      <c r="E565" s="233"/>
      <c r="F565" s="233"/>
      <c r="G565" s="233"/>
      <c r="H565" s="233"/>
      <c r="I565" s="234"/>
    </row>
    <row r="566" spans="1:9" ht="15.75" thickBot="1" x14ac:dyDescent="0.3">
      <c r="A566" s="209" t="s">
        <v>449</v>
      </c>
      <c r="B566" s="210"/>
      <c r="C566" s="210"/>
      <c r="D566" s="210"/>
      <c r="E566" s="210"/>
      <c r="F566" s="210"/>
      <c r="G566" s="210"/>
      <c r="H566" s="210"/>
      <c r="I566" s="211"/>
    </row>
    <row r="567" spans="1:9" x14ac:dyDescent="0.2">
      <c r="A567" s="215" t="s">
        <v>453</v>
      </c>
      <c r="B567" s="212" t="s">
        <v>450</v>
      </c>
      <c r="C567" s="213"/>
      <c r="D567" s="213"/>
      <c r="E567" s="213"/>
      <c r="F567" s="213"/>
      <c r="G567" s="213"/>
      <c r="H567" s="213"/>
      <c r="I567" s="214"/>
    </row>
    <row r="568" spans="1:9" x14ac:dyDescent="0.2">
      <c r="A568" s="215"/>
      <c r="B568" s="235" t="s">
        <v>451</v>
      </c>
      <c r="C568" s="236"/>
      <c r="D568" s="236"/>
      <c r="E568" s="236"/>
      <c r="F568" s="236"/>
      <c r="G568" s="236"/>
      <c r="H568" s="236"/>
      <c r="I568" s="237"/>
    </row>
    <row r="569" spans="1:9" x14ac:dyDescent="0.2">
      <c r="A569" s="215"/>
      <c r="B569" s="238"/>
      <c r="C569" s="239"/>
      <c r="D569" s="239"/>
      <c r="E569" s="239"/>
      <c r="F569" s="239"/>
      <c r="G569" s="239"/>
      <c r="H569" s="239"/>
      <c r="I569" s="240"/>
    </row>
    <row r="570" spans="1:9" x14ac:dyDescent="0.2">
      <c r="A570" s="215"/>
      <c r="B570" s="235" t="s">
        <v>452</v>
      </c>
      <c r="C570" s="236"/>
      <c r="D570" s="236"/>
      <c r="E570" s="236"/>
      <c r="F570" s="236"/>
      <c r="G570" s="236"/>
      <c r="H570" s="236"/>
      <c r="I570" s="237"/>
    </row>
    <row r="571" spans="1:9" ht="15" thickBot="1" x14ac:dyDescent="0.25">
      <c r="A571" s="215"/>
      <c r="B571" s="241"/>
      <c r="C571" s="242"/>
      <c r="D571" s="242"/>
      <c r="E571" s="242"/>
      <c r="F571" s="242"/>
      <c r="G571" s="242"/>
      <c r="H571" s="242"/>
      <c r="I571" s="243"/>
    </row>
    <row r="572" spans="1:9" ht="14.25" customHeight="1" x14ac:dyDescent="0.2">
      <c r="A572" s="215"/>
      <c r="B572" s="244" t="s">
        <v>454</v>
      </c>
      <c r="C572" s="245"/>
      <c r="D572" s="245"/>
      <c r="E572" s="245"/>
      <c r="F572" s="245"/>
      <c r="G572" s="245"/>
      <c r="H572" s="245"/>
      <c r="I572" s="246"/>
    </row>
    <row r="573" spans="1:9" x14ac:dyDescent="0.2">
      <c r="A573" s="215"/>
      <c r="B573" s="247"/>
      <c r="C573" s="248"/>
      <c r="D573" s="248"/>
      <c r="E573" s="248"/>
      <c r="F573" s="248"/>
      <c r="G573" s="248"/>
      <c r="H573" s="248"/>
      <c r="I573" s="249"/>
    </row>
    <row r="574" spans="1:9" ht="15" thickBot="1" x14ac:dyDescent="0.25">
      <c r="A574" s="215"/>
      <c r="B574" s="250"/>
      <c r="C574" s="251"/>
      <c r="D574" s="251"/>
      <c r="E574" s="251"/>
      <c r="F574" s="251"/>
      <c r="G574" s="251"/>
      <c r="H574" s="251"/>
      <c r="I574" s="252"/>
    </row>
    <row r="575" spans="1:9" ht="15.75" thickBot="1" x14ac:dyDescent="0.3">
      <c r="A575" s="209" t="s">
        <v>449</v>
      </c>
      <c r="B575" s="210"/>
      <c r="C575" s="210"/>
      <c r="D575" s="210"/>
      <c r="E575" s="210"/>
      <c r="F575" s="210"/>
      <c r="G575" s="210"/>
      <c r="H575" s="210"/>
      <c r="I575" s="211"/>
    </row>
    <row r="576" spans="1:9" x14ac:dyDescent="0.2">
      <c r="B576" s="149"/>
      <c r="C576" s="149"/>
      <c r="D576" s="149"/>
      <c r="E576" s="149"/>
      <c r="F576" s="149"/>
      <c r="G576" s="149"/>
      <c r="H576" s="149"/>
      <c r="I576" s="149"/>
    </row>
    <row r="577" spans="1:9" x14ac:dyDescent="0.2">
      <c r="B577" s="149"/>
      <c r="C577" s="149"/>
      <c r="D577" s="149"/>
      <c r="E577" s="149"/>
      <c r="F577" s="149"/>
      <c r="G577" s="149"/>
      <c r="H577" s="149"/>
      <c r="I577" s="149"/>
    </row>
    <row r="578" spans="1:9" ht="15.75" thickBot="1" x14ac:dyDescent="0.25">
      <c r="A578" s="232" t="s">
        <v>205</v>
      </c>
      <c r="B578" s="233"/>
      <c r="C578" s="233"/>
      <c r="D578" s="233"/>
      <c r="E578" s="233"/>
      <c r="F578" s="233"/>
      <c r="G578" s="233"/>
      <c r="H578" s="233"/>
      <c r="I578" s="234"/>
    </row>
    <row r="579" spans="1:9" ht="15" thickBot="1" x14ac:dyDescent="0.25">
      <c r="A579" s="328" t="s">
        <v>459</v>
      </c>
      <c r="B579" s="728" t="s">
        <v>434</v>
      </c>
      <c r="C579" s="729"/>
      <c r="D579" s="729"/>
      <c r="E579" s="729"/>
      <c r="F579" s="729"/>
      <c r="G579" s="729"/>
      <c r="H579" s="729"/>
      <c r="I579" s="730"/>
    </row>
    <row r="580" spans="1:9" ht="14.25" customHeight="1" x14ac:dyDescent="0.2">
      <c r="A580" s="329"/>
      <c r="B580" s="731" t="s">
        <v>457</v>
      </c>
      <c r="C580" s="731"/>
      <c r="D580" s="731"/>
      <c r="E580" s="731"/>
      <c r="F580" s="731"/>
      <c r="G580" s="731"/>
      <c r="H580" s="731"/>
      <c r="I580" s="732"/>
    </row>
    <row r="581" spans="1:9" x14ac:dyDescent="0.2">
      <c r="A581" s="329"/>
      <c r="B581" s="731"/>
      <c r="C581" s="731"/>
      <c r="D581" s="731"/>
      <c r="E581" s="731"/>
      <c r="F581" s="731"/>
      <c r="G581" s="731"/>
      <c r="H581" s="731"/>
      <c r="I581" s="732"/>
    </row>
    <row r="582" spans="1:9" x14ac:dyDescent="0.2">
      <c r="A582" s="329"/>
      <c r="B582" s="733"/>
      <c r="C582" s="733"/>
      <c r="D582" s="733"/>
      <c r="E582" s="733"/>
      <c r="F582" s="733"/>
      <c r="G582" s="733"/>
      <c r="H582" s="733"/>
      <c r="I582" s="734"/>
    </row>
    <row r="583" spans="1:9" x14ac:dyDescent="0.2">
      <c r="A583" s="329"/>
      <c r="B583" s="261" t="s">
        <v>458</v>
      </c>
      <c r="C583" s="261"/>
      <c r="D583" s="261"/>
      <c r="E583" s="261"/>
      <c r="F583" s="261"/>
      <c r="G583" s="261"/>
      <c r="H583" s="261"/>
      <c r="I583" s="262"/>
    </row>
    <row r="584" spans="1:9" x14ac:dyDescent="0.2">
      <c r="A584" s="329"/>
      <c r="B584" s="263"/>
      <c r="C584" s="263"/>
      <c r="D584" s="263"/>
      <c r="E584" s="263"/>
      <c r="F584" s="263"/>
      <c r="G584" s="263"/>
      <c r="H584" s="263"/>
      <c r="I584" s="264"/>
    </row>
    <row r="585" spans="1:9" ht="15" thickBot="1" x14ac:dyDescent="0.25">
      <c r="A585" s="735"/>
      <c r="B585" s="263"/>
      <c r="C585" s="263"/>
      <c r="D585" s="263"/>
      <c r="E585" s="263"/>
      <c r="F585" s="263"/>
      <c r="G585" s="263"/>
      <c r="H585" s="263"/>
      <c r="I585" s="264"/>
    </row>
    <row r="586" spans="1:9" ht="15.75" thickBot="1" x14ac:dyDescent="0.3">
      <c r="A586" s="209" t="s">
        <v>434</v>
      </c>
      <c r="B586" s="210"/>
      <c r="C586" s="210"/>
      <c r="D586" s="210"/>
      <c r="E586" s="210"/>
      <c r="F586" s="210"/>
      <c r="G586" s="210"/>
      <c r="H586" s="210"/>
      <c r="I586" s="211"/>
    </row>
    <row r="587" spans="1:9" x14ac:dyDescent="0.2">
      <c r="B587" s="151"/>
      <c r="C587" s="151"/>
      <c r="D587" s="151"/>
      <c r="E587" s="151"/>
      <c r="F587" s="151"/>
      <c r="G587" s="151"/>
      <c r="H587" s="151"/>
      <c r="I587" s="151"/>
    </row>
    <row r="588" spans="1:9" x14ac:dyDescent="0.2">
      <c r="B588" s="151"/>
      <c r="C588" s="151"/>
      <c r="D588" s="151"/>
      <c r="E588" s="151"/>
      <c r="F588" s="151"/>
      <c r="G588" s="151"/>
      <c r="H588" s="151"/>
      <c r="I588" s="151"/>
    </row>
    <row r="589" spans="1:9" x14ac:dyDescent="0.2">
      <c r="B589" s="151"/>
      <c r="C589" s="151"/>
      <c r="D589" s="151"/>
      <c r="E589" s="151"/>
      <c r="F589" s="151"/>
      <c r="G589" s="151"/>
      <c r="H589" s="151"/>
      <c r="I589" s="151"/>
    </row>
    <row r="590" spans="1:9" ht="14.25" customHeight="1" x14ac:dyDescent="0.2">
      <c r="B590" s="186" t="s">
        <v>461</v>
      </c>
      <c r="C590" s="185"/>
      <c r="D590" s="185"/>
      <c r="E590" s="185"/>
      <c r="F590" s="185"/>
      <c r="G590" s="185"/>
      <c r="H590" s="185"/>
      <c r="I590" s="185"/>
    </row>
    <row r="591" spans="1:9" hidden="1" x14ac:dyDescent="0.2">
      <c r="B591" s="185"/>
      <c r="C591" s="185"/>
      <c r="D591" s="185"/>
      <c r="E591" s="185"/>
      <c r="F591" s="185"/>
      <c r="G591" s="185"/>
      <c r="H591" s="185"/>
      <c r="I591" s="185"/>
    </row>
    <row r="592" spans="1:9" hidden="1" x14ac:dyDescent="0.2">
      <c r="B592" s="185"/>
      <c r="C592" s="185"/>
      <c r="D592" s="185"/>
      <c r="E592" s="185"/>
      <c r="F592" s="185"/>
      <c r="G592" s="185"/>
      <c r="H592" s="185"/>
      <c r="I592" s="185"/>
    </row>
    <row r="593" spans="2:9" hidden="1" x14ac:dyDescent="0.2">
      <c r="B593" s="185"/>
      <c r="C593" s="185"/>
      <c r="D593" s="185"/>
      <c r="E593" s="185"/>
      <c r="F593" s="185"/>
      <c r="G593" s="185"/>
      <c r="H593" s="185"/>
      <c r="I593" s="185"/>
    </row>
    <row r="594" spans="2:9" hidden="1" x14ac:dyDescent="0.2">
      <c r="B594" s="185"/>
      <c r="C594" s="185"/>
      <c r="D594" s="185"/>
      <c r="E594" s="185"/>
      <c r="F594" s="185"/>
      <c r="G594" s="185"/>
      <c r="H594" s="185"/>
      <c r="I594" s="185"/>
    </row>
    <row r="595" spans="2:9" hidden="1" x14ac:dyDescent="0.2">
      <c r="B595" s="185"/>
      <c r="C595" s="185"/>
      <c r="D595" s="185"/>
      <c r="E595" s="185"/>
      <c r="F595" s="185"/>
      <c r="G595" s="185"/>
      <c r="H595" s="185"/>
      <c r="I595" s="185"/>
    </row>
    <row r="596" spans="2:9" hidden="1" x14ac:dyDescent="0.2"/>
    <row r="597" spans="2:9" hidden="1" x14ac:dyDescent="0.2"/>
    <row r="598" spans="2:9" hidden="1" x14ac:dyDescent="0.2"/>
    <row r="599" spans="2:9" hidden="1" x14ac:dyDescent="0.2"/>
    <row r="600" spans="2:9" hidden="1" x14ac:dyDescent="0.2"/>
    <row r="601" spans="2:9" hidden="1" x14ac:dyDescent="0.2"/>
    <row r="602" spans="2:9" hidden="1" x14ac:dyDescent="0.2"/>
    <row r="603" spans="2:9" hidden="1" x14ac:dyDescent="0.2"/>
    <row r="604" spans="2:9" hidden="1" x14ac:dyDescent="0.2"/>
    <row r="605" spans="2:9" hidden="1" x14ac:dyDescent="0.2"/>
    <row r="606" spans="2:9" hidden="1" x14ac:dyDescent="0.2"/>
    <row r="607" spans="2:9" hidden="1" x14ac:dyDescent="0.2"/>
    <row r="608" spans="2:9"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spans="1:7" hidden="1" x14ac:dyDescent="0.2"/>
    <row r="642" spans="1:7" hidden="1" x14ac:dyDescent="0.2"/>
    <row r="643" spans="1:7" hidden="1" x14ac:dyDescent="0.2"/>
    <row r="644" spans="1:7" hidden="1" x14ac:dyDescent="0.2"/>
    <row r="645" spans="1:7" hidden="1" x14ac:dyDescent="0.2"/>
    <row r="646" spans="1:7" hidden="1" x14ac:dyDescent="0.2"/>
    <row r="647" spans="1:7" ht="15" thickBot="1" x14ac:dyDescent="0.25"/>
    <row r="648" spans="1:7" ht="15" x14ac:dyDescent="0.25">
      <c r="C648" s="662" t="s">
        <v>410</v>
      </c>
      <c r="D648" s="663"/>
      <c r="E648" s="663"/>
      <c r="F648" s="663"/>
      <c r="G648" s="664"/>
    </row>
    <row r="649" spans="1:7" ht="15" thickBot="1" x14ac:dyDescent="0.25">
      <c r="C649" s="622" t="s">
        <v>370</v>
      </c>
      <c r="D649" s="623"/>
      <c r="E649" s="623"/>
      <c r="F649" s="623"/>
      <c r="G649" s="624"/>
    </row>
    <row r="650" spans="1:7" ht="15" thickBot="1" x14ac:dyDescent="0.25">
      <c r="A650" s="187" t="s">
        <v>460</v>
      </c>
    </row>
    <row r="651" spans="1:7" x14ac:dyDescent="0.2">
      <c r="C651" s="49"/>
      <c r="D651" s="50"/>
      <c r="E651" s="50"/>
      <c r="F651" s="50"/>
      <c r="G651" s="51"/>
    </row>
    <row r="652" spans="1:7" x14ac:dyDescent="0.2">
      <c r="C652" s="47"/>
      <c r="D652" s="1"/>
      <c r="E652" s="1"/>
      <c r="F652" s="1"/>
      <c r="G652" s="48"/>
    </row>
    <row r="653" spans="1:7" x14ac:dyDescent="0.2">
      <c r="C653" s="47"/>
      <c r="D653" s="1"/>
      <c r="E653" s="1"/>
      <c r="F653" s="1"/>
      <c r="G653" s="48"/>
    </row>
    <row r="654" spans="1:7" x14ac:dyDescent="0.2">
      <c r="C654" s="47"/>
      <c r="D654" s="1"/>
      <c r="E654" s="1"/>
      <c r="F654" s="1"/>
      <c r="G654" s="48"/>
    </row>
    <row r="655" spans="1:7" x14ac:dyDescent="0.2">
      <c r="C655" s="47"/>
      <c r="D655" s="1"/>
      <c r="E655" s="1"/>
      <c r="F655" s="1"/>
      <c r="G655" s="48"/>
    </row>
    <row r="656" spans="1:7" x14ac:dyDescent="0.2">
      <c r="C656" s="47"/>
      <c r="D656" s="1"/>
      <c r="E656" s="1"/>
      <c r="F656" s="1"/>
      <c r="G656" s="48"/>
    </row>
    <row r="657" spans="3:7" x14ac:dyDescent="0.2">
      <c r="C657" s="47"/>
      <c r="D657" s="1"/>
      <c r="E657" s="1"/>
      <c r="F657" s="1"/>
      <c r="G657" s="48"/>
    </row>
    <row r="658" spans="3:7" x14ac:dyDescent="0.2">
      <c r="C658" s="47"/>
      <c r="D658" s="1"/>
      <c r="E658" s="1"/>
      <c r="F658" s="1"/>
      <c r="G658" s="48"/>
    </row>
    <row r="659" spans="3:7" x14ac:dyDescent="0.2">
      <c r="C659" s="47"/>
      <c r="D659" s="1"/>
      <c r="E659" s="1"/>
      <c r="F659" s="1"/>
      <c r="G659" s="48"/>
    </row>
    <row r="660" spans="3:7" x14ac:dyDescent="0.2">
      <c r="C660" s="47"/>
      <c r="D660" s="1"/>
      <c r="E660" s="1"/>
      <c r="F660" s="1"/>
      <c r="G660" s="48"/>
    </row>
    <row r="661" spans="3:7" x14ac:dyDescent="0.2">
      <c r="C661" s="47"/>
      <c r="D661" s="1"/>
      <c r="E661" s="1"/>
      <c r="F661" s="1"/>
      <c r="G661" s="48"/>
    </row>
    <row r="662" spans="3:7" x14ac:dyDescent="0.2">
      <c r="C662" s="47"/>
      <c r="D662" s="1"/>
      <c r="E662" s="1"/>
      <c r="F662" s="1"/>
      <c r="G662" s="48"/>
    </row>
    <row r="663" spans="3:7" x14ac:dyDescent="0.2">
      <c r="C663" s="47"/>
      <c r="D663" s="1"/>
      <c r="E663" s="1"/>
      <c r="F663" s="1"/>
      <c r="G663" s="48"/>
    </row>
    <row r="664" spans="3:7" x14ac:dyDescent="0.2">
      <c r="C664" s="47"/>
      <c r="D664" s="1"/>
      <c r="E664" s="1"/>
      <c r="F664" s="1"/>
      <c r="G664" s="48"/>
    </row>
    <row r="665" spans="3:7" x14ac:dyDescent="0.2">
      <c r="C665" s="47"/>
      <c r="D665" s="1"/>
      <c r="E665" s="1"/>
      <c r="F665" s="1"/>
      <c r="G665" s="48"/>
    </row>
    <row r="666" spans="3:7" x14ac:dyDescent="0.2">
      <c r="C666" s="47"/>
      <c r="D666" s="1"/>
      <c r="E666" s="1"/>
      <c r="F666" s="1"/>
      <c r="G666" s="48"/>
    </row>
    <row r="667" spans="3:7" x14ac:dyDescent="0.2">
      <c r="C667" s="47"/>
      <c r="D667" s="1"/>
      <c r="E667" s="1"/>
      <c r="F667" s="1"/>
      <c r="G667" s="48"/>
    </row>
    <row r="668" spans="3:7" x14ac:dyDescent="0.2">
      <c r="C668" s="47"/>
      <c r="D668" s="1"/>
      <c r="E668" s="1"/>
      <c r="F668" s="1"/>
      <c r="G668" s="48"/>
    </row>
    <row r="669" spans="3:7" x14ac:dyDescent="0.2">
      <c r="C669" s="47"/>
      <c r="D669" s="1"/>
      <c r="E669" s="1"/>
      <c r="F669" s="1"/>
      <c r="G669" s="48"/>
    </row>
    <row r="670" spans="3:7" x14ac:dyDescent="0.2">
      <c r="C670" s="47"/>
      <c r="D670" s="1"/>
      <c r="E670" s="1"/>
      <c r="F670" s="1"/>
      <c r="G670" s="48"/>
    </row>
    <row r="671" spans="3:7" ht="15" thickBot="1" x14ac:dyDescent="0.25">
      <c r="C671" s="52"/>
      <c r="D671" s="53"/>
      <c r="E671" s="53"/>
      <c r="F671" s="53"/>
      <c r="G671" s="54"/>
    </row>
    <row r="672" spans="3:7" ht="16.5" thickBot="1" x14ac:dyDescent="0.25">
      <c r="C672" s="643" t="s">
        <v>24</v>
      </c>
      <c r="D672" s="644"/>
      <c r="E672" s="644"/>
      <c r="F672" s="644"/>
      <c r="G672" s="645"/>
    </row>
    <row r="673" spans="3:7" ht="15" thickBot="1" x14ac:dyDescent="0.25">
      <c r="C673" s="646" t="s">
        <v>28</v>
      </c>
      <c r="D673" s="647"/>
      <c r="E673" s="647"/>
      <c r="F673" s="647"/>
      <c r="G673" s="648"/>
    </row>
    <row r="674" spans="3:7" ht="14.25" customHeight="1" x14ac:dyDescent="0.2">
      <c r="C674" s="649" t="s">
        <v>368</v>
      </c>
      <c r="D674" s="650"/>
      <c r="E674" s="650"/>
      <c r="F674" s="650"/>
      <c r="G674" s="651"/>
    </row>
    <row r="675" spans="3:7" ht="14.25" customHeight="1" x14ac:dyDescent="0.2">
      <c r="C675" s="652"/>
      <c r="D675" s="653"/>
      <c r="E675" s="653"/>
      <c r="F675" s="653"/>
      <c r="G675" s="654"/>
    </row>
    <row r="676" spans="3:7" ht="14.25" customHeight="1" x14ac:dyDescent="0.2">
      <c r="C676" s="652"/>
      <c r="D676" s="653"/>
      <c r="E676" s="653"/>
      <c r="F676" s="653"/>
      <c r="G676" s="654"/>
    </row>
    <row r="677" spans="3:7" x14ac:dyDescent="0.2">
      <c r="C677" s="652"/>
      <c r="D677" s="653"/>
      <c r="E677" s="653"/>
      <c r="F677" s="653"/>
      <c r="G677" s="654"/>
    </row>
    <row r="678" spans="3:7" ht="15" thickBot="1" x14ac:dyDescent="0.25">
      <c r="C678" s="655"/>
      <c r="D678" s="656"/>
      <c r="E678" s="656"/>
      <c r="F678" s="656"/>
      <c r="G678" s="657"/>
    </row>
    <row r="679" spans="3:7" ht="14.25" customHeight="1" x14ac:dyDescent="0.2">
      <c r="C679" s="634" t="s">
        <v>468</v>
      </c>
      <c r="D679" s="635"/>
      <c r="E679" s="635"/>
      <c r="F679" s="635"/>
      <c r="G679" s="636"/>
    </row>
    <row r="680" spans="3:7" ht="14.25" customHeight="1" x14ac:dyDescent="0.2">
      <c r="C680" s="637"/>
      <c r="D680" s="638"/>
      <c r="E680" s="638"/>
      <c r="F680" s="638"/>
      <c r="G680" s="639"/>
    </row>
    <row r="681" spans="3:7" ht="14.25" customHeight="1" x14ac:dyDescent="0.2">
      <c r="C681" s="637"/>
      <c r="D681" s="638"/>
      <c r="E681" s="638"/>
      <c r="F681" s="638"/>
      <c r="G681" s="639"/>
    </row>
    <row r="682" spans="3:7" x14ac:dyDescent="0.2">
      <c r="C682" s="637"/>
      <c r="D682" s="638"/>
      <c r="E682" s="638"/>
      <c r="F682" s="638"/>
      <c r="G682" s="639"/>
    </row>
    <row r="683" spans="3:7" ht="15" thickBot="1" x14ac:dyDescent="0.25">
      <c r="C683" s="640"/>
      <c r="D683" s="641"/>
      <c r="E683" s="641"/>
      <c r="F683" s="641"/>
      <c r="G683" s="642"/>
    </row>
    <row r="684" spans="3:7" ht="14.25" customHeight="1" x14ac:dyDescent="0.2">
      <c r="C684" s="628" t="s">
        <v>365</v>
      </c>
      <c r="D684" s="629"/>
      <c r="E684" s="629"/>
      <c r="F684" s="629"/>
      <c r="G684" s="630"/>
    </row>
    <row r="685" spans="3:7" ht="14.25" customHeight="1" x14ac:dyDescent="0.2">
      <c r="C685" s="631"/>
      <c r="D685" s="632"/>
      <c r="E685" s="632"/>
      <c r="F685" s="632"/>
      <c r="G685" s="633"/>
    </row>
    <row r="686" spans="3:7" ht="14.25" customHeight="1" x14ac:dyDescent="0.2">
      <c r="C686" s="631"/>
      <c r="D686" s="632"/>
      <c r="E686" s="632"/>
      <c r="F686" s="632"/>
      <c r="G686" s="633"/>
    </row>
    <row r="687" spans="3:7" ht="14.25" customHeight="1" x14ac:dyDescent="0.2">
      <c r="C687" s="631"/>
      <c r="D687" s="632"/>
      <c r="E687" s="632"/>
      <c r="F687" s="632"/>
      <c r="G687" s="633"/>
    </row>
    <row r="688" spans="3:7" ht="14.25" customHeight="1" x14ac:dyDescent="0.2">
      <c r="C688" s="631"/>
      <c r="D688" s="632"/>
      <c r="E688" s="632"/>
      <c r="F688" s="632"/>
      <c r="G688" s="633"/>
    </row>
    <row r="689" spans="3:7" ht="15" customHeight="1" x14ac:dyDescent="0.2">
      <c r="C689" s="631"/>
      <c r="D689" s="632"/>
      <c r="E689" s="632"/>
      <c r="F689" s="632"/>
      <c r="G689" s="633"/>
    </row>
    <row r="690" spans="3:7" ht="15" customHeight="1" x14ac:dyDescent="0.2">
      <c r="C690" s="631"/>
      <c r="D690" s="632"/>
      <c r="E690" s="632"/>
      <c r="F690" s="632"/>
      <c r="G690" s="633"/>
    </row>
    <row r="691" spans="3:7" ht="15" customHeight="1" x14ac:dyDescent="0.2">
      <c r="C691" s="631"/>
      <c r="D691" s="632"/>
      <c r="E691" s="632"/>
      <c r="F691" s="632"/>
      <c r="G691" s="633"/>
    </row>
    <row r="692" spans="3:7" ht="15" customHeight="1" x14ac:dyDescent="0.2">
      <c r="C692" s="631"/>
      <c r="D692" s="632"/>
      <c r="E692" s="632"/>
      <c r="F692" s="632"/>
      <c r="G692" s="633"/>
    </row>
    <row r="693" spans="3:7" ht="15.75" customHeight="1" thickBot="1" x14ac:dyDescent="0.25">
      <c r="C693" s="631"/>
      <c r="D693" s="632"/>
      <c r="E693" s="632"/>
      <c r="F693" s="632"/>
      <c r="G693" s="633"/>
    </row>
    <row r="694" spans="3:7" ht="14.25" customHeight="1" x14ac:dyDescent="0.2">
      <c r="C694" s="625" t="s">
        <v>370</v>
      </c>
      <c r="D694" s="626"/>
      <c r="E694" s="626"/>
      <c r="F694" s="626"/>
      <c r="G694" s="627"/>
    </row>
    <row r="695" spans="3:7" ht="15" customHeight="1" thickBot="1" x14ac:dyDescent="0.3">
      <c r="C695" s="600" t="s">
        <v>410</v>
      </c>
      <c r="D695" s="601"/>
      <c r="E695" s="601"/>
      <c r="F695" s="601"/>
      <c r="G695" s="602"/>
    </row>
    <row r="696" spans="3:7" ht="15" customHeight="1" x14ac:dyDescent="0.2"/>
    <row r="697" spans="3:7" ht="15" customHeight="1" x14ac:dyDescent="0.2"/>
    <row r="698" spans="3:7" ht="15" customHeight="1" x14ac:dyDescent="0.2"/>
    <row r="699" spans="3:7" ht="15" customHeight="1" x14ac:dyDescent="0.2"/>
    <row r="700" spans="3:7" ht="15" customHeight="1" x14ac:dyDescent="0.2"/>
    <row r="701" spans="3:7" ht="15" customHeight="1" x14ac:dyDescent="0.2"/>
    <row r="702" spans="3:7" ht="15" customHeight="1" x14ac:dyDescent="0.2"/>
    <row r="703" spans="3:7" ht="15" customHeight="1" x14ac:dyDescent="0.2"/>
    <row r="704" spans="3:7" ht="15" customHeight="1" x14ac:dyDescent="0.2"/>
    <row r="705" ht="15" customHeight="1" x14ac:dyDescent="0.2"/>
  </sheetData>
  <sheetProtection algorithmName="SHA-512" hashValue="EEasT8x381ByOEsGz2/U7OKlO+NFc4C4kK1NVNnUjuQW1qWscPgmqKcQajJ6JxxPBUs9iElL04ovBrC9C5h0KA==" saltValue="bgotvIQ2ynVYPD9sHmTeQQ==" spinCount="100000" sheet="1" objects="1" scenarios="1"/>
  <mergeCells count="603">
    <mergeCell ref="K11:L11"/>
    <mergeCell ref="M11:N11"/>
    <mergeCell ref="K16:N16"/>
    <mergeCell ref="K53:N53"/>
    <mergeCell ref="K63:N63"/>
    <mergeCell ref="P53:X55"/>
    <mergeCell ref="B579:I579"/>
    <mergeCell ref="A578:I578"/>
    <mergeCell ref="B580:I582"/>
    <mergeCell ref="A579:A585"/>
    <mergeCell ref="B376:I376"/>
    <mergeCell ref="A377:I377"/>
    <mergeCell ref="C312:I312"/>
    <mergeCell ref="A306:I306"/>
    <mergeCell ref="A159:I159"/>
    <mergeCell ref="A161:I161"/>
    <mergeCell ref="C363:G363"/>
    <mergeCell ref="C364:G364"/>
    <mergeCell ref="H364:I364"/>
    <mergeCell ref="H363:I363"/>
    <mergeCell ref="C165:E165"/>
    <mergeCell ref="D150:I150"/>
    <mergeCell ref="C170:D170"/>
    <mergeCell ref="H361:I361"/>
    <mergeCell ref="A586:I586"/>
    <mergeCell ref="A57:F57"/>
    <mergeCell ref="B539:C539"/>
    <mergeCell ref="D539:I539"/>
    <mergeCell ref="B540:I540"/>
    <mergeCell ref="A539:A540"/>
    <mergeCell ref="A534:I534"/>
    <mergeCell ref="A541:I541"/>
    <mergeCell ref="A553:I553"/>
    <mergeCell ref="A554:I554"/>
    <mergeCell ref="A543:I543"/>
    <mergeCell ref="A544:A552"/>
    <mergeCell ref="B544:I544"/>
    <mergeCell ref="C545:G545"/>
    <mergeCell ref="H545:I545"/>
    <mergeCell ref="C546:G546"/>
    <mergeCell ref="H546:I546"/>
    <mergeCell ref="C547:G547"/>
    <mergeCell ref="H547:I547"/>
    <mergeCell ref="D149:I149"/>
    <mergeCell ref="B148:B151"/>
    <mergeCell ref="A146:A151"/>
    <mergeCell ref="C375:I375"/>
    <mergeCell ref="A371:A376"/>
    <mergeCell ref="L82:O82"/>
    <mergeCell ref="A533:I533"/>
    <mergeCell ref="B535:C535"/>
    <mergeCell ref="D535:I535"/>
    <mergeCell ref="C360:G360"/>
    <mergeCell ref="C361:G361"/>
    <mergeCell ref="B130:C130"/>
    <mergeCell ref="D130:I130"/>
    <mergeCell ref="A144:I144"/>
    <mergeCell ref="A145:I145"/>
    <mergeCell ref="C146:I146"/>
    <mergeCell ref="C147:I147"/>
    <mergeCell ref="C148:I148"/>
    <mergeCell ref="A142:I142"/>
    <mergeCell ref="B126:I126"/>
    <mergeCell ref="B131:I132"/>
    <mergeCell ref="B133:I133"/>
    <mergeCell ref="C127:I127"/>
    <mergeCell ref="C128:I128"/>
    <mergeCell ref="A86:F86"/>
    <mergeCell ref="A87:F87"/>
    <mergeCell ref="A88:F88"/>
    <mergeCell ref="A89:I89"/>
    <mergeCell ref="A85:F85"/>
    <mergeCell ref="C474:E474"/>
    <mergeCell ref="C475:E475"/>
    <mergeCell ref="H476:I476"/>
    <mergeCell ref="C476:E476"/>
    <mergeCell ref="B479:I479"/>
    <mergeCell ref="A508:I508"/>
    <mergeCell ref="B509:I509"/>
    <mergeCell ref="A509:A513"/>
    <mergeCell ref="C500:I500"/>
    <mergeCell ref="C504:I504"/>
    <mergeCell ref="C501:I501"/>
    <mergeCell ref="B501:B503"/>
    <mergeCell ref="D502:I502"/>
    <mergeCell ref="D503:I503"/>
    <mergeCell ref="C648:G648"/>
    <mergeCell ref="A188:F188"/>
    <mergeCell ref="L77:O77"/>
    <mergeCell ref="A517:I517"/>
    <mergeCell ref="A518:I518"/>
    <mergeCell ref="A521:I521"/>
    <mergeCell ref="A520:I520"/>
    <mergeCell ref="A519:I519"/>
    <mergeCell ref="L78:O78"/>
    <mergeCell ref="A524:I524"/>
    <mergeCell ref="B526:I527"/>
    <mergeCell ref="B528:I529"/>
    <mergeCell ref="A526:A527"/>
    <mergeCell ref="A528:A529"/>
    <mergeCell ref="A530:I530"/>
    <mergeCell ref="A469:I469"/>
    <mergeCell ref="A470:A480"/>
    <mergeCell ref="B471:E471"/>
    <mergeCell ref="F471:I471"/>
    <mergeCell ref="C472:E472"/>
    <mergeCell ref="F472:G472"/>
    <mergeCell ref="H472:I472"/>
    <mergeCell ref="C473:E473"/>
    <mergeCell ref="H473:I473"/>
    <mergeCell ref="K3:O6"/>
    <mergeCell ref="F101:I101"/>
    <mergeCell ref="C695:G695"/>
    <mergeCell ref="A107:I109"/>
    <mergeCell ref="A111:I111"/>
    <mergeCell ref="A112:I116"/>
    <mergeCell ref="A101:D101"/>
    <mergeCell ref="C649:G649"/>
    <mergeCell ref="C694:G694"/>
    <mergeCell ref="C684:G693"/>
    <mergeCell ref="C679:G683"/>
    <mergeCell ref="C672:G672"/>
    <mergeCell ref="C673:G673"/>
    <mergeCell ref="C674:G678"/>
    <mergeCell ref="B480:I480"/>
    <mergeCell ref="A481:I481"/>
    <mergeCell ref="C477:E477"/>
    <mergeCell ref="C478:E478"/>
    <mergeCell ref="F476:G478"/>
    <mergeCell ref="H477:I478"/>
    <mergeCell ref="F473:G475"/>
    <mergeCell ref="H474:I475"/>
    <mergeCell ref="L65:O65"/>
    <mergeCell ref="B470:I470"/>
    <mergeCell ref="L47:O47"/>
    <mergeCell ref="C343:G343"/>
    <mergeCell ref="C344:G344"/>
    <mergeCell ref="C345:G345"/>
    <mergeCell ref="C346:G346"/>
    <mergeCell ref="H343:I343"/>
    <mergeCell ref="H344:I344"/>
    <mergeCell ref="H345:I345"/>
    <mergeCell ref="H346:I346"/>
    <mergeCell ref="L48:O48"/>
    <mergeCell ref="A341:I341"/>
    <mergeCell ref="A342:A352"/>
    <mergeCell ref="B342:I342"/>
    <mergeCell ref="C349:F349"/>
    <mergeCell ref="B352:I352"/>
    <mergeCell ref="B350:I351"/>
    <mergeCell ref="C347:I347"/>
    <mergeCell ref="C348:I348"/>
    <mergeCell ref="A58:D58"/>
    <mergeCell ref="E58:F58"/>
    <mergeCell ref="A62:F62"/>
    <mergeCell ref="A68:F68"/>
    <mergeCell ref="A69:F69"/>
    <mergeCell ref="A179:D179"/>
    <mergeCell ref="A1:I1"/>
    <mergeCell ref="A3:I3"/>
    <mergeCell ref="A4:I4"/>
    <mergeCell ref="A5:I5"/>
    <mergeCell ref="A7:D7"/>
    <mergeCell ref="E7:I7"/>
    <mergeCell ref="A2:I2"/>
    <mergeCell ref="A6:I6"/>
    <mergeCell ref="B9:D9"/>
    <mergeCell ref="F9:G9"/>
    <mergeCell ref="L22:O22"/>
    <mergeCell ref="L28:O28"/>
    <mergeCell ref="A43:F43"/>
    <mergeCell ref="A44:F44"/>
    <mergeCell ref="A45:F45"/>
    <mergeCell ref="A46:F46"/>
    <mergeCell ref="A54:F54"/>
    <mergeCell ref="A55:F55"/>
    <mergeCell ref="A8:I8"/>
    <mergeCell ref="B10:I10"/>
    <mergeCell ref="B11:C11"/>
    <mergeCell ref="E11:F11"/>
    <mergeCell ref="H11:I11"/>
    <mergeCell ref="A15:F15"/>
    <mergeCell ref="A16:F16"/>
    <mergeCell ref="A26:D26"/>
    <mergeCell ref="E26:F26"/>
    <mergeCell ref="A27:F27"/>
    <mergeCell ref="A29:F29"/>
    <mergeCell ref="A30:F30"/>
    <mergeCell ref="A21:F21"/>
    <mergeCell ref="A23:D23"/>
    <mergeCell ref="E23:F23"/>
    <mergeCell ref="A24:F24"/>
    <mergeCell ref="L43:O43"/>
    <mergeCell ref="A37:F37"/>
    <mergeCell ref="A38:F38"/>
    <mergeCell ref="A39:F39"/>
    <mergeCell ref="A40:F40"/>
    <mergeCell ref="A41:F41"/>
    <mergeCell ref="A42:F42"/>
    <mergeCell ref="A31:F31"/>
    <mergeCell ref="A32:F32"/>
    <mergeCell ref="A33:F33"/>
    <mergeCell ref="A35:F35"/>
    <mergeCell ref="A36:F36"/>
    <mergeCell ref="A14:F14"/>
    <mergeCell ref="A13:F13"/>
    <mergeCell ref="A34:F34"/>
    <mergeCell ref="A17:F17"/>
    <mergeCell ref="A18:F18"/>
    <mergeCell ref="A20:F20"/>
    <mergeCell ref="A12:I12"/>
    <mergeCell ref="A48:F48"/>
    <mergeCell ref="A49:F49"/>
    <mergeCell ref="A28:F28"/>
    <mergeCell ref="A22:F22"/>
    <mergeCell ref="A19:D19"/>
    <mergeCell ref="E19:F19"/>
    <mergeCell ref="A25:F25"/>
    <mergeCell ref="A47:F47"/>
    <mergeCell ref="A80:F80"/>
    <mergeCell ref="A81:F81"/>
    <mergeCell ref="A82:F82"/>
    <mergeCell ref="A83:F83"/>
    <mergeCell ref="A70:F70"/>
    <mergeCell ref="A71:F71"/>
    <mergeCell ref="A84:F84"/>
    <mergeCell ref="A77:F77"/>
    <mergeCell ref="A79:F79"/>
    <mergeCell ref="A78:F78"/>
    <mergeCell ref="A74:F74"/>
    <mergeCell ref="A75:F75"/>
    <mergeCell ref="A76:F76"/>
    <mergeCell ref="A103:I103"/>
    <mergeCell ref="A104:I105"/>
    <mergeCell ref="A119:E119"/>
    <mergeCell ref="A120:I120"/>
    <mergeCell ref="A138:C138"/>
    <mergeCell ref="A190:D190"/>
    <mergeCell ref="A191:D191"/>
    <mergeCell ref="E174:F174"/>
    <mergeCell ref="F170:F172"/>
    <mergeCell ref="G170:G172"/>
    <mergeCell ref="A158:G158"/>
    <mergeCell ref="G165:I165"/>
    <mergeCell ref="C129:I129"/>
    <mergeCell ref="A126:A133"/>
    <mergeCell ref="A134:I134"/>
    <mergeCell ref="A135:I135"/>
    <mergeCell ref="A139:C139"/>
    <mergeCell ref="A140:C140"/>
    <mergeCell ref="A124:I124"/>
    <mergeCell ref="A137:C137"/>
    <mergeCell ref="A125:I125"/>
    <mergeCell ref="A136:E136"/>
    <mergeCell ref="G119:H119"/>
    <mergeCell ref="A180:D180"/>
    <mergeCell ref="A182:D182"/>
    <mergeCell ref="A186:D187"/>
    <mergeCell ref="A185:D185"/>
    <mergeCell ref="A184:E184"/>
    <mergeCell ref="E186:E187"/>
    <mergeCell ref="A141:G141"/>
    <mergeCell ref="H141:I141"/>
    <mergeCell ref="A189:C189"/>
    <mergeCell ref="D151:I151"/>
    <mergeCell ref="A172:D172"/>
    <mergeCell ref="A153:I153"/>
    <mergeCell ref="G155:H155"/>
    <mergeCell ref="A174:B174"/>
    <mergeCell ref="L42:O42"/>
    <mergeCell ref="A308:I308"/>
    <mergeCell ref="C313:I314"/>
    <mergeCell ref="B313:B314"/>
    <mergeCell ref="A294:A304"/>
    <mergeCell ref="B294:I294"/>
    <mergeCell ref="L44:O44"/>
    <mergeCell ref="L45:O45"/>
    <mergeCell ref="B299:F299"/>
    <mergeCell ref="C300:F300"/>
    <mergeCell ref="C301:F301"/>
    <mergeCell ref="C302:F302"/>
    <mergeCell ref="A305:I305"/>
    <mergeCell ref="B304:I304"/>
    <mergeCell ref="G295:H295"/>
    <mergeCell ref="G296:H296"/>
    <mergeCell ref="G297:H297"/>
    <mergeCell ref="C295:F295"/>
    <mergeCell ref="A198:B198"/>
    <mergeCell ref="A203:B203"/>
    <mergeCell ref="B279:I280"/>
    <mergeCell ref="A279:A280"/>
    <mergeCell ref="A269:C270"/>
    <mergeCell ref="D269:F270"/>
    <mergeCell ref="C296:F296"/>
    <mergeCell ref="C297:F297"/>
    <mergeCell ref="A281:I281"/>
    <mergeCell ref="C171:D171"/>
    <mergeCell ref="L46:O46"/>
    <mergeCell ref="H334:I334"/>
    <mergeCell ref="H335:I335"/>
    <mergeCell ref="A319:I319"/>
    <mergeCell ref="B320:I320"/>
    <mergeCell ref="C321:I321"/>
    <mergeCell ref="C322:I322"/>
    <mergeCell ref="C323:I323"/>
    <mergeCell ref="C324:I324"/>
    <mergeCell ref="A316:I316"/>
    <mergeCell ref="E118:I118"/>
    <mergeCell ref="G179:I179"/>
    <mergeCell ref="B309:I309"/>
    <mergeCell ref="L69:O69"/>
    <mergeCell ref="L54:O54"/>
    <mergeCell ref="G156:H156"/>
    <mergeCell ref="A156:C156"/>
    <mergeCell ref="K55:O55"/>
    <mergeCell ref="L57:O57"/>
    <mergeCell ref="A192:D192"/>
    <mergeCell ref="A165:B165"/>
    <mergeCell ref="A157:C157"/>
    <mergeCell ref="A292:I292"/>
    <mergeCell ref="A293:I293"/>
    <mergeCell ref="A283:I283"/>
    <mergeCell ref="A284:I284"/>
    <mergeCell ref="F288:G288"/>
    <mergeCell ref="C288:E288"/>
    <mergeCell ref="L88:P88"/>
    <mergeCell ref="D198:E198"/>
    <mergeCell ref="A193:D193"/>
    <mergeCell ref="A194:E194"/>
    <mergeCell ref="A196:I196"/>
    <mergeCell ref="B197:C197"/>
    <mergeCell ref="G269:I270"/>
    <mergeCell ref="A271:C273"/>
    <mergeCell ref="D271:F273"/>
    <mergeCell ref="G271:I271"/>
    <mergeCell ref="G272:H272"/>
    <mergeCell ref="G273:H273"/>
    <mergeCell ref="B276:I278"/>
    <mergeCell ref="A276:A278"/>
    <mergeCell ref="B275:I275"/>
    <mergeCell ref="A181:D181"/>
    <mergeCell ref="H336:I336"/>
    <mergeCell ref="C333:I333"/>
    <mergeCell ref="C334:G334"/>
    <mergeCell ref="C335:G335"/>
    <mergeCell ref="C336:G336"/>
    <mergeCell ref="C325:I325"/>
    <mergeCell ref="C326:I326"/>
    <mergeCell ref="A328:I328"/>
    <mergeCell ref="A331:I331"/>
    <mergeCell ref="B332:I332"/>
    <mergeCell ref="A332:A336"/>
    <mergeCell ref="L49:O49"/>
    <mergeCell ref="L50:O50"/>
    <mergeCell ref="B60:D60"/>
    <mergeCell ref="A59:F59"/>
    <mergeCell ref="E60:F60"/>
    <mergeCell ref="A72:F72"/>
    <mergeCell ref="A73:F73"/>
    <mergeCell ref="A63:F63"/>
    <mergeCell ref="A64:F64"/>
    <mergeCell ref="A65:D65"/>
    <mergeCell ref="E65:F65"/>
    <mergeCell ref="A66:F66"/>
    <mergeCell ref="A67:F67"/>
    <mergeCell ref="L59:O59"/>
    <mergeCell ref="L51:O51"/>
    <mergeCell ref="A50:F50"/>
    <mergeCell ref="A51:F51"/>
    <mergeCell ref="A52:F52"/>
    <mergeCell ref="A53:D53"/>
    <mergeCell ref="E53:F53"/>
    <mergeCell ref="A56:F56"/>
    <mergeCell ref="A61:F61"/>
    <mergeCell ref="L61:O61"/>
    <mergeCell ref="L62:O62"/>
    <mergeCell ref="A368:I368"/>
    <mergeCell ref="A356:I356"/>
    <mergeCell ref="B357:I357"/>
    <mergeCell ref="B358:I358"/>
    <mergeCell ref="C359:G359"/>
    <mergeCell ref="H362:I362"/>
    <mergeCell ref="B371:I371"/>
    <mergeCell ref="A370:I370"/>
    <mergeCell ref="C372:G372"/>
    <mergeCell ref="H372:I372"/>
    <mergeCell ref="H360:I360"/>
    <mergeCell ref="H359:I359"/>
    <mergeCell ref="B286:I286"/>
    <mergeCell ref="B287:I287"/>
    <mergeCell ref="A309:A315"/>
    <mergeCell ref="A320:A327"/>
    <mergeCell ref="H158:I158"/>
    <mergeCell ref="A152:I152"/>
    <mergeCell ref="A154:E154"/>
    <mergeCell ref="C311:I311"/>
    <mergeCell ref="H184:I184"/>
    <mergeCell ref="C310:I310"/>
    <mergeCell ref="C289:E289"/>
    <mergeCell ref="F289:G289"/>
    <mergeCell ref="H288:I289"/>
    <mergeCell ref="A290:I290"/>
    <mergeCell ref="A266:I266"/>
    <mergeCell ref="D267:F267"/>
    <mergeCell ref="G267:I267"/>
    <mergeCell ref="A267:C267"/>
    <mergeCell ref="A268:C268"/>
    <mergeCell ref="D268:F268"/>
    <mergeCell ref="G268:I268"/>
    <mergeCell ref="F197:H197"/>
    <mergeCell ref="C174:D174"/>
    <mergeCell ref="A155:D155"/>
    <mergeCell ref="H401:I401"/>
    <mergeCell ref="C373:G373"/>
    <mergeCell ref="H373:I373"/>
    <mergeCell ref="A412:A422"/>
    <mergeCell ref="B399:I399"/>
    <mergeCell ref="B417:C418"/>
    <mergeCell ref="B416:I416"/>
    <mergeCell ref="A411:I411"/>
    <mergeCell ref="B412:I412"/>
    <mergeCell ref="H414:I414"/>
    <mergeCell ref="H415:I415"/>
    <mergeCell ref="A380:I380"/>
    <mergeCell ref="A381:A386"/>
    <mergeCell ref="C382:G382"/>
    <mergeCell ref="H382:I382"/>
    <mergeCell ref="C383:G383"/>
    <mergeCell ref="C402:G402"/>
    <mergeCell ref="H402:I402"/>
    <mergeCell ref="A387:I387"/>
    <mergeCell ref="B381:I381"/>
    <mergeCell ref="B391:I391"/>
    <mergeCell ref="A390:I390"/>
    <mergeCell ref="C392:I392"/>
    <mergeCell ref="C431:E431"/>
    <mergeCell ref="H431:I431"/>
    <mergeCell ref="H383:I383"/>
    <mergeCell ref="C374:G374"/>
    <mergeCell ref="H374:I374"/>
    <mergeCell ref="A338:I338"/>
    <mergeCell ref="A353:I353"/>
    <mergeCell ref="C362:G362"/>
    <mergeCell ref="C365:I365"/>
    <mergeCell ref="C366:I366"/>
    <mergeCell ref="A357:A367"/>
    <mergeCell ref="B367:I367"/>
    <mergeCell ref="C384:G384"/>
    <mergeCell ref="H384:I384"/>
    <mergeCell ref="C385:I385"/>
    <mergeCell ref="B386:I386"/>
    <mergeCell ref="A398:I398"/>
    <mergeCell ref="C400:G400"/>
    <mergeCell ref="H400:I400"/>
    <mergeCell ref="C393:I393"/>
    <mergeCell ref="A391:A394"/>
    <mergeCell ref="A395:I395"/>
    <mergeCell ref="B394:I394"/>
    <mergeCell ref="C401:G401"/>
    <mergeCell ref="A426:I426"/>
    <mergeCell ref="B428:I429"/>
    <mergeCell ref="B406:I406"/>
    <mergeCell ref="B436:I436"/>
    <mergeCell ref="H435:I435"/>
    <mergeCell ref="H433:I433"/>
    <mergeCell ref="H432:I432"/>
    <mergeCell ref="H434:I434"/>
    <mergeCell ref="B437:I437"/>
    <mergeCell ref="A427:A438"/>
    <mergeCell ref="B438:I438"/>
    <mergeCell ref="H417:I417"/>
    <mergeCell ref="H418:I418"/>
    <mergeCell ref="D413:I413"/>
    <mergeCell ref="D414:G414"/>
    <mergeCell ref="D415:G415"/>
    <mergeCell ref="D417:G417"/>
    <mergeCell ref="D418:G418"/>
    <mergeCell ref="B419:I419"/>
    <mergeCell ref="B420:I421"/>
    <mergeCell ref="B422:I422"/>
    <mergeCell ref="B407:I407"/>
    <mergeCell ref="A399:A407"/>
    <mergeCell ref="A408:I408"/>
    <mergeCell ref="B413:C413"/>
    <mergeCell ref="B414:C415"/>
    <mergeCell ref="C403:I403"/>
    <mergeCell ref="B403:B405"/>
    <mergeCell ref="C404:D404"/>
    <mergeCell ref="E404:I404"/>
    <mergeCell ref="C405:D405"/>
    <mergeCell ref="E405:I405"/>
    <mergeCell ref="F449:G450"/>
    <mergeCell ref="H449:I450"/>
    <mergeCell ref="F446:G446"/>
    <mergeCell ref="H446:I446"/>
    <mergeCell ref="F447:G448"/>
    <mergeCell ref="H447:I448"/>
    <mergeCell ref="A423:I423"/>
    <mergeCell ref="A439:I439"/>
    <mergeCell ref="C432:E432"/>
    <mergeCell ref="C433:E433"/>
    <mergeCell ref="C434:E434"/>
    <mergeCell ref="C435:E435"/>
    <mergeCell ref="B430:E430"/>
    <mergeCell ref="F430:I430"/>
    <mergeCell ref="F431:G431"/>
    <mergeCell ref="B427:I427"/>
    <mergeCell ref="F451:G452"/>
    <mergeCell ref="H451:I452"/>
    <mergeCell ref="C462:I462"/>
    <mergeCell ref="C463:I463"/>
    <mergeCell ref="C464:I464"/>
    <mergeCell ref="A466:I466"/>
    <mergeCell ref="B453:I454"/>
    <mergeCell ref="B455:I455"/>
    <mergeCell ref="A443:A456"/>
    <mergeCell ref="B456:I456"/>
    <mergeCell ref="A457:I457"/>
    <mergeCell ref="B461:I461"/>
    <mergeCell ref="A460:I460"/>
    <mergeCell ref="C449:E449"/>
    <mergeCell ref="C450:E450"/>
    <mergeCell ref="C451:E451"/>
    <mergeCell ref="C452:E452"/>
    <mergeCell ref="B444:C444"/>
    <mergeCell ref="D444:I444"/>
    <mergeCell ref="B445:E445"/>
    <mergeCell ref="C446:E446"/>
    <mergeCell ref="C447:E447"/>
    <mergeCell ref="C448:E448"/>
    <mergeCell ref="F445:I445"/>
    <mergeCell ref="I555:I556"/>
    <mergeCell ref="B511:B513"/>
    <mergeCell ref="D510:I510"/>
    <mergeCell ref="D511:I511"/>
    <mergeCell ref="D512:I512"/>
    <mergeCell ref="D513:I513"/>
    <mergeCell ref="B499:I499"/>
    <mergeCell ref="B548:B550"/>
    <mergeCell ref="C548:I548"/>
    <mergeCell ref="C549:D549"/>
    <mergeCell ref="A525:I525"/>
    <mergeCell ref="A514:I514"/>
    <mergeCell ref="E549:I549"/>
    <mergeCell ref="C550:D550"/>
    <mergeCell ref="E550:I550"/>
    <mergeCell ref="B551:I551"/>
    <mergeCell ref="B552:I552"/>
    <mergeCell ref="A555:A562"/>
    <mergeCell ref="D536:I536"/>
    <mergeCell ref="D537:I537"/>
    <mergeCell ref="B538:I538"/>
    <mergeCell ref="B536:C536"/>
    <mergeCell ref="B537:C537"/>
    <mergeCell ref="A535:A538"/>
    <mergeCell ref="B583:I585"/>
    <mergeCell ref="A563:I563"/>
    <mergeCell ref="B562:C562"/>
    <mergeCell ref="D562:E562"/>
    <mergeCell ref="G562:H562"/>
    <mergeCell ref="F564:H564"/>
    <mergeCell ref="L75:O75"/>
    <mergeCell ref="A494:A498"/>
    <mergeCell ref="C496:I496"/>
    <mergeCell ref="A484:I484"/>
    <mergeCell ref="A488:I488"/>
    <mergeCell ref="C498:I498"/>
    <mergeCell ref="C497:E497"/>
    <mergeCell ref="A491:I491"/>
    <mergeCell ref="A492:I492"/>
    <mergeCell ref="A486:A487"/>
    <mergeCell ref="B493:I493"/>
    <mergeCell ref="B494:I495"/>
    <mergeCell ref="B486:I487"/>
    <mergeCell ref="A485:I485"/>
    <mergeCell ref="A461:A465"/>
    <mergeCell ref="B465:I465"/>
    <mergeCell ref="F432:G433"/>
    <mergeCell ref="F434:G435"/>
    <mergeCell ref="K1:O1"/>
    <mergeCell ref="A94:I94"/>
    <mergeCell ref="A95:I95"/>
    <mergeCell ref="I557:I559"/>
    <mergeCell ref="A566:I566"/>
    <mergeCell ref="B567:I567"/>
    <mergeCell ref="A575:I575"/>
    <mergeCell ref="A567:A574"/>
    <mergeCell ref="B561:D561"/>
    <mergeCell ref="B560:D560"/>
    <mergeCell ref="B555:H556"/>
    <mergeCell ref="B557:G557"/>
    <mergeCell ref="B558:G558"/>
    <mergeCell ref="B559:G559"/>
    <mergeCell ref="F560:H560"/>
    <mergeCell ref="F561:H561"/>
    <mergeCell ref="A565:I565"/>
    <mergeCell ref="B568:I569"/>
    <mergeCell ref="B570:I571"/>
    <mergeCell ref="B572:I574"/>
    <mergeCell ref="B443:I443"/>
    <mergeCell ref="A442:I442"/>
    <mergeCell ref="A499:A504"/>
    <mergeCell ref="A505:I505"/>
  </mergeCells>
  <dataValidations count="24">
    <dataValidation type="date" operator="greaterThanOrEqual" showInputMessage="1" showErrorMessage="1" sqref="G119">
      <formula1>I119</formula1>
    </dataValidation>
    <dataValidation type="date" operator="greaterThanOrEqual" showInputMessage="1" showErrorMessage="1" sqref="H119">
      <formula1>J150</formula1>
    </dataValidation>
    <dataValidation type="custom" showInputMessage="1" showErrorMessage="1" sqref="A412">
      <formula1>"80D"</formula1>
    </dataValidation>
    <dataValidation type="list" allowBlank="1" showInputMessage="1" showErrorMessage="1" sqref="D137">
      <formula1>$G$138:$G$139</formula1>
    </dataValidation>
    <dataValidation type="whole" operator="greaterThanOrEqual" allowBlank="1" showErrorMessage="1" promptTitle="Profit" prompt="Profit will be less than or equal to Total Turnover." sqref="G32">
      <formula1>0</formula1>
    </dataValidation>
    <dataValidation type="whole" operator="greaterThanOrEqual" allowBlank="1" showErrorMessage="1" promptTitle="Gross Receipt" prompt="Total Turnover should be less than equal to Rs. 1,00,00,000" sqref="G30">
      <formula1>0</formula1>
    </dataValidation>
    <dataValidation type="list" allowBlank="1" showInputMessage="1" showErrorMessage="1" sqref="E58:F58">
      <formula1>$C$166:$C$167</formula1>
    </dataValidation>
    <dataValidation type="list" allowBlank="1" showInputMessage="1" showErrorMessage="1" sqref="E26:F26">
      <formula1>$D$162:$D$163</formula1>
    </dataValidation>
    <dataValidation type="list" allowBlank="1" showInputMessage="1" showErrorMessage="1" sqref="E23:F23">
      <formula1>$A$162:$A$163</formula1>
    </dataValidation>
    <dataValidation allowBlank="1" showErrorMessage="1" promptTitle="Rohit :" prompt="Saving A/c in Bank, Post Office, Co. - Op._x000a_Maximum Deduction is Rs. 10,000" sqref="G64"/>
    <dataValidation allowBlank="1" showErrorMessage="1" promptTitle="Rohit :" prompt="For paying rent - Least of:_x000a_1. Rent Paid - 10% ofAdj. GTI_x000a_2. Rs. 2000 p.m._x000a_3. 25% of Adj. GTI" sqref="G63"/>
    <dataValidation type="whole" operator="greaterThanOrEqual" allowBlank="1" showErrorMessage="1" promptTitle="Rohit :" prompt="Edu. Of self, Spouse, Children or Legal Guardian" sqref="G62">
      <formula1>0</formula1>
    </dataValidation>
    <dataValidation type="whole" operator="greaterThanOrEqual" allowBlank="1" showErrorMessage="1" sqref="G65 G57">
      <formula1>0</formula1>
    </dataValidation>
    <dataValidation type="list" allowBlank="1" showInputMessage="1" showErrorMessage="1" sqref="E65:F65 E60:F60">
      <formula1>$A$166:$A$167</formula1>
    </dataValidation>
    <dataValidation type="textLength" operator="lessThan" allowBlank="1" showInputMessage="1" showErrorMessage="1" sqref="G87:H87">
      <formula1>0</formula1>
    </dataValidation>
    <dataValidation type="textLength" operator="lessThan" allowBlank="1" showInputMessage="1" showErrorMessage="1" sqref="G88:H88 G27 G33 G38:G39 G21 A2 G82:G83 G67:G68 G76 H14">
      <formula1>1</formula1>
    </dataValidation>
    <dataValidation type="date" operator="greaterThanOrEqual" allowBlank="1" showInputMessage="1" showErrorMessage="1" sqref="E11:F11">
      <formula1>42582</formula1>
    </dataValidation>
    <dataValidation type="date" operator="greaterThanOrEqual" showInputMessage="1" showErrorMessage="1" sqref="H11:I11">
      <formula1>42461</formula1>
    </dataValidation>
    <dataValidation type="textLength" operator="equal" showErrorMessage="1" sqref="B11:C11">
      <formula1>10</formula1>
    </dataValidation>
    <dataValidation type="textLength" operator="greaterThan" showInputMessage="1" showErrorMessage="1" sqref="B9:D9">
      <formula1>0</formula1>
    </dataValidation>
    <dataValidation type="whole" operator="greaterThanOrEqual" allowBlank="1" showInputMessage="1" showErrorMessage="1" sqref="G14:G20 G42:G55 I155:I156 G23:G26 G35:G37 D138:D140 G58:G59 G61 G66 G69 G85:G86">
      <formula1>0</formula1>
    </dataValidation>
    <dataValidation type="list" allowBlank="1" showInputMessage="1" showErrorMessage="1" sqref="E19:F19">
      <formula1>$G$180:$G$181</formula1>
    </dataValidation>
    <dataValidation type="date" showErrorMessage="1" promptTitle="Rohit :" prompt="Enter DOB in_x000a_Mon-Day-YY format._x000a_For e.g 12-18-87" sqref="F9:G9">
      <formula1>1</formula1>
      <formula2>35885</formula2>
    </dataValidation>
    <dataValidation type="list" allowBlank="1" showInputMessage="1" showErrorMessage="1" sqref="E53:F53">
      <formula1>$H$185:$H$186</formula1>
    </dataValidation>
  </dataValidations>
  <hyperlinks>
    <hyperlink ref="E7" r:id="rId1" display="rohitgoyal1812@gmail.com"/>
    <hyperlink ref="A124:I124" location="'New Test'!A13" display="Back to Income from Salary"/>
    <hyperlink ref="L22:O22" location="'New Test'!A281" display="Explanation"/>
    <hyperlink ref="A266:I266" location="'New Test'!A22" display="Back to Income from House Property"/>
    <hyperlink ref="A283:I283" location="'New Test'!A28" display="Back to Profit and Gains of Business or Profession"/>
    <hyperlink ref="L28:O28" location="'New Test'!A290" display="Explanation"/>
    <hyperlink ref="L42:O42" location="'New Test'!A306" display="Explanation"/>
    <hyperlink ref="A293:I293" location="'New Test'!A41" display="Back to Deductions u/s 80C, 80CCC and 80 CCD"/>
    <hyperlink ref="A308:I308" location="'New Test'!A41" display="Back to Deductions u/s 80C, 80CCC and 80 CCD"/>
    <hyperlink ref="L44:O44" location="'New Test'!A316" display="Explanation"/>
    <hyperlink ref="L45:O45" location="'New Test'!A328" display="Explanation"/>
    <hyperlink ref="L46:O46" location="'New Test'!A338" display="Explanation"/>
    <hyperlink ref="L47:O47" location="'New Test'!A353" display="Explanation"/>
    <hyperlink ref="L48:O48" location="'New Test'!A368" display="Sukanya Samriddhi Scheme"/>
    <hyperlink ref="L49:O49" location="'New Test'!A377" display="Explanation"/>
    <hyperlink ref="L50:O50" location="'New Test'!A387" display="Explanation"/>
    <hyperlink ref="L51:O51" location="'New Test'!A395" display="Explanation"/>
    <hyperlink ref="L57:O57" location="'New Test'!A423" display="Explanation"/>
    <hyperlink ref="A411:I411" location="'New Test'!A56" display="Back to Other Deductions u/s 80"/>
    <hyperlink ref="L59:O59" location="'New Test'!A439" display="Explanation"/>
    <hyperlink ref="L61:O61" location="'New Test'!A457" display="Explanation"/>
    <hyperlink ref="L62:O62" location="'New Test'!A466" display="Explanation"/>
    <hyperlink ref="A144:I144" location="'New Test'!A55" display="Back to Other Deductions u/s 80"/>
    <hyperlink ref="L65:O65" location="'New Test'!A481" display="Explanation"/>
    <hyperlink ref="C649:G649" location="'New Test'!A1" display="Back to Income Tax Calculator"/>
    <hyperlink ref="C694:G694" location="'New Test'!A1" display="Back to Income Tax Calculator"/>
    <hyperlink ref="L88:P88" location="'New Test'!A1" display="Back to Income Tax Calculator"/>
    <hyperlink ref="L43:O43" location="'New Test'!A488" display="Life Insurance Premiums"/>
    <hyperlink ref="A484:I484" location="'New Test'!A41" display="Back to Deductions u/s 80C, 80CCC and 80 CCD"/>
    <hyperlink ref="L69:O69" location="'New Test'!A505" display="Agricultural Income"/>
    <hyperlink ref="A491:I491" location="'New Test'!A68" display="Back to Total  Income (Non - Agricultural Income)"/>
    <hyperlink ref="L75:O75" location="'New Test'!A514" display="Tax Rebate u/s 87A"/>
    <hyperlink ref="A319:I319" location="'New Test'!A41" display="Back to Deductions u/s 80C, 80CCC and 80 CCD"/>
    <hyperlink ref="A331:I331" location="'New Test'!A41" display="Back to Deductions u/s 80C, 80CCC and 80 CCD"/>
    <hyperlink ref="A341:I341" location="'New Test'!A41" display="Back to Deductions u/s 80C, 80CCC and 80 CCD"/>
    <hyperlink ref="A356:I356" location="'New Test'!A41" display="Back to Deductions u/s 80C, 80CCC and 80 CCD"/>
    <hyperlink ref="A370:I370" location="'New Test'!A41" display="Back to Deductions u/s 80C, 80CCC and 80 CCD"/>
    <hyperlink ref="A380:I380" location="'New Test'!A41" display="Back to Deductions u/s 80C, 80CCC and 80 CCD"/>
    <hyperlink ref="A390:I390" location="'New Test'!A41" display="Back to Deductions u/s 80C, 80CCC and 80 CCD"/>
    <hyperlink ref="A398:I398" location="'New Test'!A41" display="Back to Deductions u/s 80C, 80CCC and 80 CCD"/>
    <hyperlink ref="A426:I426" location="'New Test'!A56" display="Back to Other Deductions u/s 80"/>
    <hyperlink ref="A442:I442" location="'New Test'!A56" display="Back to Other Deductions u/s 80"/>
    <hyperlink ref="A460:I460" location="'New Test'!A56" display="Back to Other Deductions u/s 80"/>
    <hyperlink ref="A469:I469" location="'New Test'!A56" display="Back to Other Deductions u/s 80"/>
    <hyperlink ref="A508:I508" location="'New Test'!A68" display="Back to Total  Income (Non - Agricultural Income)"/>
    <hyperlink ref="E118:I118" location="'New Test'!A1" display="Back to Income Tax Calculator"/>
    <hyperlink ref="F101:I101" location="'New Test'!C695" display="Acknowledgements"/>
    <hyperlink ref="A101:D101" location="'New Test'!C672" display="Rohit Kumar Goyal"/>
    <hyperlink ref="C695:G695" location="'New Test'!A76" display="Back to Tax Payable (Before Surcharge and Edu. Cess)"/>
    <hyperlink ref="C648:G648" location="'New Test'!A76" display="Back to Tax Payable (Before Surcharge and Edu. Cess)"/>
    <hyperlink ref="A161:I161" location="'New Test'!A22" display="Income from House Property"/>
    <hyperlink ref="C165:E165" location="'New Test'!A56" display="80D - Parents Medical Insurance"/>
    <hyperlink ref="A170" location="'New Test'!A68" display="Total Income"/>
    <hyperlink ref="G179:I179" location="'New Test'!A13" display="Entertainment Allowances"/>
    <hyperlink ref="A188:F188" location="'New Test'!A76" display="Tax Payable after Rebate u/s 87A but before Surcharge"/>
    <hyperlink ref="A517:F517" location="'New Test'!A76" display="Tax Payable after Rebate u/s 87A but before Surcharge"/>
    <hyperlink ref="L77:O77" location="'New Test'!A521" display="Surcharge"/>
    <hyperlink ref="L78:O78" location="'New Test'!A530" display="Marginal Relief"/>
    <hyperlink ref="A524:F524" location="'New Test'!A76" display="Tax Payable after Rebate u/s 87A but before Surcharge"/>
    <hyperlink ref="A533:F533" location="'New Test'!A76" display="Tax Payable after Rebate u/s 87A but before Surcharge"/>
    <hyperlink ref="L82:O82" location="'New Test'!A541" display="Interest u/s 234A"/>
    <hyperlink ref="A104" r:id="rId2"/>
    <hyperlink ref="A543:I543" location="'New Test'!A41" display="Back to Deductions u/s 80C, 80CCC and 80 CCD"/>
    <hyperlink ref="B558:G558" location="'New Test'!A54" display="Additional Deduction claimed u/s 80CCD(1B)"/>
    <hyperlink ref="A565:I565" location="'New Test'!A41" display="Back to Deductions u/s 80C, 80CCC and 80 CCD"/>
    <hyperlink ref="L54:O54" location="'New Test'!A575" display="Additional Deduction u/s 80CCD(1B)"/>
    <hyperlink ref="A578:I578" location="'New Test'!A41" display="Back to Deductions u/s 80C, 80CCC and 80 CCD"/>
    <hyperlink ref="A95:I95" r:id="rId3" display="mailto:https://www.dropbox.com/sh/j3frxwk127vwk44/AACfYHr4kpfJskaIvFNZDAyBa?dl=0?subject=Income Tax Calculator"/>
    <hyperlink ref="A95" r:id="rId4"/>
    <hyperlink ref="K11:L11" location="'New Test'!F119" display="Due Date"/>
    <hyperlink ref="K16:N16" location="'New Test'!A142" display="Calculate HRA Exemption"/>
    <hyperlink ref="K53:N53" location="'New Test'!A563" display="Calculate Deduction u/s 80CCD(1) for NPS"/>
    <hyperlink ref="K63:N63" location="'New Test'!A159" display="Calculate House Rent Deduction"/>
  </hyperlinks>
  <pageMargins left="0.3" right="0.21" top="0.47" bottom="0.21" header="0.31" footer="0.11"/>
  <pageSetup scale="98" orientation="portrait" horizontalDpi="1200" verticalDpi="1200" r:id="rId5"/>
  <rowBreaks count="2" manualBreakCount="2">
    <brk id="54" max="8" man="1"/>
    <brk id="97" max="8" man="1"/>
  </rowBreaks>
  <ignoredErrors>
    <ignoredError sqref="G53" unlockedFormula="1"/>
    <ignoredError sqref="H19" formula="1"/>
  </ignoredError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New Test</vt:lpstr>
      <vt:lpstr>'New Test'!Print_Area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Rocky</dc:creator>
  <cp:lastModifiedBy>Microsoft</cp:lastModifiedBy>
  <cp:lastPrinted>2016-02-14T05:03:05Z</cp:lastPrinted>
  <dcterms:created xsi:type="dcterms:W3CDTF">2016-02-02T14:05:41Z</dcterms:created>
  <dcterms:modified xsi:type="dcterms:W3CDTF">2016-02-18T14:46:01Z</dcterms:modified>
</cp:coreProperties>
</file>