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85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89" i="1" l="1"/>
  <c r="N86" i="1" l="1"/>
  <c r="C56" i="1" s="1"/>
  <c r="N84" i="1"/>
  <c r="C55" i="1" s="1"/>
  <c r="N83" i="1"/>
  <c r="N82" i="1"/>
  <c r="N85" i="1"/>
  <c r="N28" i="1" l="1"/>
  <c r="N27" i="1"/>
  <c r="C79" i="1" s="1"/>
  <c r="K56" i="1"/>
  <c r="K55" i="1"/>
  <c r="E41" i="1"/>
  <c r="A30" i="1"/>
  <c r="K59" i="1" l="1"/>
  <c r="I59" i="1"/>
  <c r="K57" i="1"/>
  <c r="K58" i="1" s="1"/>
  <c r="I57" i="1"/>
  <c r="H78" i="1"/>
  <c r="H77" i="1"/>
  <c r="H76" i="1"/>
  <c r="H75" i="1"/>
  <c r="H73" i="1"/>
  <c r="H72" i="1"/>
  <c r="H71" i="1"/>
  <c r="C65" i="1"/>
  <c r="N23" i="1"/>
  <c r="H79" i="1"/>
  <c r="M93" i="1"/>
  <c r="L93" i="1"/>
  <c r="K93" i="1"/>
  <c r="J93" i="1"/>
  <c r="I93" i="1"/>
  <c r="H93" i="1"/>
  <c r="G93" i="1"/>
  <c r="F93" i="1"/>
  <c r="E93" i="1"/>
  <c r="D93" i="1"/>
  <c r="C93" i="1"/>
  <c r="B93" i="1"/>
  <c r="M92" i="1"/>
  <c r="L92" i="1"/>
  <c r="K92" i="1"/>
  <c r="J92" i="1"/>
  <c r="I92" i="1"/>
  <c r="H92" i="1"/>
  <c r="G92" i="1"/>
  <c r="F92" i="1"/>
  <c r="E92" i="1"/>
  <c r="D92" i="1"/>
  <c r="C92" i="1"/>
  <c r="B92" i="1"/>
  <c r="M91" i="1"/>
  <c r="L91" i="1"/>
  <c r="K91" i="1"/>
  <c r="J91" i="1"/>
  <c r="I91" i="1"/>
  <c r="H91" i="1"/>
  <c r="G91" i="1"/>
  <c r="F91" i="1"/>
  <c r="E91" i="1"/>
  <c r="D91" i="1"/>
  <c r="C91" i="1"/>
  <c r="C95" i="1" s="1"/>
  <c r="C96" i="1" s="1"/>
  <c r="B91" i="1"/>
  <c r="B95" i="1" s="1"/>
  <c r="B96" i="1" s="1"/>
  <c r="M95" i="1"/>
  <c r="M96" i="1" s="1"/>
  <c r="L95" i="1"/>
  <c r="L96" i="1" s="1"/>
  <c r="K95" i="1"/>
  <c r="K96" i="1" s="1"/>
  <c r="J95" i="1"/>
  <c r="J96" i="1" s="1"/>
  <c r="I95" i="1"/>
  <c r="I96" i="1" s="1"/>
  <c r="H95" i="1"/>
  <c r="H96" i="1" s="1"/>
  <c r="G95" i="1"/>
  <c r="G96" i="1" s="1"/>
  <c r="F95" i="1"/>
  <c r="F96" i="1" s="1"/>
  <c r="D95" i="1"/>
  <c r="D96" i="1" s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N21" i="1" s="1"/>
  <c r="N14" i="1"/>
  <c r="N13" i="1"/>
  <c r="N12" i="1"/>
  <c r="N11" i="1"/>
  <c r="N10" i="1"/>
  <c r="N22" i="1" s="1"/>
  <c r="N9" i="1"/>
  <c r="N20" i="1" s="1"/>
  <c r="N8" i="1"/>
  <c r="N7" i="1"/>
  <c r="N6" i="1"/>
  <c r="N96" i="1" l="1"/>
  <c r="N19" i="1" s="1"/>
  <c r="E95" i="1"/>
  <c r="E96" i="1" s="1"/>
  <c r="C60" i="1"/>
  <c r="C61" i="1" s="1"/>
  <c r="C62" i="1" s="1"/>
  <c r="I60" i="1"/>
  <c r="K60" i="1"/>
  <c r="N16" i="1"/>
  <c r="C67" i="1" s="1"/>
  <c r="C68" i="1" s="1"/>
  <c r="N95" i="1" l="1"/>
  <c r="N26" i="1"/>
  <c r="N30" i="1"/>
  <c r="N17" i="1"/>
  <c r="N24" i="1" l="1"/>
  <c r="N25" i="1" l="1"/>
  <c r="N29" i="1" s="1"/>
  <c r="N31" i="1" s="1"/>
  <c r="N32" i="1" s="1"/>
  <c r="B33" i="1" l="1"/>
  <c r="E33" i="1" s="1"/>
  <c r="E35" i="1"/>
  <c r="B32" i="1"/>
  <c r="E32" i="1" s="1"/>
  <c r="B31" i="1"/>
  <c r="E31" i="1" s="1"/>
  <c r="B30" i="1"/>
  <c r="E30" i="1" s="1"/>
  <c r="E34" i="1" l="1"/>
  <c r="E36" i="1" s="1"/>
  <c r="E37" i="1" l="1"/>
  <c r="E38" i="1" s="1"/>
  <c r="E39" i="1" l="1"/>
  <c r="E40" i="1" s="1"/>
  <c r="E42" i="1" s="1"/>
</calcChain>
</file>

<file path=xl/sharedStrings.xml><?xml version="1.0" encoding="utf-8"?>
<sst xmlns="http://schemas.openxmlformats.org/spreadsheetml/2006/main" count="182" uniqueCount="136">
  <si>
    <t>Income Tax Calculator F.Y. 2015-16 (AY 2016-17)</t>
  </si>
  <si>
    <t>Salary Breakup</t>
  </si>
  <si>
    <t>April</t>
  </si>
  <si>
    <t>May</t>
  </si>
  <si>
    <t>June</t>
  </si>
  <si>
    <t>July</t>
  </si>
  <si>
    <t>August</t>
  </si>
  <si>
    <t>March</t>
  </si>
  <si>
    <t>Total</t>
  </si>
  <si>
    <t>House Rent Allowance (HRA)</t>
  </si>
  <si>
    <t>Dearness allowance (DA)</t>
  </si>
  <si>
    <t>Transport/Conveyence Allowance</t>
  </si>
  <si>
    <t>Child Education Allowance</t>
  </si>
  <si>
    <t>Arrears</t>
  </si>
  <si>
    <t>Leave Travel Allowance (LTA)</t>
  </si>
  <si>
    <t>Leave Encashment</t>
  </si>
  <si>
    <t>Performance Incentive/Bonus</t>
  </si>
  <si>
    <t>Medical Reimbursement</t>
  </si>
  <si>
    <t>Saving bank account interest</t>
  </si>
  <si>
    <t>Other income (Fixed deposit /NSC/SCSS Interest)</t>
  </si>
  <si>
    <t>Actual Rent paid as per rent receipts</t>
  </si>
  <si>
    <t>Place of residence</t>
  </si>
  <si>
    <t>Metro City</t>
  </si>
  <si>
    <t>HRA Exemption</t>
  </si>
  <si>
    <t>Professional Tax</t>
  </si>
  <si>
    <t>Gross Total Income</t>
  </si>
  <si>
    <t>Monthly Deductions from salary</t>
  </si>
  <si>
    <t>TDS (Tax deducted at source)</t>
  </si>
  <si>
    <t>Employee's PF Contribution</t>
  </si>
  <si>
    <t>Self/Employee's NPS Contribution</t>
  </si>
  <si>
    <t>Employee's contribution to PF</t>
  </si>
  <si>
    <t>Children Tution Fees paid</t>
  </si>
  <si>
    <t>Housing Loan Principal repayment</t>
  </si>
  <si>
    <t>Tax saving Fixed Deposit for 5 yrs. or more</t>
  </si>
  <si>
    <t>Other Eligible Investments</t>
  </si>
  <si>
    <t>Total of Section 80C</t>
  </si>
  <si>
    <t>Pension Fund (80 CCC)</t>
  </si>
  <si>
    <t>Donations - 80G (100 % deductions)</t>
  </si>
  <si>
    <t>Donations - 80G (50 % deductions)</t>
  </si>
  <si>
    <t>Saving account Interest section 80TTA</t>
  </si>
  <si>
    <t xml:space="preserve"> </t>
  </si>
  <si>
    <t>Total Taxable Income</t>
  </si>
  <si>
    <t>Taxable Income rounded off</t>
  </si>
  <si>
    <t>House Rent Income</t>
  </si>
  <si>
    <t>HRA Exemptions :</t>
  </si>
  <si>
    <t>Employer's contribution to NPS</t>
  </si>
  <si>
    <t>Salary Income</t>
  </si>
  <si>
    <t>Total Income from Salary</t>
  </si>
  <si>
    <t>Profession Tax</t>
  </si>
  <si>
    <t>Less : Deductions/Exemptions</t>
  </si>
  <si>
    <t>Transport Allowance</t>
  </si>
  <si>
    <t>Children Education Allowance</t>
  </si>
  <si>
    <t>Basic Information:</t>
  </si>
  <si>
    <t xml:space="preserve">Name </t>
  </si>
  <si>
    <t>No of Children</t>
  </si>
  <si>
    <t xml:space="preserve">Sept </t>
  </si>
  <si>
    <t>Oct</t>
  </si>
  <si>
    <t>Nov</t>
  </si>
  <si>
    <t>Dec</t>
  </si>
  <si>
    <t>Jan</t>
  </si>
  <si>
    <t>Feb</t>
  </si>
  <si>
    <t>Net Salary Income</t>
  </si>
  <si>
    <t>50% of Bais +DA</t>
  </si>
  <si>
    <t>HRA Received</t>
  </si>
  <si>
    <t>Rent paid -10% (Basic+DA)</t>
  </si>
  <si>
    <t xml:space="preserve">Total </t>
  </si>
  <si>
    <t>Sept</t>
  </si>
  <si>
    <t>National pension system (NPS) Deposit 80CCD (1)</t>
  </si>
  <si>
    <t>Eligible deductions u/s  80CCD (1B)</t>
  </si>
  <si>
    <t xml:space="preserve">PPF (Public Provident Fund) </t>
  </si>
  <si>
    <t xml:space="preserve">National Savings Certificate (NSC) </t>
  </si>
  <si>
    <t xml:space="preserve">Sukanya Samriddhi Scheme </t>
  </si>
  <si>
    <t>Contribution to ULIP</t>
  </si>
  <si>
    <t xml:space="preserve"> Mutual Fund Investments</t>
  </si>
  <si>
    <t xml:space="preserve">Life Insurance Premium </t>
  </si>
  <si>
    <t>Voluntarily P F contribution</t>
  </si>
  <si>
    <t>Medical Premium for self, spouse &amp; children (80D)</t>
  </si>
  <si>
    <t>Eligible deductions :</t>
  </si>
  <si>
    <t>Medical Premium for parents (80D)</t>
  </si>
  <si>
    <t>Maintainence of depandant disabled (80DD)</t>
  </si>
  <si>
    <t>Medical treatment for specific diseases (80DDB)</t>
  </si>
  <si>
    <t>Interest paid on  Education Loan (80E)</t>
  </si>
  <si>
    <t>Handicapped person/Perm. Disability (80U)</t>
  </si>
  <si>
    <t>Eligible deductions u/s  80CCD (2)</t>
  </si>
  <si>
    <t>Senior Citizen</t>
  </si>
  <si>
    <t>Severe Disability</t>
  </si>
  <si>
    <t>Deductions under chapter V1 A</t>
  </si>
  <si>
    <t>Total Deductions u/s 80C, 80CCC, 80CCD (1)</t>
  </si>
  <si>
    <t>Eligible deductions u/s 80C, 80CCC, 80CCD (1)</t>
  </si>
  <si>
    <t>House Property Income :</t>
  </si>
  <si>
    <t>Self Occp</t>
  </si>
  <si>
    <t>Let Out</t>
  </si>
  <si>
    <t>Municipal Value</t>
  </si>
  <si>
    <t>Less. Municipality Tax paid</t>
  </si>
  <si>
    <t>Net Annual Value</t>
  </si>
  <si>
    <t>Less. Std Deduction</t>
  </si>
  <si>
    <t>Interest on HB Loan</t>
  </si>
  <si>
    <t>Rental Income</t>
  </si>
  <si>
    <t>Income Tax on Total Income :</t>
  </si>
  <si>
    <t>1000000+</t>
  </si>
  <si>
    <t xml:space="preserve">Tax Slab </t>
  </si>
  <si>
    <t>Slab Income</t>
  </si>
  <si>
    <t xml:space="preserve">Rate </t>
  </si>
  <si>
    <t>Tax Amount</t>
  </si>
  <si>
    <t>Male</t>
  </si>
  <si>
    <t>Female</t>
  </si>
  <si>
    <t>Senior Citizin</t>
  </si>
  <si>
    <t>Very Senior Citizen</t>
  </si>
  <si>
    <t>[if yes write 1 in the Box, otherwise write 0]</t>
  </si>
  <si>
    <t>Payee Type</t>
  </si>
  <si>
    <t>Total Income Tax</t>
  </si>
  <si>
    <t>Tax credit u/s 87A</t>
  </si>
  <si>
    <t>Surcharge</t>
  </si>
  <si>
    <t>Income Tax after Tax Credit</t>
  </si>
  <si>
    <t>Income Tax including Surcharge</t>
  </si>
  <si>
    <t>Education Cess @ 3%</t>
  </si>
  <si>
    <t>Total Income Tax payable</t>
  </si>
  <si>
    <t>Tax deducted at source</t>
  </si>
  <si>
    <t>Balance Tax Payable</t>
  </si>
  <si>
    <t xml:space="preserve">House Property  </t>
  </si>
  <si>
    <t>House Property  Details :</t>
  </si>
  <si>
    <t>Municipal Tax Paid</t>
  </si>
  <si>
    <t>Other Income Details :</t>
  </si>
  <si>
    <t>Interest on FD</t>
  </si>
  <si>
    <t>Savings Bank Interest</t>
  </si>
  <si>
    <t>Metro</t>
  </si>
  <si>
    <t>Non Metro</t>
  </si>
  <si>
    <t>Deductions under Chapter VIA :</t>
  </si>
  <si>
    <t>1.Tax savings Investment:</t>
  </si>
  <si>
    <t>2. Additional contribution to NPS u/s 80CCD(1B)</t>
  </si>
  <si>
    <t>3. Employer's contribution to NPS u/s 80CCD(2)</t>
  </si>
  <si>
    <t>4. Other Payments</t>
  </si>
  <si>
    <t>Place of Residence</t>
  </si>
  <si>
    <t>Basic Salary [Band Pay+Grade Pay]</t>
  </si>
  <si>
    <t>Developed &amp; Maintained by :</t>
  </si>
  <si>
    <t>Arupratan Bagchi  Mob : 9434608396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</si>
</sst>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Garamond"/>
      <family val="1"/>
    </font>
    <font>
      <b/>
      <sz val="8"/>
      <name val="Arial Narrow"/>
      <family val="2"/>
    </font>
    <font>
      <sz val="8"/>
      <name val="Arial Narrow"/>
      <family val="2"/>
    </font>
    <font>
      <sz val="9"/>
      <name val="Garamond"/>
      <family val="1"/>
    </font>
    <font>
      <sz val="10"/>
      <name val="Arial"/>
      <family val="2"/>
    </font>
    <font>
      <b/>
      <sz val="8"/>
      <name val="Trebuchet MS"/>
      <family val="2"/>
    </font>
    <font>
      <b/>
      <sz val="9"/>
      <name val="Trebuchet MS"/>
      <family val="2"/>
    </font>
    <font>
      <sz val="8"/>
      <name val="Trebuchet MS"/>
      <family val="2"/>
    </font>
    <font>
      <b/>
      <sz val="12"/>
      <name val="Batang"/>
      <family val="1"/>
    </font>
    <font>
      <b/>
      <i/>
      <sz val="11"/>
      <color theme="1"/>
      <name val="Calibri"/>
      <family val="2"/>
      <scheme val="minor"/>
    </font>
    <font>
      <b/>
      <i/>
      <sz val="8"/>
      <name val="Trebuchet MS"/>
      <family val="2"/>
    </font>
    <font>
      <i/>
      <sz val="10"/>
      <name val="Trebuchet MS"/>
      <family val="2"/>
    </font>
    <font>
      <b/>
      <sz val="10"/>
      <name val="Trebuchet MS"/>
      <family val="2"/>
    </font>
    <font>
      <sz val="9"/>
      <name val="Trebuchet MS"/>
      <family val="2"/>
    </font>
    <font>
      <b/>
      <i/>
      <sz val="9"/>
      <name val="Trebuchet MS"/>
      <family val="2"/>
    </font>
    <font>
      <b/>
      <sz val="8"/>
      <color rgb="FFFF0000"/>
      <name val="Trebuchet MS"/>
      <family val="2"/>
    </font>
    <font>
      <sz val="8"/>
      <color rgb="FFFF0000"/>
      <name val="Trebuchet MS"/>
      <family val="2"/>
    </font>
    <font>
      <sz val="11"/>
      <color theme="0"/>
      <name val="Calibri"/>
      <family val="2"/>
      <scheme val="minor"/>
    </font>
    <font>
      <b/>
      <sz val="9"/>
      <color theme="0"/>
      <name val="Trebuchet MS"/>
      <family val="2"/>
    </font>
    <font>
      <b/>
      <i/>
      <sz val="10"/>
      <name val="Trebuchet MS"/>
      <family val="2"/>
    </font>
    <font>
      <sz val="11"/>
      <name val="Calibri"/>
      <family val="2"/>
      <scheme val="minor"/>
    </font>
    <font>
      <b/>
      <sz val="9"/>
      <color theme="1"/>
      <name val="Trebuchet MS"/>
      <family val="2"/>
    </font>
    <font>
      <b/>
      <sz val="9"/>
      <color rgb="FFFF0000"/>
      <name val="Trebuchet MS"/>
      <family val="2"/>
    </font>
    <font>
      <sz val="9"/>
      <color theme="1"/>
      <name val="Trebuchet MS"/>
      <family val="2"/>
    </font>
    <font>
      <sz val="9"/>
      <color theme="0"/>
      <name val="Trebuchet MS"/>
      <family val="2"/>
    </font>
    <font>
      <b/>
      <i/>
      <sz val="11"/>
      <color theme="1"/>
      <name val="Monotype Corsiva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8">
    <xf numFmtId="0" fontId="0" fillId="0" borderId="0" xfId="0"/>
    <xf numFmtId="164" fontId="10" fillId="0" borderId="12" xfId="2" applyNumberFormat="1" applyFont="1" applyFill="1" applyBorder="1" applyProtection="1">
      <protection locked="0"/>
    </xf>
    <xf numFmtId="164" fontId="10" fillId="0" borderId="12" xfId="2" applyNumberFormat="1" applyFont="1" applyFill="1" applyBorder="1" applyAlignment="1" applyProtection="1">
      <alignment vertical="center"/>
      <protection locked="0"/>
    </xf>
    <xf numFmtId="4" fontId="6" fillId="0" borderId="0" xfId="1" applyNumberFormat="1" applyFont="1" applyFill="1" applyBorder="1" applyProtection="1">
      <protection hidden="1"/>
    </xf>
    <xf numFmtId="164" fontId="10" fillId="2" borderId="0" xfId="2" applyNumberFormat="1" applyFont="1" applyFill="1" applyBorder="1" applyAlignment="1" applyProtection="1">
      <alignment vertical="center"/>
      <protection hidden="1"/>
    </xf>
    <xf numFmtId="164" fontId="8" fillId="2" borderId="0" xfId="2" applyNumberFormat="1" applyFont="1" applyFill="1" applyBorder="1" applyAlignment="1" applyProtection="1">
      <alignment vertical="center"/>
      <protection hidden="1"/>
    </xf>
    <xf numFmtId="164" fontId="9" fillId="2" borderId="0" xfId="2" applyNumberFormat="1" applyFont="1" applyFill="1" applyBorder="1" applyAlignment="1" applyProtection="1">
      <alignment vertical="center"/>
      <protection hidden="1"/>
    </xf>
    <xf numFmtId="164" fontId="6" fillId="2" borderId="0" xfId="2" applyNumberFormat="1" applyFont="1" applyFill="1" applyBorder="1" applyProtection="1">
      <protection hidden="1"/>
    </xf>
    <xf numFmtId="164" fontId="3" fillId="2" borderId="0" xfId="2" applyNumberFormat="1" applyFont="1" applyFill="1" applyBorder="1" applyProtection="1">
      <protection hidden="1"/>
    </xf>
    <xf numFmtId="164" fontId="9" fillId="2" borderId="0" xfId="2" applyNumberFormat="1" applyFont="1" applyFill="1" applyBorder="1" applyAlignment="1" applyProtection="1">
      <alignment horizontal="right" vertical="center"/>
      <protection hidden="1"/>
    </xf>
    <xf numFmtId="164" fontId="8" fillId="2" borderId="0" xfId="2" applyNumberFormat="1" applyFont="1" applyFill="1" applyBorder="1" applyAlignment="1" applyProtection="1">
      <alignment horizontal="left" vertical="center"/>
      <protection hidden="1"/>
    </xf>
    <xf numFmtId="164" fontId="3" fillId="2" borderId="0" xfId="2" applyNumberFormat="1" applyFont="1" applyFill="1" applyBorder="1" applyAlignment="1" applyProtection="1">
      <protection locked="0" hidden="1"/>
    </xf>
    <xf numFmtId="164" fontId="9" fillId="2" borderId="0" xfId="2" applyNumberFormat="1" applyFont="1" applyFill="1" applyBorder="1" applyProtection="1">
      <protection hidden="1"/>
    </xf>
    <xf numFmtId="0" fontId="9" fillId="2" borderId="0" xfId="1" applyFont="1" applyFill="1" applyBorder="1" applyAlignment="1" applyProtection="1">
      <alignment horizontal="right" vertical="center"/>
      <protection hidden="1"/>
    </xf>
    <xf numFmtId="164" fontId="18" fillId="2" borderId="0" xfId="2" applyNumberFormat="1" applyFont="1" applyFill="1" applyBorder="1" applyAlignment="1" applyProtection="1">
      <alignment vertical="center"/>
      <protection hidden="1"/>
    </xf>
    <xf numFmtId="164" fontId="10" fillId="0" borderId="22" xfId="2" applyNumberFormat="1" applyFont="1" applyFill="1" applyBorder="1" applyProtection="1">
      <protection locked="0"/>
    </xf>
    <xf numFmtId="0" fontId="9" fillId="2" borderId="0" xfId="1" applyFont="1" applyFill="1" applyBorder="1" applyAlignment="1" applyProtection="1">
      <alignment horizontal="center" vertical="center"/>
      <protection hidden="1"/>
    </xf>
    <xf numFmtId="164" fontId="10" fillId="0" borderId="12" xfId="2" applyNumberFormat="1" applyFont="1" applyFill="1" applyBorder="1" applyAlignment="1" applyProtection="1">
      <alignment horizontal="center" vertical="center"/>
      <protection locked="0"/>
    </xf>
    <xf numFmtId="164" fontId="9" fillId="2" borderId="0" xfId="2" applyNumberFormat="1" applyFont="1" applyFill="1" applyBorder="1" applyAlignment="1" applyProtection="1">
      <alignment horizontal="center" vertical="center"/>
      <protection hidden="1"/>
    </xf>
    <xf numFmtId="164" fontId="6" fillId="2" borderId="0" xfId="2" applyNumberFormat="1" applyFont="1" applyFill="1" applyBorder="1" applyAlignment="1" applyProtection="1">
      <alignment horizontal="center"/>
      <protection hidden="1"/>
    </xf>
    <xf numFmtId="0" fontId="21" fillId="0" borderId="0" xfId="1" applyFont="1" applyFill="1" applyBorder="1" applyAlignment="1" applyProtection="1">
      <alignment horizontal="center" vertical="center"/>
      <protection hidden="1"/>
    </xf>
    <xf numFmtId="164" fontId="6" fillId="0" borderId="0" xfId="2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/>
    <xf numFmtId="0" fontId="0" fillId="2" borderId="0" xfId="0" applyFill="1"/>
    <xf numFmtId="0" fontId="21" fillId="2" borderId="0" xfId="1" applyFont="1" applyFill="1" applyBorder="1" applyAlignment="1" applyProtection="1">
      <alignment horizontal="center" vertical="center"/>
      <protection hidden="1"/>
    </xf>
    <xf numFmtId="37" fontId="16" fillId="2" borderId="6" xfId="2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/>
    <xf numFmtId="0" fontId="27" fillId="2" borderId="0" xfId="0" applyFont="1" applyFill="1"/>
    <xf numFmtId="0" fontId="3" fillId="2" borderId="0" xfId="1" applyFont="1" applyFill="1" applyBorder="1" applyProtection="1">
      <protection hidden="1"/>
    </xf>
    <xf numFmtId="164" fontId="19" fillId="4" borderId="0" xfId="2" applyNumberFormat="1" applyFont="1" applyFill="1" applyBorder="1" applyAlignment="1" applyProtection="1">
      <alignment vertical="center"/>
      <protection hidden="1"/>
    </xf>
    <xf numFmtId="164" fontId="8" fillId="4" borderId="20" xfId="2" applyNumberFormat="1" applyFont="1" applyFill="1" applyBorder="1" applyAlignment="1" applyProtection="1">
      <alignment vertical="center"/>
    </xf>
    <xf numFmtId="164" fontId="8" fillId="4" borderId="26" xfId="2" applyNumberFormat="1" applyFont="1" applyFill="1" applyBorder="1" applyAlignment="1" applyProtection="1">
      <alignment vertical="center"/>
    </xf>
    <xf numFmtId="164" fontId="8" fillId="4" borderId="23" xfId="2" applyNumberFormat="1" applyFont="1" applyFill="1" applyBorder="1" applyAlignment="1" applyProtection="1">
      <alignment vertical="center"/>
    </xf>
    <xf numFmtId="164" fontId="9" fillId="4" borderId="0" xfId="2" applyNumberFormat="1" applyFont="1" applyFill="1" applyBorder="1" applyAlignment="1" applyProtection="1">
      <alignment vertical="center"/>
    </xf>
    <xf numFmtId="164" fontId="9" fillId="4" borderId="0" xfId="2" applyNumberFormat="1" applyFont="1" applyFill="1" applyBorder="1" applyProtection="1"/>
    <xf numFmtId="0" fontId="8" fillId="0" borderId="19" xfId="1" applyFont="1" applyFill="1" applyBorder="1" applyAlignment="1" applyProtection="1">
      <alignment vertical="center"/>
    </xf>
    <xf numFmtId="0" fontId="8" fillId="0" borderId="19" xfId="1" applyFont="1" applyFill="1" applyBorder="1" applyAlignment="1" applyProtection="1">
      <alignment horizontal="left" vertical="center"/>
    </xf>
    <xf numFmtId="0" fontId="8" fillId="0" borderId="30" xfId="1" applyFont="1" applyFill="1" applyBorder="1" applyAlignment="1" applyProtection="1">
      <alignment horizontal="left" vertical="center"/>
    </xf>
    <xf numFmtId="0" fontId="24" fillId="2" borderId="0" xfId="0" applyFont="1" applyFill="1" applyAlignment="1" applyProtection="1">
      <alignment vertical="center"/>
    </xf>
    <xf numFmtId="164" fontId="10" fillId="4" borderId="12" xfId="2" applyNumberFormat="1" applyFont="1" applyFill="1" applyBorder="1" applyAlignment="1" applyProtection="1">
      <alignment horizontal="center" vertical="center"/>
    </xf>
    <xf numFmtId="0" fontId="9" fillId="2" borderId="0" xfId="1" applyFont="1" applyFill="1" applyBorder="1" applyAlignment="1" applyProtection="1">
      <alignment horizontal="center" vertical="center"/>
    </xf>
    <xf numFmtId="0" fontId="9" fillId="4" borderId="16" xfId="1" applyFont="1" applyFill="1" applyBorder="1" applyAlignment="1" applyProtection="1">
      <alignment horizontal="center" vertical="center"/>
    </xf>
    <xf numFmtId="0" fontId="9" fillId="4" borderId="17" xfId="1" applyFont="1" applyFill="1" applyBorder="1" applyAlignment="1" applyProtection="1">
      <alignment horizontal="center" vertical="center"/>
    </xf>
    <xf numFmtId="3" fontId="0" fillId="4" borderId="19" xfId="0" applyNumberFormat="1" applyFill="1" applyBorder="1" applyAlignment="1" applyProtection="1">
      <alignment horizontal="center" vertical="center"/>
    </xf>
    <xf numFmtId="9" fontId="0" fillId="4" borderId="12" xfId="0" applyNumberFormat="1" applyFill="1" applyBorder="1" applyAlignment="1" applyProtection="1">
      <alignment horizontal="center" vertical="center"/>
    </xf>
    <xf numFmtId="9" fontId="9" fillId="4" borderId="12" xfId="1" applyNumberFormat="1" applyFont="1" applyFill="1" applyBorder="1" applyAlignment="1" applyProtection="1">
      <alignment horizontal="center" vertical="center"/>
    </xf>
    <xf numFmtId="0" fontId="9" fillId="4" borderId="19" xfId="1" applyFont="1" applyFill="1" applyBorder="1" applyAlignment="1" applyProtection="1">
      <alignment horizontal="center" vertical="center"/>
    </xf>
    <xf numFmtId="0" fontId="9" fillId="2" borderId="0" xfId="1" applyFont="1" applyFill="1" applyBorder="1" applyAlignment="1" applyProtection="1">
      <alignment horizontal="right" vertical="center"/>
    </xf>
    <xf numFmtId="164" fontId="9" fillId="2" borderId="0" xfId="2" applyNumberFormat="1" applyFont="1" applyFill="1" applyBorder="1" applyAlignment="1" applyProtection="1">
      <alignment horizontal="right" vertical="center"/>
    </xf>
    <xf numFmtId="164" fontId="6" fillId="2" borderId="0" xfId="2" applyNumberFormat="1" applyFont="1" applyFill="1" applyBorder="1" applyAlignment="1" applyProtection="1">
      <alignment horizontal="right"/>
    </xf>
    <xf numFmtId="164" fontId="15" fillId="2" borderId="0" xfId="2" applyNumberFormat="1" applyFont="1" applyFill="1" applyBorder="1" applyAlignment="1" applyProtection="1">
      <alignment vertical="center"/>
    </xf>
    <xf numFmtId="0" fontId="23" fillId="2" borderId="0" xfId="0" applyFont="1" applyFill="1" applyProtection="1"/>
    <xf numFmtId="9" fontId="9" fillId="2" borderId="0" xfId="1" applyNumberFormat="1" applyFont="1" applyFill="1" applyBorder="1" applyAlignment="1" applyProtection="1">
      <alignment horizontal="right" vertical="center"/>
    </xf>
    <xf numFmtId="0" fontId="21" fillId="2" borderId="0" xfId="1" applyFont="1" applyFill="1" applyBorder="1" applyAlignment="1" applyProtection="1">
      <alignment horizontal="right" vertical="center"/>
    </xf>
    <xf numFmtId="3" fontId="21" fillId="2" borderId="0" xfId="6" applyNumberFormat="1" applyFont="1" applyFill="1" applyBorder="1" applyAlignment="1" applyProtection="1">
      <alignment horizontal="right" vertical="center"/>
    </xf>
    <xf numFmtId="3" fontId="21" fillId="2" borderId="0" xfId="1" applyNumberFormat="1" applyFont="1" applyFill="1" applyBorder="1" applyAlignment="1" applyProtection="1">
      <alignment horizontal="right" vertical="center"/>
    </xf>
    <xf numFmtId="3" fontId="9" fillId="2" borderId="0" xfId="1" applyNumberFormat="1" applyFont="1" applyFill="1" applyBorder="1" applyAlignment="1" applyProtection="1">
      <alignment horizontal="right" vertical="center"/>
    </xf>
    <xf numFmtId="0" fontId="15" fillId="2" borderId="5" xfId="1" applyFont="1" applyFill="1" applyBorder="1" applyAlignment="1" applyProtection="1">
      <alignment horizontal="left" vertical="center"/>
    </xf>
    <xf numFmtId="164" fontId="10" fillId="4" borderId="20" xfId="2" applyNumberFormat="1" applyFont="1" applyFill="1" applyBorder="1" applyAlignment="1" applyProtection="1">
      <alignment vertical="center"/>
    </xf>
    <xf numFmtId="164" fontId="18" fillId="4" borderId="23" xfId="2" applyNumberFormat="1" applyFont="1" applyFill="1" applyBorder="1" applyAlignment="1" applyProtection="1">
      <alignment vertical="center"/>
    </xf>
    <xf numFmtId="164" fontId="8" fillId="4" borderId="18" xfId="2" applyNumberFormat="1" applyFont="1" applyFill="1" applyBorder="1" applyAlignment="1" applyProtection="1">
      <alignment vertical="center"/>
    </xf>
    <xf numFmtId="0" fontId="8" fillId="0" borderId="16" xfId="1" applyFont="1" applyFill="1" applyBorder="1" applyAlignment="1" applyProtection="1">
      <alignment vertical="center"/>
    </xf>
    <xf numFmtId="0" fontId="8" fillId="0" borderId="19" xfId="1" applyFont="1" applyFill="1" applyBorder="1" applyProtection="1"/>
    <xf numFmtId="0" fontId="8" fillId="0" borderId="21" xfId="1" applyFont="1" applyFill="1" applyBorder="1" applyProtection="1"/>
    <xf numFmtId="0" fontId="3" fillId="0" borderId="0" xfId="1" applyFont="1" applyFill="1" applyBorder="1" applyProtection="1"/>
    <xf numFmtId="0" fontId="8" fillId="4" borderId="16" xfId="1" applyFont="1" applyFill="1" applyBorder="1" applyAlignment="1" applyProtection="1">
      <alignment vertical="center"/>
    </xf>
    <xf numFmtId="0" fontId="8" fillId="4" borderId="19" xfId="1" applyFont="1" applyFill="1" applyBorder="1" applyAlignment="1" applyProtection="1">
      <alignment vertical="center"/>
    </xf>
    <xf numFmtId="0" fontId="8" fillId="4" borderId="24" xfId="1" applyFont="1" applyFill="1" applyBorder="1" applyAlignment="1" applyProtection="1">
      <alignment vertical="center"/>
    </xf>
    <xf numFmtId="164" fontId="10" fillId="0" borderId="17" xfId="2" applyNumberFormat="1" applyFont="1" applyFill="1" applyBorder="1" applyAlignment="1" applyProtection="1">
      <alignment horizontal="center" vertical="center"/>
    </xf>
    <xf numFmtId="164" fontId="8" fillId="0" borderId="18" xfId="2" applyNumberFormat="1" applyFont="1" applyFill="1" applyBorder="1" applyAlignment="1" applyProtection="1">
      <alignment horizontal="center" vertical="center"/>
    </xf>
    <xf numFmtId="164" fontId="16" fillId="4" borderId="17" xfId="2" applyNumberFormat="1" applyFont="1" applyFill="1" applyBorder="1" applyAlignment="1" applyProtection="1">
      <alignment horizontal="center" vertical="center"/>
    </xf>
    <xf numFmtId="164" fontId="8" fillId="4" borderId="18" xfId="2" applyNumberFormat="1" applyFont="1" applyFill="1" applyBorder="1" applyAlignment="1" applyProtection="1">
      <alignment horizontal="center" vertical="center"/>
    </xf>
    <xf numFmtId="0" fontId="8" fillId="4" borderId="12" xfId="1" applyNumberFormat="1" applyFont="1" applyFill="1" applyBorder="1" applyAlignment="1" applyProtection="1">
      <alignment horizontal="center" vertical="center"/>
    </xf>
    <xf numFmtId="164" fontId="8" fillId="4" borderId="25" xfId="1" applyNumberFormat="1" applyFont="1" applyFill="1" applyBorder="1" applyAlignment="1" applyProtection="1">
      <alignment horizontal="right" vertical="center"/>
    </xf>
    <xf numFmtId="0" fontId="8" fillId="4" borderId="25" xfId="1" applyNumberFormat="1" applyFont="1" applyFill="1" applyBorder="1" applyAlignment="1" applyProtection="1">
      <alignment horizontal="right" vertical="center"/>
    </xf>
    <xf numFmtId="164" fontId="8" fillId="4" borderId="25" xfId="1" applyNumberFormat="1" applyFont="1" applyFill="1" applyBorder="1" applyAlignment="1" applyProtection="1">
      <alignment horizontal="center" vertical="center"/>
    </xf>
    <xf numFmtId="0" fontId="8" fillId="4" borderId="25" xfId="1" applyNumberFormat="1" applyFont="1" applyFill="1" applyBorder="1" applyAlignment="1" applyProtection="1">
      <alignment horizontal="center" vertical="center"/>
    </xf>
    <xf numFmtId="164" fontId="9" fillId="2" borderId="5" xfId="2" applyNumberFormat="1" applyFont="1" applyFill="1" applyBorder="1" applyAlignment="1" applyProtection="1">
      <alignment vertical="center"/>
    </xf>
    <xf numFmtId="164" fontId="9" fillId="2" borderId="0" xfId="2" applyNumberFormat="1" applyFont="1" applyFill="1" applyBorder="1" applyAlignment="1" applyProtection="1">
      <alignment vertical="center"/>
    </xf>
    <xf numFmtId="164" fontId="6" fillId="2" borderId="0" xfId="2" applyNumberFormat="1" applyFont="1" applyFill="1" applyBorder="1" applyProtection="1"/>
    <xf numFmtId="164" fontId="18" fillId="4" borderId="14" xfId="2" applyNumberFormat="1" applyFont="1" applyFill="1" applyBorder="1" applyAlignment="1" applyProtection="1">
      <alignment vertical="center"/>
    </xf>
    <xf numFmtId="164" fontId="10" fillId="4" borderId="8" xfId="2" applyNumberFormat="1" applyFont="1" applyFill="1" applyBorder="1" applyAlignment="1" applyProtection="1">
      <alignment vertical="center"/>
    </xf>
    <xf numFmtId="164" fontId="10" fillId="4" borderId="5" xfId="2" applyNumberFormat="1" applyFont="1" applyFill="1" applyBorder="1" applyAlignment="1" applyProtection="1">
      <alignment vertical="center"/>
    </xf>
    <xf numFmtId="164" fontId="10" fillId="4" borderId="0" xfId="2" applyNumberFormat="1" applyFont="1" applyFill="1" applyBorder="1" applyAlignment="1" applyProtection="1">
      <alignment vertical="center"/>
    </xf>
    <xf numFmtId="164" fontId="10" fillId="4" borderId="4" xfId="2" applyNumberFormat="1" applyFont="1" applyFill="1" applyBorder="1" applyAlignment="1" applyProtection="1">
      <alignment vertical="center"/>
    </xf>
    <xf numFmtId="164" fontId="8" fillId="4" borderId="0" xfId="2" applyNumberFormat="1" applyFont="1" applyFill="1" applyBorder="1" applyAlignment="1" applyProtection="1">
      <alignment vertical="center"/>
    </xf>
    <xf numFmtId="164" fontId="18" fillId="4" borderId="0" xfId="2" applyNumberFormat="1" applyFont="1" applyFill="1" applyBorder="1" applyAlignment="1" applyProtection="1">
      <alignment vertical="center"/>
    </xf>
    <xf numFmtId="164" fontId="10" fillId="4" borderId="2" xfId="2" applyNumberFormat="1" applyFont="1" applyFill="1" applyBorder="1" applyAlignment="1" applyProtection="1">
      <alignment vertical="center"/>
    </xf>
    <xf numFmtId="164" fontId="10" fillId="4" borderId="3" xfId="2" applyNumberFormat="1" applyFont="1" applyFill="1" applyBorder="1" applyAlignment="1" applyProtection="1">
      <alignment vertical="center"/>
    </xf>
    <xf numFmtId="164" fontId="10" fillId="4" borderId="1" xfId="2" applyNumberFormat="1" applyFont="1" applyFill="1" applyBorder="1" applyAlignment="1" applyProtection="1">
      <alignment vertical="center"/>
    </xf>
    <xf numFmtId="164" fontId="4" fillId="2" borderId="0" xfId="2" applyNumberFormat="1" applyFont="1" applyFill="1" applyBorder="1" applyProtection="1"/>
    <xf numFmtId="164" fontId="8" fillId="2" borderId="0" xfId="2" applyNumberFormat="1" applyFont="1" applyFill="1" applyBorder="1" applyProtection="1"/>
    <xf numFmtId="164" fontId="10" fillId="2" borderId="0" xfId="2" applyNumberFormat="1" applyFont="1" applyFill="1" applyBorder="1" applyProtection="1"/>
    <xf numFmtId="164" fontId="10" fillId="2" borderId="0" xfId="2" applyNumberFormat="1" applyFont="1" applyFill="1" applyBorder="1" applyAlignment="1" applyProtection="1">
      <alignment vertical="center"/>
      <protection locked="0"/>
    </xf>
    <xf numFmtId="0" fontId="20" fillId="2" borderId="0" xfId="0" applyFont="1" applyFill="1" applyProtection="1"/>
    <xf numFmtId="164" fontId="10" fillId="2" borderId="0" xfId="2" applyNumberFormat="1" applyFont="1" applyFill="1" applyBorder="1" applyAlignment="1" applyProtection="1">
      <alignment vertical="center"/>
    </xf>
    <xf numFmtId="164" fontId="8" fillId="2" borderId="7" xfId="2" applyNumberFormat="1" applyFont="1" applyFill="1" applyBorder="1" applyAlignment="1" applyProtection="1">
      <alignment vertical="center"/>
    </xf>
    <xf numFmtId="164" fontId="8" fillId="2" borderId="14" xfId="2" applyNumberFormat="1" applyFont="1" applyFill="1" applyBorder="1" applyAlignment="1" applyProtection="1">
      <alignment vertical="center"/>
    </xf>
    <xf numFmtId="164" fontId="18" fillId="2" borderId="14" xfId="2" applyNumberFormat="1" applyFont="1" applyFill="1" applyBorder="1" applyAlignment="1" applyProtection="1">
      <alignment vertical="center"/>
    </xf>
    <xf numFmtId="164" fontId="8" fillId="2" borderId="8" xfId="2" applyNumberFormat="1" applyFont="1" applyFill="1" applyBorder="1" applyAlignment="1" applyProtection="1">
      <alignment vertical="center"/>
    </xf>
    <xf numFmtId="37" fontId="16" fillId="2" borderId="20" xfId="2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64" fontId="8" fillId="2" borderId="0" xfId="2" applyNumberFormat="1" applyFont="1" applyFill="1" applyBorder="1" applyAlignment="1" applyProtection="1">
      <alignment horizontal="center" vertical="center"/>
      <protection locked="0"/>
    </xf>
    <xf numFmtId="164" fontId="10" fillId="2" borderId="4" xfId="2" applyNumberFormat="1" applyFont="1" applyFill="1" applyBorder="1" applyAlignment="1" applyProtection="1">
      <alignment horizontal="center" vertical="center"/>
      <protection locked="0"/>
    </xf>
    <xf numFmtId="164" fontId="8" fillId="2" borderId="3" xfId="2" applyNumberFormat="1" applyFont="1" applyFill="1" applyBorder="1" applyAlignment="1" applyProtection="1">
      <alignment vertical="center"/>
      <protection locked="0"/>
    </xf>
    <xf numFmtId="164" fontId="18" fillId="2" borderId="3" xfId="2" applyNumberFormat="1" applyFont="1" applyFill="1" applyBorder="1" applyAlignment="1" applyProtection="1">
      <alignment vertical="center"/>
      <protection locked="0"/>
    </xf>
    <xf numFmtId="164" fontId="10" fillId="2" borderId="1" xfId="2" applyNumberFormat="1" applyFont="1" applyFill="1" applyBorder="1" applyAlignment="1" applyProtection="1">
      <alignment horizontal="center" vertical="center"/>
      <protection locked="0"/>
    </xf>
    <xf numFmtId="164" fontId="10" fillId="0" borderId="20" xfId="2" applyNumberFormat="1" applyFont="1" applyFill="1" applyBorder="1" applyAlignment="1" applyProtection="1">
      <alignment vertical="center"/>
      <protection locked="0"/>
    </xf>
    <xf numFmtId="164" fontId="8" fillId="2" borderId="18" xfId="2" applyNumberFormat="1" applyFont="1" applyFill="1" applyBorder="1" applyAlignment="1" applyProtection="1">
      <alignment vertical="center"/>
      <protection locked="0"/>
    </xf>
    <xf numFmtId="0" fontId="26" fillId="4" borderId="6" xfId="0" applyFont="1" applyFill="1" applyBorder="1" applyAlignment="1" applyProtection="1">
      <alignment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164" fontId="6" fillId="4" borderId="23" xfId="2" applyNumberFormat="1" applyFont="1" applyFill="1" applyBorder="1" applyAlignment="1" applyProtection="1">
      <alignment vertical="center"/>
    </xf>
    <xf numFmtId="164" fontId="8" fillId="4" borderId="20" xfId="2" applyNumberFormat="1" applyFont="1" applyFill="1" applyBorder="1" applyProtection="1"/>
    <xf numFmtId="164" fontId="8" fillId="4" borderId="23" xfId="2" applyNumberFormat="1" applyFont="1" applyFill="1" applyBorder="1" applyProtection="1"/>
    <xf numFmtId="0" fontId="8" fillId="0" borderId="19" xfId="1" applyFont="1" applyFill="1" applyBorder="1" applyAlignment="1" applyProtection="1">
      <alignment vertical="center"/>
      <protection locked="0"/>
    </xf>
    <xf numFmtId="164" fontId="10" fillId="4" borderId="25" xfId="2" applyNumberFormat="1" applyFont="1" applyFill="1" applyBorder="1" applyAlignment="1" applyProtection="1">
      <alignment horizontal="center" vertical="center"/>
    </xf>
    <xf numFmtId="164" fontId="6" fillId="2" borderId="12" xfId="2" applyNumberFormat="1" applyFont="1" applyFill="1" applyBorder="1" applyProtection="1"/>
    <xf numFmtId="164" fontId="3" fillId="4" borderId="12" xfId="2" applyNumberFormat="1" applyFont="1" applyFill="1" applyBorder="1" applyProtection="1"/>
    <xf numFmtId="0" fontId="28" fillId="2" borderId="0" xfId="0" applyFont="1" applyFill="1"/>
    <xf numFmtId="0" fontId="28" fillId="2" borderId="0" xfId="0" applyFont="1" applyFill="1" applyAlignment="1">
      <alignment horizontal="left"/>
    </xf>
    <xf numFmtId="0" fontId="9" fillId="4" borderId="21" xfId="1" applyFont="1" applyFill="1" applyBorder="1" applyAlignment="1" applyProtection="1">
      <alignment horizontal="right" vertical="center"/>
    </xf>
    <xf numFmtId="0" fontId="9" fillId="4" borderId="22" xfId="1" applyFont="1" applyFill="1" applyBorder="1" applyAlignment="1" applyProtection="1">
      <alignment horizontal="right" vertical="center"/>
    </xf>
    <xf numFmtId="1" fontId="25" fillId="4" borderId="22" xfId="1" applyNumberFormat="1" applyFont="1" applyFill="1" applyBorder="1" applyAlignment="1" applyProtection="1">
      <alignment horizontal="right" vertical="center"/>
    </xf>
    <xf numFmtId="0" fontId="25" fillId="4" borderId="23" xfId="1" applyFont="1" applyFill="1" applyBorder="1" applyAlignment="1" applyProtection="1">
      <alignment horizontal="right" vertical="center"/>
    </xf>
    <xf numFmtId="164" fontId="8" fillId="2" borderId="5" xfId="2" applyNumberFormat="1" applyFont="1" applyFill="1" applyBorder="1" applyAlignment="1" applyProtection="1">
      <alignment horizontal="left" vertical="center"/>
    </xf>
    <xf numFmtId="164" fontId="8" fillId="2" borderId="0" xfId="2" applyNumberFormat="1" applyFont="1" applyFill="1" applyBorder="1" applyAlignment="1" applyProtection="1">
      <alignment horizontal="left" vertical="center"/>
    </xf>
    <xf numFmtId="0" fontId="9" fillId="4" borderId="19" xfId="1" applyFont="1" applyFill="1" applyBorder="1" applyAlignment="1" applyProtection="1">
      <alignment horizontal="right" vertical="center"/>
    </xf>
    <xf numFmtId="0" fontId="9" fillId="4" borderId="12" xfId="1" applyFont="1" applyFill="1" applyBorder="1" applyAlignment="1" applyProtection="1">
      <alignment horizontal="right" vertical="center"/>
    </xf>
    <xf numFmtId="0" fontId="9" fillId="4" borderId="20" xfId="1" applyFont="1" applyFill="1" applyBorder="1" applyAlignment="1" applyProtection="1">
      <alignment horizontal="right" vertical="center"/>
    </xf>
    <xf numFmtId="1" fontId="9" fillId="4" borderId="12" xfId="1" applyNumberFormat="1" applyFont="1" applyFill="1" applyBorder="1" applyAlignment="1" applyProtection="1">
      <alignment horizontal="right" vertical="center"/>
    </xf>
    <xf numFmtId="1" fontId="9" fillId="4" borderId="20" xfId="1" applyNumberFormat="1" applyFont="1" applyFill="1" applyBorder="1" applyAlignment="1" applyProtection="1">
      <alignment horizontal="right" vertical="center"/>
    </xf>
    <xf numFmtId="164" fontId="8" fillId="0" borderId="19" xfId="2" applyNumberFormat="1" applyFont="1" applyFill="1" applyBorder="1" applyAlignment="1" applyProtection="1">
      <alignment horizontal="left" vertical="center"/>
    </xf>
    <xf numFmtId="164" fontId="8" fillId="0" borderId="12" xfId="2" applyNumberFormat="1" applyFont="1" applyFill="1" applyBorder="1" applyAlignment="1" applyProtection="1">
      <alignment horizontal="left" vertical="center"/>
    </xf>
    <xf numFmtId="164" fontId="9" fillId="2" borderId="16" xfId="2" applyNumberFormat="1" applyFont="1" applyFill="1" applyBorder="1" applyAlignment="1" applyProtection="1">
      <alignment horizontal="left" vertical="center"/>
    </xf>
    <xf numFmtId="164" fontId="9" fillId="2" borderId="17" xfId="2" applyNumberFormat="1" applyFont="1" applyFill="1" applyBorder="1" applyAlignment="1" applyProtection="1">
      <alignment horizontal="left" vertical="center"/>
    </xf>
    <xf numFmtId="164" fontId="9" fillId="2" borderId="18" xfId="2" applyNumberFormat="1" applyFont="1" applyFill="1" applyBorder="1" applyAlignment="1" applyProtection="1">
      <alignment horizontal="left" vertical="center"/>
    </xf>
    <xf numFmtId="164" fontId="8" fillId="0" borderId="13" xfId="2" applyNumberFormat="1" applyFont="1" applyFill="1" applyBorder="1" applyAlignment="1" applyProtection="1">
      <alignment horizontal="left" vertical="center"/>
    </xf>
    <xf numFmtId="164" fontId="8" fillId="0" borderId="15" xfId="2" applyNumberFormat="1" applyFont="1" applyFill="1" applyBorder="1" applyAlignment="1" applyProtection="1">
      <alignment horizontal="left" vertical="center"/>
    </xf>
    <xf numFmtId="164" fontId="9" fillId="0" borderId="11" xfId="2" applyNumberFormat="1" applyFont="1" applyFill="1" applyBorder="1" applyAlignment="1" applyProtection="1">
      <alignment horizontal="left" vertical="center"/>
    </xf>
    <xf numFmtId="164" fontId="9" fillId="0" borderId="28" xfId="2" applyNumberFormat="1" applyFont="1" applyFill="1" applyBorder="1" applyAlignment="1" applyProtection="1">
      <alignment horizontal="left" vertical="center"/>
    </xf>
    <xf numFmtId="164" fontId="9" fillId="0" borderId="9" xfId="2" applyNumberFormat="1" applyFont="1" applyFill="1" applyBorder="1" applyAlignment="1" applyProtection="1">
      <alignment horizontal="left" vertical="center"/>
    </xf>
    <xf numFmtId="0" fontId="9" fillId="4" borderId="17" xfId="1" applyFont="1" applyFill="1" applyBorder="1" applyAlignment="1" applyProtection="1">
      <alignment horizontal="center" vertical="center"/>
    </xf>
    <xf numFmtId="0" fontId="9" fillId="4" borderId="18" xfId="1" applyFont="1" applyFill="1" applyBorder="1" applyAlignment="1" applyProtection="1">
      <alignment horizontal="center" vertical="center"/>
    </xf>
    <xf numFmtId="0" fontId="0" fillId="4" borderId="12" xfId="0" applyFill="1" applyBorder="1" applyAlignment="1" applyProtection="1">
      <alignment horizontal="center" vertical="center"/>
    </xf>
    <xf numFmtId="0" fontId="0" fillId="4" borderId="12" xfId="0" applyFill="1" applyBorder="1" applyAlignment="1" applyProtection="1">
      <alignment horizontal="right" vertical="center"/>
    </xf>
    <xf numFmtId="0" fontId="0" fillId="4" borderId="20" xfId="0" applyFill="1" applyBorder="1" applyAlignment="1" applyProtection="1">
      <alignment horizontal="right" vertical="center"/>
    </xf>
    <xf numFmtId="4" fontId="13" fillId="0" borderId="18" xfId="1" applyNumberFormat="1" applyFont="1" applyFill="1" applyBorder="1" applyAlignment="1" applyProtection="1">
      <alignment horizontal="center" vertical="center"/>
      <protection hidden="1"/>
    </xf>
    <xf numFmtId="4" fontId="13" fillId="0" borderId="20" xfId="1" applyNumberFormat="1" applyFont="1" applyFill="1" applyBorder="1" applyAlignment="1" applyProtection="1">
      <alignment horizontal="center" vertical="center"/>
      <protection hidden="1"/>
    </xf>
    <xf numFmtId="4" fontId="13" fillId="0" borderId="17" xfId="1" applyNumberFormat="1" applyFont="1" applyFill="1" applyBorder="1" applyAlignment="1" applyProtection="1">
      <alignment horizontal="center" vertical="center"/>
      <protection hidden="1"/>
    </xf>
    <xf numFmtId="4" fontId="13" fillId="0" borderId="12" xfId="1" applyNumberFormat="1" applyFont="1" applyFill="1" applyBorder="1" applyAlignment="1" applyProtection="1">
      <alignment horizontal="center" vertical="center"/>
      <protection hidden="1"/>
    </xf>
    <xf numFmtId="0" fontId="9" fillId="0" borderId="14" xfId="1" applyFont="1" applyFill="1" applyBorder="1" applyAlignment="1" applyProtection="1">
      <alignment horizontal="right" vertical="center"/>
    </xf>
    <xf numFmtId="164" fontId="5" fillId="3" borderId="12" xfId="2" applyNumberFormat="1" applyFont="1" applyFill="1" applyBorder="1" applyAlignment="1" applyProtection="1">
      <alignment horizontal="center"/>
    </xf>
    <xf numFmtId="164" fontId="5" fillId="3" borderId="25" xfId="2" applyNumberFormat="1" applyFont="1" applyFill="1" applyBorder="1" applyAlignment="1" applyProtection="1">
      <alignment horizontal="center"/>
    </xf>
    <xf numFmtId="164" fontId="5" fillId="3" borderId="22" xfId="2" applyNumberFormat="1" applyFont="1" applyFill="1" applyBorder="1" applyAlignment="1" applyProtection="1">
      <alignment horizontal="center"/>
    </xf>
    <xf numFmtId="4" fontId="13" fillId="0" borderId="16" xfId="1" applyNumberFormat="1" applyFont="1" applyFill="1" applyBorder="1" applyAlignment="1" applyProtection="1">
      <alignment horizontal="left" vertical="center"/>
    </xf>
    <xf numFmtId="0" fontId="14" fillId="0" borderId="19" xfId="1" applyFont="1" applyFill="1" applyBorder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1" fillId="2" borderId="0" xfId="1" applyFont="1" applyFill="1" applyBorder="1" applyAlignment="1" applyProtection="1">
      <alignment horizontal="center"/>
    </xf>
    <xf numFmtId="0" fontId="26" fillId="4" borderId="7" xfId="0" applyFont="1" applyFill="1" applyBorder="1" applyAlignment="1" applyProtection="1">
      <alignment horizontal="left" vertical="center"/>
      <protection locked="0"/>
    </xf>
    <xf numFmtId="0" fontId="26" fillId="4" borderId="14" xfId="0" applyFont="1" applyFill="1" applyBorder="1" applyAlignment="1" applyProtection="1">
      <alignment horizontal="left" vertical="center"/>
      <protection locked="0"/>
    </xf>
    <xf numFmtId="0" fontId="26" fillId="4" borderId="8" xfId="0" applyFont="1" applyFill="1" applyBorder="1" applyAlignment="1" applyProtection="1">
      <alignment horizontal="left" vertical="center"/>
      <protection locked="0"/>
    </xf>
    <xf numFmtId="0" fontId="24" fillId="2" borderId="2" xfId="0" applyFont="1" applyFill="1" applyBorder="1" applyAlignment="1" applyProtection="1">
      <alignment horizontal="center" vertical="center"/>
    </xf>
    <xf numFmtId="0" fontId="0" fillId="0" borderId="1" xfId="0" applyBorder="1" applyProtection="1"/>
    <xf numFmtId="0" fontId="24" fillId="2" borderId="3" xfId="0" applyFont="1" applyFill="1" applyBorder="1" applyAlignment="1" applyProtection="1">
      <alignment horizontal="center" vertical="center"/>
    </xf>
    <xf numFmtId="0" fontId="24" fillId="0" borderId="1" xfId="0" applyFont="1" applyBorder="1" applyProtection="1"/>
    <xf numFmtId="0" fontId="26" fillId="4" borderId="7" xfId="0" applyFont="1" applyFill="1" applyBorder="1" applyAlignment="1" applyProtection="1">
      <alignment horizontal="center" vertical="center"/>
      <protection locked="0"/>
    </xf>
    <xf numFmtId="0" fontId="26" fillId="4" borderId="8" xfId="0" applyFont="1" applyFill="1" applyBorder="1" applyAlignment="1" applyProtection="1">
      <alignment horizontal="center" vertical="center"/>
      <protection locked="0"/>
    </xf>
    <xf numFmtId="164" fontId="8" fillId="0" borderId="21" xfId="2" applyNumberFormat="1" applyFont="1" applyFill="1" applyBorder="1" applyAlignment="1" applyProtection="1">
      <alignment horizontal="left" vertical="center"/>
    </xf>
    <xf numFmtId="164" fontId="8" fillId="0" borderId="22" xfId="2" applyNumberFormat="1" applyFont="1" applyFill="1" applyBorder="1" applyAlignment="1" applyProtection="1">
      <alignment horizontal="left" vertical="center"/>
    </xf>
    <xf numFmtId="164" fontId="9" fillId="2" borderId="11" xfId="2" applyNumberFormat="1" applyFont="1" applyFill="1" applyBorder="1" applyAlignment="1" applyProtection="1">
      <alignment horizontal="left" vertical="center"/>
    </xf>
    <xf numFmtId="164" fontId="9" fillId="2" borderId="27" xfId="2" applyNumberFormat="1" applyFont="1" applyFill="1" applyBorder="1" applyAlignment="1" applyProtection="1">
      <alignment horizontal="left" vertical="center"/>
    </xf>
    <xf numFmtId="0" fontId="9" fillId="2" borderId="0" xfId="1" applyFont="1" applyFill="1" applyBorder="1" applyAlignment="1" applyProtection="1">
      <alignment horizontal="right" vertical="center"/>
    </xf>
    <xf numFmtId="164" fontId="9" fillId="2" borderId="0" xfId="2" applyNumberFormat="1" applyFont="1" applyFill="1" applyBorder="1" applyAlignment="1" applyProtection="1">
      <alignment horizontal="right" vertical="center"/>
    </xf>
    <xf numFmtId="164" fontId="17" fillId="2" borderId="0" xfId="2" applyNumberFormat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right" vertical="center"/>
    </xf>
    <xf numFmtId="0" fontId="24" fillId="2" borderId="1" xfId="0" applyFont="1" applyFill="1" applyBorder="1" applyAlignment="1" applyProtection="1">
      <alignment horizontal="center" vertical="center"/>
    </xf>
    <xf numFmtId="164" fontId="8" fillId="4" borderId="5" xfId="2" applyNumberFormat="1" applyFont="1" applyFill="1" applyBorder="1" applyAlignment="1" applyProtection="1">
      <alignment horizontal="left" vertical="center"/>
    </xf>
    <xf numFmtId="164" fontId="8" fillId="4" borderId="0" xfId="2" applyNumberFormat="1" applyFont="1" applyFill="1" applyBorder="1" applyAlignment="1" applyProtection="1">
      <alignment horizontal="left" vertical="center"/>
    </xf>
    <xf numFmtId="164" fontId="8" fillId="2" borderId="10" xfId="2" applyNumberFormat="1" applyFont="1" applyFill="1" applyBorder="1" applyAlignment="1" applyProtection="1">
      <alignment horizontal="left" vertical="center"/>
    </xf>
    <xf numFmtId="164" fontId="8" fillId="2" borderId="29" xfId="2" applyNumberFormat="1" applyFont="1" applyFill="1" applyBorder="1" applyAlignment="1" applyProtection="1">
      <alignment horizontal="left" vertical="center"/>
    </xf>
    <xf numFmtId="164" fontId="10" fillId="4" borderId="5" xfId="2" applyNumberFormat="1" applyFont="1" applyFill="1" applyBorder="1" applyAlignment="1" applyProtection="1">
      <alignment horizontal="left" vertical="center"/>
    </xf>
    <xf numFmtId="164" fontId="10" fillId="4" borderId="0" xfId="2" applyNumberFormat="1" applyFont="1" applyFill="1" applyBorder="1" applyAlignment="1" applyProtection="1">
      <alignment horizontal="left" vertical="center"/>
    </xf>
    <xf numFmtId="164" fontId="8" fillId="2" borderId="21" xfId="2" applyNumberFormat="1" applyFont="1" applyFill="1" applyBorder="1" applyAlignment="1" applyProtection="1">
      <alignment horizontal="left" vertical="center"/>
    </xf>
    <xf numFmtId="164" fontId="8" fillId="2" borderId="22" xfId="2" applyNumberFormat="1" applyFont="1" applyFill="1" applyBorder="1" applyAlignment="1" applyProtection="1">
      <alignment horizontal="left" vertical="center"/>
    </xf>
    <xf numFmtId="164" fontId="8" fillId="2" borderId="5" xfId="2" applyNumberFormat="1" applyFont="1" applyFill="1" applyBorder="1" applyAlignment="1" applyProtection="1">
      <alignment horizontal="center" vertical="center"/>
    </xf>
    <xf numFmtId="164" fontId="8" fillId="2" borderId="0" xfId="2" applyNumberFormat="1" applyFont="1" applyFill="1" applyBorder="1" applyAlignment="1" applyProtection="1">
      <alignment horizontal="center" vertical="center"/>
    </xf>
    <xf numFmtId="164" fontId="8" fillId="2" borderId="0" xfId="2" applyNumberFormat="1" applyFont="1" applyFill="1" applyBorder="1" applyAlignment="1" applyProtection="1">
      <alignment horizontal="center" vertical="center"/>
      <protection locked="0" hidden="1"/>
    </xf>
    <xf numFmtId="164" fontId="8" fillId="2" borderId="19" xfId="2" applyNumberFormat="1" applyFont="1" applyFill="1" applyBorder="1" applyAlignment="1" applyProtection="1">
      <alignment horizontal="left" vertical="center"/>
    </xf>
    <xf numFmtId="164" fontId="8" fillId="2" borderId="12" xfId="2" applyNumberFormat="1" applyFont="1" applyFill="1" applyBorder="1" applyAlignment="1" applyProtection="1">
      <alignment horizontal="left" vertical="center"/>
    </xf>
    <xf numFmtId="164" fontId="8" fillId="2" borderId="19" xfId="2" applyNumberFormat="1" applyFont="1" applyFill="1" applyBorder="1" applyAlignment="1" applyProtection="1">
      <alignment horizontal="left" vertical="center" wrapText="1"/>
    </xf>
    <xf numFmtId="164" fontId="8" fillId="2" borderId="12" xfId="2" applyNumberFormat="1" applyFont="1" applyFill="1" applyBorder="1" applyAlignment="1" applyProtection="1">
      <alignment horizontal="left" vertical="center" wrapText="1"/>
    </xf>
    <xf numFmtId="0" fontId="22" fillId="2" borderId="0" xfId="1" applyFont="1" applyFill="1" applyBorder="1" applyAlignment="1" applyProtection="1">
      <alignment horizontal="left" vertical="center"/>
    </xf>
    <xf numFmtId="164" fontId="9" fillId="2" borderId="0" xfId="2" applyNumberFormat="1" applyFont="1" applyFill="1" applyBorder="1" applyAlignment="1" applyProtection="1">
      <alignment horizontal="right" vertical="center"/>
      <protection hidden="1"/>
    </xf>
    <xf numFmtId="164" fontId="9" fillId="2" borderId="0" xfId="2" applyNumberFormat="1" applyFont="1" applyFill="1" applyBorder="1" applyAlignment="1" applyProtection="1">
      <alignment horizontal="center" vertical="center"/>
      <protection hidden="1"/>
    </xf>
    <xf numFmtId="164" fontId="8" fillId="2" borderId="2" xfId="2" applyNumberFormat="1" applyFont="1" applyFill="1" applyBorder="1" applyAlignment="1" applyProtection="1">
      <alignment horizontal="left" vertical="center"/>
    </xf>
    <xf numFmtId="164" fontId="8" fillId="2" borderId="3" xfId="2" applyNumberFormat="1" applyFont="1" applyFill="1" applyBorder="1" applyAlignment="1" applyProtection="1">
      <alignment horizontal="left" vertical="center"/>
    </xf>
    <xf numFmtId="164" fontId="8" fillId="4" borderId="7" xfId="2" applyNumberFormat="1" applyFont="1" applyFill="1" applyBorder="1" applyAlignment="1" applyProtection="1">
      <alignment horizontal="left" vertical="center"/>
    </xf>
    <xf numFmtId="164" fontId="8" fillId="4" borderId="14" xfId="2" applyNumberFormat="1" applyFont="1" applyFill="1" applyBorder="1" applyAlignment="1" applyProtection="1">
      <alignment horizontal="left" vertical="center"/>
    </xf>
    <xf numFmtId="164" fontId="17" fillId="2" borderId="3" xfId="2" applyNumberFormat="1" applyFont="1" applyFill="1" applyBorder="1" applyAlignment="1" applyProtection="1">
      <alignment horizontal="left" vertical="center"/>
    </xf>
    <xf numFmtId="164" fontId="10" fillId="2" borderId="16" xfId="2" applyNumberFormat="1" applyFont="1" applyFill="1" applyBorder="1" applyAlignment="1" applyProtection="1">
      <alignment horizontal="left" vertical="center"/>
    </xf>
    <xf numFmtId="164" fontId="10" fillId="2" borderId="17" xfId="2" applyNumberFormat="1" applyFont="1" applyFill="1" applyBorder="1" applyAlignment="1" applyProtection="1">
      <alignment horizontal="left" vertical="center"/>
    </xf>
    <xf numFmtId="164" fontId="10" fillId="2" borderId="21" xfId="2" applyNumberFormat="1" applyFont="1" applyFill="1" applyBorder="1" applyAlignment="1" applyProtection="1">
      <alignment horizontal="left" vertical="center"/>
    </xf>
    <xf numFmtId="164" fontId="10" fillId="2" borderId="22" xfId="2" applyNumberFormat="1" applyFont="1" applyFill="1" applyBorder="1" applyAlignment="1" applyProtection="1">
      <alignment horizontal="left" vertic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</cellXfs>
  <cellStyles count="7">
    <cellStyle name="Comma 2" xfId="3"/>
    <cellStyle name="Comma 3" xfId="2"/>
    <cellStyle name="Comma 4" xfId="5"/>
    <cellStyle name="Normal" xfId="0" builtinId="0"/>
    <cellStyle name="Normal 2" xfId="1"/>
    <cellStyle name="Percent" xfId="6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22" workbookViewId="0">
      <selection activeCell="G3" sqref="G3:H3"/>
    </sheetView>
  </sheetViews>
  <sheetFormatPr defaultRowHeight="15" x14ac:dyDescent="0.25"/>
  <cols>
    <col min="1" max="1" width="31" customWidth="1"/>
    <col min="13" max="13" width="10.28515625" bestFit="1" customWidth="1"/>
    <col min="14" max="14" width="11.28515625" bestFit="1" customWidth="1"/>
  </cols>
  <sheetData>
    <row r="1" spans="1:16" ht="15.7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22"/>
      <c r="P1" s="22"/>
    </row>
    <row r="2" spans="1:16" ht="15.75" thickBot="1" x14ac:dyDescent="0.3">
      <c r="A2" s="157" t="s">
        <v>52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22"/>
      <c r="P2" s="22"/>
    </row>
    <row r="3" spans="1:16" ht="24.95" customHeight="1" thickBot="1" x14ac:dyDescent="0.4">
      <c r="A3" s="38" t="s">
        <v>53</v>
      </c>
      <c r="B3" s="159"/>
      <c r="C3" s="160"/>
      <c r="D3" s="161"/>
      <c r="E3" s="162" t="s">
        <v>109</v>
      </c>
      <c r="F3" s="163"/>
      <c r="G3" s="166" t="s">
        <v>104</v>
      </c>
      <c r="H3" s="167"/>
      <c r="I3" s="162" t="s">
        <v>132</v>
      </c>
      <c r="J3" s="176"/>
      <c r="K3" s="110"/>
      <c r="L3" s="164" t="s">
        <v>54</v>
      </c>
      <c r="M3" s="165"/>
      <c r="N3" s="111"/>
      <c r="O3" s="22"/>
      <c r="P3" s="22"/>
    </row>
    <row r="4" spans="1:16" ht="16.5" x14ac:dyDescent="0.35">
      <c r="A4" s="155" t="s">
        <v>1</v>
      </c>
      <c r="B4" s="149" t="s">
        <v>2</v>
      </c>
      <c r="C4" s="149" t="s">
        <v>3</v>
      </c>
      <c r="D4" s="149" t="s">
        <v>4</v>
      </c>
      <c r="E4" s="149" t="s">
        <v>5</v>
      </c>
      <c r="F4" s="149" t="s">
        <v>6</v>
      </c>
      <c r="G4" s="149" t="s">
        <v>55</v>
      </c>
      <c r="H4" s="149" t="s">
        <v>56</v>
      </c>
      <c r="I4" s="149" t="s">
        <v>57</v>
      </c>
      <c r="J4" s="149" t="s">
        <v>58</v>
      </c>
      <c r="K4" s="149" t="s">
        <v>59</v>
      </c>
      <c r="L4" s="149" t="s">
        <v>60</v>
      </c>
      <c r="M4" s="149" t="s">
        <v>7</v>
      </c>
      <c r="N4" s="147" t="s">
        <v>8</v>
      </c>
      <c r="O4" s="22"/>
      <c r="P4" s="27" t="s">
        <v>125</v>
      </c>
    </row>
    <row r="5" spans="1:16" ht="16.5" x14ac:dyDescent="0.35">
      <c r="A5" s="156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48"/>
      <c r="O5" s="22"/>
      <c r="P5" s="27" t="s">
        <v>126</v>
      </c>
    </row>
    <row r="6" spans="1:16" ht="15" customHeight="1" x14ac:dyDescent="0.25">
      <c r="A6" s="35" t="s">
        <v>133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0">
        <f>SUM(B6:M6)</f>
        <v>0</v>
      </c>
      <c r="O6" s="22"/>
      <c r="P6" s="22"/>
    </row>
    <row r="7" spans="1:16" ht="15" customHeight="1" x14ac:dyDescent="0.25">
      <c r="A7" s="35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0">
        <f>SUM(B7:M7)</f>
        <v>0</v>
      </c>
      <c r="O7" s="22"/>
      <c r="P7" s="22"/>
    </row>
    <row r="8" spans="1:16" ht="15" customHeight="1" x14ac:dyDescent="0.25">
      <c r="A8" s="35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0">
        <f>SUM(B8:M8)</f>
        <v>0</v>
      </c>
      <c r="O8" s="22"/>
      <c r="P8" s="22"/>
    </row>
    <row r="9" spans="1:16" ht="15" customHeight="1" x14ac:dyDescent="0.25">
      <c r="A9" s="35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0">
        <f>SUM(B9:M9)</f>
        <v>0</v>
      </c>
      <c r="O9" s="22"/>
      <c r="P9" s="22"/>
    </row>
    <row r="10" spans="1:16" ht="15" customHeight="1" x14ac:dyDescent="0.25">
      <c r="A10" s="35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0">
        <f t="shared" ref="N10:N15" si="0">SUM(B10:M10)</f>
        <v>0</v>
      </c>
      <c r="O10" s="22"/>
      <c r="P10" s="22"/>
    </row>
    <row r="11" spans="1:16" ht="15" customHeight="1" x14ac:dyDescent="0.25">
      <c r="A11" s="35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0">
        <f t="shared" si="0"/>
        <v>0</v>
      </c>
      <c r="O11" s="22"/>
      <c r="P11" s="22"/>
    </row>
    <row r="12" spans="1:16" ht="15" customHeight="1" x14ac:dyDescent="0.25">
      <c r="A12" s="36" t="s">
        <v>14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30">
        <f t="shared" si="0"/>
        <v>0</v>
      </c>
      <c r="O12" s="22"/>
      <c r="P12" s="22"/>
    </row>
    <row r="13" spans="1:16" ht="15" customHeight="1" x14ac:dyDescent="0.25">
      <c r="A13" s="36" t="s">
        <v>15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30">
        <f t="shared" si="0"/>
        <v>0</v>
      </c>
      <c r="O13" s="22"/>
      <c r="P13" s="22"/>
    </row>
    <row r="14" spans="1:16" ht="15" customHeight="1" x14ac:dyDescent="0.25">
      <c r="A14" s="36" t="s">
        <v>16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30">
        <f t="shared" si="0"/>
        <v>0</v>
      </c>
      <c r="O14" s="22"/>
      <c r="P14" s="22"/>
    </row>
    <row r="15" spans="1:16" ht="15" customHeight="1" x14ac:dyDescent="0.25">
      <c r="A15" s="36" t="s">
        <v>17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30">
        <f t="shared" si="0"/>
        <v>0</v>
      </c>
      <c r="O15" s="22"/>
      <c r="P15" s="22"/>
    </row>
    <row r="16" spans="1:16" ht="15" customHeight="1" x14ac:dyDescent="0.25">
      <c r="A16" s="36" t="s">
        <v>45</v>
      </c>
      <c r="B16" s="39">
        <f>B85</f>
        <v>0</v>
      </c>
      <c r="C16" s="39">
        <f t="shared" ref="C16:M16" si="1">C85</f>
        <v>0</v>
      </c>
      <c r="D16" s="39">
        <f t="shared" si="1"/>
        <v>0</v>
      </c>
      <c r="E16" s="39">
        <f t="shared" si="1"/>
        <v>0</v>
      </c>
      <c r="F16" s="39">
        <f t="shared" si="1"/>
        <v>0</v>
      </c>
      <c r="G16" s="39">
        <f t="shared" si="1"/>
        <v>0</v>
      </c>
      <c r="H16" s="39">
        <f t="shared" si="1"/>
        <v>0</v>
      </c>
      <c r="I16" s="39">
        <f t="shared" si="1"/>
        <v>0</v>
      </c>
      <c r="J16" s="39">
        <f t="shared" si="1"/>
        <v>0</v>
      </c>
      <c r="K16" s="39">
        <f t="shared" si="1"/>
        <v>0</v>
      </c>
      <c r="L16" s="39">
        <f t="shared" si="1"/>
        <v>0</v>
      </c>
      <c r="M16" s="39">
        <f t="shared" si="1"/>
        <v>0</v>
      </c>
      <c r="N16" s="30">
        <f>SUM(B16:M16)</f>
        <v>0</v>
      </c>
      <c r="O16" s="22"/>
      <c r="P16" s="22"/>
    </row>
    <row r="17" spans="1:16" ht="15" customHeight="1" x14ac:dyDescent="0.25">
      <c r="A17" s="36" t="s">
        <v>47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30">
        <f>SUM(N6:N16)</f>
        <v>0</v>
      </c>
      <c r="O17" s="22"/>
      <c r="P17" s="22"/>
    </row>
    <row r="18" spans="1:16" ht="15" customHeight="1" x14ac:dyDescent="0.25">
      <c r="A18" s="36" t="s">
        <v>49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30"/>
      <c r="O18" s="22"/>
      <c r="P18" s="22"/>
    </row>
    <row r="19" spans="1:16" ht="15" customHeight="1" x14ac:dyDescent="0.25">
      <c r="A19" s="36" t="s">
        <v>23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30">
        <f>N96</f>
        <v>0</v>
      </c>
      <c r="O19" s="22"/>
      <c r="P19" s="22"/>
    </row>
    <row r="20" spans="1:16" ht="15" customHeight="1" x14ac:dyDescent="0.25">
      <c r="A20" s="36" t="s">
        <v>50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30">
        <f>MIN(N9,19200)</f>
        <v>0</v>
      </c>
      <c r="O20" s="22"/>
      <c r="P20" s="22"/>
    </row>
    <row r="21" spans="1:16" ht="15" customHeight="1" x14ac:dyDescent="0.25">
      <c r="A21" s="36" t="s">
        <v>17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30">
        <f>MIN(N15,15000)</f>
        <v>0</v>
      </c>
      <c r="O21" s="22"/>
      <c r="P21" s="22"/>
    </row>
    <row r="22" spans="1:16" ht="15" customHeight="1" x14ac:dyDescent="0.25">
      <c r="A22" s="36" t="s">
        <v>51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30">
        <f>IF(N3=1,MIN(N10,1200),IF(N3=2,MIN(N10,2400),0))</f>
        <v>0</v>
      </c>
      <c r="O22" s="22"/>
      <c r="P22" s="22"/>
    </row>
    <row r="23" spans="1:16" ht="15" customHeight="1" x14ac:dyDescent="0.25">
      <c r="A23" s="36" t="s">
        <v>48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31">
        <f>N83</f>
        <v>0</v>
      </c>
      <c r="O23" s="22"/>
      <c r="P23" s="22"/>
    </row>
    <row r="24" spans="1:16" ht="15" customHeight="1" thickBot="1" x14ac:dyDescent="0.3">
      <c r="A24" s="37" t="s">
        <v>46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32">
        <f>N17-N19-N20-N21-N22-N23</f>
        <v>0</v>
      </c>
      <c r="O24" s="22"/>
      <c r="P24" s="22"/>
    </row>
    <row r="25" spans="1:16" ht="22.5" customHeight="1" x14ac:dyDescent="0.25">
      <c r="A25" s="151" t="s">
        <v>61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33">
        <f>N24</f>
        <v>0</v>
      </c>
      <c r="O25" s="22"/>
      <c r="P25" s="22"/>
    </row>
    <row r="26" spans="1:16" ht="20.100000000000001" customHeight="1" x14ac:dyDescent="0.3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172" t="s">
        <v>43</v>
      </c>
      <c r="L26" s="172"/>
      <c r="M26" s="172"/>
      <c r="N26" s="34">
        <f>I60+K60</f>
        <v>0</v>
      </c>
      <c r="O26" s="22"/>
      <c r="P26" s="22"/>
    </row>
    <row r="27" spans="1:16" ht="20.100000000000001" customHeight="1" x14ac:dyDescent="0.3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172" t="s">
        <v>18</v>
      </c>
      <c r="L27" s="172"/>
      <c r="M27" s="172"/>
      <c r="N27" s="34">
        <f>O48</f>
        <v>0</v>
      </c>
      <c r="O27" s="22"/>
      <c r="P27" s="22"/>
    </row>
    <row r="28" spans="1:16" ht="20.100000000000001" customHeight="1" thickBot="1" x14ac:dyDescent="0.4">
      <c r="A28" s="192" t="s">
        <v>98</v>
      </c>
      <c r="B28" s="192"/>
      <c r="C28" s="192"/>
      <c r="D28" s="192"/>
      <c r="E28" s="40"/>
      <c r="F28" s="40"/>
      <c r="G28" s="16"/>
      <c r="H28" s="16"/>
      <c r="I28" s="172" t="s">
        <v>19</v>
      </c>
      <c r="J28" s="172"/>
      <c r="K28" s="172"/>
      <c r="L28" s="172"/>
      <c r="M28" s="172"/>
      <c r="N28" s="34">
        <f>O47</f>
        <v>0</v>
      </c>
      <c r="O28" s="22"/>
      <c r="P28" s="22"/>
    </row>
    <row r="29" spans="1:16" ht="20.100000000000001" customHeight="1" x14ac:dyDescent="0.25">
      <c r="A29" s="41" t="s">
        <v>100</v>
      </c>
      <c r="B29" s="142" t="s">
        <v>101</v>
      </c>
      <c r="C29" s="142"/>
      <c r="D29" s="42" t="s">
        <v>102</v>
      </c>
      <c r="E29" s="142" t="s">
        <v>103</v>
      </c>
      <c r="F29" s="143"/>
      <c r="G29" s="20">
        <v>0</v>
      </c>
      <c r="H29" s="16"/>
      <c r="I29" s="47"/>
      <c r="J29" s="175" t="s">
        <v>25</v>
      </c>
      <c r="K29" s="175"/>
      <c r="L29" s="175"/>
      <c r="M29" s="175"/>
      <c r="N29" s="33">
        <f>SUM(N25:N28)</f>
        <v>0</v>
      </c>
      <c r="O29" s="22"/>
      <c r="P29" s="22"/>
    </row>
    <row r="30" spans="1:16" ht="20.100000000000001" customHeight="1" x14ac:dyDescent="0.25">
      <c r="A30" s="43">
        <f>MAX(IF(G3=K35,M35,0),IF(G3=K36,M36,0),IF(G3=K37,M37,0),IF(G3=K38,M38,0))</f>
        <v>250000</v>
      </c>
      <c r="B30" s="144">
        <f>IF(N32&lt;=A30,N32-0,A30)</f>
        <v>0</v>
      </c>
      <c r="C30" s="144"/>
      <c r="D30" s="44">
        <v>0</v>
      </c>
      <c r="E30" s="145">
        <f>B30*D30</f>
        <v>0</v>
      </c>
      <c r="F30" s="146"/>
      <c r="G30" s="24">
        <v>1</v>
      </c>
      <c r="H30" s="16"/>
      <c r="I30" s="172" t="s">
        <v>86</v>
      </c>
      <c r="J30" s="172"/>
      <c r="K30" s="172"/>
      <c r="L30" s="172"/>
      <c r="M30" s="172"/>
      <c r="N30" s="33">
        <f>C62+C65+C68+H71+H72+H73+H74+H75+H76+H77+H78+H79</f>
        <v>0</v>
      </c>
      <c r="O30" s="22"/>
      <c r="P30" s="22"/>
    </row>
    <row r="31" spans="1:16" ht="20.100000000000001" customHeight="1" x14ac:dyDescent="0.25">
      <c r="A31" s="43">
        <v>500000</v>
      </c>
      <c r="B31" s="144">
        <f>MAX(IF(N32&lt;=A31,N32-A30,A31-A30),IF(N32&gt;A31,,0))</f>
        <v>0</v>
      </c>
      <c r="C31" s="144"/>
      <c r="D31" s="45">
        <v>0.1</v>
      </c>
      <c r="E31" s="145">
        <f>B31*D31</f>
        <v>0</v>
      </c>
      <c r="F31" s="146"/>
      <c r="G31" s="24">
        <v>2</v>
      </c>
      <c r="H31" s="18"/>
      <c r="I31" s="48"/>
      <c r="J31" s="48"/>
      <c r="K31" s="173" t="s">
        <v>41</v>
      </c>
      <c r="L31" s="173"/>
      <c r="M31" s="173"/>
      <c r="N31" s="33">
        <f>N29-N30</f>
        <v>0</v>
      </c>
      <c r="O31" s="22"/>
      <c r="P31" s="22"/>
    </row>
    <row r="32" spans="1:16" ht="20.100000000000001" customHeight="1" x14ac:dyDescent="0.25">
      <c r="A32" s="43">
        <v>1000000</v>
      </c>
      <c r="B32" s="144">
        <f>MAX(IF(N32&lt;=A32,N32-A31,A32-A31),IF(N32&gt;A32,,0))</f>
        <v>0</v>
      </c>
      <c r="C32" s="144"/>
      <c r="D32" s="45">
        <v>0.2</v>
      </c>
      <c r="E32" s="145">
        <f>B32*D32</f>
        <v>0</v>
      </c>
      <c r="F32" s="146"/>
      <c r="G32" s="21"/>
      <c r="H32" s="19"/>
      <c r="I32" s="49"/>
      <c r="J32" s="173" t="s">
        <v>42</v>
      </c>
      <c r="K32" s="173"/>
      <c r="L32" s="173"/>
      <c r="M32" s="173"/>
      <c r="N32" s="33">
        <f>ROUNDUP(N31,-1)</f>
        <v>0</v>
      </c>
      <c r="O32" s="22"/>
      <c r="P32" s="22"/>
    </row>
    <row r="33" spans="1:16" ht="20.100000000000001" customHeight="1" x14ac:dyDescent="0.25">
      <c r="A33" s="46" t="s">
        <v>99</v>
      </c>
      <c r="B33" s="144">
        <f>MAX(N32&gt;A32,N32-A32,0)</f>
        <v>0</v>
      </c>
      <c r="C33" s="144"/>
      <c r="D33" s="45">
        <v>0.3</v>
      </c>
      <c r="E33" s="128">
        <f>B33*D33</f>
        <v>0</v>
      </c>
      <c r="F33" s="129"/>
      <c r="G33" s="16"/>
      <c r="H33" s="40"/>
      <c r="I33" s="40"/>
      <c r="J33" s="40"/>
      <c r="K33" s="40"/>
      <c r="L33" s="40"/>
      <c r="M33" s="40"/>
      <c r="N33" s="50"/>
      <c r="O33" s="51"/>
      <c r="P33" s="22"/>
    </row>
    <row r="34" spans="1:16" ht="20.100000000000001" customHeight="1" x14ac:dyDescent="0.25">
      <c r="A34" s="127" t="s">
        <v>110</v>
      </c>
      <c r="B34" s="128"/>
      <c r="C34" s="128"/>
      <c r="D34" s="128"/>
      <c r="E34" s="128">
        <f>SUM(E30:F33)</f>
        <v>0</v>
      </c>
      <c r="F34" s="129"/>
      <c r="G34" s="13"/>
      <c r="H34" s="47"/>
      <c r="I34" s="47"/>
      <c r="J34" s="47"/>
      <c r="K34" s="47"/>
      <c r="L34" s="47"/>
      <c r="M34" s="52"/>
      <c r="N34" s="50"/>
      <c r="O34" s="51"/>
      <c r="P34" s="22"/>
    </row>
    <row r="35" spans="1:16" ht="20.100000000000001" customHeight="1" x14ac:dyDescent="0.25">
      <c r="A35" s="127" t="s">
        <v>111</v>
      </c>
      <c r="B35" s="128"/>
      <c r="C35" s="128"/>
      <c r="D35" s="128"/>
      <c r="E35" s="128">
        <f>IF(AND(N32&gt;=A30,N32&lt;=A31),MIN(A31,2000),0)</f>
        <v>0</v>
      </c>
      <c r="F35" s="129"/>
      <c r="G35" s="13"/>
      <c r="H35" s="47"/>
      <c r="I35" s="47"/>
      <c r="J35" s="47"/>
      <c r="K35" s="53" t="s">
        <v>104</v>
      </c>
      <c r="L35" s="53"/>
      <c r="M35" s="54">
        <v>250000</v>
      </c>
      <c r="N35" s="50"/>
      <c r="O35" s="51"/>
      <c r="P35" s="22"/>
    </row>
    <row r="36" spans="1:16" ht="20.100000000000001" customHeight="1" x14ac:dyDescent="0.25">
      <c r="A36" s="127" t="s">
        <v>113</v>
      </c>
      <c r="B36" s="128"/>
      <c r="C36" s="128"/>
      <c r="D36" s="128"/>
      <c r="E36" s="128">
        <f>E34-E35</f>
        <v>0</v>
      </c>
      <c r="F36" s="129"/>
      <c r="G36" s="13"/>
      <c r="H36" s="47"/>
      <c r="I36" s="47"/>
      <c r="J36" s="47"/>
      <c r="K36" s="53" t="s">
        <v>105</v>
      </c>
      <c r="L36" s="53"/>
      <c r="M36" s="54">
        <v>250000</v>
      </c>
      <c r="N36" s="50"/>
      <c r="O36" s="51"/>
      <c r="P36" s="22"/>
    </row>
    <row r="37" spans="1:16" ht="20.100000000000001" customHeight="1" x14ac:dyDescent="0.25">
      <c r="A37" s="127" t="s">
        <v>112</v>
      </c>
      <c r="B37" s="128"/>
      <c r="C37" s="128"/>
      <c r="D37" s="128"/>
      <c r="E37" s="128">
        <f>IF(N32&gt;10000000,E36*12%,0)</f>
        <v>0</v>
      </c>
      <c r="F37" s="129"/>
      <c r="G37" s="13"/>
      <c r="H37" s="47"/>
      <c r="I37" s="47"/>
      <c r="J37" s="47"/>
      <c r="K37" s="53" t="s">
        <v>106</v>
      </c>
      <c r="L37" s="53"/>
      <c r="M37" s="54">
        <v>300000</v>
      </c>
      <c r="N37" s="50"/>
      <c r="O37" s="51"/>
      <c r="P37" s="22"/>
    </row>
    <row r="38" spans="1:16" ht="20.100000000000001" customHeight="1" x14ac:dyDescent="0.25">
      <c r="A38" s="127" t="s">
        <v>114</v>
      </c>
      <c r="B38" s="128"/>
      <c r="C38" s="128"/>
      <c r="D38" s="128"/>
      <c r="E38" s="128">
        <f>SUM(E36:F37)</f>
        <v>0</v>
      </c>
      <c r="F38" s="129"/>
      <c r="G38" s="13"/>
      <c r="H38" s="47"/>
      <c r="I38" s="47"/>
      <c r="J38" s="47"/>
      <c r="K38" s="53" t="s">
        <v>107</v>
      </c>
      <c r="L38" s="53"/>
      <c r="M38" s="55">
        <v>500000</v>
      </c>
      <c r="N38" s="50"/>
      <c r="O38" s="51"/>
      <c r="P38" s="22"/>
    </row>
    <row r="39" spans="1:16" ht="20.100000000000001" customHeight="1" x14ac:dyDescent="0.25">
      <c r="A39" s="127" t="s">
        <v>115</v>
      </c>
      <c r="B39" s="128"/>
      <c r="C39" s="128"/>
      <c r="D39" s="128"/>
      <c r="E39" s="130">
        <f>E38*3%</f>
        <v>0</v>
      </c>
      <c r="F39" s="131"/>
      <c r="G39" s="13"/>
      <c r="H39" s="47"/>
      <c r="I39" s="47"/>
      <c r="J39" s="47"/>
      <c r="K39" s="47"/>
      <c r="L39" s="47"/>
      <c r="M39" s="56"/>
      <c r="N39" s="50"/>
      <c r="O39" s="51"/>
      <c r="P39" s="22"/>
    </row>
    <row r="40" spans="1:16" ht="20.100000000000001" customHeight="1" x14ac:dyDescent="0.25">
      <c r="A40" s="127" t="s">
        <v>116</v>
      </c>
      <c r="B40" s="128"/>
      <c r="C40" s="128"/>
      <c r="D40" s="128"/>
      <c r="E40" s="130">
        <f>SUM(E38:F39)</f>
        <v>0</v>
      </c>
      <c r="F40" s="131"/>
      <c r="G40" s="13"/>
      <c r="H40" s="47"/>
      <c r="I40" s="47"/>
      <c r="J40" s="47"/>
      <c r="K40" s="47"/>
      <c r="L40" s="47"/>
      <c r="M40" s="56"/>
      <c r="N40" s="50"/>
      <c r="O40" s="51"/>
      <c r="P40" s="22"/>
    </row>
    <row r="41" spans="1:16" ht="20.100000000000001" customHeight="1" x14ac:dyDescent="0.25">
      <c r="A41" s="127" t="s">
        <v>117</v>
      </c>
      <c r="B41" s="128"/>
      <c r="C41" s="128"/>
      <c r="D41" s="128"/>
      <c r="E41" s="128">
        <f>N82</f>
        <v>0</v>
      </c>
      <c r="F41" s="129"/>
      <c r="G41" s="13"/>
      <c r="H41" s="47"/>
      <c r="I41" s="47"/>
      <c r="J41" s="47"/>
      <c r="K41" s="47"/>
      <c r="L41" s="47"/>
      <c r="M41" s="56"/>
      <c r="N41" s="50"/>
      <c r="O41" s="51"/>
      <c r="P41" s="22"/>
    </row>
    <row r="42" spans="1:16" ht="20.100000000000001" customHeight="1" thickBot="1" x14ac:dyDescent="0.3">
      <c r="A42" s="121" t="s">
        <v>118</v>
      </c>
      <c r="B42" s="122"/>
      <c r="C42" s="122"/>
      <c r="D42" s="122"/>
      <c r="E42" s="123">
        <f>E40-E41</f>
        <v>0</v>
      </c>
      <c r="F42" s="124"/>
      <c r="G42" s="13"/>
      <c r="H42" s="47"/>
      <c r="I42" s="47"/>
      <c r="J42" s="47"/>
      <c r="K42" s="47"/>
      <c r="L42" s="47"/>
      <c r="M42" s="56"/>
      <c r="N42" s="50"/>
      <c r="O42" s="51"/>
      <c r="P42" s="22"/>
    </row>
    <row r="43" spans="1:16" ht="20.100000000000001" customHeight="1" x14ac:dyDescent="0.25">
      <c r="A43" s="13"/>
      <c r="B43" s="13"/>
      <c r="C43" s="13"/>
      <c r="D43" s="13"/>
      <c r="E43" s="47"/>
      <c r="F43" s="47"/>
      <c r="G43" s="47"/>
      <c r="H43" s="47"/>
      <c r="I43" s="47"/>
      <c r="J43" s="47"/>
      <c r="K43" s="47"/>
      <c r="L43" s="47"/>
      <c r="M43" s="56"/>
      <c r="N43" s="50"/>
      <c r="O43" s="51"/>
      <c r="P43" s="94"/>
    </row>
    <row r="44" spans="1:16" ht="20.100000000000001" customHeight="1" thickBot="1" x14ac:dyDescent="0.3">
      <c r="A44" s="57" t="s">
        <v>127</v>
      </c>
      <c r="B44" s="13"/>
      <c r="C44" s="13"/>
      <c r="D44" s="13"/>
      <c r="E44" s="47"/>
      <c r="F44" s="47"/>
      <c r="G44" s="47"/>
      <c r="H44" s="47"/>
      <c r="I44" s="47"/>
      <c r="J44" s="47"/>
      <c r="K44" s="47"/>
      <c r="L44" s="47"/>
      <c r="M44" s="56"/>
      <c r="N44" s="50"/>
      <c r="O44" s="51"/>
      <c r="P44" s="94"/>
    </row>
    <row r="45" spans="1:16" ht="15" customHeight="1" x14ac:dyDescent="0.25">
      <c r="A45" s="139" t="s">
        <v>128</v>
      </c>
      <c r="B45" s="140"/>
      <c r="C45" s="141"/>
      <c r="D45" s="4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51"/>
      <c r="P45" s="94"/>
    </row>
    <row r="46" spans="1:16" ht="15" customHeight="1" thickBot="1" x14ac:dyDescent="0.3">
      <c r="A46" s="137" t="s">
        <v>32</v>
      </c>
      <c r="B46" s="138"/>
      <c r="C46" s="108">
        <v>0</v>
      </c>
      <c r="D46" s="4"/>
      <c r="E46" s="174" t="s">
        <v>120</v>
      </c>
      <c r="F46" s="174"/>
      <c r="G46" s="174"/>
      <c r="H46" s="174"/>
      <c r="I46" s="174"/>
      <c r="J46" s="95"/>
      <c r="K46" s="95"/>
      <c r="L46" s="95"/>
      <c r="M46" s="199" t="s">
        <v>122</v>
      </c>
      <c r="N46" s="199"/>
      <c r="O46" s="199"/>
      <c r="P46" s="94"/>
    </row>
    <row r="47" spans="1:16" ht="15" customHeight="1" x14ac:dyDescent="0.25">
      <c r="A47" s="132" t="s">
        <v>69</v>
      </c>
      <c r="B47" s="133"/>
      <c r="C47" s="108">
        <v>0</v>
      </c>
      <c r="D47" s="4"/>
      <c r="E47" s="96" t="s">
        <v>119</v>
      </c>
      <c r="F47" s="97"/>
      <c r="G47" s="97"/>
      <c r="H47" s="97"/>
      <c r="I47" s="97" t="s">
        <v>90</v>
      </c>
      <c r="J47" s="98"/>
      <c r="K47" s="99" t="s">
        <v>91</v>
      </c>
      <c r="L47" s="4"/>
      <c r="M47" s="200" t="s">
        <v>123</v>
      </c>
      <c r="N47" s="201"/>
      <c r="O47" s="204">
        <v>0</v>
      </c>
      <c r="P47" s="205"/>
    </row>
    <row r="48" spans="1:16" ht="15" customHeight="1" thickBot="1" x14ac:dyDescent="0.3">
      <c r="A48" s="132" t="s">
        <v>70</v>
      </c>
      <c r="B48" s="133"/>
      <c r="C48" s="108">
        <v>0</v>
      </c>
      <c r="D48" s="4"/>
      <c r="E48" s="125" t="s">
        <v>97</v>
      </c>
      <c r="F48" s="126"/>
      <c r="G48" s="126"/>
      <c r="H48" s="126"/>
      <c r="I48" s="101">
        <v>0</v>
      </c>
      <c r="J48" s="93"/>
      <c r="K48" s="102">
        <v>0</v>
      </c>
      <c r="L48" s="4"/>
      <c r="M48" s="202" t="s">
        <v>124</v>
      </c>
      <c r="N48" s="203"/>
      <c r="O48" s="206">
        <v>0</v>
      </c>
      <c r="P48" s="207"/>
    </row>
    <row r="49" spans="1:16" ht="15" customHeight="1" x14ac:dyDescent="0.25">
      <c r="A49" s="132" t="s">
        <v>71</v>
      </c>
      <c r="B49" s="133"/>
      <c r="C49" s="108">
        <v>0</v>
      </c>
      <c r="D49" s="4"/>
      <c r="E49" s="125" t="s">
        <v>121</v>
      </c>
      <c r="F49" s="126"/>
      <c r="G49" s="126"/>
      <c r="H49" s="126"/>
      <c r="I49" s="103">
        <v>0</v>
      </c>
      <c r="J49" s="93"/>
      <c r="K49" s="104">
        <v>0</v>
      </c>
      <c r="L49" s="4"/>
      <c r="M49" s="4"/>
      <c r="N49" s="5"/>
      <c r="O49" s="26"/>
      <c r="P49" s="26"/>
    </row>
    <row r="50" spans="1:16" ht="15" customHeight="1" thickBot="1" x14ac:dyDescent="0.3">
      <c r="A50" s="132" t="s">
        <v>73</v>
      </c>
      <c r="B50" s="133"/>
      <c r="C50" s="108">
        <v>0</v>
      </c>
      <c r="D50" s="4"/>
      <c r="E50" s="195" t="s">
        <v>96</v>
      </c>
      <c r="F50" s="196"/>
      <c r="G50" s="196"/>
      <c r="H50" s="196"/>
      <c r="I50" s="105">
        <v>0</v>
      </c>
      <c r="J50" s="106"/>
      <c r="K50" s="107">
        <v>0</v>
      </c>
      <c r="L50" s="4"/>
      <c r="M50" s="4"/>
      <c r="N50" s="5"/>
      <c r="O50" s="26"/>
      <c r="P50" s="26"/>
    </row>
    <row r="51" spans="1:16" ht="15" customHeight="1" x14ac:dyDescent="0.25">
      <c r="A51" s="132" t="s">
        <v>72</v>
      </c>
      <c r="B51" s="133"/>
      <c r="C51" s="108">
        <v>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23"/>
      <c r="P51" s="23"/>
    </row>
    <row r="52" spans="1:16" ht="15" customHeight="1" thickBot="1" x14ac:dyDescent="0.3">
      <c r="A52" s="132" t="s">
        <v>74</v>
      </c>
      <c r="B52" s="133"/>
      <c r="C52" s="108">
        <v>0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23"/>
      <c r="P52" s="23"/>
    </row>
    <row r="53" spans="1:16" ht="15" customHeight="1" x14ac:dyDescent="0.25">
      <c r="A53" s="132" t="s">
        <v>31</v>
      </c>
      <c r="B53" s="133"/>
      <c r="C53" s="108">
        <v>0</v>
      </c>
      <c r="D53" s="4"/>
      <c r="E53" s="197" t="s">
        <v>89</v>
      </c>
      <c r="F53" s="198"/>
      <c r="G53" s="198"/>
      <c r="H53" s="198"/>
      <c r="I53" s="198"/>
      <c r="J53" s="80"/>
      <c r="K53" s="81"/>
      <c r="L53" s="4"/>
      <c r="M53" s="4"/>
      <c r="N53" s="5"/>
      <c r="O53" s="23"/>
      <c r="P53" s="23"/>
    </row>
    <row r="54" spans="1:16" ht="15" customHeight="1" x14ac:dyDescent="0.25">
      <c r="A54" s="132" t="s">
        <v>33</v>
      </c>
      <c r="B54" s="133"/>
      <c r="C54" s="108">
        <v>0</v>
      </c>
      <c r="D54" s="4"/>
      <c r="E54" s="82"/>
      <c r="F54" s="83"/>
      <c r="G54" s="83"/>
      <c r="H54" s="83"/>
      <c r="I54" s="83" t="s">
        <v>90</v>
      </c>
      <c r="J54" s="83"/>
      <c r="K54" s="84" t="s">
        <v>91</v>
      </c>
      <c r="L54" s="4"/>
      <c r="M54" s="4"/>
      <c r="N54" s="5"/>
      <c r="O54" s="23"/>
      <c r="P54" s="23"/>
    </row>
    <row r="55" spans="1:16" ht="15" customHeight="1" x14ac:dyDescent="0.25">
      <c r="A55" s="132" t="s">
        <v>30</v>
      </c>
      <c r="B55" s="133"/>
      <c r="C55" s="58">
        <f>N84</f>
        <v>0</v>
      </c>
      <c r="D55" s="4"/>
      <c r="E55" s="177" t="s">
        <v>92</v>
      </c>
      <c r="F55" s="178"/>
      <c r="G55" s="178"/>
      <c r="H55" s="178"/>
      <c r="I55" s="85">
        <v>0</v>
      </c>
      <c r="J55" s="83"/>
      <c r="K55" s="84">
        <f>K48</f>
        <v>0</v>
      </c>
      <c r="L55" s="4"/>
      <c r="M55" s="4"/>
      <c r="N55" s="5"/>
      <c r="O55" s="23"/>
      <c r="P55" s="23"/>
    </row>
    <row r="56" spans="1:16" ht="15" customHeight="1" x14ac:dyDescent="0.25">
      <c r="A56" s="132" t="s">
        <v>75</v>
      </c>
      <c r="B56" s="133"/>
      <c r="C56" s="58">
        <f>N86</f>
        <v>0</v>
      </c>
      <c r="D56" s="4"/>
      <c r="E56" s="177" t="s">
        <v>93</v>
      </c>
      <c r="F56" s="178"/>
      <c r="G56" s="178"/>
      <c r="H56" s="178"/>
      <c r="I56" s="85">
        <v>0</v>
      </c>
      <c r="J56" s="86"/>
      <c r="K56" s="84">
        <f>K49</f>
        <v>0</v>
      </c>
      <c r="L56" s="4"/>
      <c r="M56" s="4"/>
      <c r="N56" s="5"/>
      <c r="O56" s="23"/>
      <c r="P56" s="23"/>
    </row>
    <row r="57" spans="1:16" ht="15" customHeight="1" x14ac:dyDescent="0.25">
      <c r="A57" s="132" t="s">
        <v>34</v>
      </c>
      <c r="B57" s="133"/>
      <c r="C57" s="108">
        <v>0</v>
      </c>
      <c r="D57" s="4"/>
      <c r="E57" s="181" t="s">
        <v>94</v>
      </c>
      <c r="F57" s="182"/>
      <c r="G57" s="182"/>
      <c r="H57" s="182"/>
      <c r="I57" s="83">
        <f>I55-I56</f>
        <v>0</v>
      </c>
      <c r="J57" s="83"/>
      <c r="K57" s="84">
        <f>K55-K56</f>
        <v>0</v>
      </c>
      <c r="L57" s="4"/>
      <c r="M57" s="4"/>
      <c r="N57" s="5"/>
      <c r="O57" s="23"/>
      <c r="P57" s="23"/>
    </row>
    <row r="58" spans="1:16" ht="15" customHeight="1" x14ac:dyDescent="0.25">
      <c r="A58" s="132" t="s">
        <v>35</v>
      </c>
      <c r="B58" s="133"/>
      <c r="C58" s="108">
        <v>0</v>
      </c>
      <c r="D58" s="4"/>
      <c r="E58" s="82" t="s">
        <v>95</v>
      </c>
      <c r="F58" s="83"/>
      <c r="G58" s="83"/>
      <c r="H58" s="83"/>
      <c r="I58" s="83">
        <v>0</v>
      </c>
      <c r="J58" s="83"/>
      <c r="K58" s="84">
        <f>K57*30%</f>
        <v>0</v>
      </c>
      <c r="L58" s="4"/>
      <c r="M58" s="4"/>
      <c r="N58" s="4"/>
      <c r="O58" s="23"/>
      <c r="P58" s="23"/>
    </row>
    <row r="59" spans="1:16" ht="15" customHeight="1" x14ac:dyDescent="0.25">
      <c r="A59" s="132" t="s">
        <v>36</v>
      </c>
      <c r="B59" s="133"/>
      <c r="C59" s="108">
        <v>0</v>
      </c>
      <c r="D59" s="4"/>
      <c r="E59" s="82" t="s">
        <v>96</v>
      </c>
      <c r="F59" s="83"/>
      <c r="G59" s="83"/>
      <c r="H59" s="83"/>
      <c r="I59" s="83">
        <f>MIN(I50,200000)</f>
        <v>0</v>
      </c>
      <c r="J59" s="83"/>
      <c r="K59" s="84">
        <f>MIN(K50,200000)</f>
        <v>0</v>
      </c>
      <c r="L59" s="4"/>
      <c r="M59" s="4"/>
      <c r="N59" s="4"/>
      <c r="O59" s="23"/>
      <c r="P59" s="23"/>
    </row>
    <row r="60" spans="1:16" ht="15" customHeight="1" x14ac:dyDescent="0.25">
      <c r="A60" s="132" t="s">
        <v>67</v>
      </c>
      <c r="B60" s="133"/>
      <c r="C60" s="58">
        <f>MIN(N85,10%*(N6+N8))</f>
        <v>0</v>
      </c>
      <c r="D60" s="4"/>
      <c r="E60" s="82" t="s">
        <v>89</v>
      </c>
      <c r="F60" s="83"/>
      <c r="G60" s="83"/>
      <c r="H60" s="83"/>
      <c r="I60" s="83">
        <f>I57-I58-I59</f>
        <v>0</v>
      </c>
      <c r="J60" s="83"/>
      <c r="K60" s="84">
        <f>K57-K58-K59</f>
        <v>0</v>
      </c>
      <c r="L60" s="4"/>
      <c r="M60" s="4"/>
      <c r="N60" s="5"/>
      <c r="O60" s="23"/>
      <c r="P60" s="23"/>
    </row>
    <row r="61" spans="1:16" ht="15" customHeight="1" thickBot="1" x14ac:dyDescent="0.3">
      <c r="A61" s="132" t="s">
        <v>87</v>
      </c>
      <c r="B61" s="133"/>
      <c r="C61" s="58">
        <f>SUM(C46:C60)</f>
        <v>0</v>
      </c>
      <c r="D61" s="4"/>
      <c r="E61" s="87"/>
      <c r="F61" s="88"/>
      <c r="G61" s="88"/>
      <c r="H61" s="88"/>
      <c r="I61" s="88"/>
      <c r="J61" s="88"/>
      <c r="K61" s="89"/>
      <c r="L61" s="4"/>
      <c r="M61" s="4"/>
      <c r="N61" s="5"/>
      <c r="O61" s="23"/>
      <c r="P61" s="23"/>
    </row>
    <row r="62" spans="1:16" ht="15" customHeight="1" thickBot="1" x14ac:dyDescent="0.3">
      <c r="A62" s="168" t="s">
        <v>88</v>
      </c>
      <c r="B62" s="169"/>
      <c r="C62" s="59">
        <f>MIN(C61,150000)</f>
        <v>0</v>
      </c>
      <c r="D62" s="4"/>
      <c r="E62" s="4"/>
      <c r="F62" s="4"/>
      <c r="G62" s="4"/>
      <c r="H62" s="4"/>
      <c r="I62" s="193"/>
      <c r="J62" s="193"/>
      <c r="K62" s="193"/>
      <c r="L62" s="193"/>
      <c r="M62" s="193"/>
      <c r="N62" s="6"/>
      <c r="O62" s="23"/>
      <c r="P62" s="23"/>
    </row>
    <row r="63" spans="1:16" ht="15" customHeight="1" thickBot="1" x14ac:dyDescent="0.3">
      <c r="A63" s="10"/>
      <c r="B63" s="10"/>
      <c r="C63" s="14"/>
      <c r="D63" s="4"/>
      <c r="E63" s="4"/>
      <c r="F63" s="4"/>
      <c r="G63" s="4"/>
      <c r="H63" s="4"/>
      <c r="I63" s="9"/>
      <c r="J63" s="48"/>
      <c r="K63" s="48"/>
      <c r="L63" s="48"/>
      <c r="M63" s="48"/>
      <c r="N63" s="78"/>
      <c r="O63" s="23"/>
      <c r="P63" s="23"/>
    </row>
    <row r="64" spans="1:16" ht="15" customHeight="1" x14ac:dyDescent="0.25">
      <c r="A64" s="170" t="s">
        <v>129</v>
      </c>
      <c r="B64" s="171"/>
      <c r="C64" s="109">
        <v>0</v>
      </c>
      <c r="D64" s="4"/>
      <c r="E64" s="4"/>
      <c r="F64" s="4"/>
      <c r="G64" s="4"/>
      <c r="H64" s="4"/>
      <c r="I64" s="9"/>
      <c r="J64" s="48"/>
      <c r="K64" s="48"/>
      <c r="L64" s="48"/>
      <c r="M64" s="48"/>
      <c r="N64" s="78"/>
      <c r="O64" s="23"/>
      <c r="P64" s="23"/>
    </row>
    <row r="65" spans="1:16" ht="15" customHeight="1" thickBot="1" x14ac:dyDescent="0.3">
      <c r="A65" s="179" t="s">
        <v>68</v>
      </c>
      <c r="B65" s="180"/>
      <c r="C65" s="59">
        <f>MIN(C64,50000)</f>
        <v>0</v>
      </c>
      <c r="D65" s="4"/>
      <c r="E65" s="4"/>
      <c r="F65" s="4"/>
      <c r="G65" s="4"/>
      <c r="H65" s="4"/>
      <c r="I65" s="9"/>
      <c r="J65" s="48"/>
      <c r="K65" s="48"/>
      <c r="L65" s="48"/>
      <c r="M65" s="48"/>
      <c r="N65" s="78"/>
      <c r="O65" s="23"/>
      <c r="P65" s="23"/>
    </row>
    <row r="66" spans="1:16" ht="15" customHeight="1" thickBot="1" x14ac:dyDescent="0.3">
      <c r="A66" s="10"/>
      <c r="B66" s="10"/>
      <c r="C66" s="14"/>
      <c r="D66" s="4"/>
      <c r="E66" s="4"/>
      <c r="F66" s="4"/>
      <c r="G66" s="4"/>
      <c r="H66" s="4"/>
      <c r="I66" s="9"/>
      <c r="J66" s="48"/>
      <c r="K66" s="48"/>
      <c r="L66" s="48"/>
      <c r="M66" s="48"/>
      <c r="N66" s="78"/>
      <c r="O66" s="23"/>
      <c r="P66" s="23"/>
    </row>
    <row r="67" spans="1:16" ht="15" customHeight="1" x14ac:dyDescent="0.25">
      <c r="A67" s="170" t="s">
        <v>130</v>
      </c>
      <c r="B67" s="171"/>
      <c r="C67" s="60">
        <f>N16</f>
        <v>0</v>
      </c>
      <c r="D67" s="4"/>
      <c r="E67" s="4"/>
      <c r="F67" s="4"/>
      <c r="G67" s="4"/>
      <c r="H67" s="4"/>
      <c r="I67" s="9"/>
      <c r="J67" s="48"/>
      <c r="K67" s="48"/>
      <c r="L67" s="48"/>
      <c r="M67" s="48"/>
      <c r="N67" s="78"/>
      <c r="O67" s="23"/>
      <c r="P67" s="23"/>
    </row>
    <row r="68" spans="1:16" ht="15" customHeight="1" thickBot="1" x14ac:dyDescent="0.3">
      <c r="A68" s="179" t="s">
        <v>83</v>
      </c>
      <c r="B68" s="180"/>
      <c r="C68" s="59">
        <f>C67</f>
        <v>0</v>
      </c>
      <c r="D68" s="4"/>
      <c r="E68" s="4"/>
      <c r="F68" s="4"/>
      <c r="G68" s="4"/>
      <c r="H68" s="4"/>
      <c r="I68" s="9"/>
      <c r="J68" s="48"/>
      <c r="K68" s="48"/>
      <c r="L68" s="48"/>
      <c r="M68" s="48"/>
      <c r="N68" s="78"/>
      <c r="O68" s="23"/>
      <c r="P68" s="23"/>
    </row>
    <row r="69" spans="1:16" ht="15" customHeight="1" thickBot="1" x14ac:dyDescent="0.3">
      <c r="A69" s="10"/>
      <c r="B69" s="10"/>
      <c r="C69" s="7"/>
      <c r="D69" s="7"/>
      <c r="E69" s="7"/>
      <c r="F69" s="7"/>
      <c r="G69" s="7"/>
      <c r="H69" s="7"/>
      <c r="I69" s="7"/>
      <c r="J69" s="79"/>
      <c r="K69" s="79"/>
      <c r="L69" s="79"/>
      <c r="M69" s="79"/>
      <c r="N69" s="90"/>
      <c r="O69" s="23"/>
      <c r="P69" s="23"/>
    </row>
    <row r="70" spans="1:16" ht="15" customHeight="1" x14ac:dyDescent="0.25">
      <c r="A70" s="134" t="s">
        <v>131</v>
      </c>
      <c r="B70" s="135"/>
      <c r="C70" s="136"/>
      <c r="D70" s="77"/>
      <c r="E70" s="78"/>
      <c r="F70" s="78"/>
      <c r="G70" s="194" t="s">
        <v>77</v>
      </c>
      <c r="H70" s="194"/>
      <c r="I70" s="6"/>
      <c r="J70" s="78"/>
      <c r="K70" s="78"/>
      <c r="L70" s="78"/>
      <c r="M70" s="78"/>
      <c r="N70" s="78"/>
      <c r="O70" s="23"/>
      <c r="P70" s="23"/>
    </row>
    <row r="71" spans="1:16" ht="15" customHeight="1" thickBot="1" x14ac:dyDescent="0.3">
      <c r="A71" s="132" t="s">
        <v>76</v>
      </c>
      <c r="B71" s="133"/>
      <c r="C71" s="100">
        <v>0</v>
      </c>
      <c r="D71" s="79"/>
      <c r="E71" s="79"/>
      <c r="F71" s="79"/>
      <c r="G71" s="7"/>
      <c r="H71" s="29">
        <f>MIN(C71,25000)</f>
        <v>0</v>
      </c>
      <c r="I71" s="7"/>
      <c r="J71" s="79"/>
      <c r="K71" s="79"/>
      <c r="L71" s="79"/>
      <c r="M71" s="79"/>
      <c r="N71" s="78"/>
      <c r="O71" s="23"/>
      <c r="P71" s="23"/>
    </row>
    <row r="72" spans="1:16" ht="15" customHeight="1" thickBot="1" x14ac:dyDescent="0.35">
      <c r="A72" s="132" t="s">
        <v>78</v>
      </c>
      <c r="B72" s="133"/>
      <c r="C72" s="100">
        <v>0</v>
      </c>
      <c r="D72" s="185" t="s">
        <v>84</v>
      </c>
      <c r="E72" s="186"/>
      <c r="F72" s="186"/>
      <c r="G72" s="25">
        <v>0</v>
      </c>
      <c r="H72" s="29">
        <f>IF(F72=0,MIN(C72,25000),IF(F72=1,MIN(C72,30000),0))</f>
        <v>0</v>
      </c>
      <c r="I72" s="7"/>
      <c r="J72" s="79"/>
      <c r="K72" s="91" t="s">
        <v>108</v>
      </c>
      <c r="L72" s="79"/>
      <c r="M72" s="79"/>
      <c r="N72" s="78"/>
      <c r="O72" s="23"/>
      <c r="P72" s="23"/>
    </row>
    <row r="73" spans="1:16" ht="15" customHeight="1" thickBot="1" x14ac:dyDescent="0.35">
      <c r="A73" s="190" t="s">
        <v>79</v>
      </c>
      <c r="B73" s="191"/>
      <c r="C73" s="100">
        <v>0</v>
      </c>
      <c r="D73" s="185" t="s">
        <v>85</v>
      </c>
      <c r="E73" s="186"/>
      <c r="F73" s="186"/>
      <c r="G73" s="25">
        <v>0</v>
      </c>
      <c r="H73" s="29">
        <f>IF(F73=0,MIN(C73,75000),IF(F73=1,MIN(C73,125000),0))</f>
        <v>0</v>
      </c>
      <c r="I73" s="7"/>
      <c r="J73" s="79"/>
      <c r="K73" s="91" t="s">
        <v>108</v>
      </c>
      <c r="L73" s="79"/>
      <c r="M73" s="79"/>
      <c r="N73" s="78"/>
      <c r="O73" s="23"/>
      <c r="P73" s="23"/>
    </row>
    <row r="74" spans="1:16" ht="15" customHeight="1" x14ac:dyDescent="0.25">
      <c r="A74" s="190" t="s">
        <v>80</v>
      </c>
      <c r="B74" s="191"/>
      <c r="C74" s="100">
        <v>0</v>
      </c>
      <c r="D74" s="11"/>
      <c r="E74" s="187"/>
      <c r="F74" s="187"/>
      <c r="G74" s="187"/>
      <c r="H74" s="29">
        <v>0</v>
      </c>
      <c r="I74" s="7"/>
      <c r="J74" s="79"/>
      <c r="K74" s="79"/>
      <c r="L74" s="79"/>
      <c r="M74" s="79"/>
      <c r="N74" s="78"/>
      <c r="O74" s="23"/>
      <c r="P74" s="23"/>
    </row>
    <row r="75" spans="1:16" ht="15" customHeight="1" thickBot="1" x14ac:dyDescent="0.3">
      <c r="A75" s="190" t="s">
        <v>81</v>
      </c>
      <c r="B75" s="191"/>
      <c r="C75" s="100">
        <v>0</v>
      </c>
      <c r="D75" s="7"/>
      <c r="E75" s="7"/>
      <c r="F75" s="7"/>
      <c r="G75" s="7"/>
      <c r="H75" s="29">
        <f>C75</f>
        <v>0</v>
      </c>
      <c r="I75" s="7"/>
      <c r="J75" s="79"/>
      <c r="K75" s="79"/>
      <c r="L75" s="79"/>
      <c r="M75" s="79"/>
      <c r="N75" s="78"/>
      <c r="O75" s="23"/>
      <c r="P75" s="23"/>
    </row>
    <row r="76" spans="1:16" ht="15" customHeight="1" thickBot="1" x14ac:dyDescent="0.35">
      <c r="A76" s="190" t="s">
        <v>82</v>
      </c>
      <c r="B76" s="191"/>
      <c r="C76" s="100">
        <v>0</v>
      </c>
      <c r="D76" s="185" t="s">
        <v>85</v>
      </c>
      <c r="E76" s="186"/>
      <c r="F76" s="186"/>
      <c r="G76" s="25">
        <v>0</v>
      </c>
      <c r="H76" s="29">
        <f>IF(F76=0,MIN(C76,75000),IF(F73=1,MIN(C76,125000),0))</f>
        <v>0</v>
      </c>
      <c r="I76" s="7"/>
      <c r="J76" s="79"/>
      <c r="K76" s="92" t="s">
        <v>108</v>
      </c>
      <c r="L76" s="79"/>
      <c r="M76" s="79"/>
      <c r="N76" s="78"/>
      <c r="O76" s="23"/>
      <c r="P76" s="23"/>
    </row>
    <row r="77" spans="1:16" ht="15" customHeight="1" x14ac:dyDescent="0.25">
      <c r="A77" s="188" t="s">
        <v>37</v>
      </c>
      <c r="B77" s="189"/>
      <c r="C77" s="100">
        <v>0</v>
      </c>
      <c r="D77" s="7"/>
      <c r="E77" s="7"/>
      <c r="F77" s="7"/>
      <c r="G77" s="7"/>
      <c r="H77" s="29">
        <f>C77</f>
        <v>0</v>
      </c>
      <c r="I77" s="7"/>
      <c r="J77" s="79"/>
      <c r="K77" s="79"/>
      <c r="L77" s="79"/>
      <c r="M77" s="79"/>
      <c r="N77" s="78"/>
      <c r="O77" s="23"/>
      <c r="P77" s="23"/>
    </row>
    <row r="78" spans="1:16" ht="15" customHeight="1" x14ac:dyDescent="0.25">
      <c r="A78" s="188" t="s">
        <v>38</v>
      </c>
      <c r="B78" s="189"/>
      <c r="C78" s="100">
        <v>0</v>
      </c>
      <c r="D78" s="7"/>
      <c r="E78" s="7"/>
      <c r="F78" s="7"/>
      <c r="G78" s="7"/>
      <c r="H78" s="29">
        <f>C78*50%</f>
        <v>0</v>
      </c>
      <c r="I78" s="7"/>
      <c r="J78" s="79"/>
      <c r="K78" s="79"/>
      <c r="L78" s="79"/>
      <c r="M78" s="79"/>
      <c r="N78" s="78"/>
      <c r="O78" s="23"/>
      <c r="P78" s="23"/>
    </row>
    <row r="79" spans="1:16" ht="15" customHeight="1" thickBot="1" x14ac:dyDescent="0.3">
      <c r="A79" s="183" t="s">
        <v>39</v>
      </c>
      <c r="B79" s="184"/>
      <c r="C79" s="112">
        <f>N27</f>
        <v>0</v>
      </c>
      <c r="D79" s="7"/>
      <c r="E79" s="7"/>
      <c r="F79" s="7"/>
      <c r="G79" s="7"/>
      <c r="H79" s="29">
        <f>MIN(C79,10000)</f>
        <v>0</v>
      </c>
      <c r="I79" s="7"/>
      <c r="J79" s="79"/>
      <c r="K79" s="79"/>
      <c r="L79" s="79"/>
      <c r="M79" s="79"/>
      <c r="N79" s="78"/>
      <c r="O79" s="23"/>
      <c r="P79" s="6"/>
    </row>
    <row r="80" spans="1:16" ht="8.25" customHeight="1" thickBot="1" x14ac:dyDescent="0.4">
      <c r="A80" s="8" t="s">
        <v>40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12"/>
      <c r="O80" s="23"/>
      <c r="P80" s="23"/>
    </row>
    <row r="81" spans="1:16" ht="15" customHeight="1" x14ac:dyDescent="0.25">
      <c r="A81" s="61" t="s">
        <v>26</v>
      </c>
      <c r="B81" s="68" t="s">
        <v>2</v>
      </c>
      <c r="C81" s="68" t="s">
        <v>3</v>
      </c>
      <c r="D81" s="68" t="s">
        <v>4</v>
      </c>
      <c r="E81" s="68" t="s">
        <v>5</v>
      </c>
      <c r="F81" s="68" t="s">
        <v>6</v>
      </c>
      <c r="G81" s="68" t="s">
        <v>66</v>
      </c>
      <c r="H81" s="68" t="s">
        <v>56</v>
      </c>
      <c r="I81" s="68" t="s">
        <v>57</v>
      </c>
      <c r="J81" s="68" t="s">
        <v>58</v>
      </c>
      <c r="K81" s="68" t="s">
        <v>59</v>
      </c>
      <c r="L81" s="68" t="s">
        <v>60</v>
      </c>
      <c r="M81" s="68" t="s">
        <v>7</v>
      </c>
      <c r="N81" s="69" t="s">
        <v>65</v>
      </c>
      <c r="O81" s="23"/>
      <c r="P81" s="23"/>
    </row>
    <row r="82" spans="1:16" ht="15" customHeight="1" x14ac:dyDescent="0.3">
      <c r="A82" s="62" t="s">
        <v>27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13">
        <f>SUM(B82:M82)</f>
        <v>0</v>
      </c>
      <c r="O82" s="23"/>
      <c r="P82" s="23"/>
    </row>
    <row r="83" spans="1:16" ht="15" customHeight="1" x14ac:dyDescent="0.3">
      <c r="A83" s="62" t="s">
        <v>24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13">
        <f>SUM(B83:M83)</f>
        <v>0</v>
      </c>
      <c r="O83" s="23"/>
      <c r="P83" s="23"/>
    </row>
    <row r="84" spans="1:16" ht="15" customHeight="1" x14ac:dyDescent="0.3">
      <c r="A84" s="62" t="s">
        <v>28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13">
        <f>SUM(B84:M84)</f>
        <v>0</v>
      </c>
      <c r="O84" s="23"/>
      <c r="P84" s="23"/>
    </row>
    <row r="85" spans="1:16" ht="15" customHeight="1" x14ac:dyDescent="0.3">
      <c r="A85" s="62" t="s">
        <v>29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13">
        <f>SUM(B85:M85)</f>
        <v>0</v>
      </c>
      <c r="O85" s="23"/>
      <c r="P85" s="23"/>
    </row>
    <row r="86" spans="1:16" ht="15" customHeight="1" thickBot="1" x14ac:dyDescent="0.35">
      <c r="A86" s="63" t="s">
        <v>75</v>
      </c>
      <c r="B86" s="15">
        <v>0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14">
        <f>SUM(B86:M86)</f>
        <v>0</v>
      </c>
      <c r="O86" s="23"/>
      <c r="P86" s="23"/>
    </row>
    <row r="87" spans="1:16" ht="6" customHeight="1" thickBot="1" x14ac:dyDescent="0.3">
      <c r="A87" s="6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23"/>
      <c r="P87" s="23"/>
    </row>
    <row r="88" spans="1:16" ht="15" customHeight="1" x14ac:dyDescent="0.25">
      <c r="A88" s="65" t="s">
        <v>44</v>
      </c>
      <c r="B88" s="70" t="s">
        <v>2</v>
      </c>
      <c r="C88" s="70" t="s">
        <v>3</v>
      </c>
      <c r="D88" s="70" t="s">
        <v>4</v>
      </c>
      <c r="E88" s="70" t="s">
        <v>5</v>
      </c>
      <c r="F88" s="70" t="s">
        <v>6</v>
      </c>
      <c r="G88" s="70" t="s">
        <v>66</v>
      </c>
      <c r="H88" s="70" t="s">
        <v>56</v>
      </c>
      <c r="I88" s="70" t="s">
        <v>57</v>
      </c>
      <c r="J88" s="70" t="s">
        <v>58</v>
      </c>
      <c r="K88" s="70" t="s">
        <v>59</v>
      </c>
      <c r="L88" s="70" t="s">
        <v>60</v>
      </c>
      <c r="M88" s="70" t="s">
        <v>7</v>
      </c>
      <c r="N88" s="71" t="s">
        <v>8</v>
      </c>
      <c r="O88" s="23"/>
      <c r="P88" s="23"/>
    </row>
    <row r="89" spans="1:16" ht="11.25" customHeight="1" x14ac:dyDescent="0.25">
      <c r="A89" s="115" t="s">
        <v>20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30">
        <f>SUM(B89:M89)</f>
        <v>0</v>
      </c>
      <c r="O89" s="23"/>
      <c r="P89" s="23"/>
    </row>
    <row r="90" spans="1:16" ht="15" hidden="1" customHeight="1" x14ac:dyDescent="0.25">
      <c r="A90" s="66" t="s">
        <v>21</v>
      </c>
      <c r="B90" s="72" t="s">
        <v>22</v>
      </c>
      <c r="C90" s="72" t="s">
        <v>22</v>
      </c>
      <c r="D90" s="72" t="s">
        <v>22</v>
      </c>
      <c r="E90" s="72" t="s">
        <v>22</v>
      </c>
      <c r="F90" s="72" t="s">
        <v>22</v>
      </c>
      <c r="G90" s="72" t="s">
        <v>22</v>
      </c>
      <c r="H90" s="72" t="s">
        <v>22</v>
      </c>
      <c r="I90" s="72" t="s">
        <v>22</v>
      </c>
      <c r="J90" s="72" t="s">
        <v>22</v>
      </c>
      <c r="K90" s="72" t="s">
        <v>22</v>
      </c>
      <c r="L90" s="72" t="s">
        <v>22</v>
      </c>
      <c r="M90" s="72" t="s">
        <v>22</v>
      </c>
      <c r="N90" s="30"/>
      <c r="O90" s="23"/>
      <c r="P90" s="23"/>
    </row>
    <row r="91" spans="1:16" ht="9.75" hidden="1" customHeight="1" x14ac:dyDescent="0.25">
      <c r="A91" s="67" t="s">
        <v>62</v>
      </c>
      <c r="B91" s="73">
        <f t="shared" ref="B91:M91" si="2">50%*(B6+B8)</f>
        <v>0</v>
      </c>
      <c r="C91" s="74">
        <f t="shared" si="2"/>
        <v>0</v>
      </c>
      <c r="D91" s="74">
        <f t="shared" si="2"/>
        <v>0</v>
      </c>
      <c r="E91" s="74">
        <f t="shared" si="2"/>
        <v>0</v>
      </c>
      <c r="F91" s="74">
        <f t="shared" si="2"/>
        <v>0</v>
      </c>
      <c r="G91" s="74">
        <f t="shared" si="2"/>
        <v>0</v>
      </c>
      <c r="H91" s="74">
        <f t="shared" si="2"/>
        <v>0</v>
      </c>
      <c r="I91" s="74">
        <f t="shared" si="2"/>
        <v>0</v>
      </c>
      <c r="J91" s="74">
        <f t="shared" si="2"/>
        <v>0</v>
      </c>
      <c r="K91" s="74">
        <f t="shared" si="2"/>
        <v>0</v>
      </c>
      <c r="L91" s="74">
        <f t="shared" si="2"/>
        <v>0</v>
      </c>
      <c r="M91" s="74">
        <f t="shared" si="2"/>
        <v>0</v>
      </c>
      <c r="N91" s="31"/>
      <c r="O91" s="23"/>
      <c r="P91" s="23"/>
    </row>
    <row r="92" spans="1:16" ht="11.25" hidden="1" customHeight="1" x14ac:dyDescent="0.25">
      <c r="A92" s="67" t="s">
        <v>63</v>
      </c>
      <c r="B92" s="75">
        <f>B7</f>
        <v>0</v>
      </c>
      <c r="C92" s="76">
        <f t="shared" ref="C92:M92" si="3">C7</f>
        <v>0</v>
      </c>
      <c r="D92" s="76">
        <f t="shared" si="3"/>
        <v>0</v>
      </c>
      <c r="E92" s="76">
        <f t="shared" si="3"/>
        <v>0</v>
      </c>
      <c r="F92" s="76">
        <f t="shared" si="3"/>
        <v>0</v>
      </c>
      <c r="G92" s="76">
        <f t="shared" si="3"/>
        <v>0</v>
      </c>
      <c r="H92" s="76">
        <f t="shared" si="3"/>
        <v>0</v>
      </c>
      <c r="I92" s="76">
        <f t="shared" si="3"/>
        <v>0</v>
      </c>
      <c r="J92" s="76">
        <f t="shared" si="3"/>
        <v>0</v>
      </c>
      <c r="K92" s="76">
        <f t="shared" si="3"/>
        <v>0</v>
      </c>
      <c r="L92" s="76">
        <f t="shared" si="3"/>
        <v>0</v>
      </c>
      <c r="M92" s="76">
        <f t="shared" si="3"/>
        <v>0</v>
      </c>
      <c r="N92" s="31"/>
      <c r="O92" s="23"/>
      <c r="P92" s="23"/>
    </row>
    <row r="93" spans="1:16" ht="12" hidden="1" customHeight="1" x14ac:dyDescent="0.25">
      <c r="A93" s="67" t="s">
        <v>64</v>
      </c>
      <c r="B93" s="76">
        <f t="shared" ref="B93:M93" si="4">B89-10%*(B6+B8)</f>
        <v>0</v>
      </c>
      <c r="C93" s="76">
        <f t="shared" si="4"/>
        <v>0</v>
      </c>
      <c r="D93" s="76">
        <f t="shared" si="4"/>
        <v>0</v>
      </c>
      <c r="E93" s="76">
        <f t="shared" si="4"/>
        <v>0</v>
      </c>
      <c r="F93" s="76">
        <f t="shared" si="4"/>
        <v>0</v>
      </c>
      <c r="G93" s="76">
        <f t="shared" si="4"/>
        <v>0</v>
      </c>
      <c r="H93" s="76">
        <f t="shared" si="4"/>
        <v>0</v>
      </c>
      <c r="I93" s="76">
        <f t="shared" si="4"/>
        <v>0</v>
      </c>
      <c r="J93" s="76">
        <f t="shared" si="4"/>
        <v>0</v>
      </c>
      <c r="K93" s="76">
        <f t="shared" si="4"/>
        <v>0</v>
      </c>
      <c r="L93" s="76">
        <f t="shared" si="4"/>
        <v>0</v>
      </c>
      <c r="M93" s="76">
        <f t="shared" si="4"/>
        <v>0</v>
      </c>
      <c r="N93" s="31"/>
      <c r="O93" s="23"/>
      <c r="P93" s="23"/>
    </row>
    <row r="94" spans="1:16" ht="14.25" hidden="1" customHeight="1" x14ac:dyDescent="0.25">
      <c r="A94" s="67"/>
      <c r="B94" s="76">
        <v>0</v>
      </c>
      <c r="C94" s="76">
        <v>0</v>
      </c>
      <c r="D94" s="76">
        <v>0</v>
      </c>
      <c r="E94" s="76">
        <v>0</v>
      </c>
      <c r="F94" s="76">
        <v>0</v>
      </c>
      <c r="G94" s="76">
        <v>0</v>
      </c>
      <c r="H94" s="76">
        <v>0</v>
      </c>
      <c r="I94" s="76">
        <v>0</v>
      </c>
      <c r="J94" s="76">
        <v>0</v>
      </c>
      <c r="K94" s="76">
        <v>0</v>
      </c>
      <c r="L94" s="76">
        <v>0</v>
      </c>
      <c r="M94" s="76">
        <v>0</v>
      </c>
      <c r="N94" s="31"/>
      <c r="O94" s="23"/>
      <c r="P94" s="23"/>
    </row>
    <row r="95" spans="1:16" ht="15" hidden="1" customHeight="1" x14ac:dyDescent="0.25">
      <c r="A95" s="67"/>
      <c r="B95" s="116">
        <f>MIN(B91,B92,B93)</f>
        <v>0</v>
      </c>
      <c r="C95" s="116">
        <f t="shared" ref="C95" si="5">MIN(C91,C92,C93)</f>
        <v>0</v>
      </c>
      <c r="D95" s="116">
        <f t="shared" ref="D95" si="6">MIN(D91,D92,D93)</f>
        <v>0</v>
      </c>
      <c r="E95" s="116">
        <f t="shared" ref="E95" si="7">MIN(E91,E92,E93)</f>
        <v>0</v>
      </c>
      <c r="F95" s="116">
        <f t="shared" ref="F95" si="8">MIN(F91,F92,F93)</f>
        <v>0</v>
      </c>
      <c r="G95" s="116">
        <f t="shared" ref="G95" si="9">MIN(G91,G92,G93)</f>
        <v>0</v>
      </c>
      <c r="H95" s="116">
        <f t="shared" ref="H95" si="10">MIN(H91,H92,H93)</f>
        <v>0</v>
      </c>
      <c r="I95" s="116">
        <f t="shared" ref="I95" si="11">MIN(I91,I92,I93)</f>
        <v>0</v>
      </c>
      <c r="J95" s="116">
        <f t="shared" ref="J95" si="12">MIN(J91,J92,J93)</f>
        <v>0</v>
      </c>
      <c r="K95" s="116">
        <f t="shared" ref="K95" si="13">MIN(K91,K92,K93)</f>
        <v>0</v>
      </c>
      <c r="L95" s="116">
        <f t="shared" ref="L95" si="14">MIN(L91,L92,L93)</f>
        <v>0</v>
      </c>
      <c r="M95" s="116">
        <f t="shared" ref="M95" si="15">MIN(M91,M92,M93)</f>
        <v>0</v>
      </c>
      <c r="N95" s="31">
        <f>SUM(B95:M95)</f>
        <v>0</v>
      </c>
      <c r="O95" s="23"/>
      <c r="P95" s="23"/>
    </row>
    <row r="96" spans="1:16" x14ac:dyDescent="0.25">
      <c r="A96" s="67" t="s">
        <v>23</v>
      </c>
      <c r="B96" s="117">
        <f>MAX(B95,B94)</f>
        <v>0</v>
      </c>
      <c r="C96" s="117">
        <f t="shared" ref="C96:M96" si="16">MAX(C95,C94)</f>
        <v>0</v>
      </c>
      <c r="D96" s="117">
        <f t="shared" si="16"/>
        <v>0</v>
      </c>
      <c r="E96" s="117">
        <f t="shared" si="16"/>
        <v>0</v>
      </c>
      <c r="F96" s="117">
        <f t="shared" si="16"/>
        <v>0</v>
      </c>
      <c r="G96" s="117">
        <f t="shared" si="16"/>
        <v>0</v>
      </c>
      <c r="H96" s="117">
        <f t="shared" si="16"/>
        <v>0</v>
      </c>
      <c r="I96" s="117">
        <f t="shared" si="16"/>
        <v>0</v>
      </c>
      <c r="J96" s="117">
        <f t="shared" si="16"/>
        <v>0</v>
      </c>
      <c r="K96" s="117">
        <f t="shared" si="16"/>
        <v>0</v>
      </c>
      <c r="L96" s="117">
        <f t="shared" si="16"/>
        <v>0</v>
      </c>
      <c r="M96" s="117">
        <f t="shared" si="16"/>
        <v>0</v>
      </c>
      <c r="N96" s="118">
        <f>SUM(B96:M96)</f>
        <v>0</v>
      </c>
      <c r="O96" s="23"/>
      <c r="P96" s="23"/>
    </row>
    <row r="97" spans="1:16" x14ac:dyDescent="0.25">
      <c r="A97" s="28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8"/>
      <c r="O97" s="23"/>
      <c r="P97" s="23"/>
    </row>
    <row r="98" spans="1:16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</row>
    <row r="99" spans="1:16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</row>
    <row r="100" spans="1:16" x14ac:dyDescent="0.25">
      <c r="A100" s="119" t="s">
        <v>134</v>
      </c>
      <c r="B100" s="120" t="s">
        <v>135</v>
      </c>
      <c r="C100" s="120"/>
      <c r="D100" s="120"/>
      <c r="E100" s="120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</row>
  </sheetData>
  <sheetProtection password="E806" sheet="1" objects="1" scenarios="1"/>
  <mergeCells count="111">
    <mergeCell ref="I62:M62"/>
    <mergeCell ref="G70:H70"/>
    <mergeCell ref="K31:M31"/>
    <mergeCell ref="E48:H48"/>
    <mergeCell ref="E50:H50"/>
    <mergeCell ref="E53:I53"/>
    <mergeCell ref="E55:H55"/>
    <mergeCell ref="M46:O46"/>
    <mergeCell ref="M47:N47"/>
    <mergeCell ref="M48:N48"/>
    <mergeCell ref="O47:P47"/>
    <mergeCell ref="O48:P48"/>
    <mergeCell ref="E35:F35"/>
    <mergeCell ref="E32:F32"/>
    <mergeCell ref="E33:F33"/>
    <mergeCell ref="E34:F34"/>
    <mergeCell ref="J29:M29"/>
    <mergeCell ref="I3:J3"/>
    <mergeCell ref="E56:H56"/>
    <mergeCell ref="A65:B65"/>
    <mergeCell ref="A67:B67"/>
    <mergeCell ref="A68:B68"/>
    <mergeCell ref="E57:H57"/>
    <mergeCell ref="A79:B79"/>
    <mergeCell ref="D72:F72"/>
    <mergeCell ref="E74:G74"/>
    <mergeCell ref="D73:F73"/>
    <mergeCell ref="D76:F76"/>
    <mergeCell ref="A77:B77"/>
    <mergeCell ref="A78:B78"/>
    <mergeCell ref="A72:B72"/>
    <mergeCell ref="A73:B73"/>
    <mergeCell ref="A74:B74"/>
    <mergeCell ref="A75:B75"/>
    <mergeCell ref="A76:B76"/>
    <mergeCell ref="A28:D28"/>
    <mergeCell ref="K26:M26"/>
    <mergeCell ref="K27:M27"/>
    <mergeCell ref="I28:M28"/>
    <mergeCell ref="E31:F31"/>
    <mergeCell ref="A2:N2"/>
    <mergeCell ref="A1:N1"/>
    <mergeCell ref="B3:D3"/>
    <mergeCell ref="E3:F3"/>
    <mergeCell ref="L3:M3"/>
    <mergeCell ref="G3:H3"/>
    <mergeCell ref="A71:B71"/>
    <mergeCell ref="A52:B52"/>
    <mergeCell ref="A50:B50"/>
    <mergeCell ref="A55:B55"/>
    <mergeCell ref="A53:B53"/>
    <mergeCell ref="A56:B56"/>
    <mergeCell ref="A54:B54"/>
    <mergeCell ref="A57:B57"/>
    <mergeCell ref="A58:B58"/>
    <mergeCell ref="A59:B59"/>
    <mergeCell ref="A60:B60"/>
    <mergeCell ref="A62:B62"/>
    <mergeCell ref="A64:B64"/>
    <mergeCell ref="I30:M30"/>
    <mergeCell ref="J32:M32"/>
    <mergeCell ref="A61:B61"/>
    <mergeCell ref="E46:I46"/>
    <mergeCell ref="A48:B48"/>
    <mergeCell ref="N4:N5"/>
    <mergeCell ref="I4:I5"/>
    <mergeCell ref="L4:L5"/>
    <mergeCell ref="D4:D5"/>
    <mergeCell ref="A25:M25"/>
    <mergeCell ref="B17:M24"/>
    <mergeCell ref="H4:H5"/>
    <mergeCell ref="J4:J5"/>
    <mergeCell ref="K4:K5"/>
    <mergeCell ref="A4:A5"/>
    <mergeCell ref="B4:B5"/>
    <mergeCell ref="C4:C5"/>
    <mergeCell ref="E4:E5"/>
    <mergeCell ref="F4:F5"/>
    <mergeCell ref="G4:G5"/>
    <mergeCell ref="M4:M5"/>
    <mergeCell ref="B29:C29"/>
    <mergeCell ref="E29:F29"/>
    <mergeCell ref="B30:C30"/>
    <mergeCell ref="E30:F30"/>
    <mergeCell ref="B31:C31"/>
    <mergeCell ref="B32:C32"/>
    <mergeCell ref="B33:C33"/>
    <mergeCell ref="E36:F36"/>
    <mergeCell ref="A41:D41"/>
    <mergeCell ref="E41:F41"/>
    <mergeCell ref="E37:F37"/>
    <mergeCell ref="A37:D37"/>
    <mergeCell ref="A35:D35"/>
    <mergeCell ref="A36:D36"/>
    <mergeCell ref="A34:D34"/>
    <mergeCell ref="B100:E100"/>
    <mergeCell ref="A42:D42"/>
    <mergeCell ref="E42:F42"/>
    <mergeCell ref="E49:H49"/>
    <mergeCell ref="A38:D38"/>
    <mergeCell ref="E38:F38"/>
    <mergeCell ref="A39:D39"/>
    <mergeCell ref="E39:F39"/>
    <mergeCell ref="A40:D40"/>
    <mergeCell ref="E40:F40"/>
    <mergeCell ref="A49:B49"/>
    <mergeCell ref="A70:C70"/>
    <mergeCell ref="A51:B51"/>
    <mergeCell ref="A46:B46"/>
    <mergeCell ref="A45:C45"/>
    <mergeCell ref="A47:B47"/>
  </mergeCells>
  <dataValidations count="3">
    <dataValidation type="list" allowBlank="1" showInputMessage="1" showErrorMessage="1" sqref="N3">
      <formula1>$G$29:$G$31</formula1>
    </dataValidation>
    <dataValidation type="list" allowBlank="1" showInputMessage="1" showErrorMessage="1" sqref="G3">
      <formula1>$K$35:$K$38</formula1>
    </dataValidation>
    <dataValidation type="list" allowBlank="1" showInputMessage="1" showErrorMessage="1" sqref="K3">
      <formula1>$P$4:$P$5</formula1>
    </dataValidation>
  </dataValidations>
  <pageMargins left="0.42" right="0.7" top="0.31" bottom="0.3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B7" sqref="B7"/>
    </sheetView>
  </sheetViews>
  <sheetFormatPr defaultRowHeight="15" x14ac:dyDescent="0.25"/>
  <sheetData>
    <row r="2" spans="2:2" x14ac:dyDescent="0.25">
      <c r="B2">
        <v>0</v>
      </c>
    </row>
    <row r="3" spans="2:2" x14ac:dyDescent="0.25">
      <c r="B3">
        <v>1</v>
      </c>
    </row>
    <row r="4" spans="2:2" x14ac:dyDescent="0.25">
      <c r="B4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Arup Bagchi</dc:creator>
  <cp:lastModifiedBy>Arup Bagchi</cp:lastModifiedBy>
  <cp:lastPrinted>2015-12-18T07:41:50Z</cp:lastPrinted>
  <dcterms:created xsi:type="dcterms:W3CDTF">2015-12-16T04:10:31Z</dcterms:created>
  <dcterms:modified xsi:type="dcterms:W3CDTF">2015-12-18T08:16:15Z</dcterms:modified>
</cp:coreProperties>
</file>