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A94" i="1"/>
  <c r="A95"/>
  <c r="A96" s="1"/>
  <c r="A97" s="1"/>
  <c r="A98" s="1"/>
  <c r="A99" s="1"/>
  <c r="A100" s="1"/>
  <c r="A101" s="1"/>
  <c r="A102" s="1"/>
  <c r="A103" s="1"/>
  <c r="A104" s="1"/>
  <c r="A105" s="1"/>
  <c r="A106" s="1"/>
  <c r="A93"/>
  <c r="J104"/>
  <c r="K104" s="1"/>
  <c r="L104" s="1"/>
  <c r="M104" s="1"/>
  <c r="I104"/>
  <c r="J103"/>
  <c r="K103" s="1"/>
  <c r="L103" s="1"/>
  <c r="M103" s="1"/>
  <c r="I103"/>
  <c r="J102"/>
  <c r="K102" s="1"/>
  <c r="L102" s="1"/>
  <c r="M102" s="1"/>
  <c r="I102"/>
  <c r="J101"/>
  <c r="K101" s="1"/>
  <c r="L101" s="1"/>
  <c r="M101" s="1"/>
  <c r="I101"/>
  <c r="J100"/>
  <c r="K100" s="1"/>
  <c r="L100" s="1"/>
  <c r="M100" s="1"/>
  <c r="I100"/>
  <c r="J99"/>
  <c r="K99" s="1"/>
  <c r="L99" s="1"/>
  <c r="M99" s="1"/>
  <c r="I99"/>
  <c r="J98"/>
  <c r="K98" s="1"/>
  <c r="L98" s="1"/>
  <c r="M98" s="1"/>
  <c r="I98"/>
  <c r="J97"/>
  <c r="K97" s="1"/>
  <c r="L97" s="1"/>
  <c r="M97" s="1"/>
  <c r="I97"/>
  <c r="A74"/>
  <c r="A75"/>
  <c r="A76" s="1"/>
  <c r="A77" s="1"/>
  <c r="A78" s="1"/>
  <c r="A79" s="1"/>
  <c r="A80" s="1"/>
  <c r="A81" s="1"/>
  <c r="A73"/>
  <c r="J81"/>
  <c r="K81" s="1"/>
  <c r="I81"/>
  <c r="H81"/>
  <c r="L81" s="1"/>
  <c r="C81"/>
  <c r="J80"/>
  <c r="I80"/>
  <c r="K80" s="1"/>
  <c r="H80"/>
  <c r="L80" s="1"/>
  <c r="M80" s="1"/>
  <c r="C80"/>
  <c r="J79"/>
  <c r="K79" s="1"/>
  <c r="I79"/>
  <c r="H79"/>
  <c r="L79" s="1"/>
  <c r="C79"/>
  <c r="J78"/>
  <c r="K78" s="1"/>
  <c r="I78"/>
  <c r="H78"/>
  <c r="L78" s="1"/>
  <c r="C78"/>
  <c r="J77"/>
  <c r="K77" s="1"/>
  <c r="I77"/>
  <c r="H77"/>
  <c r="L77" s="1"/>
  <c r="C77"/>
  <c r="J76"/>
  <c r="K76" s="1"/>
  <c r="I76"/>
  <c r="H76"/>
  <c r="C76"/>
  <c r="J75"/>
  <c r="I75"/>
  <c r="K75" s="1"/>
  <c r="H75"/>
  <c r="C75"/>
  <c r="J74"/>
  <c r="I74"/>
  <c r="K74" s="1"/>
  <c r="H74"/>
  <c r="L74" s="1"/>
  <c r="M74" s="1"/>
  <c r="C74"/>
  <c r="L66"/>
  <c r="M66" s="1"/>
  <c r="L65"/>
  <c r="M65" s="1"/>
  <c r="L64"/>
  <c r="M64" s="1"/>
  <c r="L63"/>
  <c r="M63" s="1"/>
  <c r="L62"/>
  <c r="M62" s="1"/>
  <c r="L61"/>
  <c r="M61" s="1"/>
  <c r="L60"/>
  <c r="M60" s="1"/>
  <c r="L59"/>
  <c r="M59" s="1"/>
  <c r="L58"/>
  <c r="M58" s="1"/>
  <c r="L57"/>
  <c r="M57" s="1"/>
  <c r="L56"/>
  <c r="M56" s="1"/>
  <c r="J67"/>
  <c r="J66"/>
  <c r="J65"/>
  <c r="J64"/>
  <c r="J63"/>
  <c r="J62"/>
  <c r="J61"/>
  <c r="J60"/>
  <c r="J59"/>
  <c r="J58"/>
  <c r="J57"/>
  <c r="J56"/>
  <c r="H67"/>
  <c r="L67" s="1"/>
  <c r="H66"/>
  <c r="H65"/>
  <c r="H64"/>
  <c r="H63"/>
  <c r="H62"/>
  <c r="H61"/>
  <c r="H60"/>
  <c r="H59"/>
  <c r="H58"/>
  <c r="H57"/>
  <c r="H56"/>
  <c r="A58"/>
  <c r="A59"/>
  <c r="A60" s="1"/>
  <c r="A61" s="1"/>
  <c r="A62" s="1"/>
  <c r="A63" s="1"/>
  <c r="A64" s="1"/>
  <c r="A65" s="1"/>
  <c r="A66" s="1"/>
  <c r="A67" s="1"/>
  <c r="A57"/>
  <c r="I67"/>
  <c r="K67" s="1"/>
  <c r="C67"/>
  <c r="K66"/>
  <c r="I66"/>
  <c r="C66"/>
  <c r="I65"/>
  <c r="K65" s="1"/>
  <c r="C65"/>
  <c r="K64"/>
  <c r="I64"/>
  <c r="C64"/>
  <c r="I63"/>
  <c r="C63"/>
  <c r="K62"/>
  <c r="I62"/>
  <c r="C62"/>
  <c r="I61"/>
  <c r="K61" s="1"/>
  <c r="C61"/>
  <c r="K60"/>
  <c r="I60"/>
  <c r="C60"/>
  <c r="I59"/>
  <c r="K59" s="1"/>
  <c r="C59"/>
  <c r="K58"/>
  <c r="I58"/>
  <c r="C58"/>
  <c r="I57"/>
  <c r="K57" s="1"/>
  <c r="C57"/>
  <c r="A44"/>
  <c r="A45"/>
  <c r="A46" s="1"/>
  <c r="A47" s="1"/>
  <c r="A48" s="1"/>
  <c r="A49" s="1"/>
  <c r="A50" s="1"/>
  <c r="A51" s="1"/>
  <c r="A52" s="1"/>
  <c r="A43"/>
  <c r="J51"/>
  <c r="K51" s="1"/>
  <c r="I51"/>
  <c r="H51"/>
  <c r="L51" s="1"/>
  <c r="C51"/>
  <c r="J50"/>
  <c r="K50" s="1"/>
  <c r="I50"/>
  <c r="H50"/>
  <c r="C50"/>
  <c r="J49"/>
  <c r="I49"/>
  <c r="K49" s="1"/>
  <c r="H49"/>
  <c r="L49" s="1"/>
  <c r="M49" s="1"/>
  <c r="C49"/>
  <c r="J48"/>
  <c r="K48" s="1"/>
  <c r="I48"/>
  <c r="H48"/>
  <c r="C48"/>
  <c r="J47"/>
  <c r="I47"/>
  <c r="K47" s="1"/>
  <c r="H47"/>
  <c r="L47" s="1"/>
  <c r="M47" s="1"/>
  <c r="C47"/>
  <c r="J46"/>
  <c r="K46" s="1"/>
  <c r="I46"/>
  <c r="H46"/>
  <c r="C46"/>
  <c r="J45"/>
  <c r="I45"/>
  <c r="K45" s="1"/>
  <c r="H45"/>
  <c r="L45" s="1"/>
  <c r="M45" s="1"/>
  <c r="C45"/>
  <c r="J44"/>
  <c r="K44" s="1"/>
  <c r="I44"/>
  <c r="H44"/>
  <c r="C44"/>
  <c r="J43"/>
  <c r="I43"/>
  <c r="K43" s="1"/>
  <c r="H43"/>
  <c r="L43" s="1"/>
  <c r="M43" s="1"/>
  <c r="C43"/>
  <c r="J42"/>
  <c r="K42" s="1"/>
  <c r="I42"/>
  <c r="H42"/>
  <c r="C42"/>
  <c r="A23"/>
  <c r="A24"/>
  <c r="A25" s="1"/>
  <c r="A26" s="1"/>
  <c r="A27" s="1"/>
  <c r="A28" s="1"/>
  <c r="A29" s="1"/>
  <c r="A30" s="1"/>
  <c r="A31" s="1"/>
  <c r="A32" s="1"/>
  <c r="A33" s="1"/>
  <c r="A34" s="1"/>
  <c r="A35" s="1"/>
  <c r="A36" s="1"/>
  <c r="A22"/>
  <c r="J33"/>
  <c r="K33" s="1"/>
  <c r="I33"/>
  <c r="G33"/>
  <c r="H33" s="1"/>
  <c r="C33"/>
  <c r="J32"/>
  <c r="K32" s="1"/>
  <c r="I32"/>
  <c r="G32"/>
  <c r="H32" s="1"/>
  <c r="C32"/>
  <c r="J31"/>
  <c r="I31"/>
  <c r="K31" s="1"/>
  <c r="G31"/>
  <c r="H31" s="1"/>
  <c r="C31"/>
  <c r="J30"/>
  <c r="K30" s="1"/>
  <c r="I30"/>
  <c r="H30"/>
  <c r="G30"/>
  <c r="C30"/>
  <c r="J29"/>
  <c r="I29"/>
  <c r="K29" s="1"/>
  <c r="G29"/>
  <c r="H29" s="1"/>
  <c r="C29"/>
  <c r="J28"/>
  <c r="K28" s="1"/>
  <c r="I28"/>
  <c r="H28"/>
  <c r="G28"/>
  <c r="C28"/>
  <c r="J27"/>
  <c r="I27"/>
  <c r="K27" s="1"/>
  <c r="G27"/>
  <c r="H27" s="1"/>
  <c r="C27"/>
  <c r="J26"/>
  <c r="K26" s="1"/>
  <c r="I26"/>
  <c r="H26"/>
  <c r="G26"/>
  <c r="C26"/>
  <c r="J25"/>
  <c r="I25"/>
  <c r="K25" s="1"/>
  <c r="G25"/>
  <c r="H25" s="1"/>
  <c r="C25"/>
  <c r="J24"/>
  <c r="K24" s="1"/>
  <c r="I24"/>
  <c r="H24"/>
  <c r="G24"/>
  <c r="C24"/>
  <c r="J23"/>
  <c r="I23"/>
  <c r="K23" s="1"/>
  <c r="G23"/>
  <c r="H23" s="1"/>
  <c r="C23"/>
  <c r="J22"/>
  <c r="K22" s="1"/>
  <c r="I22"/>
  <c r="H22"/>
  <c r="G22"/>
  <c r="C22"/>
  <c r="C21"/>
  <c r="C56"/>
  <c r="C72"/>
  <c r="J21"/>
  <c r="I106"/>
  <c r="I105"/>
  <c r="I96"/>
  <c r="I95"/>
  <c r="I94"/>
  <c r="I93"/>
  <c r="I92"/>
  <c r="I91"/>
  <c r="I90"/>
  <c r="I89"/>
  <c r="I88"/>
  <c r="I87"/>
  <c r="I86"/>
  <c r="I73"/>
  <c r="I72"/>
  <c r="I56"/>
  <c r="K56" s="1"/>
  <c r="I52"/>
  <c r="I34"/>
  <c r="I35"/>
  <c r="I36"/>
  <c r="I21"/>
  <c r="K21" s="1"/>
  <c r="H108"/>
  <c r="F108"/>
  <c r="J106"/>
  <c r="J105"/>
  <c r="J96"/>
  <c r="J95"/>
  <c r="J94"/>
  <c r="J93"/>
  <c r="J92"/>
  <c r="J91"/>
  <c r="J90"/>
  <c r="J89"/>
  <c r="J88"/>
  <c r="J87"/>
  <c r="A87"/>
  <c r="A88" s="1"/>
  <c r="A89" s="1"/>
  <c r="A90" s="1"/>
  <c r="A91" s="1"/>
  <c r="A92" s="1"/>
  <c r="J86"/>
  <c r="F83"/>
  <c r="J73"/>
  <c r="H73"/>
  <c r="C73"/>
  <c r="J72"/>
  <c r="H72"/>
  <c r="H83" s="1"/>
  <c r="F53"/>
  <c r="J52"/>
  <c r="H52"/>
  <c r="H53" s="1"/>
  <c r="C52"/>
  <c r="F38"/>
  <c r="J36"/>
  <c r="G36"/>
  <c r="H36" s="1"/>
  <c r="C36"/>
  <c r="J35"/>
  <c r="G35"/>
  <c r="H35" s="1"/>
  <c r="C35"/>
  <c r="J34"/>
  <c r="G34"/>
  <c r="H34" s="1"/>
  <c r="C34"/>
  <c r="G21"/>
  <c r="H21" s="1"/>
  <c r="C14"/>
  <c r="C11"/>
  <c r="D10"/>
  <c r="C10"/>
  <c r="M81" l="1"/>
  <c r="C13"/>
  <c r="M78"/>
  <c r="M79"/>
  <c r="L76"/>
  <c r="M76"/>
  <c r="M77"/>
  <c r="L75"/>
  <c r="M75" s="1"/>
  <c r="M67"/>
  <c r="D11"/>
  <c r="E11" s="1"/>
  <c r="K63"/>
  <c r="L42"/>
  <c r="M42" s="1"/>
  <c r="L44"/>
  <c r="M44" s="1"/>
  <c r="L46"/>
  <c r="M46" s="1"/>
  <c r="L48"/>
  <c r="M48" s="1"/>
  <c r="L50"/>
  <c r="M50" s="1"/>
  <c r="M51"/>
  <c r="L23"/>
  <c r="M23"/>
  <c r="L25"/>
  <c r="M25"/>
  <c r="L29"/>
  <c r="M29"/>
  <c r="L31"/>
  <c r="M31"/>
  <c r="L32"/>
  <c r="M32" s="1"/>
  <c r="L33"/>
  <c r="M33"/>
  <c r="L27"/>
  <c r="M27" s="1"/>
  <c r="M24"/>
  <c r="M28"/>
  <c r="L22"/>
  <c r="M22" s="1"/>
  <c r="L24"/>
  <c r="L26"/>
  <c r="M26" s="1"/>
  <c r="L28"/>
  <c r="L30"/>
  <c r="M30" s="1"/>
  <c r="K36"/>
  <c r="K34"/>
  <c r="K86"/>
  <c r="E10"/>
  <c r="K73"/>
  <c r="K35"/>
  <c r="K52"/>
  <c r="K72"/>
  <c r="L72" s="1"/>
  <c r="K87"/>
  <c r="L87" s="1"/>
  <c r="M87" s="1"/>
  <c r="K89"/>
  <c r="K91"/>
  <c r="L91" s="1"/>
  <c r="M91" s="1"/>
  <c r="K93"/>
  <c r="K95"/>
  <c r="K105"/>
  <c r="K88"/>
  <c r="L88" s="1"/>
  <c r="M88" s="1"/>
  <c r="K90"/>
  <c r="K92"/>
  <c r="L92" s="1"/>
  <c r="M92" s="1"/>
  <c r="K94"/>
  <c r="K96"/>
  <c r="L96" s="1"/>
  <c r="M96" s="1"/>
  <c r="K106"/>
  <c r="L86"/>
  <c r="L90"/>
  <c r="M90" s="1"/>
  <c r="L94"/>
  <c r="M94" s="1"/>
  <c r="L106"/>
  <c r="M106" s="1"/>
  <c r="L89"/>
  <c r="M89" s="1"/>
  <c r="L93"/>
  <c r="M93" s="1"/>
  <c r="L105"/>
  <c r="M105" s="1"/>
  <c r="L52"/>
  <c r="L53" s="1"/>
  <c r="L95"/>
  <c r="M95" s="1"/>
  <c r="D8"/>
  <c r="C9"/>
  <c r="L21"/>
  <c r="M21" s="1"/>
  <c r="H38"/>
  <c r="C6"/>
  <c r="L34"/>
  <c r="M34" s="1"/>
  <c r="L36"/>
  <c r="M36" s="1"/>
  <c r="L35"/>
  <c r="C7"/>
  <c r="M86"/>
  <c r="C8"/>
  <c r="C12"/>
  <c r="L73"/>
  <c r="D12" s="1"/>
  <c r="L108" l="1"/>
  <c r="D13"/>
  <c r="E13" s="1"/>
  <c r="M108"/>
  <c r="D14"/>
  <c r="E14" s="1"/>
  <c r="M72"/>
  <c r="L83"/>
  <c r="M52"/>
  <c r="M53" s="1"/>
  <c r="D9"/>
  <c r="E9" s="1"/>
  <c r="E8"/>
  <c r="D7"/>
  <c r="E7" s="1"/>
  <c r="E12"/>
  <c r="D6"/>
  <c r="L38"/>
  <c r="M35"/>
  <c r="M73"/>
  <c r="M38"/>
  <c r="C16"/>
  <c r="M83" l="1"/>
  <c r="D16"/>
  <c r="E6"/>
  <c r="E16"/>
</calcChain>
</file>

<file path=xl/sharedStrings.xml><?xml version="1.0" encoding="utf-8"?>
<sst xmlns="http://schemas.openxmlformats.org/spreadsheetml/2006/main" count="124" uniqueCount="36">
  <si>
    <t>TDS Amount</t>
  </si>
  <si>
    <t>Interest</t>
  </si>
  <si>
    <t xml:space="preserve">Total </t>
  </si>
  <si>
    <t>Challan No.</t>
  </si>
  <si>
    <t>Date</t>
  </si>
  <si>
    <t>Bank Name</t>
  </si>
  <si>
    <t>Branch</t>
  </si>
  <si>
    <t>BSR Code</t>
  </si>
  <si>
    <t>194C</t>
  </si>
  <si>
    <t>Com.</t>
  </si>
  <si>
    <t>Non Com.</t>
  </si>
  <si>
    <t>194I</t>
  </si>
  <si>
    <t>194Ib</t>
  </si>
  <si>
    <t>194J</t>
  </si>
  <si>
    <t>194Ia</t>
  </si>
  <si>
    <t>192B</t>
  </si>
  <si>
    <t>194H</t>
  </si>
  <si>
    <t>194A</t>
  </si>
  <si>
    <t>Date of TDS Payment</t>
  </si>
  <si>
    <t>194C-Contractor</t>
  </si>
  <si>
    <t>Sl. No.</t>
  </si>
  <si>
    <t>Party Name</t>
  </si>
  <si>
    <t>Com./Non Com.</t>
  </si>
  <si>
    <t>Invoice Date</t>
  </si>
  <si>
    <t>Pan No.</t>
  </si>
  <si>
    <t>Gross Amount</t>
  </si>
  <si>
    <t>TDS Rate</t>
  </si>
  <si>
    <t>TDS Due Date</t>
  </si>
  <si>
    <t>TDS Payment Date</t>
  </si>
  <si>
    <t>Month</t>
  </si>
  <si>
    <t>Total TDS</t>
  </si>
  <si>
    <t>Total</t>
  </si>
  <si>
    <t>194Ib-Rent on Land &amp; Property (10%)</t>
  </si>
  <si>
    <t>194Ia- Rent on Plant &amp; Machinary (2%)</t>
  </si>
  <si>
    <t>TDS SUMMARY FOR THE MONTH-</t>
  </si>
  <si>
    <t>Select the month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</si>
</sst>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mmmm\-yy;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20"/>
      <color theme="1"/>
      <name val="Algerian"/>
      <family val="5"/>
    </font>
    <font>
      <i/>
      <sz val="11"/>
      <color theme="1"/>
      <name val="Algerian"/>
      <family val="5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Protection="1">
      <protection locked="0"/>
    </xf>
    <xf numFmtId="43" fontId="0" fillId="0" borderId="0" xfId="1" applyFont="1" applyProtection="1">
      <protection locked="0"/>
    </xf>
    <xf numFmtId="0" fontId="5" fillId="5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164" fontId="3" fillId="2" borderId="0" xfId="0" applyNumberFormat="1" applyFont="1" applyFill="1" applyProtection="1">
      <protection locked="0"/>
    </xf>
    <xf numFmtId="43" fontId="4" fillId="2" borderId="0" xfId="1" applyFont="1" applyFill="1" applyProtection="1">
      <protection locked="0"/>
    </xf>
    <xf numFmtId="0" fontId="0" fillId="3" borderId="0" xfId="0" applyFill="1" applyProtection="1">
      <protection locked="0"/>
    </xf>
    <xf numFmtId="0" fontId="0" fillId="2" borderId="0" xfId="0" applyFill="1" applyProtection="1">
      <protection locked="0"/>
    </xf>
    <xf numFmtId="17" fontId="0" fillId="0" borderId="0" xfId="0" applyNumberFormat="1" applyProtection="1">
      <protection locked="0"/>
    </xf>
    <xf numFmtId="0" fontId="0" fillId="4" borderId="0" xfId="0" applyFill="1" applyProtection="1">
      <protection locked="0"/>
    </xf>
    <xf numFmtId="0" fontId="2" fillId="0" borderId="0" xfId="0" applyFont="1" applyProtection="1">
      <protection locked="0"/>
    </xf>
    <xf numFmtId="43" fontId="2" fillId="0" borderId="0" xfId="1" applyFont="1" applyProtection="1">
      <protection locked="0"/>
    </xf>
    <xf numFmtId="0" fontId="5" fillId="2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15" fontId="0" fillId="0" borderId="0" xfId="0" applyNumberFormat="1" applyProtection="1">
      <protection locked="0"/>
    </xf>
    <xf numFmtId="14" fontId="0" fillId="5" borderId="0" xfId="0" applyNumberFormat="1" applyFill="1" applyProtection="1">
      <protection locked="0"/>
    </xf>
    <xf numFmtId="0" fontId="0" fillId="6" borderId="0" xfId="0" applyFill="1" applyProtection="1">
      <protection locked="0"/>
    </xf>
    <xf numFmtId="4" fontId="0" fillId="0" borderId="0" xfId="0" applyNumberFormat="1" applyProtection="1">
      <protection locked="0"/>
    </xf>
    <xf numFmtId="15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9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2" fillId="0" borderId="0" xfId="0" applyNumberFormat="1" applyFont="1" applyProtection="1"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3" fontId="0" fillId="0" borderId="0" xfId="1" applyFont="1" applyProtection="1"/>
    <xf numFmtId="0" fontId="0" fillId="0" borderId="0" xfId="0" applyProtection="1"/>
    <xf numFmtId="43" fontId="2" fillId="0" borderId="0" xfId="0" applyNumberFormat="1" applyFont="1" applyProtection="1"/>
    <xf numFmtId="0" fontId="4" fillId="2" borderId="0" xfId="0" applyFont="1" applyFill="1" applyProtection="1"/>
    <xf numFmtId="0" fontId="0" fillId="2" borderId="0" xfId="0" applyFill="1" applyProtection="1"/>
    <xf numFmtId="0" fontId="2" fillId="0" borderId="0" xfId="0" applyFont="1" applyProtection="1"/>
    <xf numFmtId="15" fontId="0" fillId="0" borderId="0" xfId="0" applyNumberFormat="1" applyProtection="1"/>
    <xf numFmtId="0" fontId="0" fillId="6" borderId="0" xfId="0" applyFill="1" applyProtection="1"/>
    <xf numFmtId="15" fontId="2" fillId="0" borderId="0" xfId="0" applyNumberFormat="1" applyFont="1" applyProtection="1"/>
    <xf numFmtId="43" fontId="0" fillId="6" borderId="0" xfId="1" applyFont="1" applyFill="1" applyProtection="1"/>
    <xf numFmtId="4" fontId="2" fillId="0" borderId="0" xfId="0" applyNumberFormat="1" applyFont="1" applyProtection="1"/>
    <xf numFmtId="43" fontId="2" fillId="0" borderId="0" xfId="1" applyFont="1" applyProtection="1"/>
    <xf numFmtId="14" fontId="0" fillId="0" borderId="0" xfId="0" applyNumberFormat="1" applyProtection="1"/>
    <xf numFmtId="43" fontId="4" fillId="2" borderId="0" xfId="1" applyFont="1" applyFill="1" applyProtection="1"/>
    <xf numFmtId="43" fontId="0" fillId="2" borderId="0" xfId="1" applyFont="1" applyFill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466725</xdr:colOff>
      <xdr:row>15</xdr:row>
      <xdr:rowOff>95250</xdr:rowOff>
    </xdr:from>
    <xdr:to>
      <xdr:col>9</xdr:col>
      <xdr:colOff>809625</xdr:colOff>
      <xdr:row>17</xdr:row>
      <xdr:rowOff>104775</xdr:rowOff>
    </xdr:to>
    <xdr:sp macro="" textlink="">
      <xdr:nvSpPr>
        <xdr:cNvPr id="2" name="Down Arrow 1"/>
        <xdr:cNvSpPr/>
      </xdr:nvSpPr>
      <xdr:spPr>
        <a:xfrm>
          <a:off x="7848600" y="3124200"/>
          <a:ext cx="342900" cy="3905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9"/>
  <sheetViews>
    <sheetView tabSelected="1" topLeftCell="A70" zoomScale="85" zoomScaleNormal="85" workbookViewId="0">
      <selection activeCell="A6" sqref="A6"/>
    </sheetView>
  </sheetViews>
  <sheetFormatPr defaultColWidth="0" defaultRowHeight="15" zeroHeight="1"/>
  <cols>
    <col min="1" max="1" width="9.140625" style="1" customWidth="1"/>
    <col min="2" max="2" width="18.42578125" style="1" customWidth="1"/>
    <col min="3" max="3" width="13.28515625" style="1" customWidth="1"/>
    <col min="4" max="4" width="12" style="1" bestFit="1" customWidth="1"/>
    <col min="5" max="5" width="12.42578125" style="1" customWidth="1"/>
    <col min="6" max="6" width="21" style="1" bestFit="1" customWidth="1"/>
    <col min="7" max="7" width="7.140625" style="1" customWidth="1"/>
    <col min="8" max="8" width="11.85546875" style="27" bestFit="1" customWidth="1"/>
    <col min="9" max="9" width="12.85546875" style="28" bestFit="1" customWidth="1"/>
    <col min="10" max="10" width="19.42578125" style="1" customWidth="1"/>
    <col min="11" max="11" width="7" style="1" bestFit="1" customWidth="1"/>
    <col min="12" max="12" width="10.5703125" style="2" bestFit="1" customWidth="1"/>
    <col min="13" max="13" width="10.5703125" style="27" bestFit="1" customWidth="1"/>
    <col min="14" max="15" width="9.140625" style="1" customWidth="1"/>
    <col min="16" max="17" width="9.140625" style="1" hidden="1" customWidth="1"/>
    <col min="18" max="18" width="0" style="1" hidden="1" customWidth="1"/>
    <col min="19" max="16384" width="9.140625" style="1" hidden="1"/>
  </cols>
  <sheetData>
    <row r="1" spans="1:18"/>
    <row r="2" spans="1:18">
      <c r="F2" s="3" t="s">
        <v>35</v>
      </c>
    </row>
    <row r="3" spans="1:18" s="8" customFormat="1" ht="28.5">
      <c r="A3" s="4" t="s">
        <v>34</v>
      </c>
      <c r="B3" s="5"/>
      <c r="C3" s="5"/>
      <c r="D3" s="5"/>
      <c r="E3" s="5"/>
      <c r="F3" s="6">
        <v>42095</v>
      </c>
      <c r="G3" s="5"/>
      <c r="H3" s="40"/>
      <c r="I3" s="30"/>
      <c r="J3" s="5"/>
      <c r="K3" s="5"/>
      <c r="L3" s="7"/>
      <c r="M3" s="40"/>
    </row>
    <row r="4" spans="1:18"/>
    <row r="5" spans="1:18"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41" t="s">
        <v>5</v>
      </c>
      <c r="I5" s="31" t="s">
        <v>6</v>
      </c>
      <c r="J5" s="9" t="s">
        <v>7</v>
      </c>
      <c r="P5" s="10">
        <v>42095</v>
      </c>
    </row>
    <row r="6" spans="1:18">
      <c r="A6" s="1" t="s">
        <v>8</v>
      </c>
      <c r="B6" s="1" t="s">
        <v>9</v>
      </c>
      <c r="C6" s="27">
        <f>SUMIF($C$21:$C$37,$B6,$H$21:$H$37)</f>
        <v>0</v>
      </c>
      <c r="D6" s="27">
        <f>SUMIF($C$21:$C$37,$B6,$L$21:$L$37)</f>
        <v>0</v>
      </c>
      <c r="E6" s="27">
        <f>C6+D6</f>
        <v>0</v>
      </c>
      <c r="H6" s="2"/>
      <c r="I6" s="1"/>
      <c r="P6" s="10">
        <v>42125</v>
      </c>
      <c r="R6" s="1" t="s">
        <v>8</v>
      </c>
    </row>
    <row r="7" spans="1:18">
      <c r="B7" s="1" t="s">
        <v>10</v>
      </c>
      <c r="C7" s="27">
        <f>SUMIF($C$21:$C$37,$B7,$H$21:$H$37)</f>
        <v>0</v>
      </c>
      <c r="D7" s="27">
        <f>SUMIF($C$21:$C$37,$B7,$L$21:$L$37)</f>
        <v>0</v>
      </c>
      <c r="E7" s="27">
        <f>C7+D7</f>
        <v>0</v>
      </c>
      <c r="H7" s="2"/>
      <c r="I7" s="1"/>
      <c r="P7" s="10">
        <v>42156</v>
      </c>
      <c r="R7" s="1" t="s">
        <v>11</v>
      </c>
    </row>
    <row r="8" spans="1:18">
      <c r="A8" s="1" t="s">
        <v>12</v>
      </c>
      <c r="B8" s="1" t="s">
        <v>9</v>
      </c>
      <c r="C8" s="27">
        <f>SUMIF($C$52:$C$53,$B8,$H$52:$H$53)</f>
        <v>0</v>
      </c>
      <c r="D8" s="27">
        <f>SUMIF($C$52:$C$53,$B8,$L$52:$L$53)</f>
        <v>0</v>
      </c>
      <c r="E8" s="27">
        <f t="shared" ref="E8:E13" si="0">C8+D8</f>
        <v>0</v>
      </c>
      <c r="H8" s="2"/>
      <c r="I8" s="1"/>
      <c r="P8" s="10">
        <v>42186</v>
      </c>
      <c r="R8" s="1" t="s">
        <v>13</v>
      </c>
    </row>
    <row r="9" spans="1:18">
      <c r="B9" s="1" t="s">
        <v>10</v>
      </c>
      <c r="C9" s="27">
        <f>SUMIF($C$52:$C$53,$B9,$H$52:$H$53)</f>
        <v>0</v>
      </c>
      <c r="D9" s="27">
        <f>SUMIF($C$52:$C$53,$B9,$L$52:$L$53)</f>
        <v>0</v>
      </c>
      <c r="E9" s="27">
        <f t="shared" si="0"/>
        <v>0</v>
      </c>
      <c r="H9" s="2"/>
      <c r="I9" s="1"/>
      <c r="P9" s="10">
        <v>42217</v>
      </c>
      <c r="R9" s="1" t="s">
        <v>14</v>
      </c>
    </row>
    <row r="10" spans="1:18">
      <c r="A10" s="1" t="s">
        <v>14</v>
      </c>
      <c r="B10" s="1" t="s">
        <v>9</v>
      </c>
      <c r="C10" s="27">
        <f>SUMIF($C$56:$C$69,$B10,$H$56:$H$69)</f>
        <v>0</v>
      </c>
      <c r="D10" s="27">
        <f>SUMIF($C$56:$C$69,$B10,$L$56:$L$69)</f>
        <v>0</v>
      </c>
      <c r="E10" s="27">
        <f t="shared" si="0"/>
        <v>0</v>
      </c>
      <c r="H10" s="2"/>
      <c r="I10" s="1"/>
      <c r="P10" s="10">
        <v>42248</v>
      </c>
      <c r="R10" s="1" t="s">
        <v>12</v>
      </c>
    </row>
    <row r="11" spans="1:18">
      <c r="B11" s="1" t="s">
        <v>10</v>
      </c>
      <c r="C11" s="27">
        <f>SUMIF($C$56:$C$69,$B11,$H$56:$H$69)</f>
        <v>0</v>
      </c>
      <c r="D11" s="27">
        <f>SUMIF($C$56:$C$69,$B11,$L$56:$L$69)</f>
        <v>0</v>
      </c>
      <c r="E11" s="27">
        <f t="shared" si="0"/>
        <v>0</v>
      </c>
      <c r="H11" s="2"/>
      <c r="I11" s="1"/>
      <c r="P11" s="10">
        <v>42278</v>
      </c>
      <c r="R11" s="1" t="s">
        <v>15</v>
      </c>
    </row>
    <row r="12" spans="1:18">
      <c r="A12" s="1" t="s">
        <v>13</v>
      </c>
      <c r="B12" s="1" t="s">
        <v>9</v>
      </c>
      <c r="C12" s="27">
        <f>SUMIF($C$72:$C$83,$B12,$H$72:$H$83)</f>
        <v>0</v>
      </c>
      <c r="D12" s="27">
        <f>SUMIF($C$72:$C$83,$B12,$L$72:$L$83)</f>
        <v>0</v>
      </c>
      <c r="E12" s="27">
        <f t="shared" si="0"/>
        <v>0</v>
      </c>
      <c r="H12" s="2"/>
      <c r="I12" s="1"/>
      <c r="P12" s="10">
        <v>42309</v>
      </c>
      <c r="R12" s="1" t="s">
        <v>16</v>
      </c>
    </row>
    <row r="13" spans="1:18">
      <c r="B13" s="1" t="s">
        <v>10</v>
      </c>
      <c r="C13" s="27">
        <f>SUMIF($C$72:$C$83,$B13,$H$72:$H$83)</f>
        <v>0</v>
      </c>
      <c r="D13" s="27">
        <f>SUMIF($C$72:$C$83,$B13,$L$72:$L$83)</f>
        <v>0</v>
      </c>
      <c r="E13" s="27">
        <f t="shared" si="0"/>
        <v>0</v>
      </c>
      <c r="H13" s="2"/>
      <c r="I13" s="1"/>
      <c r="P13" s="10">
        <v>42339</v>
      </c>
      <c r="R13" s="1" t="s">
        <v>17</v>
      </c>
    </row>
    <row r="14" spans="1:18">
      <c r="A14" s="1" t="s">
        <v>15</v>
      </c>
      <c r="B14" s="1" t="s">
        <v>10</v>
      </c>
      <c r="C14" s="27">
        <f>SUMIF($C$86:$C$106,$B14,$H$86:$H$106)</f>
        <v>0</v>
      </c>
      <c r="D14" s="27">
        <f>SUMIF($C$86:$C$106,$B14,$L$86:$L$106)</f>
        <v>0</v>
      </c>
      <c r="E14" s="27">
        <f>C14+D14</f>
        <v>0</v>
      </c>
      <c r="H14" s="2"/>
      <c r="I14" s="1"/>
      <c r="P14" s="10">
        <v>42370</v>
      </c>
    </row>
    <row r="15" spans="1:18">
      <c r="C15" s="28"/>
      <c r="D15" s="28"/>
      <c r="E15" s="28"/>
      <c r="H15" s="2"/>
      <c r="I15" s="1"/>
      <c r="J15" s="11" t="s">
        <v>18</v>
      </c>
      <c r="P15" s="10">
        <v>42401</v>
      </c>
    </row>
    <row r="16" spans="1:18" s="12" customFormat="1">
      <c r="C16" s="29">
        <f>SUM(C6:C15)</f>
        <v>0</v>
      </c>
      <c r="D16" s="29">
        <f>SUM(D6:D15)</f>
        <v>0</v>
      </c>
      <c r="E16" s="29">
        <f>SUM(C16:D16)</f>
        <v>0</v>
      </c>
      <c r="H16" s="38"/>
      <c r="I16" s="32"/>
      <c r="L16" s="13"/>
      <c r="M16" s="38"/>
      <c r="P16" s="10">
        <v>42430</v>
      </c>
    </row>
    <row r="17" spans="1:13"/>
    <row r="18" spans="1:13"/>
    <row r="19" spans="1:13">
      <c r="B19" s="14" t="s">
        <v>19</v>
      </c>
      <c r="C19" s="15"/>
      <c r="D19" s="15"/>
      <c r="E19" s="15"/>
      <c r="I19" s="33"/>
      <c r="J19" s="17">
        <v>42348</v>
      </c>
    </row>
    <row r="20" spans="1:13">
      <c r="A20" s="18" t="s">
        <v>20</v>
      </c>
      <c r="B20" s="18" t="s">
        <v>21</v>
      </c>
      <c r="C20" s="18" t="s">
        <v>22</v>
      </c>
      <c r="D20" s="18" t="s">
        <v>23</v>
      </c>
      <c r="E20" s="18" t="s">
        <v>24</v>
      </c>
      <c r="F20" s="18" t="s">
        <v>25</v>
      </c>
      <c r="G20" s="18" t="s">
        <v>26</v>
      </c>
      <c r="H20" s="36" t="s">
        <v>0</v>
      </c>
      <c r="I20" s="34" t="s">
        <v>27</v>
      </c>
      <c r="J20" s="34" t="s">
        <v>28</v>
      </c>
      <c r="K20" s="34" t="s">
        <v>29</v>
      </c>
      <c r="L20" s="36" t="s">
        <v>1</v>
      </c>
      <c r="M20" s="36" t="s">
        <v>30</v>
      </c>
    </row>
    <row r="21" spans="1:13">
      <c r="A21" s="1">
        <v>1</v>
      </c>
      <c r="C21" s="28" t="str">
        <f>IF(RIGHT(LEFT(E21,4),1)="C","Com.","Non Com.")</f>
        <v>Non Com.</v>
      </c>
      <c r="D21" s="16"/>
      <c r="F21" s="19"/>
      <c r="G21" s="28" t="str">
        <f>IF(OR(RIGHT(LEFT(E21,4),1)="C",RIGHT(LEFT(E21,4),1)="F"),"2%","1%")</f>
        <v>1%</v>
      </c>
      <c r="H21" s="27">
        <f>ROUND((F21*G21),0)</f>
        <v>0</v>
      </c>
      <c r="I21" s="33">
        <f>EOMONTH($F$3,1)+7</f>
        <v>42162</v>
      </c>
      <c r="J21" s="33">
        <f>$J$19</f>
        <v>42348</v>
      </c>
      <c r="K21" s="27">
        <f>IFERROR(MONTH(J21-EOMONTH(I21,-2)),0)</f>
        <v>8</v>
      </c>
      <c r="L21" s="27">
        <f>ROUND((H21*K21*1.5%),0)</f>
        <v>0</v>
      </c>
      <c r="M21" s="27">
        <f>H21+L21</f>
        <v>0</v>
      </c>
    </row>
    <row r="22" spans="1:13">
      <c r="A22" s="1">
        <f>A21+1</f>
        <v>2</v>
      </c>
      <c r="C22" s="28" t="str">
        <f t="shared" ref="C22:C33" si="1">IF(RIGHT(LEFT(E22,4),1)="C","Com.","Non Com.")</f>
        <v>Non Com.</v>
      </c>
      <c r="D22" s="16"/>
      <c r="F22" s="19"/>
      <c r="G22" s="28" t="str">
        <f t="shared" ref="G22:G33" si="2">IF(OR(RIGHT(LEFT(E22,4),1)="C",RIGHT(LEFT(E22,4),1)="F"),"2%","1%")</f>
        <v>1%</v>
      </c>
      <c r="H22" s="27">
        <f t="shared" ref="H22:H33" si="3">ROUND((F22*G22),0)</f>
        <v>0</v>
      </c>
      <c r="I22" s="33">
        <f t="shared" ref="I22:I33" si="4">EOMONTH($F$3,1)+7</f>
        <v>42162</v>
      </c>
      <c r="J22" s="33">
        <f t="shared" ref="J22:J33" si="5">$J$19</f>
        <v>42348</v>
      </c>
      <c r="K22" s="27">
        <f t="shared" ref="K22:K33" si="6">IFERROR(MONTH(J22-EOMONTH(I22,-2)),0)</f>
        <v>8</v>
      </c>
      <c r="L22" s="27">
        <f t="shared" ref="L22:L33" si="7">ROUND((H22*K22*1.5%),0)</f>
        <v>0</v>
      </c>
      <c r="M22" s="27">
        <f t="shared" ref="M22:M33" si="8">H22+L22</f>
        <v>0</v>
      </c>
    </row>
    <row r="23" spans="1:13">
      <c r="A23" s="1">
        <f t="shared" ref="A23:A36" si="9">A22+1</f>
        <v>3</v>
      </c>
      <c r="C23" s="28" t="str">
        <f t="shared" si="1"/>
        <v>Non Com.</v>
      </c>
      <c r="D23" s="16"/>
      <c r="F23" s="19"/>
      <c r="G23" s="28" t="str">
        <f t="shared" si="2"/>
        <v>1%</v>
      </c>
      <c r="H23" s="27">
        <f t="shared" si="3"/>
        <v>0</v>
      </c>
      <c r="I23" s="33">
        <f t="shared" si="4"/>
        <v>42162</v>
      </c>
      <c r="J23" s="33">
        <f t="shared" si="5"/>
        <v>42348</v>
      </c>
      <c r="K23" s="27">
        <f t="shared" si="6"/>
        <v>8</v>
      </c>
      <c r="L23" s="27">
        <f t="shared" si="7"/>
        <v>0</v>
      </c>
      <c r="M23" s="27">
        <f t="shared" si="8"/>
        <v>0</v>
      </c>
    </row>
    <row r="24" spans="1:13">
      <c r="A24" s="1">
        <f t="shared" si="9"/>
        <v>4</v>
      </c>
      <c r="C24" s="28" t="str">
        <f t="shared" si="1"/>
        <v>Non Com.</v>
      </c>
      <c r="D24" s="16"/>
      <c r="F24" s="19"/>
      <c r="G24" s="28" t="str">
        <f t="shared" si="2"/>
        <v>1%</v>
      </c>
      <c r="H24" s="27">
        <f t="shared" si="3"/>
        <v>0</v>
      </c>
      <c r="I24" s="33">
        <f t="shared" si="4"/>
        <v>42162</v>
      </c>
      <c r="J24" s="33">
        <f t="shared" si="5"/>
        <v>42348</v>
      </c>
      <c r="K24" s="27">
        <f t="shared" si="6"/>
        <v>8</v>
      </c>
      <c r="L24" s="27">
        <f t="shared" si="7"/>
        <v>0</v>
      </c>
      <c r="M24" s="27">
        <f t="shared" si="8"/>
        <v>0</v>
      </c>
    </row>
    <row r="25" spans="1:13">
      <c r="A25" s="1">
        <f t="shared" si="9"/>
        <v>5</v>
      </c>
      <c r="C25" s="28" t="str">
        <f t="shared" si="1"/>
        <v>Non Com.</v>
      </c>
      <c r="D25" s="16"/>
      <c r="F25" s="19"/>
      <c r="G25" s="28" t="str">
        <f t="shared" si="2"/>
        <v>1%</v>
      </c>
      <c r="H25" s="27">
        <f t="shared" si="3"/>
        <v>0</v>
      </c>
      <c r="I25" s="33">
        <f t="shared" si="4"/>
        <v>42162</v>
      </c>
      <c r="J25" s="33">
        <f t="shared" si="5"/>
        <v>42348</v>
      </c>
      <c r="K25" s="27">
        <f t="shared" si="6"/>
        <v>8</v>
      </c>
      <c r="L25" s="27">
        <f t="shared" si="7"/>
        <v>0</v>
      </c>
      <c r="M25" s="27">
        <f t="shared" si="8"/>
        <v>0</v>
      </c>
    </row>
    <row r="26" spans="1:13">
      <c r="A26" s="1">
        <f t="shared" si="9"/>
        <v>6</v>
      </c>
      <c r="C26" s="28" t="str">
        <f t="shared" si="1"/>
        <v>Non Com.</v>
      </c>
      <c r="D26" s="16"/>
      <c r="F26" s="19"/>
      <c r="G26" s="28" t="str">
        <f t="shared" si="2"/>
        <v>1%</v>
      </c>
      <c r="H26" s="27">
        <f t="shared" si="3"/>
        <v>0</v>
      </c>
      <c r="I26" s="33">
        <f t="shared" si="4"/>
        <v>42162</v>
      </c>
      <c r="J26" s="33">
        <f t="shared" si="5"/>
        <v>42348</v>
      </c>
      <c r="K26" s="27">
        <f t="shared" si="6"/>
        <v>8</v>
      </c>
      <c r="L26" s="27">
        <f t="shared" si="7"/>
        <v>0</v>
      </c>
      <c r="M26" s="27">
        <f t="shared" si="8"/>
        <v>0</v>
      </c>
    </row>
    <row r="27" spans="1:13">
      <c r="A27" s="1">
        <f t="shared" si="9"/>
        <v>7</v>
      </c>
      <c r="C27" s="28" t="str">
        <f t="shared" si="1"/>
        <v>Non Com.</v>
      </c>
      <c r="D27" s="16"/>
      <c r="F27" s="19"/>
      <c r="G27" s="28" t="str">
        <f t="shared" si="2"/>
        <v>1%</v>
      </c>
      <c r="H27" s="27">
        <f t="shared" si="3"/>
        <v>0</v>
      </c>
      <c r="I27" s="33">
        <f t="shared" si="4"/>
        <v>42162</v>
      </c>
      <c r="J27" s="33">
        <f t="shared" si="5"/>
        <v>42348</v>
      </c>
      <c r="K27" s="27">
        <f t="shared" si="6"/>
        <v>8</v>
      </c>
      <c r="L27" s="27">
        <f t="shared" si="7"/>
        <v>0</v>
      </c>
      <c r="M27" s="27">
        <f t="shared" si="8"/>
        <v>0</v>
      </c>
    </row>
    <row r="28" spans="1:13">
      <c r="A28" s="1">
        <f t="shared" si="9"/>
        <v>8</v>
      </c>
      <c r="C28" s="28" t="str">
        <f t="shared" si="1"/>
        <v>Non Com.</v>
      </c>
      <c r="D28" s="16"/>
      <c r="F28" s="19"/>
      <c r="G28" s="28" t="str">
        <f t="shared" si="2"/>
        <v>1%</v>
      </c>
      <c r="H28" s="27">
        <f t="shared" si="3"/>
        <v>0</v>
      </c>
      <c r="I28" s="33">
        <f t="shared" si="4"/>
        <v>42162</v>
      </c>
      <c r="J28" s="33">
        <f t="shared" si="5"/>
        <v>42348</v>
      </c>
      <c r="K28" s="27">
        <f t="shared" si="6"/>
        <v>8</v>
      </c>
      <c r="L28" s="27">
        <f t="shared" si="7"/>
        <v>0</v>
      </c>
      <c r="M28" s="27">
        <f t="shared" si="8"/>
        <v>0</v>
      </c>
    </row>
    <row r="29" spans="1:13">
      <c r="A29" s="1">
        <f t="shared" si="9"/>
        <v>9</v>
      </c>
      <c r="C29" s="28" t="str">
        <f t="shared" si="1"/>
        <v>Non Com.</v>
      </c>
      <c r="D29" s="16"/>
      <c r="F29" s="19"/>
      <c r="G29" s="28" t="str">
        <f t="shared" si="2"/>
        <v>1%</v>
      </c>
      <c r="H29" s="27">
        <f t="shared" si="3"/>
        <v>0</v>
      </c>
      <c r="I29" s="33">
        <f t="shared" si="4"/>
        <v>42162</v>
      </c>
      <c r="J29" s="33">
        <f t="shared" si="5"/>
        <v>42348</v>
      </c>
      <c r="K29" s="27">
        <f t="shared" si="6"/>
        <v>8</v>
      </c>
      <c r="L29" s="27">
        <f t="shared" si="7"/>
        <v>0</v>
      </c>
      <c r="M29" s="27">
        <f t="shared" si="8"/>
        <v>0</v>
      </c>
    </row>
    <row r="30" spans="1:13">
      <c r="A30" s="1">
        <f t="shared" si="9"/>
        <v>10</v>
      </c>
      <c r="C30" s="28" t="str">
        <f t="shared" si="1"/>
        <v>Non Com.</v>
      </c>
      <c r="D30" s="16"/>
      <c r="F30" s="19"/>
      <c r="G30" s="28" t="str">
        <f t="shared" si="2"/>
        <v>1%</v>
      </c>
      <c r="H30" s="27">
        <f t="shared" si="3"/>
        <v>0</v>
      </c>
      <c r="I30" s="33">
        <f t="shared" si="4"/>
        <v>42162</v>
      </c>
      <c r="J30" s="33">
        <f t="shared" si="5"/>
        <v>42348</v>
      </c>
      <c r="K30" s="27">
        <f t="shared" si="6"/>
        <v>8</v>
      </c>
      <c r="L30" s="27">
        <f t="shared" si="7"/>
        <v>0</v>
      </c>
      <c r="M30" s="27">
        <f t="shared" si="8"/>
        <v>0</v>
      </c>
    </row>
    <row r="31" spans="1:13">
      <c r="A31" s="1">
        <f t="shared" si="9"/>
        <v>11</v>
      </c>
      <c r="C31" s="28" t="str">
        <f t="shared" si="1"/>
        <v>Non Com.</v>
      </c>
      <c r="D31" s="16"/>
      <c r="F31" s="19"/>
      <c r="G31" s="28" t="str">
        <f t="shared" si="2"/>
        <v>1%</v>
      </c>
      <c r="H31" s="27">
        <f t="shared" si="3"/>
        <v>0</v>
      </c>
      <c r="I31" s="33">
        <f t="shared" si="4"/>
        <v>42162</v>
      </c>
      <c r="J31" s="33">
        <f t="shared" si="5"/>
        <v>42348</v>
      </c>
      <c r="K31" s="27">
        <f t="shared" si="6"/>
        <v>8</v>
      </c>
      <c r="L31" s="27">
        <f t="shared" si="7"/>
        <v>0</v>
      </c>
      <c r="M31" s="27">
        <f t="shared" si="8"/>
        <v>0</v>
      </c>
    </row>
    <row r="32" spans="1:13">
      <c r="A32" s="1">
        <f t="shared" si="9"/>
        <v>12</v>
      </c>
      <c r="C32" s="28" t="str">
        <f t="shared" si="1"/>
        <v>Non Com.</v>
      </c>
      <c r="D32" s="16"/>
      <c r="F32" s="19"/>
      <c r="G32" s="28" t="str">
        <f t="shared" si="2"/>
        <v>1%</v>
      </c>
      <c r="H32" s="27">
        <f t="shared" si="3"/>
        <v>0</v>
      </c>
      <c r="I32" s="33">
        <f t="shared" si="4"/>
        <v>42162</v>
      </c>
      <c r="J32" s="33">
        <f t="shared" si="5"/>
        <v>42348</v>
      </c>
      <c r="K32" s="27">
        <f t="shared" si="6"/>
        <v>8</v>
      </c>
      <c r="L32" s="27">
        <f t="shared" si="7"/>
        <v>0</v>
      </c>
      <c r="M32" s="27">
        <f t="shared" si="8"/>
        <v>0</v>
      </c>
    </row>
    <row r="33" spans="1:13">
      <c r="A33" s="1">
        <f t="shared" si="9"/>
        <v>13</v>
      </c>
      <c r="C33" s="28" t="str">
        <f t="shared" si="1"/>
        <v>Non Com.</v>
      </c>
      <c r="D33" s="16"/>
      <c r="F33" s="19"/>
      <c r="G33" s="28" t="str">
        <f t="shared" si="2"/>
        <v>1%</v>
      </c>
      <c r="H33" s="27">
        <f t="shared" si="3"/>
        <v>0</v>
      </c>
      <c r="I33" s="33">
        <f t="shared" si="4"/>
        <v>42162</v>
      </c>
      <c r="J33" s="33">
        <f t="shared" si="5"/>
        <v>42348</v>
      </c>
      <c r="K33" s="27">
        <f t="shared" si="6"/>
        <v>8</v>
      </c>
      <c r="L33" s="27">
        <f t="shared" si="7"/>
        <v>0</v>
      </c>
      <c r="M33" s="27">
        <f t="shared" si="8"/>
        <v>0</v>
      </c>
    </row>
    <row r="34" spans="1:13">
      <c r="A34" s="1">
        <f t="shared" si="9"/>
        <v>14</v>
      </c>
      <c r="C34" s="28" t="str">
        <f>IF(RIGHT(LEFT(E34,4),1)="C","Com.","Non Com.")</f>
        <v>Non Com.</v>
      </c>
      <c r="D34" s="16"/>
      <c r="F34" s="19"/>
      <c r="G34" s="28" t="str">
        <f>IF(OR(RIGHT(LEFT(E34,4),1)="C",RIGHT(LEFT(E34,4),1)="F"),"2%","1%")</f>
        <v>1%</v>
      </c>
      <c r="H34" s="27">
        <f>ROUND((F34*G34),0)</f>
        <v>0</v>
      </c>
      <c r="I34" s="33">
        <f>EOMONTH($F$3,1)+7</f>
        <v>42162</v>
      </c>
      <c r="J34" s="33">
        <f>$J$19</f>
        <v>42348</v>
      </c>
      <c r="K34" s="27">
        <f>IFERROR(MONTH(J34-EOMONTH(I34,-2)),0)</f>
        <v>8</v>
      </c>
      <c r="L34" s="27">
        <f>ROUND((H34*K34*1.5%),0)</f>
        <v>0</v>
      </c>
      <c r="M34" s="27">
        <f>H34+L34</f>
        <v>0</v>
      </c>
    </row>
    <row r="35" spans="1:13">
      <c r="A35" s="1">
        <f t="shared" si="9"/>
        <v>15</v>
      </c>
      <c r="C35" s="28" t="str">
        <f>IF(RIGHT(LEFT(E35,4),1)="C","Com.","Non Com.")</f>
        <v>Non Com.</v>
      </c>
      <c r="D35" s="16"/>
      <c r="F35" s="19"/>
      <c r="G35" s="28" t="str">
        <f>IF(OR(RIGHT(LEFT(E35,4),1)="C",RIGHT(LEFT(E35,4),1)="F"),"2%","1%")</f>
        <v>1%</v>
      </c>
      <c r="H35" s="27">
        <f>ROUND((F35*G35),0)</f>
        <v>0</v>
      </c>
      <c r="I35" s="33">
        <f>EOMONTH($F$3,1)+7</f>
        <v>42162</v>
      </c>
      <c r="J35" s="33">
        <f>$J$19</f>
        <v>42348</v>
      </c>
      <c r="K35" s="27">
        <f>IFERROR(MONTH(J35-EOMONTH(I35,-2)),0)</f>
        <v>8</v>
      </c>
      <c r="L35" s="27">
        <f>ROUND((H35*K35*1.5%),0)</f>
        <v>0</v>
      </c>
      <c r="M35" s="27">
        <f>H35+L35</f>
        <v>0</v>
      </c>
    </row>
    <row r="36" spans="1:13">
      <c r="A36" s="1">
        <f t="shared" si="9"/>
        <v>16</v>
      </c>
      <c r="C36" s="28" t="str">
        <f>IF(RIGHT(LEFT(E36,4),1)="C","Com.","Non Com.")</f>
        <v>Non Com.</v>
      </c>
      <c r="D36" s="16"/>
      <c r="F36" s="19"/>
      <c r="G36" s="28" t="str">
        <f>IF(OR(RIGHT(LEFT(E36,4),1)="C",RIGHT(LEFT(E36,4),1)="F"),"2%","1%")</f>
        <v>1%</v>
      </c>
      <c r="H36" s="27">
        <f>ROUND((F36*G36),0)</f>
        <v>0</v>
      </c>
      <c r="I36" s="33">
        <f>EOMONTH($F$3,1)+7</f>
        <v>42162</v>
      </c>
      <c r="J36" s="33">
        <f>$J$19</f>
        <v>42348</v>
      </c>
      <c r="K36" s="27">
        <f>IFERROR(MONTH(J36-EOMONTH(I36,-2)),0)</f>
        <v>8</v>
      </c>
      <c r="L36" s="27">
        <f>ROUND((H36*K36*1.5%),0)</f>
        <v>0</v>
      </c>
      <c r="M36" s="27">
        <f>H36+L36</f>
        <v>0</v>
      </c>
    </row>
    <row r="37" spans="1:13">
      <c r="D37" s="16"/>
      <c r="F37" s="19"/>
      <c r="I37" s="33"/>
      <c r="J37" s="33"/>
      <c r="K37" s="28"/>
      <c r="L37" s="27"/>
    </row>
    <row r="38" spans="1:13">
      <c r="A38" s="12"/>
      <c r="B38" s="12" t="s">
        <v>31</v>
      </c>
      <c r="C38" s="12"/>
      <c r="D38" s="20"/>
      <c r="E38" s="12"/>
      <c r="F38" s="21">
        <f>SUBTOTAL(109,F21:F37)</f>
        <v>0</v>
      </c>
      <c r="G38" s="12"/>
      <c r="H38" s="38">
        <f>SUBTOTAL(109,H21:H37)</f>
        <v>0</v>
      </c>
      <c r="I38" s="35"/>
      <c r="J38" s="35"/>
      <c r="K38" s="32"/>
      <c r="L38" s="37">
        <f>SUBTOTAL(109,L21:L37)</f>
        <v>0</v>
      </c>
      <c r="M38" s="38">
        <f>SUBTOTAL(109,M21:M37)</f>
        <v>0</v>
      </c>
    </row>
    <row r="39" spans="1:13">
      <c r="J39" s="28"/>
      <c r="K39" s="28"/>
      <c r="L39" s="27"/>
    </row>
    <row r="40" spans="1:13">
      <c r="B40" s="9" t="s">
        <v>32</v>
      </c>
      <c r="C40" s="8"/>
      <c r="D40" s="8"/>
      <c r="J40" s="28"/>
      <c r="K40" s="28"/>
      <c r="L40" s="27"/>
    </row>
    <row r="41" spans="1:13">
      <c r="A41" s="18" t="s">
        <v>20</v>
      </c>
      <c r="B41" s="18" t="s">
        <v>21</v>
      </c>
      <c r="C41" s="18" t="s">
        <v>22</v>
      </c>
      <c r="D41" s="18" t="s">
        <v>23</v>
      </c>
      <c r="E41" s="18" t="s">
        <v>24</v>
      </c>
      <c r="F41" s="18" t="s">
        <v>25</v>
      </c>
      <c r="G41" s="18" t="s">
        <v>26</v>
      </c>
      <c r="H41" s="36" t="s">
        <v>0</v>
      </c>
      <c r="I41" s="34" t="s">
        <v>27</v>
      </c>
      <c r="J41" s="34" t="s">
        <v>28</v>
      </c>
      <c r="K41" s="34" t="s">
        <v>29</v>
      </c>
      <c r="L41" s="36" t="s">
        <v>1</v>
      </c>
      <c r="M41" s="36" t="s">
        <v>30</v>
      </c>
    </row>
    <row r="42" spans="1:13">
      <c r="A42" s="1">
        <v>1</v>
      </c>
      <c r="C42" s="28" t="str">
        <f t="shared" ref="C42:C51" si="10">IF(RIGHT(LEFT(E42,4),1)="C","Com.","Non Com.")</f>
        <v>Non Com.</v>
      </c>
      <c r="D42" s="16"/>
      <c r="F42" s="19"/>
      <c r="G42" s="22">
        <v>0.1</v>
      </c>
      <c r="H42" s="27">
        <f t="shared" ref="H42:H51" si="11">ROUND((F42*G42),0)</f>
        <v>0</v>
      </c>
      <c r="I42" s="33">
        <f t="shared" ref="I42:I51" si="12">EOMONTH($F$3,1)+7</f>
        <v>42162</v>
      </c>
      <c r="J42" s="33">
        <f t="shared" ref="J42:J51" si="13">$J$19</f>
        <v>42348</v>
      </c>
      <c r="K42" s="27">
        <f t="shared" ref="K42:K51" si="14">IFERROR(MONTH(J42-EOMONTH(I42,-2)),0)</f>
        <v>8</v>
      </c>
      <c r="L42" s="27">
        <f t="shared" ref="L42:L51" si="15">ROUND((H42*K42*1.5%),0)</f>
        <v>0</v>
      </c>
      <c r="M42" s="27">
        <f t="shared" ref="M42:M51" si="16">H42+L42</f>
        <v>0</v>
      </c>
    </row>
    <row r="43" spans="1:13">
      <c r="A43" s="1">
        <f>A42+1</f>
        <v>2</v>
      </c>
      <c r="C43" s="28" t="str">
        <f t="shared" si="10"/>
        <v>Non Com.</v>
      </c>
      <c r="D43" s="16"/>
      <c r="F43" s="19"/>
      <c r="G43" s="22">
        <v>0.1</v>
      </c>
      <c r="H43" s="27">
        <f t="shared" si="11"/>
        <v>0</v>
      </c>
      <c r="I43" s="33">
        <f t="shared" si="12"/>
        <v>42162</v>
      </c>
      <c r="J43" s="33">
        <f t="shared" si="13"/>
        <v>42348</v>
      </c>
      <c r="K43" s="27">
        <f t="shared" si="14"/>
        <v>8</v>
      </c>
      <c r="L43" s="27">
        <f t="shared" si="15"/>
        <v>0</v>
      </c>
      <c r="M43" s="27">
        <f t="shared" si="16"/>
        <v>0</v>
      </c>
    </row>
    <row r="44" spans="1:13">
      <c r="A44" s="1">
        <f t="shared" ref="A44:A52" si="17">A43+1</f>
        <v>3</v>
      </c>
      <c r="C44" s="28" t="str">
        <f t="shared" si="10"/>
        <v>Non Com.</v>
      </c>
      <c r="D44" s="16"/>
      <c r="F44" s="19"/>
      <c r="G44" s="22">
        <v>0.1</v>
      </c>
      <c r="H44" s="27">
        <f t="shared" si="11"/>
        <v>0</v>
      </c>
      <c r="I44" s="33">
        <f t="shared" si="12"/>
        <v>42162</v>
      </c>
      <c r="J44" s="33">
        <f t="shared" si="13"/>
        <v>42348</v>
      </c>
      <c r="K44" s="27">
        <f t="shared" si="14"/>
        <v>8</v>
      </c>
      <c r="L44" s="27">
        <f t="shared" si="15"/>
        <v>0</v>
      </c>
      <c r="M44" s="27">
        <f t="shared" si="16"/>
        <v>0</v>
      </c>
    </row>
    <row r="45" spans="1:13">
      <c r="A45" s="1">
        <f t="shared" si="17"/>
        <v>4</v>
      </c>
      <c r="C45" s="28" t="str">
        <f t="shared" si="10"/>
        <v>Non Com.</v>
      </c>
      <c r="D45" s="16"/>
      <c r="F45" s="19"/>
      <c r="G45" s="22">
        <v>0.1</v>
      </c>
      <c r="H45" s="27">
        <f t="shared" si="11"/>
        <v>0</v>
      </c>
      <c r="I45" s="33">
        <f t="shared" si="12"/>
        <v>42162</v>
      </c>
      <c r="J45" s="33">
        <f t="shared" si="13"/>
        <v>42348</v>
      </c>
      <c r="K45" s="27">
        <f t="shared" si="14"/>
        <v>8</v>
      </c>
      <c r="L45" s="27">
        <f t="shared" si="15"/>
        <v>0</v>
      </c>
      <c r="M45" s="27">
        <f t="shared" si="16"/>
        <v>0</v>
      </c>
    </row>
    <row r="46" spans="1:13">
      <c r="A46" s="1">
        <f t="shared" si="17"/>
        <v>5</v>
      </c>
      <c r="C46" s="28" t="str">
        <f t="shared" si="10"/>
        <v>Non Com.</v>
      </c>
      <c r="D46" s="16"/>
      <c r="F46" s="19"/>
      <c r="G46" s="22">
        <v>0.1</v>
      </c>
      <c r="H46" s="27">
        <f t="shared" si="11"/>
        <v>0</v>
      </c>
      <c r="I46" s="33">
        <f t="shared" si="12"/>
        <v>42162</v>
      </c>
      <c r="J46" s="33">
        <f t="shared" si="13"/>
        <v>42348</v>
      </c>
      <c r="K46" s="27">
        <f t="shared" si="14"/>
        <v>8</v>
      </c>
      <c r="L46" s="27">
        <f t="shared" si="15"/>
        <v>0</v>
      </c>
      <c r="M46" s="27">
        <f t="shared" si="16"/>
        <v>0</v>
      </c>
    </row>
    <row r="47" spans="1:13">
      <c r="A47" s="1">
        <f t="shared" si="17"/>
        <v>6</v>
      </c>
      <c r="C47" s="28" t="str">
        <f t="shared" si="10"/>
        <v>Non Com.</v>
      </c>
      <c r="D47" s="16"/>
      <c r="F47" s="19"/>
      <c r="G47" s="22">
        <v>0.1</v>
      </c>
      <c r="H47" s="27">
        <f t="shared" si="11"/>
        <v>0</v>
      </c>
      <c r="I47" s="33">
        <f t="shared" si="12"/>
        <v>42162</v>
      </c>
      <c r="J47" s="33">
        <f t="shared" si="13"/>
        <v>42348</v>
      </c>
      <c r="K47" s="27">
        <f t="shared" si="14"/>
        <v>8</v>
      </c>
      <c r="L47" s="27">
        <f t="shared" si="15"/>
        <v>0</v>
      </c>
      <c r="M47" s="27">
        <f t="shared" si="16"/>
        <v>0</v>
      </c>
    </row>
    <row r="48" spans="1:13">
      <c r="A48" s="1">
        <f t="shared" si="17"/>
        <v>7</v>
      </c>
      <c r="C48" s="28" t="str">
        <f t="shared" si="10"/>
        <v>Non Com.</v>
      </c>
      <c r="D48" s="16"/>
      <c r="F48" s="19"/>
      <c r="G48" s="22">
        <v>0.1</v>
      </c>
      <c r="H48" s="27">
        <f t="shared" si="11"/>
        <v>0</v>
      </c>
      <c r="I48" s="33">
        <f t="shared" si="12"/>
        <v>42162</v>
      </c>
      <c r="J48" s="33">
        <f t="shared" si="13"/>
        <v>42348</v>
      </c>
      <c r="K48" s="27">
        <f t="shared" si="14"/>
        <v>8</v>
      </c>
      <c r="L48" s="27">
        <f t="shared" si="15"/>
        <v>0</v>
      </c>
      <c r="M48" s="27">
        <f t="shared" si="16"/>
        <v>0</v>
      </c>
    </row>
    <row r="49" spans="1:13">
      <c r="A49" s="1">
        <f t="shared" si="17"/>
        <v>8</v>
      </c>
      <c r="C49" s="28" t="str">
        <f t="shared" si="10"/>
        <v>Non Com.</v>
      </c>
      <c r="D49" s="16"/>
      <c r="F49" s="19"/>
      <c r="G49" s="22">
        <v>0.1</v>
      </c>
      <c r="H49" s="27">
        <f t="shared" si="11"/>
        <v>0</v>
      </c>
      <c r="I49" s="33">
        <f t="shared" si="12"/>
        <v>42162</v>
      </c>
      <c r="J49" s="33">
        <f t="shared" si="13"/>
        <v>42348</v>
      </c>
      <c r="K49" s="27">
        <f t="shared" si="14"/>
        <v>8</v>
      </c>
      <c r="L49" s="27">
        <f t="shared" si="15"/>
        <v>0</v>
      </c>
      <c r="M49" s="27">
        <f t="shared" si="16"/>
        <v>0</v>
      </c>
    </row>
    <row r="50" spans="1:13">
      <c r="A50" s="1">
        <f t="shared" si="17"/>
        <v>9</v>
      </c>
      <c r="C50" s="28" t="str">
        <f t="shared" si="10"/>
        <v>Non Com.</v>
      </c>
      <c r="D50" s="16"/>
      <c r="F50" s="19"/>
      <c r="G50" s="22">
        <v>0.1</v>
      </c>
      <c r="H50" s="27">
        <f t="shared" si="11"/>
        <v>0</v>
      </c>
      <c r="I50" s="33">
        <f t="shared" si="12"/>
        <v>42162</v>
      </c>
      <c r="J50" s="33">
        <f t="shared" si="13"/>
        <v>42348</v>
      </c>
      <c r="K50" s="27">
        <f t="shared" si="14"/>
        <v>8</v>
      </c>
      <c r="L50" s="27">
        <f t="shared" si="15"/>
        <v>0</v>
      </c>
      <c r="M50" s="27">
        <f t="shared" si="16"/>
        <v>0</v>
      </c>
    </row>
    <row r="51" spans="1:13">
      <c r="A51" s="1">
        <f t="shared" si="17"/>
        <v>10</v>
      </c>
      <c r="C51" s="28" t="str">
        <f t="shared" si="10"/>
        <v>Non Com.</v>
      </c>
      <c r="D51" s="16"/>
      <c r="F51" s="19"/>
      <c r="G51" s="22">
        <v>0.1</v>
      </c>
      <c r="H51" s="27">
        <f t="shared" si="11"/>
        <v>0</v>
      </c>
      <c r="I51" s="33">
        <f t="shared" si="12"/>
        <v>42162</v>
      </c>
      <c r="J51" s="33">
        <f t="shared" si="13"/>
        <v>42348</v>
      </c>
      <c r="K51" s="27">
        <f t="shared" si="14"/>
        <v>8</v>
      </c>
      <c r="L51" s="27">
        <f t="shared" si="15"/>
        <v>0</v>
      </c>
      <c r="M51" s="27">
        <f t="shared" si="16"/>
        <v>0</v>
      </c>
    </row>
    <row r="52" spans="1:13">
      <c r="A52" s="1">
        <f t="shared" si="17"/>
        <v>11</v>
      </c>
      <c r="C52" s="28" t="str">
        <f>IF(RIGHT(LEFT(E52,4),1)="C","Com.","Non Com.")</f>
        <v>Non Com.</v>
      </c>
      <c r="D52" s="16"/>
      <c r="F52" s="19"/>
      <c r="G52" s="22">
        <v>0.1</v>
      </c>
      <c r="H52" s="27">
        <f>ROUND((F52*G52),0)</f>
        <v>0</v>
      </c>
      <c r="I52" s="33">
        <f>EOMONTH($F$3,1)+7</f>
        <v>42162</v>
      </c>
      <c r="J52" s="33">
        <f>$J$19</f>
        <v>42348</v>
      </c>
      <c r="K52" s="27">
        <f>IFERROR(MONTH(J52-EOMONTH(I52,-2)),0)</f>
        <v>8</v>
      </c>
      <c r="L52" s="27">
        <f>ROUND((H52*K52*1.5%),0)</f>
        <v>0</v>
      </c>
      <c r="M52" s="27">
        <f>H52+L52</f>
        <v>0</v>
      </c>
    </row>
    <row r="53" spans="1:13" s="12" customFormat="1">
      <c r="D53" s="20"/>
      <c r="E53" s="23"/>
      <c r="F53" s="21">
        <f>SUM(F52)</f>
        <v>0</v>
      </c>
      <c r="H53" s="38">
        <f>SUM(H52)</f>
        <v>0</v>
      </c>
      <c r="I53" s="35"/>
      <c r="J53" s="32"/>
      <c r="K53" s="38"/>
      <c r="L53" s="38">
        <f>SUM(L52)</f>
        <v>0</v>
      </c>
      <c r="M53" s="38">
        <f>SUM(M52)</f>
        <v>0</v>
      </c>
    </row>
    <row r="54" spans="1:13">
      <c r="B54" s="9" t="s">
        <v>33</v>
      </c>
      <c r="D54" s="16"/>
      <c r="E54" s="24"/>
      <c r="F54" s="25"/>
      <c r="I54" s="33"/>
      <c r="J54" s="33"/>
      <c r="K54" s="27"/>
      <c r="L54" s="27"/>
    </row>
    <row r="55" spans="1:13">
      <c r="A55" s="18" t="s">
        <v>20</v>
      </c>
      <c r="B55" s="18" t="s">
        <v>21</v>
      </c>
      <c r="C55" s="18" t="s">
        <v>22</v>
      </c>
      <c r="D55" s="18" t="s">
        <v>23</v>
      </c>
      <c r="E55" s="18" t="s">
        <v>24</v>
      </c>
      <c r="F55" s="18" t="s">
        <v>25</v>
      </c>
      <c r="G55" s="18" t="s">
        <v>26</v>
      </c>
      <c r="H55" s="36" t="s">
        <v>0</v>
      </c>
      <c r="I55" s="34" t="s">
        <v>27</v>
      </c>
      <c r="J55" s="34" t="s">
        <v>28</v>
      </c>
      <c r="K55" s="34" t="s">
        <v>29</v>
      </c>
      <c r="L55" s="36" t="s">
        <v>1</v>
      </c>
      <c r="M55" s="36" t="s">
        <v>30</v>
      </c>
    </row>
    <row r="56" spans="1:13">
      <c r="A56" s="1">
        <v>1</v>
      </c>
      <c r="C56" s="28" t="str">
        <f>IF(RIGHT(LEFT(E56,4),1)="C","Com.","Non Com.")</f>
        <v>Non Com.</v>
      </c>
      <c r="D56" s="16"/>
      <c r="F56" s="19"/>
      <c r="G56" s="22">
        <v>0.02</v>
      </c>
      <c r="H56" s="27">
        <f t="shared" ref="H56:H67" si="18">ROUND((F56*G56),0)</f>
        <v>0</v>
      </c>
      <c r="I56" s="33">
        <f t="shared" ref="I56:I67" si="19">EOMONTH($F$3,1)+7</f>
        <v>42162</v>
      </c>
      <c r="J56" s="33">
        <f t="shared" ref="J56:J65" si="20">$J$19</f>
        <v>42348</v>
      </c>
      <c r="K56" s="27">
        <f>IFERROR(MONTH(J56-EOMONTH(I56,-2)),0)</f>
        <v>8</v>
      </c>
      <c r="L56" s="27">
        <f t="shared" ref="L56:L65" si="21">ROUND((H56*K56*1.5%),0)</f>
        <v>0</v>
      </c>
      <c r="M56" s="27">
        <f t="shared" ref="M56:M65" si="22">H56+L56</f>
        <v>0</v>
      </c>
    </row>
    <row r="57" spans="1:13">
      <c r="A57" s="1">
        <f>A56+1</f>
        <v>2</v>
      </c>
      <c r="C57" s="28" t="str">
        <f t="shared" ref="C57:C67" si="23">IF(RIGHT(LEFT(E57,4),1)="C","Com.","Non Com.")</f>
        <v>Non Com.</v>
      </c>
      <c r="D57" s="16"/>
      <c r="F57" s="19"/>
      <c r="G57" s="22">
        <v>0.02</v>
      </c>
      <c r="H57" s="27">
        <f t="shared" si="18"/>
        <v>0</v>
      </c>
      <c r="I57" s="33">
        <f t="shared" si="19"/>
        <v>42162</v>
      </c>
      <c r="J57" s="33">
        <f t="shared" si="20"/>
        <v>42348</v>
      </c>
      <c r="K57" s="27">
        <f t="shared" ref="K57:K67" si="24">IFERROR(MONTH(J57-EOMONTH(I57,-2)),0)</f>
        <v>8</v>
      </c>
      <c r="L57" s="27">
        <f t="shared" si="21"/>
        <v>0</v>
      </c>
      <c r="M57" s="27">
        <f t="shared" si="22"/>
        <v>0</v>
      </c>
    </row>
    <row r="58" spans="1:13">
      <c r="A58" s="1">
        <f t="shared" ref="A58:A67" si="25">A57+1</f>
        <v>3</v>
      </c>
      <c r="C58" s="28" t="str">
        <f t="shared" si="23"/>
        <v>Non Com.</v>
      </c>
      <c r="D58" s="16"/>
      <c r="F58" s="19"/>
      <c r="G58" s="22">
        <v>0.02</v>
      </c>
      <c r="H58" s="27">
        <f t="shared" si="18"/>
        <v>0</v>
      </c>
      <c r="I58" s="33">
        <f t="shared" si="19"/>
        <v>42162</v>
      </c>
      <c r="J58" s="33">
        <f t="shared" si="20"/>
        <v>42348</v>
      </c>
      <c r="K58" s="27">
        <f t="shared" si="24"/>
        <v>8</v>
      </c>
      <c r="L58" s="27">
        <f t="shared" si="21"/>
        <v>0</v>
      </c>
      <c r="M58" s="27">
        <f t="shared" si="22"/>
        <v>0</v>
      </c>
    </row>
    <row r="59" spans="1:13">
      <c r="A59" s="1">
        <f t="shared" si="25"/>
        <v>4</v>
      </c>
      <c r="C59" s="28" t="str">
        <f t="shared" si="23"/>
        <v>Non Com.</v>
      </c>
      <c r="D59" s="16"/>
      <c r="F59" s="19"/>
      <c r="G59" s="22">
        <v>0.02</v>
      </c>
      <c r="H59" s="27">
        <f t="shared" si="18"/>
        <v>0</v>
      </c>
      <c r="I59" s="33">
        <f t="shared" si="19"/>
        <v>42162</v>
      </c>
      <c r="J59" s="33">
        <f t="shared" si="20"/>
        <v>42348</v>
      </c>
      <c r="K59" s="27">
        <f t="shared" si="24"/>
        <v>8</v>
      </c>
      <c r="L59" s="27">
        <f t="shared" si="21"/>
        <v>0</v>
      </c>
      <c r="M59" s="27">
        <f t="shared" si="22"/>
        <v>0</v>
      </c>
    </row>
    <row r="60" spans="1:13">
      <c r="A60" s="1">
        <f t="shared" si="25"/>
        <v>5</v>
      </c>
      <c r="C60" s="28" t="str">
        <f t="shared" si="23"/>
        <v>Non Com.</v>
      </c>
      <c r="D60" s="16"/>
      <c r="F60" s="19"/>
      <c r="G60" s="22">
        <v>0.02</v>
      </c>
      <c r="H60" s="27">
        <f t="shared" si="18"/>
        <v>0</v>
      </c>
      <c r="I60" s="33">
        <f t="shared" si="19"/>
        <v>42162</v>
      </c>
      <c r="J60" s="33">
        <f t="shared" si="20"/>
        <v>42348</v>
      </c>
      <c r="K60" s="27">
        <f t="shared" si="24"/>
        <v>8</v>
      </c>
      <c r="L60" s="27">
        <f t="shared" si="21"/>
        <v>0</v>
      </c>
      <c r="M60" s="27">
        <f t="shared" si="22"/>
        <v>0</v>
      </c>
    </row>
    <row r="61" spans="1:13">
      <c r="A61" s="1">
        <f t="shared" si="25"/>
        <v>6</v>
      </c>
      <c r="C61" s="28" t="str">
        <f t="shared" si="23"/>
        <v>Non Com.</v>
      </c>
      <c r="D61" s="16"/>
      <c r="F61" s="19"/>
      <c r="G61" s="22">
        <v>0.02</v>
      </c>
      <c r="H61" s="27">
        <f t="shared" si="18"/>
        <v>0</v>
      </c>
      <c r="I61" s="33">
        <f t="shared" si="19"/>
        <v>42162</v>
      </c>
      <c r="J61" s="33">
        <f t="shared" si="20"/>
        <v>42348</v>
      </c>
      <c r="K61" s="27">
        <f t="shared" si="24"/>
        <v>8</v>
      </c>
      <c r="L61" s="27">
        <f t="shared" si="21"/>
        <v>0</v>
      </c>
      <c r="M61" s="27">
        <f t="shared" si="22"/>
        <v>0</v>
      </c>
    </row>
    <row r="62" spans="1:13">
      <c r="A62" s="1">
        <f t="shared" si="25"/>
        <v>7</v>
      </c>
      <c r="C62" s="28" t="str">
        <f t="shared" si="23"/>
        <v>Non Com.</v>
      </c>
      <c r="D62" s="16"/>
      <c r="F62" s="19"/>
      <c r="G62" s="22">
        <v>0.02</v>
      </c>
      <c r="H62" s="27">
        <f t="shared" si="18"/>
        <v>0</v>
      </c>
      <c r="I62" s="33">
        <f t="shared" si="19"/>
        <v>42162</v>
      </c>
      <c r="J62" s="33">
        <f t="shared" si="20"/>
        <v>42348</v>
      </c>
      <c r="K62" s="27">
        <f t="shared" si="24"/>
        <v>8</v>
      </c>
      <c r="L62" s="27">
        <f t="shared" si="21"/>
        <v>0</v>
      </c>
      <c r="M62" s="27">
        <f t="shared" si="22"/>
        <v>0</v>
      </c>
    </row>
    <row r="63" spans="1:13">
      <c r="A63" s="1">
        <f t="shared" si="25"/>
        <v>8</v>
      </c>
      <c r="C63" s="28" t="str">
        <f t="shared" si="23"/>
        <v>Non Com.</v>
      </c>
      <c r="D63" s="16"/>
      <c r="F63" s="19"/>
      <c r="G63" s="22">
        <v>0.02</v>
      </c>
      <c r="H63" s="27">
        <f t="shared" si="18"/>
        <v>0</v>
      </c>
      <c r="I63" s="33">
        <f t="shared" si="19"/>
        <v>42162</v>
      </c>
      <c r="J63" s="33">
        <f t="shared" si="20"/>
        <v>42348</v>
      </c>
      <c r="K63" s="27">
        <f t="shared" si="24"/>
        <v>8</v>
      </c>
      <c r="L63" s="27">
        <f t="shared" si="21"/>
        <v>0</v>
      </c>
      <c r="M63" s="27">
        <f t="shared" si="22"/>
        <v>0</v>
      </c>
    </row>
    <row r="64" spans="1:13">
      <c r="A64" s="1">
        <f t="shared" si="25"/>
        <v>9</v>
      </c>
      <c r="C64" s="28" t="str">
        <f t="shared" si="23"/>
        <v>Non Com.</v>
      </c>
      <c r="D64" s="16"/>
      <c r="F64" s="19"/>
      <c r="G64" s="22">
        <v>0.02</v>
      </c>
      <c r="H64" s="27">
        <f t="shared" si="18"/>
        <v>0</v>
      </c>
      <c r="I64" s="33">
        <f t="shared" si="19"/>
        <v>42162</v>
      </c>
      <c r="J64" s="33">
        <f t="shared" si="20"/>
        <v>42348</v>
      </c>
      <c r="K64" s="27">
        <f t="shared" si="24"/>
        <v>8</v>
      </c>
      <c r="L64" s="27">
        <f t="shared" si="21"/>
        <v>0</v>
      </c>
      <c r="M64" s="27">
        <f t="shared" si="22"/>
        <v>0</v>
      </c>
    </row>
    <row r="65" spans="1:13">
      <c r="A65" s="1">
        <f t="shared" si="25"/>
        <v>10</v>
      </c>
      <c r="C65" s="28" t="str">
        <f t="shared" si="23"/>
        <v>Non Com.</v>
      </c>
      <c r="D65" s="16"/>
      <c r="F65" s="19"/>
      <c r="G65" s="22">
        <v>0.02</v>
      </c>
      <c r="H65" s="27">
        <f t="shared" si="18"/>
        <v>0</v>
      </c>
      <c r="I65" s="33">
        <f t="shared" si="19"/>
        <v>42162</v>
      </c>
      <c r="J65" s="33">
        <f t="shared" si="20"/>
        <v>42348</v>
      </c>
      <c r="K65" s="27">
        <f t="shared" si="24"/>
        <v>8</v>
      </c>
      <c r="L65" s="27">
        <f t="shared" si="21"/>
        <v>0</v>
      </c>
      <c r="M65" s="27">
        <f t="shared" si="22"/>
        <v>0</v>
      </c>
    </row>
    <row r="66" spans="1:13">
      <c r="A66" s="1">
        <f t="shared" si="25"/>
        <v>11</v>
      </c>
      <c r="C66" s="28" t="str">
        <f t="shared" si="23"/>
        <v>Non Com.</v>
      </c>
      <c r="D66" s="16"/>
      <c r="F66" s="19"/>
      <c r="G66" s="22">
        <v>0.02</v>
      </c>
      <c r="H66" s="27">
        <f t="shared" si="18"/>
        <v>0</v>
      </c>
      <c r="I66" s="33">
        <f t="shared" si="19"/>
        <v>42162</v>
      </c>
      <c r="J66" s="33">
        <f>$J$19</f>
        <v>42348</v>
      </c>
      <c r="K66" s="27">
        <f t="shared" si="24"/>
        <v>8</v>
      </c>
      <c r="L66" s="27">
        <f>ROUND((H66*K66*1.5%),0)</f>
        <v>0</v>
      </c>
      <c r="M66" s="27">
        <f>H66+L66</f>
        <v>0</v>
      </c>
    </row>
    <row r="67" spans="1:13">
      <c r="A67" s="1">
        <f t="shared" si="25"/>
        <v>12</v>
      </c>
      <c r="C67" s="28" t="str">
        <f t="shared" si="23"/>
        <v>Non Com.</v>
      </c>
      <c r="D67" s="16"/>
      <c r="F67" s="19"/>
      <c r="G67" s="22">
        <v>0.02</v>
      </c>
      <c r="H67" s="27">
        <f t="shared" si="18"/>
        <v>0</v>
      </c>
      <c r="I67" s="33">
        <f t="shared" si="19"/>
        <v>42162</v>
      </c>
      <c r="J67" s="33">
        <f>$J$19</f>
        <v>42348</v>
      </c>
      <c r="K67" s="27">
        <f t="shared" si="24"/>
        <v>8</v>
      </c>
      <c r="L67" s="27">
        <f>ROUND((H67*K67*1.5%),0)</f>
        <v>0</v>
      </c>
      <c r="M67" s="27">
        <f>H67+L67</f>
        <v>0</v>
      </c>
    </row>
    <row r="68" spans="1:13">
      <c r="D68" s="16"/>
      <c r="F68" s="19"/>
      <c r="G68" s="22"/>
      <c r="I68" s="33"/>
      <c r="J68" s="33"/>
      <c r="K68" s="27"/>
      <c r="L68" s="27"/>
    </row>
    <row r="69" spans="1:13">
      <c r="J69" s="28"/>
      <c r="K69" s="28"/>
      <c r="L69" s="27"/>
    </row>
    <row r="70" spans="1:13">
      <c r="B70" s="9" t="s">
        <v>13</v>
      </c>
      <c r="C70" s="8"/>
      <c r="D70" s="8"/>
      <c r="J70" s="28"/>
      <c r="K70" s="28"/>
      <c r="L70" s="27"/>
    </row>
    <row r="71" spans="1:13">
      <c r="A71" s="18" t="s">
        <v>20</v>
      </c>
      <c r="B71" s="18" t="s">
        <v>21</v>
      </c>
      <c r="C71" s="18" t="s">
        <v>22</v>
      </c>
      <c r="D71" s="18" t="s">
        <v>23</v>
      </c>
      <c r="E71" s="18" t="s">
        <v>24</v>
      </c>
      <c r="F71" s="18" t="s">
        <v>25</v>
      </c>
      <c r="G71" s="18" t="s">
        <v>26</v>
      </c>
      <c r="H71" s="36" t="s">
        <v>0</v>
      </c>
      <c r="I71" s="34" t="s">
        <v>27</v>
      </c>
      <c r="J71" s="34" t="s">
        <v>28</v>
      </c>
      <c r="K71" s="34" t="s">
        <v>29</v>
      </c>
      <c r="L71" s="36" t="s">
        <v>1</v>
      </c>
      <c r="M71" s="36" t="s">
        <v>30</v>
      </c>
    </row>
    <row r="72" spans="1:13">
      <c r="A72" s="1">
        <v>1</v>
      </c>
      <c r="C72" s="28" t="str">
        <f t="shared" ref="C72:C81" si="26">IF(RIGHT(LEFT(E72,4),1)="C","Com.","Non Com.")</f>
        <v>Non Com.</v>
      </c>
      <c r="D72" s="16"/>
      <c r="F72" s="19"/>
      <c r="G72" s="22">
        <v>0.1</v>
      </c>
      <c r="H72" s="27">
        <f>ROUND((F72*G72),0)</f>
        <v>0</v>
      </c>
      <c r="I72" s="33">
        <f t="shared" ref="I72:I81" si="27">EOMONTH($F$3,1)+7</f>
        <v>42162</v>
      </c>
      <c r="J72" s="33">
        <f t="shared" ref="J72:J81" si="28">$J$19</f>
        <v>42348</v>
      </c>
      <c r="K72" s="27">
        <f>IFERROR(MONTH(J72-EOMONTH(I72,-2)),0)</f>
        <v>8</v>
      </c>
      <c r="L72" s="27">
        <f>ROUND((H72*K72*1.5%),0)</f>
        <v>0</v>
      </c>
      <c r="M72" s="27">
        <f>H72+L72</f>
        <v>0</v>
      </c>
    </row>
    <row r="73" spans="1:13">
      <c r="A73" s="1">
        <f>A72+1</f>
        <v>2</v>
      </c>
      <c r="C73" s="28" t="str">
        <f t="shared" si="26"/>
        <v>Non Com.</v>
      </c>
      <c r="D73" s="16"/>
      <c r="F73" s="19"/>
      <c r="G73" s="22">
        <v>0.1</v>
      </c>
      <c r="H73" s="27">
        <f>ROUND((F73*G73),0)</f>
        <v>0</v>
      </c>
      <c r="I73" s="33">
        <f t="shared" si="27"/>
        <v>42162</v>
      </c>
      <c r="J73" s="33">
        <f t="shared" si="28"/>
        <v>42348</v>
      </c>
      <c r="K73" s="27">
        <f>IFERROR(MONTH(J73-EOMONTH(I73,-2)),0)</f>
        <v>8</v>
      </c>
      <c r="L73" s="27">
        <f>ROUND((H73*K73*1.5%),0)</f>
        <v>0</v>
      </c>
      <c r="M73" s="27">
        <f>H73+L73</f>
        <v>0</v>
      </c>
    </row>
    <row r="74" spans="1:13">
      <c r="A74" s="1">
        <f t="shared" ref="A74:A81" si="29">A73+1</f>
        <v>3</v>
      </c>
      <c r="C74" s="28" t="str">
        <f t="shared" si="26"/>
        <v>Non Com.</v>
      </c>
      <c r="D74" s="16"/>
      <c r="F74" s="19"/>
      <c r="G74" s="22">
        <v>0.1</v>
      </c>
      <c r="H74" s="27">
        <f t="shared" ref="H74:H81" si="30">ROUND((F74*G74),0)</f>
        <v>0</v>
      </c>
      <c r="I74" s="33">
        <f t="shared" si="27"/>
        <v>42162</v>
      </c>
      <c r="J74" s="33">
        <f t="shared" si="28"/>
        <v>42348</v>
      </c>
      <c r="K74" s="27">
        <f t="shared" ref="K74:K81" si="31">IFERROR(MONTH(J74-EOMONTH(I74,-2)),0)</f>
        <v>8</v>
      </c>
      <c r="L74" s="27">
        <f t="shared" ref="L74:L81" si="32">ROUND((H74*K74*1.5%),0)</f>
        <v>0</v>
      </c>
      <c r="M74" s="27">
        <f t="shared" ref="M74:M81" si="33">H74+L74</f>
        <v>0</v>
      </c>
    </row>
    <row r="75" spans="1:13">
      <c r="A75" s="1">
        <f t="shared" si="29"/>
        <v>4</v>
      </c>
      <c r="C75" s="28" t="str">
        <f t="shared" si="26"/>
        <v>Non Com.</v>
      </c>
      <c r="D75" s="16"/>
      <c r="F75" s="19"/>
      <c r="G75" s="22">
        <v>0.1</v>
      </c>
      <c r="H75" s="27">
        <f t="shared" si="30"/>
        <v>0</v>
      </c>
      <c r="I75" s="33">
        <f t="shared" si="27"/>
        <v>42162</v>
      </c>
      <c r="J75" s="33">
        <f t="shared" si="28"/>
        <v>42348</v>
      </c>
      <c r="K75" s="27">
        <f t="shared" si="31"/>
        <v>8</v>
      </c>
      <c r="L75" s="27">
        <f t="shared" si="32"/>
        <v>0</v>
      </c>
      <c r="M75" s="27">
        <f t="shared" si="33"/>
        <v>0</v>
      </c>
    </row>
    <row r="76" spans="1:13">
      <c r="A76" s="1">
        <f t="shared" si="29"/>
        <v>5</v>
      </c>
      <c r="C76" s="28" t="str">
        <f t="shared" si="26"/>
        <v>Non Com.</v>
      </c>
      <c r="D76" s="16"/>
      <c r="F76" s="19"/>
      <c r="G76" s="22">
        <v>0.1</v>
      </c>
      <c r="H76" s="27">
        <f t="shared" si="30"/>
        <v>0</v>
      </c>
      <c r="I76" s="33">
        <f t="shared" si="27"/>
        <v>42162</v>
      </c>
      <c r="J76" s="33">
        <f t="shared" si="28"/>
        <v>42348</v>
      </c>
      <c r="K76" s="27">
        <f t="shared" si="31"/>
        <v>8</v>
      </c>
      <c r="L76" s="27">
        <f t="shared" si="32"/>
        <v>0</v>
      </c>
      <c r="M76" s="27">
        <f t="shared" si="33"/>
        <v>0</v>
      </c>
    </row>
    <row r="77" spans="1:13">
      <c r="A77" s="1">
        <f t="shared" si="29"/>
        <v>6</v>
      </c>
      <c r="C77" s="28" t="str">
        <f t="shared" si="26"/>
        <v>Non Com.</v>
      </c>
      <c r="D77" s="16"/>
      <c r="F77" s="19"/>
      <c r="G77" s="22">
        <v>0.1</v>
      </c>
      <c r="H77" s="27">
        <f t="shared" si="30"/>
        <v>0</v>
      </c>
      <c r="I77" s="33">
        <f t="shared" si="27"/>
        <v>42162</v>
      </c>
      <c r="J77" s="33">
        <f t="shared" si="28"/>
        <v>42348</v>
      </c>
      <c r="K77" s="27">
        <f t="shared" si="31"/>
        <v>8</v>
      </c>
      <c r="L77" s="27">
        <f t="shared" si="32"/>
        <v>0</v>
      </c>
      <c r="M77" s="27">
        <f t="shared" si="33"/>
        <v>0</v>
      </c>
    </row>
    <row r="78" spans="1:13">
      <c r="A78" s="1">
        <f t="shared" si="29"/>
        <v>7</v>
      </c>
      <c r="C78" s="28" t="str">
        <f t="shared" si="26"/>
        <v>Non Com.</v>
      </c>
      <c r="D78" s="16"/>
      <c r="F78" s="19"/>
      <c r="G78" s="22">
        <v>0.1</v>
      </c>
      <c r="H78" s="27">
        <f t="shared" si="30"/>
        <v>0</v>
      </c>
      <c r="I78" s="33">
        <f t="shared" si="27"/>
        <v>42162</v>
      </c>
      <c r="J78" s="33">
        <f t="shared" si="28"/>
        <v>42348</v>
      </c>
      <c r="K78" s="27">
        <f t="shared" si="31"/>
        <v>8</v>
      </c>
      <c r="L78" s="27">
        <f t="shared" si="32"/>
        <v>0</v>
      </c>
      <c r="M78" s="27">
        <f t="shared" si="33"/>
        <v>0</v>
      </c>
    </row>
    <row r="79" spans="1:13">
      <c r="A79" s="1">
        <f t="shared" si="29"/>
        <v>8</v>
      </c>
      <c r="C79" s="28" t="str">
        <f t="shared" si="26"/>
        <v>Non Com.</v>
      </c>
      <c r="D79" s="16"/>
      <c r="F79" s="19"/>
      <c r="G79" s="22">
        <v>0.1</v>
      </c>
      <c r="H79" s="27">
        <f t="shared" si="30"/>
        <v>0</v>
      </c>
      <c r="I79" s="33">
        <f t="shared" si="27"/>
        <v>42162</v>
      </c>
      <c r="J79" s="33">
        <f t="shared" si="28"/>
        <v>42348</v>
      </c>
      <c r="K79" s="27">
        <f t="shared" si="31"/>
        <v>8</v>
      </c>
      <c r="L79" s="27">
        <f t="shared" si="32"/>
        <v>0</v>
      </c>
      <c r="M79" s="27">
        <f t="shared" si="33"/>
        <v>0</v>
      </c>
    </row>
    <row r="80" spans="1:13">
      <c r="A80" s="1">
        <f t="shared" si="29"/>
        <v>9</v>
      </c>
      <c r="C80" s="28" t="str">
        <f t="shared" si="26"/>
        <v>Non Com.</v>
      </c>
      <c r="D80" s="16"/>
      <c r="F80" s="19"/>
      <c r="G80" s="22">
        <v>0.1</v>
      </c>
      <c r="H80" s="27">
        <f t="shared" si="30"/>
        <v>0</v>
      </c>
      <c r="I80" s="33">
        <f t="shared" si="27"/>
        <v>42162</v>
      </c>
      <c r="J80" s="33">
        <f t="shared" si="28"/>
        <v>42348</v>
      </c>
      <c r="K80" s="27">
        <f t="shared" si="31"/>
        <v>8</v>
      </c>
      <c r="L80" s="27">
        <f t="shared" si="32"/>
        <v>0</v>
      </c>
      <c r="M80" s="27">
        <f t="shared" si="33"/>
        <v>0</v>
      </c>
    </row>
    <row r="81" spans="1:13">
      <c r="A81" s="1">
        <f t="shared" si="29"/>
        <v>10</v>
      </c>
      <c r="C81" s="28" t="str">
        <f t="shared" si="26"/>
        <v>Non Com.</v>
      </c>
      <c r="D81" s="16"/>
      <c r="F81" s="19"/>
      <c r="G81" s="22">
        <v>0.1</v>
      </c>
      <c r="H81" s="27">
        <f t="shared" si="30"/>
        <v>0</v>
      </c>
      <c r="I81" s="33">
        <f t="shared" si="27"/>
        <v>42162</v>
      </c>
      <c r="J81" s="33">
        <f t="shared" si="28"/>
        <v>42348</v>
      </c>
      <c r="K81" s="27">
        <f t="shared" si="31"/>
        <v>8</v>
      </c>
      <c r="L81" s="27">
        <f t="shared" si="32"/>
        <v>0</v>
      </c>
      <c r="M81" s="27">
        <f t="shared" si="33"/>
        <v>0</v>
      </c>
    </row>
    <row r="82" spans="1:13">
      <c r="D82" s="16"/>
      <c r="E82" s="26"/>
      <c r="F82" s="19"/>
      <c r="G82" s="22"/>
      <c r="I82" s="33"/>
      <c r="J82" s="33"/>
      <c r="K82" s="27"/>
      <c r="L82" s="27"/>
    </row>
    <row r="83" spans="1:13" s="12" customFormat="1">
      <c r="F83" s="21">
        <f>SUM(F72:F82)</f>
        <v>0</v>
      </c>
      <c r="H83" s="38">
        <f>SUM(H72:H82)</f>
        <v>0</v>
      </c>
      <c r="I83" s="32"/>
      <c r="J83" s="32"/>
      <c r="K83" s="32"/>
      <c r="L83" s="38">
        <f>SUM(L72:L82)</f>
        <v>0</v>
      </c>
      <c r="M83" s="38">
        <f>SUM(M72:M82)</f>
        <v>0</v>
      </c>
    </row>
    <row r="84" spans="1:13">
      <c r="B84" s="9" t="s">
        <v>15</v>
      </c>
      <c r="C84" s="8"/>
      <c r="D84" s="8"/>
      <c r="J84" s="28"/>
      <c r="K84" s="28"/>
      <c r="L84" s="27"/>
    </row>
    <row r="85" spans="1:13">
      <c r="A85" s="18" t="s">
        <v>20</v>
      </c>
      <c r="B85" s="18" t="s">
        <v>21</v>
      </c>
      <c r="C85" s="18" t="s">
        <v>22</v>
      </c>
      <c r="D85" s="18"/>
      <c r="E85" s="18" t="s">
        <v>24</v>
      </c>
      <c r="F85" s="18" t="s">
        <v>25</v>
      </c>
      <c r="G85" s="18" t="s">
        <v>26</v>
      </c>
      <c r="H85" s="36" t="s">
        <v>0</v>
      </c>
      <c r="I85" s="34" t="s">
        <v>27</v>
      </c>
      <c r="J85" s="34" t="s">
        <v>28</v>
      </c>
      <c r="K85" s="34" t="s">
        <v>29</v>
      </c>
      <c r="L85" s="36" t="s">
        <v>1</v>
      </c>
      <c r="M85" s="36" t="s">
        <v>30</v>
      </c>
    </row>
    <row r="86" spans="1:13">
      <c r="A86" s="1">
        <v>1</v>
      </c>
      <c r="C86" s="28" t="s">
        <v>10</v>
      </c>
      <c r="I86" s="33">
        <f t="shared" ref="I86:I106" si="34">EOMONTH($F$3,1)+7</f>
        <v>42162</v>
      </c>
      <c r="J86" s="39">
        <f>$J$19</f>
        <v>42348</v>
      </c>
      <c r="K86" s="27">
        <f t="shared" ref="K86:K106" si="35">IFERROR(MONTH(J86-EOMONTH(I86,-2)),0)</f>
        <v>8</v>
      </c>
      <c r="L86" s="27">
        <f t="shared" ref="L86:L106" si="36">ROUND((H86*K86*1.5%),0)</f>
        <v>0</v>
      </c>
      <c r="M86" s="27">
        <f>H86+L86</f>
        <v>0</v>
      </c>
    </row>
    <row r="87" spans="1:13">
      <c r="A87" s="1">
        <f t="shared" ref="A87:A93" si="37">A86+1</f>
        <v>2</v>
      </c>
      <c r="C87" s="28" t="s">
        <v>10</v>
      </c>
      <c r="I87" s="33">
        <f t="shared" si="34"/>
        <v>42162</v>
      </c>
      <c r="J87" s="39">
        <f t="shared" ref="J87:J106" si="38">$J$19</f>
        <v>42348</v>
      </c>
      <c r="K87" s="27">
        <f t="shared" si="35"/>
        <v>8</v>
      </c>
      <c r="L87" s="27">
        <f t="shared" si="36"/>
        <v>0</v>
      </c>
      <c r="M87" s="27">
        <f t="shared" ref="M87:M106" si="39">H87+L87</f>
        <v>0</v>
      </c>
    </row>
    <row r="88" spans="1:13">
      <c r="A88" s="1">
        <f t="shared" si="37"/>
        <v>3</v>
      </c>
      <c r="C88" s="28" t="s">
        <v>10</v>
      </c>
      <c r="I88" s="33">
        <f t="shared" si="34"/>
        <v>42162</v>
      </c>
      <c r="J88" s="39">
        <f t="shared" si="38"/>
        <v>42348</v>
      </c>
      <c r="K88" s="27">
        <f t="shared" si="35"/>
        <v>8</v>
      </c>
      <c r="L88" s="27">
        <f t="shared" si="36"/>
        <v>0</v>
      </c>
      <c r="M88" s="27">
        <f t="shared" si="39"/>
        <v>0</v>
      </c>
    </row>
    <row r="89" spans="1:13">
      <c r="A89" s="1">
        <f t="shared" si="37"/>
        <v>4</v>
      </c>
      <c r="C89" s="28" t="s">
        <v>10</v>
      </c>
      <c r="I89" s="33">
        <f t="shared" si="34"/>
        <v>42162</v>
      </c>
      <c r="J89" s="39">
        <f t="shared" si="38"/>
        <v>42348</v>
      </c>
      <c r="K89" s="27">
        <f t="shared" si="35"/>
        <v>8</v>
      </c>
      <c r="L89" s="27">
        <f t="shared" si="36"/>
        <v>0</v>
      </c>
      <c r="M89" s="27">
        <f t="shared" si="39"/>
        <v>0</v>
      </c>
    </row>
    <row r="90" spans="1:13">
      <c r="A90" s="1">
        <f t="shared" si="37"/>
        <v>5</v>
      </c>
      <c r="C90" s="28" t="s">
        <v>10</v>
      </c>
      <c r="I90" s="33">
        <f t="shared" si="34"/>
        <v>42162</v>
      </c>
      <c r="J90" s="39">
        <f t="shared" si="38"/>
        <v>42348</v>
      </c>
      <c r="K90" s="27">
        <f t="shared" si="35"/>
        <v>8</v>
      </c>
      <c r="L90" s="27">
        <f t="shared" si="36"/>
        <v>0</v>
      </c>
      <c r="M90" s="27">
        <f t="shared" si="39"/>
        <v>0</v>
      </c>
    </row>
    <row r="91" spans="1:13">
      <c r="A91" s="1">
        <f t="shared" si="37"/>
        <v>6</v>
      </c>
      <c r="C91" s="28" t="s">
        <v>10</v>
      </c>
      <c r="I91" s="33">
        <f t="shared" si="34"/>
        <v>42162</v>
      </c>
      <c r="J91" s="39">
        <f t="shared" si="38"/>
        <v>42348</v>
      </c>
      <c r="K91" s="27">
        <f t="shared" si="35"/>
        <v>8</v>
      </c>
      <c r="L91" s="27">
        <f t="shared" si="36"/>
        <v>0</v>
      </c>
      <c r="M91" s="27">
        <f t="shared" si="39"/>
        <v>0</v>
      </c>
    </row>
    <row r="92" spans="1:13">
      <c r="A92" s="1">
        <f t="shared" si="37"/>
        <v>7</v>
      </c>
      <c r="C92" s="28" t="s">
        <v>10</v>
      </c>
      <c r="I92" s="33">
        <f t="shared" si="34"/>
        <v>42162</v>
      </c>
      <c r="J92" s="39">
        <f t="shared" si="38"/>
        <v>42348</v>
      </c>
      <c r="K92" s="27">
        <f t="shared" si="35"/>
        <v>8</v>
      </c>
      <c r="L92" s="27">
        <f t="shared" si="36"/>
        <v>0</v>
      </c>
      <c r="M92" s="27">
        <f t="shared" si="39"/>
        <v>0</v>
      </c>
    </row>
    <row r="93" spans="1:13">
      <c r="A93" s="1">
        <f t="shared" si="37"/>
        <v>8</v>
      </c>
      <c r="C93" s="28" t="s">
        <v>10</v>
      </c>
      <c r="I93" s="33">
        <f t="shared" si="34"/>
        <v>42162</v>
      </c>
      <c r="J93" s="39">
        <f t="shared" si="38"/>
        <v>42348</v>
      </c>
      <c r="K93" s="27">
        <f t="shared" si="35"/>
        <v>8</v>
      </c>
      <c r="L93" s="27">
        <f t="shared" si="36"/>
        <v>0</v>
      </c>
      <c r="M93" s="27">
        <f t="shared" si="39"/>
        <v>0</v>
      </c>
    </row>
    <row r="94" spans="1:13">
      <c r="A94" s="1">
        <f t="shared" ref="A94:A106" si="40">A93+1</f>
        <v>9</v>
      </c>
      <c r="C94" s="28" t="s">
        <v>10</v>
      </c>
      <c r="I94" s="33">
        <f t="shared" si="34"/>
        <v>42162</v>
      </c>
      <c r="J94" s="39">
        <f t="shared" si="38"/>
        <v>42348</v>
      </c>
      <c r="K94" s="27">
        <f t="shared" si="35"/>
        <v>8</v>
      </c>
      <c r="L94" s="27">
        <f t="shared" si="36"/>
        <v>0</v>
      </c>
      <c r="M94" s="27">
        <f t="shared" si="39"/>
        <v>0</v>
      </c>
    </row>
    <row r="95" spans="1:13">
      <c r="A95" s="1">
        <f t="shared" si="40"/>
        <v>10</v>
      </c>
      <c r="C95" s="28" t="s">
        <v>10</v>
      </c>
      <c r="I95" s="33">
        <f t="shared" si="34"/>
        <v>42162</v>
      </c>
      <c r="J95" s="39">
        <f t="shared" si="38"/>
        <v>42348</v>
      </c>
      <c r="K95" s="27">
        <f t="shared" si="35"/>
        <v>8</v>
      </c>
      <c r="L95" s="27">
        <f t="shared" si="36"/>
        <v>0</v>
      </c>
      <c r="M95" s="27">
        <f t="shared" si="39"/>
        <v>0</v>
      </c>
    </row>
    <row r="96" spans="1:13">
      <c r="A96" s="1">
        <f t="shared" si="40"/>
        <v>11</v>
      </c>
      <c r="C96" s="28" t="s">
        <v>10</v>
      </c>
      <c r="I96" s="33">
        <f t="shared" si="34"/>
        <v>42162</v>
      </c>
      <c r="J96" s="39">
        <f t="shared" si="38"/>
        <v>42348</v>
      </c>
      <c r="K96" s="27">
        <f t="shared" si="35"/>
        <v>8</v>
      </c>
      <c r="L96" s="27">
        <f t="shared" si="36"/>
        <v>0</v>
      </c>
      <c r="M96" s="27">
        <f t="shared" si="39"/>
        <v>0</v>
      </c>
    </row>
    <row r="97" spans="1:13">
      <c r="A97" s="1">
        <f t="shared" si="40"/>
        <v>12</v>
      </c>
      <c r="C97" s="28" t="s">
        <v>10</v>
      </c>
      <c r="I97" s="33">
        <f t="shared" si="34"/>
        <v>42162</v>
      </c>
      <c r="J97" s="39">
        <f t="shared" si="38"/>
        <v>42348</v>
      </c>
      <c r="K97" s="27">
        <f t="shared" ref="K97:K104" si="41">IFERROR(MONTH(J97-EOMONTH(I97,-2)),0)</f>
        <v>8</v>
      </c>
      <c r="L97" s="27">
        <f t="shared" ref="L97:L104" si="42">ROUND((H97*K97*1.5%),0)</f>
        <v>0</v>
      </c>
      <c r="M97" s="27">
        <f t="shared" ref="M97:M104" si="43">H97+L97</f>
        <v>0</v>
      </c>
    </row>
    <row r="98" spans="1:13">
      <c r="A98" s="1">
        <f t="shared" si="40"/>
        <v>13</v>
      </c>
      <c r="C98" s="28" t="s">
        <v>10</v>
      </c>
      <c r="I98" s="33">
        <f t="shared" si="34"/>
        <v>42162</v>
      </c>
      <c r="J98" s="39">
        <f t="shared" si="38"/>
        <v>42348</v>
      </c>
      <c r="K98" s="27">
        <f t="shared" si="41"/>
        <v>8</v>
      </c>
      <c r="L98" s="27">
        <f t="shared" si="42"/>
        <v>0</v>
      </c>
      <c r="M98" s="27">
        <f t="shared" si="43"/>
        <v>0</v>
      </c>
    </row>
    <row r="99" spans="1:13">
      <c r="A99" s="1">
        <f t="shared" si="40"/>
        <v>14</v>
      </c>
      <c r="C99" s="28" t="s">
        <v>10</v>
      </c>
      <c r="I99" s="33">
        <f t="shared" si="34"/>
        <v>42162</v>
      </c>
      <c r="J99" s="39">
        <f t="shared" si="38"/>
        <v>42348</v>
      </c>
      <c r="K99" s="27">
        <f t="shared" si="41"/>
        <v>8</v>
      </c>
      <c r="L99" s="27">
        <f t="shared" si="42"/>
        <v>0</v>
      </c>
      <c r="M99" s="27">
        <f t="shared" si="43"/>
        <v>0</v>
      </c>
    </row>
    <row r="100" spans="1:13">
      <c r="A100" s="1">
        <f t="shared" si="40"/>
        <v>15</v>
      </c>
      <c r="C100" s="28" t="s">
        <v>10</v>
      </c>
      <c r="I100" s="33">
        <f t="shared" si="34"/>
        <v>42162</v>
      </c>
      <c r="J100" s="39">
        <f t="shared" si="38"/>
        <v>42348</v>
      </c>
      <c r="K100" s="27">
        <f t="shared" si="41"/>
        <v>8</v>
      </c>
      <c r="L100" s="27">
        <f t="shared" si="42"/>
        <v>0</v>
      </c>
      <c r="M100" s="27">
        <f t="shared" si="43"/>
        <v>0</v>
      </c>
    </row>
    <row r="101" spans="1:13">
      <c r="A101" s="1">
        <f t="shared" si="40"/>
        <v>16</v>
      </c>
      <c r="C101" s="28" t="s">
        <v>10</v>
      </c>
      <c r="I101" s="33">
        <f t="shared" si="34"/>
        <v>42162</v>
      </c>
      <c r="J101" s="39">
        <f t="shared" si="38"/>
        <v>42348</v>
      </c>
      <c r="K101" s="27">
        <f t="shared" si="41"/>
        <v>8</v>
      </c>
      <c r="L101" s="27">
        <f t="shared" si="42"/>
        <v>0</v>
      </c>
      <c r="M101" s="27">
        <f t="shared" si="43"/>
        <v>0</v>
      </c>
    </row>
    <row r="102" spans="1:13">
      <c r="A102" s="1">
        <f t="shared" si="40"/>
        <v>17</v>
      </c>
      <c r="C102" s="28" t="s">
        <v>10</v>
      </c>
      <c r="I102" s="33">
        <f t="shared" si="34"/>
        <v>42162</v>
      </c>
      <c r="J102" s="39">
        <f t="shared" si="38"/>
        <v>42348</v>
      </c>
      <c r="K102" s="27">
        <f t="shared" si="41"/>
        <v>8</v>
      </c>
      <c r="L102" s="27">
        <f t="shared" si="42"/>
        <v>0</v>
      </c>
      <c r="M102" s="27">
        <f t="shared" si="43"/>
        <v>0</v>
      </c>
    </row>
    <row r="103" spans="1:13">
      <c r="A103" s="1">
        <f t="shared" si="40"/>
        <v>18</v>
      </c>
      <c r="C103" s="28" t="s">
        <v>10</v>
      </c>
      <c r="I103" s="33">
        <f t="shared" si="34"/>
        <v>42162</v>
      </c>
      <c r="J103" s="39">
        <f t="shared" si="38"/>
        <v>42348</v>
      </c>
      <c r="K103" s="27">
        <f t="shared" si="41"/>
        <v>8</v>
      </c>
      <c r="L103" s="27">
        <f t="shared" si="42"/>
        <v>0</v>
      </c>
      <c r="M103" s="27">
        <f t="shared" si="43"/>
        <v>0</v>
      </c>
    </row>
    <row r="104" spans="1:13">
      <c r="A104" s="1">
        <f t="shared" si="40"/>
        <v>19</v>
      </c>
      <c r="C104" s="28" t="s">
        <v>10</v>
      </c>
      <c r="I104" s="33">
        <f t="shared" si="34"/>
        <v>42162</v>
      </c>
      <c r="J104" s="39">
        <f t="shared" si="38"/>
        <v>42348</v>
      </c>
      <c r="K104" s="27">
        <f t="shared" si="41"/>
        <v>8</v>
      </c>
      <c r="L104" s="27">
        <f t="shared" si="42"/>
        <v>0</v>
      </c>
      <c r="M104" s="27">
        <f t="shared" si="43"/>
        <v>0</v>
      </c>
    </row>
    <row r="105" spans="1:13">
      <c r="A105" s="1">
        <f t="shared" si="40"/>
        <v>20</v>
      </c>
      <c r="C105" s="28" t="s">
        <v>10</v>
      </c>
      <c r="I105" s="33">
        <f t="shared" si="34"/>
        <v>42162</v>
      </c>
      <c r="J105" s="39">
        <f t="shared" si="38"/>
        <v>42348</v>
      </c>
      <c r="K105" s="27">
        <f t="shared" si="35"/>
        <v>8</v>
      </c>
      <c r="L105" s="27">
        <f t="shared" si="36"/>
        <v>0</v>
      </c>
      <c r="M105" s="27">
        <f t="shared" si="39"/>
        <v>0</v>
      </c>
    </row>
    <row r="106" spans="1:13">
      <c r="A106" s="1">
        <f t="shared" si="40"/>
        <v>21</v>
      </c>
      <c r="C106" s="28" t="s">
        <v>10</v>
      </c>
      <c r="I106" s="33">
        <f t="shared" si="34"/>
        <v>42162</v>
      </c>
      <c r="J106" s="39">
        <f t="shared" si="38"/>
        <v>42348</v>
      </c>
      <c r="K106" s="27">
        <f t="shared" si="35"/>
        <v>8</v>
      </c>
      <c r="L106" s="27">
        <f t="shared" si="36"/>
        <v>0</v>
      </c>
      <c r="M106" s="27">
        <f t="shared" si="39"/>
        <v>0</v>
      </c>
    </row>
    <row r="107" spans="1:13">
      <c r="J107" s="28"/>
      <c r="K107" s="28"/>
      <c r="L107" s="27"/>
    </row>
    <row r="108" spans="1:13" s="12" customFormat="1">
      <c r="F108" s="12">
        <f>SUM(F86:F107)</f>
        <v>0</v>
      </c>
      <c r="H108" s="38">
        <f>SUM(H86:H107)</f>
        <v>0</v>
      </c>
      <c r="I108" s="32"/>
      <c r="J108" s="32"/>
      <c r="K108" s="32"/>
      <c r="L108" s="38">
        <f>SUM(L86:L107)</f>
        <v>0</v>
      </c>
      <c r="M108" s="38">
        <f>SUM(M86:M107)</f>
        <v>0</v>
      </c>
    </row>
    <row r="109" spans="1:13">
      <c r="J109" s="28"/>
      <c r="K109" s="28"/>
      <c r="L109" s="27"/>
    </row>
  </sheetData>
  <sheetProtection password="C446" sheet="1" formatCells="0" formatColumns="0" formatRows="0" insertHyperlinks="0" deleteColumns="0" deleteRows="0" selectLockedCells="1"/>
  <protectedRanges>
    <protectedRange password="BB8A" sqref="G21:G38 G42:G54 G56:G68 G72:G82" name="Range2"/>
    <protectedRange password="BB8A" sqref="C72 C82 C21:C39 C42:C54 C56:C68 C74 C76 C78 C80" name="Range1"/>
  </protectedRanges>
  <dataValidations count="3">
    <dataValidation type="list" allowBlank="1" showInputMessage="1" showErrorMessage="1" sqref="A6:A16">
      <formula1>$R$6:$R$13</formula1>
    </dataValidation>
    <dataValidation type="list" allowBlank="1" showInputMessage="1" showErrorMessage="1" sqref="F3">
      <formula1>$P$5:$P$16</formula1>
    </dataValidation>
    <dataValidation type="textLength" operator="equal" allowBlank="1" showInputMessage="1" showErrorMessage="1" sqref="E72:E81 E42:E52 E56:E67 E21:E36 E86:E106">
      <formula1>10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</dc:creator>
  <cp:lastModifiedBy>mohit</cp:lastModifiedBy>
  <dcterms:created xsi:type="dcterms:W3CDTF">2015-12-10T06:51:26Z</dcterms:created>
  <dcterms:modified xsi:type="dcterms:W3CDTF">2015-12-10T07:31:53Z</dcterms:modified>
</cp:coreProperties>
</file>