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FY 2014-15" sheetId="1" r:id="rId1"/>
    <sheet name="FY 2013-14" sheetId="2" r:id="rId2"/>
    <sheet name="FY 2012-13" sheetId="3" r:id="rId3"/>
  </sheets>
  <definedNames>
    <definedName name="ANAND">#REF!</definedName>
    <definedName name="anuj">'FY 2012-13'!$G$1048568:$G$1048576</definedName>
    <definedName name="anup">'FY 2013-14'!$G$1048565:$G$1048573</definedName>
    <definedName name="Select">'FY 2014-15'!$G$1048567:$G$1048574</definedName>
    <definedName name="Sonam">'FY 2014-15'!$G$1048566:$G$1048574</definedName>
    <definedName name="STATUS">#REF!</definedName>
  </definedNames>
  <calcPr calcId="124519"/>
</workbook>
</file>

<file path=xl/calcChain.xml><?xml version="1.0" encoding="utf-8"?>
<calcChain xmlns="http://schemas.openxmlformats.org/spreadsheetml/2006/main">
  <c r="C13" i="3"/>
  <c r="C13" i="2"/>
  <c r="C13" i="1"/>
  <c r="C20" i="3" l="1"/>
  <c r="C22"/>
  <c r="C15" i="1"/>
  <c r="C23" s="1"/>
  <c r="C21" i="3" l="1"/>
  <c r="C18" i="1"/>
  <c r="C17"/>
  <c r="C19" l="1"/>
  <c r="C21" l="1"/>
  <c r="C22" s="1"/>
  <c r="C20"/>
  <c r="C24" s="1"/>
  <c r="C15" i="2"/>
  <c r="C17" l="1"/>
  <c r="C18"/>
  <c r="C15" i="3"/>
  <c r="C18" s="1"/>
  <c r="C17" l="1"/>
  <c r="C19" s="1"/>
  <c r="C23" s="1"/>
  <c r="C24" l="1"/>
  <c r="C25" s="1"/>
  <c r="C28" s="1"/>
  <c r="C19" i="2"/>
  <c r="C21" l="1"/>
  <c r="C20"/>
  <c r="C24" l="1"/>
  <c r="C25" s="1"/>
  <c r="C26" s="1"/>
  <c r="C29" s="1"/>
  <c r="C23" l="1"/>
  <c r="C22" s="1"/>
  <c r="C25" i="1"/>
  <c r="C26" s="1"/>
  <c r="C29" s="1"/>
</calcChain>
</file>

<file path=xl/sharedStrings.xml><?xml version="1.0" encoding="utf-8"?>
<sst xmlns="http://schemas.openxmlformats.org/spreadsheetml/2006/main" count="193" uniqueCount="47">
  <si>
    <t xml:space="preserve">INCOME FROM SALARY </t>
  </si>
  <si>
    <t>INCOME FROM HP</t>
  </si>
  <si>
    <t>INCOME FROM BP</t>
  </si>
  <si>
    <t>INCOME FROM OS</t>
  </si>
  <si>
    <t>INCOME FROM CG</t>
  </si>
  <si>
    <t xml:space="preserve">GROSS TOTAL INCOME </t>
  </si>
  <si>
    <t>TOTAL TAXABLE INCOME</t>
  </si>
  <si>
    <t>TAX ON CG</t>
  </si>
  <si>
    <t>TOTAL TAX PAYABLE</t>
  </si>
  <si>
    <t>DON’T ENTER</t>
  </si>
  <si>
    <t xml:space="preserve">Tax Rebate of Rs. 2000 </t>
  </si>
  <si>
    <t>LTCG @ 20%</t>
  </si>
  <si>
    <t>LTCG @ 10%</t>
  </si>
  <si>
    <t>STCG @15%</t>
  </si>
  <si>
    <t xml:space="preserve"> TAX PAYABLE</t>
  </si>
  <si>
    <t>NET TAX PAYABLE</t>
  </si>
  <si>
    <t>TAX ON OTHER THAN CG</t>
  </si>
  <si>
    <t>Net Surcharge</t>
  </si>
  <si>
    <t>INCOME TAX + NET SURCHARGE</t>
  </si>
  <si>
    <r>
      <rPr>
        <u/>
        <sz val="11"/>
        <rFont val="Palatino Linotype"/>
        <family val="1"/>
      </rPr>
      <t xml:space="preserve">Add </t>
    </r>
    <r>
      <rPr>
        <sz val="11"/>
        <rFont val="Palatino Linotype"/>
        <family val="1"/>
      </rPr>
      <t xml:space="preserve">: Surcharge @10%  </t>
    </r>
  </si>
  <si>
    <r>
      <rPr>
        <u/>
        <sz val="11"/>
        <rFont val="Palatino Linotype"/>
        <family val="1"/>
      </rPr>
      <t>Less</t>
    </r>
    <r>
      <rPr>
        <sz val="11"/>
        <rFont val="Palatino Linotype"/>
        <family val="1"/>
      </rPr>
      <t>: Marginal Relief</t>
    </r>
  </si>
  <si>
    <r>
      <rPr>
        <u/>
        <sz val="11"/>
        <rFont val="Palatino Linotype"/>
        <family val="1"/>
      </rPr>
      <t>Add</t>
    </r>
    <r>
      <rPr>
        <sz val="11"/>
        <rFont val="Palatino Linotype"/>
        <family val="1"/>
      </rPr>
      <t xml:space="preserve"> : Education Cess @ 3% </t>
    </r>
  </si>
  <si>
    <r>
      <rPr>
        <u/>
        <sz val="11"/>
        <color theme="1"/>
        <rFont val="Palatino Linotype"/>
        <family val="1"/>
      </rPr>
      <t>Less</t>
    </r>
    <r>
      <rPr>
        <sz val="11"/>
        <color theme="1"/>
        <rFont val="Palatino Linotype"/>
        <family val="1"/>
      </rPr>
      <t>: TDS / ADVANCE TAX PAID</t>
    </r>
  </si>
  <si>
    <r>
      <rPr>
        <u/>
        <sz val="11"/>
        <color theme="1"/>
        <rFont val="Palatino Linotype"/>
        <family val="1"/>
      </rPr>
      <t>Less</t>
    </r>
    <r>
      <rPr>
        <sz val="11"/>
        <color theme="1"/>
        <rFont val="Palatino Linotype"/>
        <family val="1"/>
      </rPr>
      <t>: SELF ASSESSMENT TAX PAID</t>
    </r>
  </si>
  <si>
    <r>
      <rPr>
        <u/>
        <sz val="11"/>
        <color theme="1"/>
        <rFont val="Palatino Linotype"/>
        <family val="1"/>
      </rPr>
      <t>LESS</t>
    </r>
    <r>
      <rPr>
        <sz val="11"/>
        <color theme="1"/>
        <rFont val="Palatino Linotype"/>
        <family val="1"/>
      </rPr>
      <t>: DEDUCATION UNDER VI</t>
    </r>
  </si>
  <si>
    <t>Value</t>
  </si>
  <si>
    <r>
      <rPr>
        <u/>
        <sz val="11"/>
        <rFont val="Palatino Linotype"/>
        <family val="1"/>
      </rPr>
      <t>Less</t>
    </r>
    <r>
      <rPr>
        <sz val="11"/>
        <rFont val="Palatino Linotype"/>
        <family val="1"/>
      </rPr>
      <t>: TDS / ADVANCE TAX PAID</t>
    </r>
  </si>
  <si>
    <r>
      <rPr>
        <b/>
        <u/>
        <sz val="11"/>
        <color theme="1"/>
        <rFont val="Palatino Linotype"/>
        <family val="1"/>
      </rPr>
      <t>LESS</t>
    </r>
    <r>
      <rPr>
        <b/>
        <sz val="11"/>
        <color theme="1"/>
        <rFont val="Palatino Linotype"/>
        <family val="1"/>
      </rPr>
      <t>: DEDUCATION UNDER VI</t>
    </r>
  </si>
  <si>
    <t>Resident (&lt; 60 years)</t>
  </si>
  <si>
    <t>Resident (&gt;= 60 years &lt; 80 years)</t>
  </si>
  <si>
    <t>Resident (&gt;= than 80 years)</t>
  </si>
  <si>
    <t>HUF</t>
  </si>
  <si>
    <t>Firm</t>
  </si>
  <si>
    <t>Domestic Company</t>
  </si>
  <si>
    <t>Local Authority</t>
  </si>
  <si>
    <t>Co-operative Society</t>
  </si>
  <si>
    <t>STATUS OF ASSESSEE</t>
  </si>
  <si>
    <t>Select</t>
  </si>
  <si>
    <t xml:space="preserve">F.Y. 2014-2015  </t>
  </si>
  <si>
    <t>CREATED BY ANAND A. YADAV</t>
  </si>
  <si>
    <t>MOBILE - 9004535004</t>
  </si>
  <si>
    <t xml:space="preserve">STATUS OF ASSESSEE </t>
  </si>
  <si>
    <t xml:space="preserve">F.Y. 2012-2013   </t>
  </si>
  <si>
    <t xml:space="preserve">F.Y. 2013-2014   </t>
  </si>
  <si>
    <t>EMAIL-anandyadavmar@gmail.com</t>
  </si>
  <si>
    <t>Let out Property</t>
  </si>
  <si>
    <t>Self-Occupied Propety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</si>
</sst>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14"/>
      <color theme="1"/>
      <name val="Palatino Linotype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u/>
      <sz val="11"/>
      <name val="Palatino Linotype"/>
      <family val="1"/>
    </font>
    <font>
      <u/>
      <sz val="11"/>
      <color theme="1"/>
      <name val="Palatino Linotype"/>
      <family val="1"/>
    </font>
    <font>
      <b/>
      <u/>
      <sz val="11"/>
      <color theme="1"/>
      <name val="Palatino Linotype"/>
      <family val="1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hidden="1"/>
    </xf>
    <xf numFmtId="0" fontId="3" fillId="2" borderId="13" xfId="0" applyFont="1" applyFill="1" applyBorder="1" applyAlignment="1" applyProtection="1">
      <alignment horizontal="center"/>
      <protection hidden="1"/>
    </xf>
    <xf numFmtId="165" fontId="3" fillId="2" borderId="15" xfId="1" applyNumberFormat="1" applyFont="1" applyFill="1" applyBorder="1" applyProtection="1">
      <protection locked="0"/>
    </xf>
    <xf numFmtId="165" fontId="3" fillId="2" borderId="18" xfId="1" applyNumberFormat="1" applyFont="1" applyFill="1" applyBorder="1" applyProtection="1">
      <protection locked="0"/>
    </xf>
    <xf numFmtId="0" fontId="3" fillId="0" borderId="0" xfId="0" applyFont="1" applyProtection="1">
      <protection hidden="1"/>
    </xf>
    <xf numFmtId="0" fontId="6" fillId="0" borderId="0" xfId="0" applyFont="1" applyFill="1" applyBorder="1" applyAlignment="1">
      <alignment horizontal="right" vertical="center"/>
    </xf>
    <xf numFmtId="0" fontId="6" fillId="2" borderId="6" xfId="0" applyFont="1" applyFill="1" applyBorder="1" applyProtection="1">
      <protection hidden="1"/>
    </xf>
    <xf numFmtId="0" fontId="3" fillId="2" borderId="5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0" fontId="4" fillId="2" borderId="4" xfId="0" applyFont="1" applyFill="1" applyBorder="1" applyProtection="1">
      <protection hidden="1"/>
    </xf>
    <xf numFmtId="0" fontId="3" fillId="2" borderId="9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3" borderId="21" xfId="0" applyFont="1" applyFill="1" applyBorder="1" applyAlignment="1" applyProtection="1">
      <alignment horizontal="center" wrapText="1"/>
      <protection locked="0"/>
    </xf>
    <xf numFmtId="0" fontId="4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12" xfId="0" applyFont="1" applyFill="1" applyBorder="1" applyAlignment="1" applyProtection="1">
      <alignment horizontal="center"/>
      <protection hidden="1"/>
    </xf>
    <xf numFmtId="165" fontId="3" fillId="3" borderId="15" xfId="1" applyNumberFormat="1" applyFon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/>
      <protection hidden="1"/>
    </xf>
    <xf numFmtId="165" fontId="3" fillId="3" borderId="16" xfId="1" applyNumberFormat="1" applyFont="1" applyFill="1" applyBorder="1" applyProtection="1">
      <protection locked="0"/>
    </xf>
    <xf numFmtId="0" fontId="10" fillId="3" borderId="4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165" fontId="3" fillId="3" borderId="18" xfId="1" applyNumberFormat="1" applyFont="1" applyFill="1" applyBorder="1" applyProtection="1">
      <protection locked="0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Protection="1">
      <protection hidden="1"/>
    </xf>
    <xf numFmtId="0" fontId="4" fillId="3" borderId="10" xfId="0" applyFont="1" applyFill="1" applyBorder="1" applyProtection="1">
      <protection hidden="1"/>
    </xf>
    <xf numFmtId="0" fontId="3" fillId="3" borderId="22" xfId="0" applyFont="1" applyFill="1" applyBorder="1" applyProtection="1">
      <protection hidden="1"/>
    </xf>
    <xf numFmtId="0" fontId="3" fillId="3" borderId="5" xfId="0" applyFont="1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3" fillId="4" borderId="12" xfId="0" applyFont="1" applyFill="1" applyBorder="1" applyAlignment="1" applyProtection="1">
      <alignment horizontal="center"/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165" fontId="3" fillId="4" borderId="16" xfId="1" applyNumberFormat="1" applyFont="1" applyFill="1" applyBorder="1" applyProtection="1">
      <protection hidden="1"/>
    </xf>
    <xf numFmtId="165" fontId="3" fillId="4" borderId="20" xfId="1" applyNumberFormat="1" applyFont="1" applyFill="1" applyBorder="1" applyProtection="1">
      <protection hidden="1"/>
    </xf>
    <xf numFmtId="165" fontId="6" fillId="4" borderId="16" xfId="1" applyNumberFormat="1" applyFont="1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165" fontId="3" fillId="4" borderId="17" xfId="1" applyNumberFormat="1" applyFont="1" applyFill="1" applyBorder="1" applyProtection="1">
      <protection hidden="1"/>
    </xf>
    <xf numFmtId="165" fontId="3" fillId="4" borderId="12" xfId="1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5" borderId="13" xfId="0" applyFont="1" applyFill="1" applyBorder="1" applyAlignment="1" applyProtection="1">
      <alignment horizontal="center"/>
      <protection hidden="1"/>
    </xf>
    <xf numFmtId="165" fontId="3" fillId="5" borderId="20" xfId="1" applyNumberFormat="1" applyFont="1" applyFill="1" applyBorder="1" applyProtection="1">
      <protection hidden="1"/>
    </xf>
    <xf numFmtId="165" fontId="3" fillId="5" borderId="16" xfId="1" applyNumberFormat="1" applyFont="1" applyFill="1" applyBorder="1" applyProtection="1">
      <protection hidden="1"/>
    </xf>
    <xf numFmtId="0" fontId="3" fillId="5" borderId="14" xfId="0" applyFont="1" applyFill="1" applyBorder="1" applyAlignment="1" applyProtection="1">
      <alignment horizontal="center"/>
      <protection hidden="1"/>
    </xf>
    <xf numFmtId="165" fontId="3" fillId="5" borderId="17" xfId="1" applyNumberFormat="1" applyFont="1" applyFill="1" applyBorder="1" applyProtection="1">
      <protection hidden="1"/>
    </xf>
    <xf numFmtId="165" fontId="3" fillId="5" borderId="15" xfId="1" applyNumberFormat="1" applyFont="1" applyFill="1" applyBorder="1" applyProtection="1">
      <protection locked="0"/>
    </xf>
    <xf numFmtId="165" fontId="3" fillId="5" borderId="18" xfId="1" applyNumberFormat="1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/>
      <protection hidden="1"/>
    </xf>
    <xf numFmtId="0" fontId="3" fillId="0" borderId="0" xfId="0" applyFont="1" applyBorder="1" applyProtection="1">
      <protection locked="0"/>
    </xf>
    <xf numFmtId="165" fontId="3" fillId="2" borderId="16" xfId="1" applyNumberFormat="1" applyFont="1" applyFill="1" applyBorder="1" applyProtection="1">
      <protection locked="0"/>
    </xf>
    <xf numFmtId="165" fontId="3" fillId="5" borderId="12" xfId="1" applyNumberFormat="1" applyFont="1" applyFill="1" applyBorder="1" applyProtection="1">
      <protection hidden="1"/>
    </xf>
    <xf numFmtId="0" fontId="3" fillId="2" borderId="22" xfId="0" applyFont="1" applyFill="1" applyBorder="1" applyProtection="1">
      <protection hidden="1"/>
    </xf>
    <xf numFmtId="0" fontId="3" fillId="6" borderId="12" xfId="0" applyFont="1" applyFill="1" applyBorder="1" applyAlignment="1" applyProtection="1">
      <alignment horizontal="center"/>
      <protection hidden="1"/>
    </xf>
    <xf numFmtId="0" fontId="3" fillId="6" borderId="13" xfId="0" applyFont="1" applyFill="1" applyBorder="1" applyAlignment="1" applyProtection="1">
      <alignment horizontal="center"/>
      <protection hidden="1"/>
    </xf>
    <xf numFmtId="165" fontId="3" fillId="6" borderId="20" xfId="1" applyNumberFormat="1" applyFont="1" applyFill="1" applyBorder="1" applyProtection="1">
      <protection hidden="1"/>
    </xf>
    <xf numFmtId="165" fontId="3" fillId="6" borderId="16" xfId="1" applyNumberFormat="1" applyFont="1" applyFill="1" applyBorder="1" applyProtection="1">
      <protection hidden="1"/>
    </xf>
    <xf numFmtId="165" fontId="1" fillId="6" borderId="16" xfId="1" applyNumberFormat="1" applyFont="1" applyFill="1" applyBorder="1" applyProtection="1">
      <protection hidden="1"/>
    </xf>
    <xf numFmtId="0" fontId="3" fillId="6" borderId="14" xfId="0" applyFont="1" applyFill="1" applyBorder="1" applyAlignment="1" applyProtection="1">
      <alignment horizontal="center"/>
      <protection hidden="1"/>
    </xf>
    <xf numFmtId="165" fontId="3" fillId="6" borderId="17" xfId="1" applyNumberFormat="1" applyFont="1" applyFill="1" applyBorder="1" applyProtection="1">
      <protection hidden="1"/>
    </xf>
    <xf numFmtId="0" fontId="4" fillId="7" borderId="1" xfId="0" applyFont="1" applyFill="1" applyBorder="1" applyAlignment="1" applyProtection="1">
      <alignment horizontal="center" wrapText="1"/>
      <protection locked="0"/>
    </xf>
    <xf numFmtId="0" fontId="3" fillId="7" borderId="12" xfId="0" applyFont="1" applyFill="1" applyBorder="1" applyAlignment="1" applyProtection="1">
      <alignment horizontal="center"/>
      <protection hidden="1"/>
    </xf>
    <xf numFmtId="165" fontId="0" fillId="7" borderId="20" xfId="1" applyNumberFormat="1" applyFont="1" applyFill="1" applyBorder="1" applyProtection="1">
      <protection locked="0"/>
    </xf>
    <xf numFmtId="0" fontId="3" fillId="7" borderId="13" xfId="0" applyFont="1" applyFill="1" applyBorder="1" applyAlignment="1" applyProtection="1">
      <alignment horizontal="center"/>
      <protection hidden="1"/>
    </xf>
    <xf numFmtId="165" fontId="0" fillId="7" borderId="16" xfId="1" applyNumberFormat="1" applyFont="1" applyFill="1" applyBorder="1" applyProtection="1">
      <protection locked="0"/>
    </xf>
    <xf numFmtId="165" fontId="0" fillId="7" borderId="18" xfId="1" applyNumberFormat="1" applyFont="1" applyFill="1" applyBorder="1" applyProtection="1">
      <protection locked="0"/>
    </xf>
    <xf numFmtId="165" fontId="3" fillId="7" borderId="15" xfId="1" applyNumberFormat="1" applyFont="1" applyFill="1" applyBorder="1" applyProtection="1">
      <protection locked="0"/>
    </xf>
    <xf numFmtId="165" fontId="3" fillId="7" borderId="18" xfId="1" applyNumberFormat="1" applyFont="1" applyFill="1" applyBorder="1" applyProtection="1">
      <protection locked="0"/>
    </xf>
    <xf numFmtId="0" fontId="3" fillId="7" borderId="22" xfId="0" applyFont="1" applyFill="1" applyBorder="1" applyProtection="1">
      <protection hidden="1"/>
    </xf>
    <xf numFmtId="0" fontId="3" fillId="7" borderId="5" xfId="0" applyFont="1" applyFill="1" applyBorder="1" applyProtection="1">
      <protection hidden="1"/>
    </xf>
    <xf numFmtId="0" fontId="3" fillId="7" borderId="9" xfId="0" applyFont="1" applyFill="1" applyBorder="1" applyProtection="1">
      <protection hidden="1"/>
    </xf>
    <xf numFmtId="165" fontId="3" fillId="6" borderId="12" xfId="1" applyNumberFormat="1" applyFont="1" applyFill="1" applyBorder="1" applyProtection="1">
      <protection hidden="1"/>
    </xf>
    <xf numFmtId="0" fontId="4" fillId="3" borderId="0" xfId="0" applyFont="1" applyFill="1" applyBorder="1" applyProtection="1">
      <protection hidden="1"/>
    </xf>
    <xf numFmtId="0" fontId="11" fillId="3" borderId="8" xfId="2" applyFill="1" applyBorder="1" applyAlignment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7" xfId="0" applyFont="1" applyFill="1" applyBorder="1" applyProtection="1">
      <protection hidden="1"/>
    </xf>
    <xf numFmtId="0" fontId="3" fillId="6" borderId="1" xfId="0" applyFont="1" applyFill="1" applyBorder="1" applyAlignment="1" applyProtection="1">
      <alignment horizontal="center"/>
      <protection hidden="1"/>
    </xf>
    <xf numFmtId="165" fontId="0" fillId="7" borderId="13" xfId="1" applyNumberFormat="1" applyFont="1" applyFill="1" applyBorder="1" applyProtection="1">
      <protection locked="0"/>
    </xf>
    <xf numFmtId="165" fontId="0" fillId="6" borderId="1" xfId="1" applyNumberFormat="1" applyFont="1" applyFill="1" applyBorder="1" applyProtection="1">
      <protection hidden="1"/>
    </xf>
    <xf numFmtId="0" fontId="4" fillId="7" borderId="4" xfId="0" applyFont="1" applyFill="1" applyBorder="1" applyProtection="1">
      <protection hidden="1"/>
    </xf>
    <xf numFmtId="0" fontId="4" fillId="7" borderId="2" xfId="0" applyFont="1" applyFill="1" applyBorder="1" applyProtection="1">
      <protection hidden="1"/>
    </xf>
    <xf numFmtId="0" fontId="10" fillId="7" borderId="4" xfId="0" applyFont="1" applyFill="1" applyBorder="1" applyProtection="1">
      <protection hidden="1"/>
    </xf>
    <xf numFmtId="0" fontId="3" fillId="7" borderId="4" xfId="0" applyFont="1" applyFill="1" applyBorder="1" applyProtection="1">
      <protection hidden="1"/>
    </xf>
    <xf numFmtId="0" fontId="7" fillId="7" borderId="6" xfId="0" applyFont="1" applyFill="1" applyBorder="1" applyAlignment="1" applyProtection="1">
      <alignment horizontal="left" vertical="center"/>
      <protection hidden="1"/>
    </xf>
    <xf numFmtId="0" fontId="7" fillId="7" borderId="4" xfId="0" applyFont="1" applyFill="1" applyBorder="1" applyAlignment="1" applyProtection="1">
      <alignment horizontal="left" vertical="center"/>
      <protection hidden="1"/>
    </xf>
    <xf numFmtId="0" fontId="6" fillId="7" borderId="6" xfId="0" applyFont="1" applyFill="1" applyBorder="1" applyAlignment="1" applyProtection="1">
      <alignment horizontal="left" vertical="center"/>
      <protection hidden="1"/>
    </xf>
    <xf numFmtId="0" fontId="4" fillId="7" borderId="0" xfId="0" applyFont="1" applyFill="1" applyBorder="1" applyProtection="1">
      <protection hidden="1"/>
    </xf>
    <xf numFmtId="0" fontId="6" fillId="7" borderId="6" xfId="0" applyFont="1" applyFill="1" applyBorder="1" applyProtection="1">
      <protection hidden="1"/>
    </xf>
    <xf numFmtId="0" fontId="3" fillId="7" borderId="3" xfId="0" applyFont="1" applyFill="1" applyBorder="1" applyProtection="1">
      <protection hidden="1"/>
    </xf>
    <xf numFmtId="0" fontId="3" fillId="7" borderId="0" xfId="0" applyFont="1" applyFill="1" applyBorder="1" applyProtection="1">
      <protection hidden="1"/>
    </xf>
    <xf numFmtId="0" fontId="3" fillId="7" borderId="2" xfId="0" applyFont="1" applyFill="1" applyBorder="1" applyProtection="1">
      <protection hidden="1"/>
    </xf>
    <xf numFmtId="0" fontId="3" fillId="7" borderId="7" xfId="0" applyFont="1" applyFill="1" applyBorder="1" applyProtection="1">
      <protection hidden="1"/>
    </xf>
    <xf numFmtId="165" fontId="0" fillId="7" borderId="13" xfId="1" applyNumberFormat="1" applyFont="1" applyFill="1" applyBorder="1" applyProtection="1"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165" fontId="3" fillId="2" borderId="13" xfId="1" applyNumberFormat="1" applyFont="1" applyFill="1" applyBorder="1" applyProtection="1">
      <protection hidden="1"/>
    </xf>
    <xf numFmtId="165" fontId="3" fillId="5" borderId="1" xfId="1" applyNumberFormat="1" applyFont="1" applyFill="1" applyBorder="1" applyProtection="1">
      <protection hidden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Protection="1">
      <protection hidden="1"/>
    </xf>
    <xf numFmtId="0" fontId="10" fillId="2" borderId="4" xfId="0" applyFont="1" applyFill="1" applyBorder="1" applyProtection="1">
      <protection hidden="1"/>
    </xf>
    <xf numFmtId="0" fontId="7" fillId="2" borderId="6" xfId="0" applyFont="1" applyFill="1" applyBorder="1" applyAlignment="1" applyProtection="1">
      <alignment horizontal="left" vertical="center"/>
      <protection hidden="1"/>
    </xf>
    <xf numFmtId="0" fontId="6" fillId="2" borderId="6" xfId="0" applyFont="1" applyFill="1" applyBorder="1" applyAlignment="1" applyProtection="1">
      <alignment horizontal="left" vertical="center"/>
      <protection hidden="1"/>
    </xf>
    <xf numFmtId="0" fontId="4" fillId="2" borderId="19" xfId="0" applyFont="1" applyFill="1" applyBorder="1" applyProtection="1">
      <protection hidden="1"/>
    </xf>
    <xf numFmtId="0" fontId="11" fillId="2" borderId="8" xfId="2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3" fillId="2" borderId="3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3" fillId="2" borderId="7" xfId="0" applyFont="1" applyFill="1" applyBorder="1" applyProtection="1">
      <protection hidden="1"/>
    </xf>
    <xf numFmtId="0" fontId="11" fillId="7" borderId="8" xfId="2" applyFill="1" applyBorder="1" applyAlignment="1" applyProtection="1">
      <protection hidden="1"/>
    </xf>
    <xf numFmtId="0" fontId="5" fillId="3" borderId="10" xfId="0" applyFont="1" applyFill="1" applyBorder="1" applyAlignment="1" applyProtection="1">
      <alignment horizontal="center"/>
      <protection hidden="1"/>
    </xf>
    <xf numFmtId="0" fontId="5" fillId="3" borderId="19" xfId="0" applyFont="1" applyFill="1" applyBorder="1" applyAlignment="1" applyProtection="1">
      <alignment horizontal="center"/>
      <protection hidden="1"/>
    </xf>
    <xf numFmtId="0" fontId="5" fillId="7" borderId="10" xfId="0" applyFont="1" applyFill="1" applyBorder="1" applyAlignment="1" applyProtection="1">
      <alignment horizontal="center"/>
      <protection hidden="1"/>
    </xf>
    <xf numFmtId="0" fontId="5" fillId="7" borderId="19" xfId="0" applyFont="1" applyFill="1" applyBorder="1" applyAlignment="1" applyProtection="1">
      <alignment horizont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/>
      <protection hidden="1"/>
    </xf>
    <xf numFmtId="0" fontId="5" fillId="2" borderId="19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165" fontId="3" fillId="3" borderId="13" xfId="1" applyNumberFormat="1" applyFont="1" applyFill="1" applyBorder="1" applyProtection="1">
      <protection locked="0"/>
    </xf>
    <xf numFmtId="165" fontId="3" fillId="3" borderId="13" xfId="1" applyNumberFormat="1" applyFont="1" applyFill="1" applyBorder="1" applyProtection="1">
      <protection hidden="1"/>
    </xf>
    <xf numFmtId="165" fontId="3" fillId="4" borderId="1" xfId="1" applyNumberFormat="1" applyFont="1" applyFill="1" applyBorder="1" applyProtection="1">
      <protection hidden="1"/>
    </xf>
    <xf numFmtId="165" fontId="3" fillId="6" borderId="1" xfId="1" applyNumberFormat="1" applyFont="1" applyFill="1" applyBorder="1" applyProtection="1">
      <protection hidden="1"/>
    </xf>
    <xf numFmtId="0" fontId="5" fillId="3" borderId="11" xfId="0" applyFont="1" applyFill="1" applyBorder="1" applyAlignment="1" applyProtection="1">
      <alignment horizontal="center"/>
      <protection hidden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AIL-anandyadavmar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MAIL-anandyadavmar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MAIL-anandyadav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8574"/>
  <sheetViews>
    <sheetView workbookViewId="0">
      <selection activeCell="G7" sqref="G7"/>
    </sheetView>
  </sheetViews>
  <sheetFormatPr defaultRowHeight="16.5"/>
  <cols>
    <col min="1" max="1" width="44.28515625" style="3" customWidth="1"/>
    <col min="2" max="2" width="18.85546875" style="3" customWidth="1"/>
    <col min="3" max="3" width="29" style="3" customWidth="1"/>
    <col min="4" max="6" width="9.140625" style="3"/>
    <col min="7" max="7" width="9" style="3" customWidth="1"/>
    <col min="8" max="16384" width="9.140625" style="3"/>
  </cols>
  <sheetData>
    <row r="1" spans="1:3" ht="21.75" thickBot="1">
      <c r="A1" s="112" t="s">
        <v>38</v>
      </c>
      <c r="B1" s="113"/>
      <c r="C1" s="124"/>
    </row>
    <row r="2" spans="1:3" ht="18" thickBot="1">
      <c r="A2" s="16" t="s">
        <v>36</v>
      </c>
      <c r="B2" s="76"/>
      <c r="C2" s="18" t="s">
        <v>28</v>
      </c>
    </row>
    <row r="3" spans="1:3" ht="17.25">
      <c r="A3" s="19" t="s">
        <v>0</v>
      </c>
      <c r="B3" s="21" t="s">
        <v>25</v>
      </c>
      <c r="C3" s="22"/>
    </row>
    <row r="4" spans="1:3" ht="17.25">
      <c r="A4" s="25" t="s">
        <v>1</v>
      </c>
      <c r="B4" s="23"/>
      <c r="C4" s="24"/>
    </row>
    <row r="5" spans="1:3" ht="17.25">
      <c r="A5" s="16" t="s">
        <v>45</v>
      </c>
      <c r="B5" s="23" t="s">
        <v>25</v>
      </c>
      <c r="C5" s="24"/>
    </row>
    <row r="6" spans="1:3" ht="17.25">
      <c r="A6" s="16" t="s">
        <v>46</v>
      </c>
      <c r="B6" s="23" t="s">
        <v>25</v>
      </c>
      <c r="C6" s="24"/>
    </row>
    <row r="7" spans="1:3" ht="17.25">
      <c r="A7" s="16" t="s">
        <v>2</v>
      </c>
      <c r="B7" s="23" t="s">
        <v>25</v>
      </c>
      <c r="C7" s="24"/>
    </row>
    <row r="8" spans="1:3" ht="17.25">
      <c r="A8" s="16" t="s">
        <v>3</v>
      </c>
      <c r="B8" s="23" t="s">
        <v>25</v>
      </c>
      <c r="C8" s="24"/>
    </row>
    <row r="9" spans="1:3" ht="17.25">
      <c r="A9" s="25" t="s">
        <v>4</v>
      </c>
      <c r="B9" s="23"/>
      <c r="C9" s="24"/>
    </row>
    <row r="10" spans="1:3" ht="17.25">
      <c r="A10" s="16" t="s">
        <v>13</v>
      </c>
      <c r="B10" s="23" t="s">
        <v>25</v>
      </c>
      <c r="C10" s="24"/>
    </row>
    <row r="11" spans="1:3" ht="17.25">
      <c r="A11" s="16" t="s">
        <v>11</v>
      </c>
      <c r="B11" s="23" t="s">
        <v>25</v>
      </c>
      <c r="C11" s="24"/>
    </row>
    <row r="12" spans="1:3" ht="18" thickBot="1">
      <c r="A12" s="16" t="s">
        <v>12</v>
      </c>
      <c r="B12" s="23" t="s">
        <v>25</v>
      </c>
      <c r="C12" s="27"/>
    </row>
    <row r="13" spans="1:3" ht="17.25" thickBot="1">
      <c r="A13" s="26" t="s">
        <v>5</v>
      </c>
      <c r="B13" s="44" t="s">
        <v>9</v>
      </c>
      <c r="C13" s="122">
        <f>SUM(IF(C6&lt;(-200000),-200000,C6)+C3+C5+C7+C8)</f>
        <v>0</v>
      </c>
    </row>
    <row r="14" spans="1:3" ht="17.25" thickBot="1">
      <c r="A14" s="26" t="s">
        <v>24</v>
      </c>
      <c r="B14" s="23" t="s">
        <v>25</v>
      </c>
      <c r="C14" s="120"/>
    </row>
    <row r="15" spans="1:3" ht="17.25" thickBot="1">
      <c r="A15" s="26" t="s">
        <v>6</v>
      </c>
      <c r="B15" s="44" t="s">
        <v>9</v>
      </c>
      <c r="C15" s="122">
        <f>ROUND(C13-C14,-1)</f>
        <v>0</v>
      </c>
    </row>
    <row r="16" spans="1:3" ht="17.25" thickBot="1">
      <c r="A16" s="26"/>
      <c r="B16" s="23"/>
      <c r="C16" s="121"/>
    </row>
    <row r="17" spans="1:11" ht="17.25">
      <c r="A17" s="28" t="s">
        <v>16</v>
      </c>
      <c r="B17" s="36" t="s">
        <v>9</v>
      </c>
      <c r="C17" s="39">
        <f>IF(C2="Resident (&lt; 60 years)",IF(C15&lt;250000,0,IF(C15&lt;500000,(C15-250000)*0.1,IF(C15&lt;1000000,25000+(C15-500000)*0.2,(C15-1000000)*0.3+125000))),IF(C2="Resident (&gt;= 60 years &lt; 80 years)",IF(C15&lt;300000,0,IF(C15&lt;500000,(C15-300000)*0.1,IF(C15&lt;1000000,20000+(C15-500000)*0.2,(C15-1000000)*0.3+120000))),IF(C2="Resident (&gt;= than 80 years)",IF(C15&lt;500000,0,IF(C15&lt;1000000,(C15-500000)*0.2,(C15-1000000)*0.3+100000)),IF(C2="HUF",IF(C15&lt;250000,0,IF(C15&lt;500000,(C15-250000)*0.1,IF(C15&lt;1000000,25000+(C15-500000)*0.2,(C15-1000000)*0.3+125000))),IF(C2="Firm",C15*30%,IF(C2="Domestic Company",C15*30%,IF(C2="Local Authority",C15*30%,IF(C2="Co-operative Society",IF(C15&lt;10000,C15*10%,IF(C15&lt;20000,1000+(C15-10000)*20%,3000+(C15-20000)*30%)),0))))))))</f>
        <v>0</v>
      </c>
    </row>
    <row r="18" spans="1:11" ht="17.25">
      <c r="A18" s="28" t="s">
        <v>7</v>
      </c>
      <c r="B18" s="37" t="s">
        <v>9</v>
      </c>
      <c r="C18" s="38">
        <f>IF(C2="Firm",SUM(C10*15%+C11*20%+C12*10%),IF(C2="Domestic Company",SUM(C10*15%+C11*20%+C12*10%),IF(C2="Local Authority",SUM(C10*15%+C11*20%+C12*10%),IF(OR(C2="Resident (&lt; 60 years)",C2="HUF"),IF(C15&gt;250000,SUM(C10*15%+C11*20%+C12*10%),IF((C11-(250000-C15))&gt;=0,SUM((C11-(250000-C15))*20%+C10*15%+C12*10%),IF(((C10+C11)-(250000-C15))&gt;=0,SUM(((C10+C11)-(250000-C15)))*15%+C12*10%,IF(((C12+C10+C11)-(250000-C15))&gt;=0,SUM(((C12+C10+C11)-(250000-C15))*10%),0)))),IF(C2="Resident (&gt;= 60 years &lt; 80 years)",IF(C15&gt;300000,SUM(C10*15%+C11*20%+C12*10%),IF((C11-(300000-C15))&gt;=0,SUM((C11-(300000-C15))*20%+C10*15%+C12*10%),IF(((C10+C11)-(300000-C15))&gt;=0,SUM(((C10+C11)-(300000-C15))*15%+C12*10%),IF(((C12+C10+C11)-(300000-C15))&gt;=0,SUM(((C12+C11+C10)-(300000-C15))*10%),0)))),IF(C2="Resident (&gt;= than 80 years)",IF(C15&gt;500000,SUM(C10*15%+C11*20%+C12*10%),IF((C11-(500000-C15))&gt;=0,SUM((C11-(500000-C15))*20%+C10*15%+C12*10%),IF(((C10+C11)-(500000-C15))&gt;=0,SUM(((C10+C11)-(300000-C15))*15%+C12*10%),IF(((C12+C11+C10)-(500000-C15))&gt;=0,SUM(((C12+C11+C10)-(500000-C15))*10%),0)))),))))))</f>
        <v>0</v>
      </c>
      <c r="D18" s="4"/>
    </row>
    <row r="19" spans="1:11" ht="17.25">
      <c r="A19" s="29" t="s">
        <v>8</v>
      </c>
      <c r="B19" s="37" t="s">
        <v>9</v>
      </c>
      <c r="C19" s="40">
        <f>SUM(C17:C18)</f>
        <v>0</v>
      </c>
    </row>
    <row r="20" spans="1:11">
      <c r="A20" s="30" t="s">
        <v>10</v>
      </c>
      <c r="B20" s="37" t="s">
        <v>9</v>
      </c>
      <c r="C20" s="38">
        <f>IF(C2="Resident (&lt; 60 years)",IF((C15+C10+C11+C12)&gt;500000,0,IF(C19&lt;=2000,C19,2000)),IF(C2="Resident (&gt;= 60 years &lt; 80 years)",IF((C15+C10+C11+C12)&gt;500000,0,IF(C19&lt;=2000,C19,2000)),0))</f>
        <v>0</v>
      </c>
    </row>
    <row r="21" spans="1:11">
      <c r="A21" s="30" t="s">
        <v>19</v>
      </c>
      <c r="B21" s="37" t="s">
        <v>9</v>
      </c>
      <c r="C21" s="38">
        <f>IF(C2="Domestic Company",IF((C15+C10+C11+C12)&gt;10000000,IF((C15+C10+C11+C12)&gt;100000000,C19*0.1,C19*0.05),0),IF((C15+C10+C11+C12)&gt;10000000,C19*0.1,0))</f>
        <v>0</v>
      </c>
    </row>
    <row r="22" spans="1:11">
      <c r="A22" s="30" t="s">
        <v>20</v>
      </c>
      <c r="B22" s="37" t="s">
        <v>9</v>
      </c>
      <c r="C22" s="38">
        <f>C21-C23</f>
        <v>0</v>
      </c>
      <c r="K22" s="5"/>
    </row>
    <row r="23" spans="1:11">
      <c r="A23" s="30" t="s">
        <v>17</v>
      </c>
      <c r="B23" s="37" t="s">
        <v>9</v>
      </c>
      <c r="C23" s="38">
        <f>IF((C15+C10+C11+C12)&gt;10000000,C24-C19,0)</f>
        <v>0</v>
      </c>
    </row>
    <row r="24" spans="1:11">
      <c r="A24" s="30" t="s">
        <v>18</v>
      </c>
      <c r="B24" s="37" t="s">
        <v>9</v>
      </c>
      <c r="C24" s="38">
        <f>IF((C15+C12+C11+C10)&lt;10000000,C19-C20,IF(2825000+(C15+C12+C11+C10-10000000)&lt;(C19+C21),2825000+(C15+C12+C11+C10-10000000),C19+C21))</f>
        <v>0</v>
      </c>
      <c r="K24" s="5"/>
    </row>
    <row r="25" spans="1:11">
      <c r="A25" s="31" t="s">
        <v>21</v>
      </c>
      <c r="B25" s="37" t="s">
        <v>9</v>
      </c>
      <c r="C25" s="38">
        <f>C24*0.03</f>
        <v>0</v>
      </c>
    </row>
    <row r="26" spans="1:11" ht="18" thickBot="1">
      <c r="A26" s="16" t="s">
        <v>14</v>
      </c>
      <c r="B26" s="41" t="s">
        <v>9</v>
      </c>
      <c r="C26" s="42">
        <f>C24+C25</f>
        <v>0</v>
      </c>
    </row>
    <row r="27" spans="1:11">
      <c r="A27" s="26" t="s">
        <v>22</v>
      </c>
      <c r="B27" s="23" t="s">
        <v>25</v>
      </c>
      <c r="C27" s="22"/>
    </row>
    <row r="28" spans="1:11" ht="17.25" thickBot="1">
      <c r="A28" s="26" t="s">
        <v>23</v>
      </c>
      <c r="B28" s="23" t="s">
        <v>25</v>
      </c>
      <c r="C28" s="27"/>
    </row>
    <row r="29" spans="1:11" ht="18" thickBot="1">
      <c r="A29" s="32" t="s">
        <v>15</v>
      </c>
      <c r="B29" s="44" t="s">
        <v>9</v>
      </c>
      <c r="C29" s="43">
        <f>C26-C27-C28</f>
        <v>0</v>
      </c>
    </row>
    <row r="30" spans="1:11">
      <c r="A30" s="78"/>
      <c r="B30" s="20" t="s">
        <v>39</v>
      </c>
      <c r="C30" s="33"/>
    </row>
    <row r="31" spans="1:11">
      <c r="A31" s="26"/>
      <c r="B31" s="17" t="s">
        <v>40</v>
      </c>
      <c r="C31" s="34"/>
    </row>
    <row r="32" spans="1:11" ht="17.25" thickBot="1">
      <c r="A32" s="79"/>
      <c r="B32" s="77" t="s">
        <v>44</v>
      </c>
      <c r="C32" s="35"/>
    </row>
    <row r="1048566" spans="7:7">
      <c r="G1048566" s="3" t="s">
        <v>37</v>
      </c>
    </row>
    <row r="1048567" spans="7:7">
      <c r="G1048567" t="s">
        <v>28</v>
      </c>
    </row>
    <row r="1048568" spans="7:7">
      <c r="G1048568" t="s">
        <v>29</v>
      </c>
    </row>
    <row r="1048569" spans="7:7">
      <c r="G1048569" t="s">
        <v>30</v>
      </c>
    </row>
    <row r="1048570" spans="7:7">
      <c r="G1048570" t="s">
        <v>31</v>
      </c>
    </row>
    <row r="1048571" spans="7:7">
      <c r="G1048571" t="s">
        <v>32</v>
      </c>
    </row>
    <row r="1048572" spans="7:7">
      <c r="G1048572" t="s">
        <v>33</v>
      </c>
    </row>
    <row r="1048573" spans="7:7">
      <c r="G1048573" t="s">
        <v>34</v>
      </c>
    </row>
    <row r="1048574" spans="7:7">
      <c r="G1048574" t="s">
        <v>35</v>
      </c>
    </row>
  </sheetData>
  <sheetProtection password="DCD2" sheet="1" objects="1" scenarios="1"/>
  <mergeCells count="1">
    <mergeCell ref="A1:C1"/>
  </mergeCells>
  <dataValidations count="1">
    <dataValidation type="list" allowBlank="1" showInputMessage="1" showErrorMessage="1" sqref="C2">
      <formula1>Sonam</formula1>
    </dataValidation>
  </dataValidations>
  <hyperlinks>
    <hyperlink ref="B3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48573"/>
  <sheetViews>
    <sheetView workbookViewId="0">
      <selection activeCell="C2" sqref="C2"/>
    </sheetView>
  </sheetViews>
  <sheetFormatPr defaultRowHeight="15"/>
  <cols>
    <col min="1" max="1" width="40.5703125" style="1" customWidth="1"/>
    <col min="2" max="2" width="24.28515625" style="1" customWidth="1"/>
    <col min="3" max="3" width="30.42578125" style="1" customWidth="1"/>
    <col min="4" max="6" width="9.140625" style="1"/>
    <col min="7" max="7" width="28.7109375" style="1" customWidth="1"/>
    <col min="8" max="16384" width="9.140625" style="1"/>
  </cols>
  <sheetData>
    <row r="1" spans="1:3" s="3" customFormat="1" ht="21.75" thickBot="1">
      <c r="A1" s="114" t="s">
        <v>43</v>
      </c>
      <c r="B1" s="115"/>
      <c r="C1" s="116"/>
    </row>
    <row r="2" spans="1:3" s="3" customFormat="1" ht="18" thickBot="1">
      <c r="A2" s="83" t="s">
        <v>41</v>
      </c>
      <c r="B2" s="90"/>
      <c r="C2" s="64" t="s">
        <v>28</v>
      </c>
    </row>
    <row r="3" spans="1:3" ht="17.25">
      <c r="A3" s="84" t="s">
        <v>0</v>
      </c>
      <c r="B3" s="65" t="s">
        <v>25</v>
      </c>
      <c r="C3" s="66">
        <v>10001000</v>
      </c>
    </row>
    <row r="4" spans="1:3" ht="17.25">
      <c r="A4" s="85" t="s">
        <v>1</v>
      </c>
      <c r="B4" s="67"/>
      <c r="C4" s="68"/>
    </row>
    <row r="5" spans="1:3" ht="17.25">
      <c r="A5" s="83" t="s">
        <v>45</v>
      </c>
      <c r="B5" s="67" t="s">
        <v>25</v>
      </c>
      <c r="C5" s="68"/>
    </row>
    <row r="6" spans="1:3" ht="17.25">
      <c r="A6" s="83" t="s">
        <v>46</v>
      </c>
      <c r="B6" s="67" t="s">
        <v>25</v>
      </c>
      <c r="C6" s="68"/>
    </row>
    <row r="7" spans="1:3" ht="17.25">
      <c r="A7" s="83" t="s">
        <v>2</v>
      </c>
      <c r="B7" s="67" t="s">
        <v>25</v>
      </c>
      <c r="C7" s="68"/>
    </row>
    <row r="8" spans="1:3" ht="17.25">
      <c r="A8" s="83" t="s">
        <v>3</v>
      </c>
      <c r="B8" s="67" t="s">
        <v>25</v>
      </c>
      <c r="C8" s="68"/>
    </row>
    <row r="9" spans="1:3" ht="17.25">
      <c r="A9" s="85" t="s">
        <v>4</v>
      </c>
      <c r="B9" s="67"/>
      <c r="C9" s="68"/>
    </row>
    <row r="10" spans="1:3" ht="17.25">
      <c r="A10" s="83" t="s">
        <v>13</v>
      </c>
      <c r="B10" s="67" t="s">
        <v>25</v>
      </c>
      <c r="C10" s="68">
        <v>1645</v>
      </c>
    </row>
    <row r="11" spans="1:3" ht="17.25">
      <c r="A11" s="83" t="s">
        <v>11</v>
      </c>
      <c r="B11" s="67" t="s">
        <v>25</v>
      </c>
      <c r="C11" s="68">
        <v>156</v>
      </c>
    </row>
    <row r="12" spans="1:3" ht="18" thickBot="1">
      <c r="A12" s="83" t="s">
        <v>12</v>
      </c>
      <c r="B12" s="67" t="s">
        <v>25</v>
      </c>
      <c r="C12" s="69">
        <v>1565</v>
      </c>
    </row>
    <row r="13" spans="1:3" ht="17.25" thickBot="1">
      <c r="A13" s="86" t="s">
        <v>5</v>
      </c>
      <c r="B13" s="80" t="s">
        <v>9</v>
      </c>
      <c r="C13" s="123">
        <f>SUM(IF(C6&lt;(-150000),-150000,C6)+C3+C5+C7+C8)</f>
        <v>10001000</v>
      </c>
    </row>
    <row r="14" spans="1:3" ht="17.25" thickBot="1">
      <c r="A14" s="86" t="s">
        <v>24</v>
      </c>
      <c r="B14" s="67" t="s">
        <v>25</v>
      </c>
      <c r="C14" s="81"/>
    </row>
    <row r="15" spans="1:3" ht="17.25" thickBot="1">
      <c r="A15" s="86" t="s">
        <v>6</v>
      </c>
      <c r="B15" s="80" t="s">
        <v>9</v>
      </c>
      <c r="C15" s="82">
        <f>ROUND(C13-C14,-1)</f>
        <v>10001000</v>
      </c>
    </row>
    <row r="16" spans="1:3" ht="17.25" thickBot="1">
      <c r="A16" s="86"/>
      <c r="B16" s="67"/>
      <c r="C16" s="96"/>
    </row>
    <row r="17" spans="1:4" ht="17.25">
      <c r="A17" s="87" t="s">
        <v>16</v>
      </c>
      <c r="B17" s="57" t="s">
        <v>9</v>
      </c>
      <c r="C17" s="59">
        <f>IF(C2="Resident (&lt; 60 years)",IF(C15&lt;200000,0,IF(C15&lt;500000,(C15-200000)*0.1,IF(C15&lt;1000000,30000+(C15-500000)*0.2,(C15-1000000)*0.3+130000))),IF(C2="Resident (&gt;= 60 years &lt; 80 years)",IF(C15&lt;250000,0,IF(C15&lt;500000,(C15-250000)*0.1,IF(C15&lt;1000000,25000+(C15-500000)*0.2,(C15-1000000)*0.3+125000))),IF(C2="Resident (&gt;= than 80 years)",IF(C15&lt;500000,0,IF(C15&lt;1000000,(C15-500000)*0.2,(C15-1000000)*0.3+100000)),IF(C2="HUF",IF(C15&lt;200000,0,IF(C15&lt;500000,(C15-200000)*0.1,IF(C15&lt;1000000,30000+(C15-500000)*0.2,(C15-1000000)*0.3+130000))),IF(C2="Firm",C15*30%,IF(C2="Domestic Company",C15*30%,IF(C2="Local Authority",C15*30%,IF(C2="Co-operative Society",IF(C15&lt;10000,C15*10%,IF(C15&lt;20000,1000+(C15-10000)*20%,3000+(C15-20000)*30%)),0))))))))</f>
        <v>2830300</v>
      </c>
    </row>
    <row r="18" spans="1:4" ht="17.25">
      <c r="A18" s="87" t="s">
        <v>7</v>
      </c>
      <c r="B18" s="58" t="s">
        <v>9</v>
      </c>
      <c r="C18" s="60">
        <f>IF(C2="Firm",SUM(C10*15%+C11*20%+C12*10%),IF(C2="Domestic Company",SUM(C10*15%+C11*20%+C12*10%),IF(C2="Local Authority",SUM(C10*15%+C11*20%+C12*10%),IF(OR(C2="Resident (&lt; 60 years)",C2="HUF"),IF(C15&gt;200000,SUM(C10*15%+C11*20%+C12*10%),IF((C11-(200000-C15))&gt;=0,SUM((C11-(200000-C15))*20%+C10*15%+C12*10%),IF(((C10+C11)-(200000-C15))&gt;=0,SUM(((C10+C11)-(200000-C15)))*15%+C12*10%,IF(((C12+C10+C11)-(200000-C15))&gt;=0,SUM(((C12+C10+C11)-(200000-C15))*10%),0)))),IF(C2="Resident (&gt;= 60 years &lt; 80 years)",IF(C15&gt;250000,SUM(C10*15%+C11*20%+C12*10%),IF((C11-(250000-C15))&gt;=0,SUM((C11-(250000-C15))*20%+C10*15%+C12*10%),IF(((C10+C11)-(250000-C15))&gt;=0,SUM(((C10+C11)-(250000-C15))*15%+C12*10%),IF(((C12+C10+C11)-(250000-C15))&gt;=0,SUM(((C12+C11+C10)-(250000-C15))*10%),0)))),IF(C2="Resident (&gt;= than 80 years)",IF(C15&gt;500000,SUM(C10*15%+C11*20%+C12*10%),IF((C11-(500000-C15))&gt;=0,SUM((C11-(500000-C15))*20%+C10*15%+C12*10%),IF(((C10+C11)-(500000-C15))&gt;=0,SUM(((C10+C11)-(300000-C15))*15%+C12*10%),IF(((C12+C11+C10)-(500000-C15))&gt;=0,SUM(((C12+C11+C10)-(500000-C15))*10%),0)))),))))))</f>
        <v>434.45</v>
      </c>
      <c r="D18" s="2"/>
    </row>
    <row r="19" spans="1:4" ht="17.25">
      <c r="A19" s="88" t="s">
        <v>8</v>
      </c>
      <c r="B19" s="58" t="s">
        <v>9</v>
      </c>
      <c r="C19" s="61">
        <f>SUM(C17:C18)</f>
        <v>2830734.45</v>
      </c>
    </row>
    <row r="20" spans="1:4" ht="16.5">
      <c r="A20" s="89" t="s">
        <v>10</v>
      </c>
      <c r="B20" s="58" t="s">
        <v>9</v>
      </c>
      <c r="C20" s="60">
        <f>IF(C2="Resident (&lt; 60 years)",IF((C15+C10+C11+C12)&gt;500000,0,IF(C19&lt;=2000,C19,2000)),IF(C2="Resident (&gt;= 60 years &lt; 80 years)",IF((C15+C10+C11+C12)&gt;500000,0,IF(C19&lt;=2000,C19,2000)),0))</f>
        <v>0</v>
      </c>
    </row>
    <row r="21" spans="1:4" ht="16.5">
      <c r="A21" s="89" t="s">
        <v>19</v>
      </c>
      <c r="B21" s="58" t="s">
        <v>9</v>
      </c>
      <c r="C21" s="60">
        <f>IF(C2="Domestic Company",IF((C15+C10+C11+C12)&gt;10000000,IF((C15+C10+C11+C12)&gt;100000000,C19*0.1,C19*0.05),0),IF((C15+C10+C11+C12)&gt;10000000,C19*0.1,0))</f>
        <v>283073.44500000001</v>
      </c>
    </row>
    <row r="22" spans="1:4" ht="16.5">
      <c r="A22" s="89" t="s">
        <v>20</v>
      </c>
      <c r="B22" s="58" t="s">
        <v>9</v>
      </c>
      <c r="C22" s="60">
        <f>C21-C23</f>
        <v>279441.89500000019</v>
      </c>
    </row>
    <row r="23" spans="1:4" ht="16.5">
      <c r="A23" s="89" t="s">
        <v>17</v>
      </c>
      <c r="B23" s="58" t="s">
        <v>9</v>
      </c>
      <c r="C23" s="60">
        <f>IF((C15+C10+C11+C12)&gt;10000000,C24-C19,0)</f>
        <v>3631.5499999998137</v>
      </c>
    </row>
    <row r="24" spans="1:4" ht="16.5">
      <c r="A24" s="89" t="s">
        <v>18</v>
      </c>
      <c r="B24" s="58" t="s">
        <v>9</v>
      </c>
      <c r="C24" s="60">
        <f>IF((C15+C12+C11+C10)&lt;10000000,C19-C20,IF(2830000+(C15+C12+C11+C10-10000000)&lt;(C19+C21),2830000+(C15+C12+C11+C10-10000000),C19+C21))</f>
        <v>2834366</v>
      </c>
    </row>
    <row r="25" spans="1:4" ht="16.5">
      <c r="A25" s="91" t="s">
        <v>21</v>
      </c>
      <c r="B25" s="58" t="s">
        <v>9</v>
      </c>
      <c r="C25" s="60">
        <f>C24*0.03</f>
        <v>85030.98</v>
      </c>
    </row>
    <row r="26" spans="1:4" ht="18" thickBot="1">
      <c r="A26" s="83" t="s">
        <v>14</v>
      </c>
      <c r="B26" s="62" t="s">
        <v>9</v>
      </c>
      <c r="C26" s="63">
        <f>C24+C25</f>
        <v>2919396.98</v>
      </c>
    </row>
    <row r="27" spans="1:4" ht="16.5">
      <c r="A27" s="86" t="s">
        <v>22</v>
      </c>
      <c r="B27" s="67" t="s">
        <v>25</v>
      </c>
      <c r="C27" s="70"/>
    </row>
    <row r="28" spans="1:4" ht="17.25" thickBot="1">
      <c r="A28" s="86" t="s">
        <v>23</v>
      </c>
      <c r="B28" s="67" t="s">
        <v>25</v>
      </c>
      <c r="C28" s="71"/>
    </row>
    <row r="29" spans="1:4" ht="18" thickBot="1">
      <c r="A29" s="84" t="s">
        <v>15</v>
      </c>
      <c r="B29" s="80" t="s">
        <v>9</v>
      </c>
      <c r="C29" s="75">
        <f>C26-C27-C28</f>
        <v>2919396.98</v>
      </c>
    </row>
    <row r="30" spans="1:4" s="3" customFormat="1" ht="16.5">
      <c r="A30" s="94"/>
      <c r="B30" s="92" t="s">
        <v>39</v>
      </c>
      <c r="C30" s="72"/>
    </row>
    <row r="31" spans="1:4" s="3" customFormat="1" ht="16.5">
      <c r="A31" s="86"/>
      <c r="B31" s="93" t="s">
        <v>40</v>
      </c>
      <c r="C31" s="73"/>
    </row>
    <row r="32" spans="1:4" s="3" customFormat="1" ht="17.25" thickBot="1">
      <c r="A32" s="95"/>
      <c r="B32" s="111" t="s">
        <v>44</v>
      </c>
      <c r="C32" s="74"/>
    </row>
    <row r="1048565" spans="7:7" ht="16.5">
      <c r="G1048565" s="3" t="s">
        <v>37</v>
      </c>
    </row>
    <row r="1048566" spans="7:7">
      <c r="G1048566" t="s">
        <v>28</v>
      </c>
    </row>
    <row r="1048567" spans="7:7">
      <c r="G1048567" t="s">
        <v>29</v>
      </c>
    </row>
    <row r="1048568" spans="7:7">
      <c r="G1048568" t="s">
        <v>30</v>
      </c>
    </row>
    <row r="1048569" spans="7:7">
      <c r="G1048569" t="s">
        <v>31</v>
      </c>
    </row>
    <row r="1048570" spans="7:7">
      <c r="G1048570" t="s">
        <v>32</v>
      </c>
    </row>
    <row r="1048571" spans="7:7">
      <c r="G1048571" t="s">
        <v>33</v>
      </c>
    </row>
    <row r="1048572" spans="7:7">
      <c r="G1048572" t="s">
        <v>34</v>
      </c>
    </row>
    <row r="1048573" spans="7:7">
      <c r="G1048573" t="s">
        <v>35</v>
      </c>
    </row>
  </sheetData>
  <sheetProtection password="DCD2" sheet="1" objects="1" scenarios="1"/>
  <mergeCells count="1">
    <mergeCell ref="A1:C1"/>
  </mergeCells>
  <dataValidations count="1">
    <dataValidation type="list" allowBlank="1" showInputMessage="1" showErrorMessage="1" sqref="C2">
      <formula1>anup</formula1>
    </dataValidation>
  </dataValidations>
  <hyperlinks>
    <hyperlink ref="B32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48576"/>
  <sheetViews>
    <sheetView tabSelected="1" workbookViewId="0">
      <selection activeCell="B31" sqref="B31"/>
    </sheetView>
  </sheetViews>
  <sheetFormatPr defaultRowHeight="16.5"/>
  <cols>
    <col min="1" max="1" width="39.85546875" style="3" customWidth="1"/>
    <col min="2" max="2" width="22.5703125" style="3" customWidth="1"/>
    <col min="3" max="3" width="30" style="3" customWidth="1"/>
    <col min="4" max="6" width="9.140625" style="3"/>
    <col min="7" max="7" width="28.85546875" style="3" customWidth="1"/>
    <col min="8" max="16384" width="9.140625" style="3"/>
  </cols>
  <sheetData>
    <row r="1" spans="1:3" ht="21.75" thickBot="1">
      <c r="A1" s="117" t="s">
        <v>42</v>
      </c>
      <c r="B1" s="118"/>
      <c r="C1" s="119"/>
    </row>
    <row r="2" spans="1:3" s="53" customFormat="1" ht="18" thickBot="1">
      <c r="A2" s="101" t="s">
        <v>41</v>
      </c>
      <c r="B2" s="105"/>
      <c r="C2" s="100" t="s">
        <v>28</v>
      </c>
    </row>
    <row r="3" spans="1:3" ht="17.25">
      <c r="A3" s="14" t="s">
        <v>0</v>
      </c>
      <c r="B3" s="6" t="s">
        <v>25</v>
      </c>
      <c r="C3" s="7"/>
    </row>
    <row r="4" spans="1:3" ht="17.25">
      <c r="A4" s="102" t="s">
        <v>1</v>
      </c>
      <c r="B4" s="6"/>
      <c r="C4" s="7"/>
    </row>
    <row r="5" spans="1:3" ht="17.25">
      <c r="A5" s="14" t="s">
        <v>45</v>
      </c>
      <c r="B5" s="6" t="s">
        <v>25</v>
      </c>
      <c r="C5" s="7"/>
    </row>
    <row r="6" spans="1:3" ht="17.25">
      <c r="A6" s="14" t="s">
        <v>46</v>
      </c>
      <c r="B6" s="6" t="s">
        <v>25</v>
      </c>
      <c r="C6" s="7"/>
    </row>
    <row r="7" spans="1:3" ht="17.25">
      <c r="A7" s="14" t="s">
        <v>2</v>
      </c>
      <c r="B7" s="6" t="s">
        <v>25</v>
      </c>
      <c r="C7" s="54"/>
    </row>
    <row r="8" spans="1:3" ht="17.25">
      <c r="A8" s="14" t="s">
        <v>3</v>
      </c>
      <c r="B8" s="6" t="s">
        <v>25</v>
      </c>
      <c r="C8" s="54"/>
    </row>
    <row r="9" spans="1:3" ht="17.25">
      <c r="A9" s="102" t="s">
        <v>4</v>
      </c>
      <c r="B9" s="6"/>
      <c r="C9" s="54"/>
    </row>
    <row r="10" spans="1:3" ht="17.25">
      <c r="A10" s="14" t="s">
        <v>13</v>
      </c>
      <c r="B10" s="6" t="s">
        <v>25</v>
      </c>
      <c r="C10" s="54"/>
    </row>
    <row r="11" spans="1:3" ht="17.25">
      <c r="A11" s="14" t="s">
        <v>11</v>
      </c>
      <c r="B11" s="6" t="s">
        <v>25</v>
      </c>
      <c r="C11" s="54"/>
    </row>
    <row r="12" spans="1:3" ht="18" thickBot="1">
      <c r="A12" s="14" t="s">
        <v>12</v>
      </c>
      <c r="B12" s="6" t="s">
        <v>25</v>
      </c>
      <c r="C12" s="8"/>
    </row>
    <row r="13" spans="1:3" ht="18" thickBot="1">
      <c r="A13" s="14" t="s">
        <v>5</v>
      </c>
      <c r="B13" s="97" t="s">
        <v>9</v>
      </c>
      <c r="C13" s="99">
        <f>SUM(IF(C6&lt;(-150000),-150000,C6)+C3+C5+C7+C8)</f>
        <v>0</v>
      </c>
    </row>
    <row r="14" spans="1:3" ht="18" thickBot="1">
      <c r="A14" s="14" t="s">
        <v>27</v>
      </c>
      <c r="B14" s="6" t="s">
        <v>25</v>
      </c>
      <c r="C14" s="98"/>
    </row>
    <row r="15" spans="1:3" ht="18" thickBot="1">
      <c r="A15" s="14" t="s">
        <v>6</v>
      </c>
      <c r="B15" s="97" t="s">
        <v>9</v>
      </c>
      <c r="C15" s="99">
        <f>C13-C14</f>
        <v>0</v>
      </c>
    </row>
    <row r="16" spans="1:3" ht="17.25" thickBot="1">
      <c r="A16" s="13"/>
      <c r="B16" s="6"/>
      <c r="C16" s="98"/>
    </row>
    <row r="17" spans="1:8" ht="17.25">
      <c r="A17" s="14" t="s">
        <v>16</v>
      </c>
      <c r="B17" s="52" t="s">
        <v>9</v>
      </c>
      <c r="C17" s="46">
        <f>IF(C2="Resident (&lt; 60 years)",IF(C15&lt;200000,0,IF(C15&lt;500000,(C15-200000)*0.1,IF(C15&lt;1000000,30000+(C15-500000)*0.2,(C15-1000000)*0.3+130000))),IF(C2="Resident (&gt;= 60 years &lt; 80 years)",IF(C15&lt;250000,0,IF(C15&lt;500000,(C15-250000)*0.1,IF(C15&lt;1000000,25000+(C15-500000)*0.2,(C15-1000000)*0.3+125000))),IF(C2="Resident (&gt;= than 80 years)",IF(C15&lt;500000,0,IF(C15&lt;1000000,(C15-500000)*0.2,(C15-1000000)*0.3+100000)),IF(C2="HUF",IF(C15&lt;200000,0,IF(C15&lt;500000,(C15-200000)*0.1,IF(C15&lt;1000000,30000+(C15-500000)*0.2,(C15-1000000)*0.3+130000))),IF(C2="Firm",C15*30%,IF(C2="Domestic Company",C15*30%,IF(C2="Local Authority",C15*30%,IF(C2="Co-operative Society",IF(C15&lt;10000,C15*10%,IF(C15&lt;20000,1000+(C15-10000)*20%,3000+(C15-20000)*30%)),0))))))))</f>
        <v>0</v>
      </c>
    </row>
    <row r="18" spans="1:8" ht="17.25">
      <c r="A18" s="103" t="s">
        <v>7</v>
      </c>
      <c r="B18" s="45" t="s">
        <v>9</v>
      </c>
      <c r="C18" s="47">
        <f>IF(C2="Firm",SUM(C10*15%+C11*20%+C12*10%),IF(C2="Domestic Company",SUM(C10*15%+C11*20%+C12*10%),IF(C2="Local Authority",SUM(C10*15%+C11*20%+C12*10%),IF(OR(C2="Resident (&lt; 60 years)",C2="HUF"),IF(C15&gt;200000,SUM(C10*15%+C11*20%+C12*10%),IF((C11-(200000-C15))&gt;=0,SUM((C11-(200000-C15))*20%+C10*15%+C12*10%),IF(((C10+C11)-(200000-C15))&gt;=0,SUM(((C10+C11)-(200000-C15)))*15%+C12*10%,IF(((C12+C10+C11)-(200000-C15))&gt;=0,SUM(((C12+C10+C11)-(200000-C15))*10%),0)))),IF(C2="Resident (&gt;= 60 years &lt; 80 years)",IF(C15&gt;250000,SUM(C10*15%+C11*20%+C12*10%),IF((C11-(250000-C15))&gt;=0,SUM((C11-(250000-C15))*20%+C10*15%+C12*10%),IF(((C10+C11)-(250000-C15))&gt;=0,SUM(((C10+C11)-(250000-C15))*15%+C12*10%),IF(((C12+C10+C11)-(250000-C15))&gt;=0,SUM(((C12+C11+C10)-(250000-C15))*10%),0)))),IF(C2="Resident (&gt;= than 80 years)",IF(C15&gt;500000,SUM(C10*15%+C11*20%+C12*10%),IF((C11-(500000-C15))&gt;=0,SUM((C11-(500000-C15))*20%+C10*15%+C12*10%),IF(((C10+C11)-(500000-C15))&gt;=0,SUM(((C10+C11)-(300000-C15))*15%+C12*10%),IF(((C12+C11+C10)-(500000-C15))&gt;=0,SUM(((C12+C11+C10)-(500000-C15))*10%),0)))),))))))</f>
        <v>0</v>
      </c>
      <c r="D18" s="4"/>
    </row>
    <row r="19" spans="1:8" ht="17.25">
      <c r="A19" s="103" t="s">
        <v>8</v>
      </c>
      <c r="B19" s="45" t="s">
        <v>9</v>
      </c>
      <c r="C19" s="47">
        <f>SUM(C17:C18)</f>
        <v>0</v>
      </c>
    </row>
    <row r="20" spans="1:8">
      <c r="A20" s="104" t="s">
        <v>19</v>
      </c>
      <c r="B20" s="45" t="s">
        <v>9</v>
      </c>
      <c r="C20" s="47">
        <f>IF(C2="Domestic Company",IF((C15+C10+C11+C12)&gt;10000000,C18*0.1,0),0)</f>
        <v>0</v>
      </c>
    </row>
    <row r="21" spans="1:8">
      <c r="A21" s="104" t="s">
        <v>20</v>
      </c>
      <c r="B21" s="45" t="s">
        <v>9</v>
      </c>
      <c r="C21" s="47">
        <f>C20-C22</f>
        <v>0</v>
      </c>
    </row>
    <row r="22" spans="1:8">
      <c r="A22" s="104" t="s">
        <v>17</v>
      </c>
      <c r="B22" s="45" t="s">
        <v>9</v>
      </c>
      <c r="C22" s="47">
        <f>IF((C14+C9+C10+C11)&gt;10000000,C23-C18,0)</f>
        <v>0</v>
      </c>
    </row>
    <row r="23" spans="1:8">
      <c r="A23" s="104" t="s">
        <v>18</v>
      </c>
      <c r="B23" s="45" t="s">
        <v>9</v>
      </c>
      <c r="C23" s="47">
        <f>IF((C15+C11+C10+C12)&lt;10000000,C18,IF(2830000+(C15+C11+C10+C12-10000000)&lt;(C19+C20),2830000+(C15+C11+C10+C12-10000000),C19+C20))</f>
        <v>0</v>
      </c>
    </row>
    <row r="24" spans="1:8">
      <c r="A24" s="11" t="s">
        <v>21</v>
      </c>
      <c r="B24" s="45" t="s">
        <v>9</v>
      </c>
      <c r="C24" s="47">
        <f>C23*0.03</f>
        <v>0</v>
      </c>
    </row>
    <row r="25" spans="1:8" ht="18" thickBot="1">
      <c r="A25" s="14" t="s">
        <v>14</v>
      </c>
      <c r="B25" s="48" t="s">
        <v>9</v>
      </c>
      <c r="C25" s="49">
        <f>C23+C24</f>
        <v>0</v>
      </c>
    </row>
    <row r="26" spans="1:8">
      <c r="A26" s="11" t="s">
        <v>26</v>
      </c>
      <c r="B26" s="45" t="s">
        <v>25</v>
      </c>
      <c r="C26" s="50"/>
      <c r="H26" s="9"/>
    </row>
    <row r="27" spans="1:8" ht="17.25" thickBot="1">
      <c r="A27" s="13" t="s">
        <v>23</v>
      </c>
      <c r="B27" s="45" t="s">
        <v>25</v>
      </c>
      <c r="C27" s="51"/>
    </row>
    <row r="28" spans="1:8" ht="18" thickBot="1">
      <c r="A28" s="14" t="s">
        <v>15</v>
      </c>
      <c r="B28" s="97" t="s">
        <v>9</v>
      </c>
      <c r="C28" s="55">
        <f>C25-C26-C27</f>
        <v>0</v>
      </c>
    </row>
    <row r="29" spans="1:8">
      <c r="A29" s="109"/>
      <c r="B29" s="108" t="s">
        <v>39</v>
      </c>
      <c r="C29" s="56"/>
    </row>
    <row r="30" spans="1:8">
      <c r="A30" s="13"/>
      <c r="B30" s="107" t="s">
        <v>40</v>
      </c>
      <c r="C30" s="12"/>
    </row>
    <row r="31" spans="1:8" ht="17.25" thickBot="1">
      <c r="A31" s="110"/>
      <c r="B31" s="106" t="s">
        <v>44</v>
      </c>
      <c r="C31" s="15"/>
      <c r="H31" s="9"/>
    </row>
    <row r="33" spans="2:2">
      <c r="B33" s="10"/>
    </row>
    <row r="1048568" spans="7:7">
      <c r="G1048568" s="3" t="s">
        <v>37</v>
      </c>
    </row>
    <row r="1048569" spans="7:7">
      <c r="G1048569" t="s">
        <v>28</v>
      </c>
    </row>
    <row r="1048570" spans="7:7">
      <c r="G1048570" t="s">
        <v>29</v>
      </c>
    </row>
    <row r="1048571" spans="7:7">
      <c r="G1048571" t="s">
        <v>30</v>
      </c>
    </row>
    <row r="1048572" spans="7:7">
      <c r="G1048572" t="s">
        <v>31</v>
      </c>
    </row>
    <row r="1048573" spans="7:7">
      <c r="G1048573" t="s">
        <v>32</v>
      </c>
    </row>
    <row r="1048574" spans="7:7">
      <c r="G1048574" t="s">
        <v>33</v>
      </c>
    </row>
    <row r="1048575" spans="7:7">
      <c r="G1048575" t="s">
        <v>34</v>
      </c>
    </row>
    <row r="1048576" spans="7:7">
      <c r="G1048576" t="s">
        <v>35</v>
      </c>
    </row>
  </sheetData>
  <sheetProtection password="DCD2" sheet="1" objects="1" scenarios="1"/>
  <mergeCells count="1">
    <mergeCell ref="A1:C1"/>
  </mergeCells>
  <dataValidations count="1">
    <dataValidation type="list" allowBlank="1" showInputMessage="1" showErrorMessage="1" sqref="C2">
      <formula1>anup</formula1>
    </dataValidation>
  </dataValidations>
  <hyperlinks>
    <hyperlink ref="B3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FY 2014-15</vt:lpstr>
      <vt:lpstr>FY 2013-14</vt:lpstr>
      <vt:lpstr>FY 2012-13</vt:lpstr>
      <vt:lpstr>anuj</vt:lpstr>
      <vt:lpstr>anup</vt:lpstr>
      <vt:lpstr>Select</vt:lpstr>
      <vt:lpstr>Sonam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2015-08-28T09:52:40Z</dcterms:modified>
</cp:coreProperties>
</file>