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on Deduction" sheetId="2" r:id="rId1"/>
    <sheet name="Non Deposit" sheetId="5" r:id="rId2"/>
    <sheet name="LATE FEES 234E" sheetId="6" r:id="rId3"/>
  </sheets>
  <calcPr calcId="124519"/>
</workbook>
</file>

<file path=xl/calcChain.xml><?xml version="1.0" encoding="utf-8"?>
<calcChain xmlns="http://schemas.openxmlformats.org/spreadsheetml/2006/main">
  <c r="B13" i="2"/>
  <c r="B13" i="5"/>
  <c r="M11" i="6"/>
  <c r="M10"/>
  <c r="M9"/>
  <c r="M8"/>
  <c r="F11"/>
  <c r="K11" s="1"/>
  <c r="L11" s="1"/>
  <c r="F10"/>
  <c r="K10" s="1"/>
  <c r="L10" s="1"/>
  <c r="N10" s="1"/>
  <c r="F9"/>
  <c r="K9" s="1"/>
  <c r="L9" s="1"/>
  <c r="N9" s="1"/>
  <c r="F8"/>
  <c r="K8" s="1"/>
  <c r="L8" s="1"/>
  <c r="E11"/>
  <c r="C11"/>
  <c r="E10"/>
  <c r="C10"/>
  <c r="E9"/>
  <c r="C9"/>
  <c r="E8"/>
  <c r="C8"/>
  <c r="C13" i="5"/>
  <c r="E15" i="2"/>
  <c r="D15"/>
  <c r="C15"/>
  <c r="C20" i="5"/>
  <c r="E19"/>
  <c r="E20" s="1"/>
  <c r="D19"/>
  <c r="D20" s="1"/>
  <c r="E18"/>
  <c r="D18"/>
  <c r="C18"/>
  <c r="C19" s="1"/>
  <c r="E15"/>
  <c r="D15"/>
  <c r="O7"/>
  <c r="O8" s="1"/>
  <c r="O9" s="1"/>
  <c r="O10" s="1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36" s="1"/>
  <c r="O37" s="1"/>
  <c r="O38" s="1"/>
  <c r="O39" s="1"/>
  <c r="O40" s="1"/>
  <c r="O41" s="1"/>
  <c r="O42" s="1"/>
  <c r="O43" s="1"/>
  <c r="O44" s="1"/>
  <c r="O45" s="1"/>
  <c r="O46" s="1"/>
  <c r="O47" s="1"/>
  <c r="O48" s="1"/>
  <c r="O49" s="1"/>
  <c r="O50" s="1"/>
  <c r="O51" s="1"/>
  <c r="O52" s="1"/>
  <c r="O53" s="1"/>
  <c r="O54" s="1"/>
  <c r="O55" s="1"/>
  <c r="O56" s="1"/>
  <c r="O57" s="1"/>
  <c r="O58" s="1"/>
  <c r="O59" s="1"/>
  <c r="O60" s="1"/>
  <c r="O61" s="1"/>
  <c r="O62" s="1"/>
  <c r="O63" s="1"/>
  <c r="O64" s="1"/>
  <c r="O65" s="1"/>
  <c r="O66" s="1"/>
  <c r="F6"/>
  <c r="N5"/>
  <c r="M5"/>
  <c r="L5"/>
  <c r="L6" s="1"/>
  <c r="L7" s="1"/>
  <c r="L8" s="1"/>
  <c r="L9" s="1"/>
  <c r="L10" s="1"/>
  <c r="L11" s="1"/>
  <c r="F5"/>
  <c r="O8" i="2"/>
  <c r="O9" s="1"/>
  <c r="O10" s="1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36" s="1"/>
  <c r="O37" s="1"/>
  <c r="O38" s="1"/>
  <c r="O39" s="1"/>
  <c r="O40" s="1"/>
  <c r="O41" s="1"/>
  <c r="O42" s="1"/>
  <c r="O43" s="1"/>
  <c r="O44" s="1"/>
  <c r="O45" s="1"/>
  <c r="O46" s="1"/>
  <c r="O47" s="1"/>
  <c r="O48" s="1"/>
  <c r="O49" s="1"/>
  <c r="O50" s="1"/>
  <c r="O51" s="1"/>
  <c r="O52" s="1"/>
  <c r="O53" s="1"/>
  <c r="O54" s="1"/>
  <c r="O55" s="1"/>
  <c r="O56" s="1"/>
  <c r="O57" s="1"/>
  <c r="O58" s="1"/>
  <c r="O59" s="1"/>
  <c r="O60" s="1"/>
  <c r="O61" s="1"/>
  <c r="O62" s="1"/>
  <c r="O63" s="1"/>
  <c r="O64" s="1"/>
  <c r="O65" s="1"/>
  <c r="O66" s="1"/>
  <c r="O7"/>
  <c r="N5"/>
  <c r="M5"/>
  <c r="M6" s="1"/>
  <c r="M7" s="1"/>
  <c r="M8" s="1"/>
  <c r="M9" s="1"/>
  <c r="M10" s="1"/>
  <c r="L5"/>
  <c r="C20"/>
  <c r="E19"/>
  <c r="E20" s="1"/>
  <c r="D19"/>
  <c r="E18"/>
  <c r="D18"/>
  <c r="C18"/>
  <c r="C19" s="1"/>
  <c r="C13"/>
  <c r="F6"/>
  <c r="F5"/>
  <c r="N6" l="1"/>
  <c r="N7" s="1"/>
  <c r="N8" s="1"/>
  <c r="P2" i="5"/>
  <c r="C16" i="2"/>
  <c r="D16" s="1"/>
  <c r="N11" i="6"/>
  <c r="N8"/>
  <c r="N12" s="1"/>
  <c r="N6" i="5"/>
  <c r="C16"/>
  <c r="D16" s="1"/>
  <c r="F20"/>
  <c r="P5" i="2"/>
  <c r="M6" i="5"/>
  <c r="M7" s="1"/>
  <c r="M8" s="1"/>
  <c r="F20" i="2"/>
  <c r="P3" i="5"/>
  <c r="P5"/>
  <c r="P2" i="2"/>
  <c r="L6"/>
  <c r="D20"/>
  <c r="P3" s="1"/>
  <c r="P6" l="1"/>
  <c r="Q6" s="1"/>
  <c r="P6" i="5"/>
  <c r="Q6" s="1"/>
  <c r="N7"/>
  <c r="P7" s="1"/>
  <c r="Q7" s="1"/>
  <c r="M9"/>
  <c r="L7" i="2"/>
  <c r="P7" s="1"/>
  <c r="Q7" s="1"/>
  <c r="N9"/>
  <c r="N8" i="5" l="1"/>
  <c r="M10"/>
  <c r="L8" i="2"/>
  <c r="P8" s="1"/>
  <c r="Q8" s="1"/>
  <c r="N10"/>
  <c r="N9" i="5" l="1"/>
  <c r="P8"/>
  <c r="Q8" s="1"/>
  <c r="M11"/>
  <c r="L9" i="2"/>
  <c r="P9" s="1"/>
  <c r="Q9" s="1"/>
  <c r="N11"/>
  <c r="M11"/>
  <c r="N10" i="5" l="1"/>
  <c r="P9"/>
  <c r="Q9" s="1"/>
  <c r="L12"/>
  <c r="M12"/>
  <c r="M12" i="2"/>
  <c r="N12"/>
  <c r="L10"/>
  <c r="P10" s="1"/>
  <c r="Q10" s="1"/>
  <c r="P10" i="5" l="1"/>
  <c r="Q10" s="1"/>
  <c r="N11"/>
  <c r="L13"/>
  <c r="M13"/>
  <c r="M13" i="2"/>
  <c r="N13"/>
  <c r="L11"/>
  <c r="P11" s="1"/>
  <c r="Q11" s="1"/>
  <c r="P11" i="5" l="1"/>
  <c r="Q11" s="1"/>
  <c r="N12"/>
  <c r="L14"/>
  <c r="M14"/>
  <c r="M14" i="2"/>
  <c r="N14"/>
  <c r="L12"/>
  <c r="P12" s="1"/>
  <c r="Q12" s="1"/>
  <c r="P12" i="5" l="1"/>
  <c r="Q12" s="1"/>
  <c r="N13"/>
  <c r="L15"/>
  <c r="M15"/>
  <c r="M15" i="2"/>
  <c r="N15"/>
  <c r="L13"/>
  <c r="P13" s="1"/>
  <c r="Q13" s="1"/>
  <c r="P13" i="5" l="1"/>
  <c r="Q13" s="1"/>
  <c r="N14"/>
  <c r="L16"/>
  <c r="M16"/>
  <c r="M16" i="2"/>
  <c r="N16"/>
  <c r="L14"/>
  <c r="P14" s="1"/>
  <c r="Q14" s="1"/>
  <c r="P14" i="5" l="1"/>
  <c r="Q14" s="1"/>
  <c r="N15"/>
  <c r="L17"/>
  <c r="M17"/>
  <c r="N17" i="2"/>
  <c r="M17"/>
  <c r="L15"/>
  <c r="P15" s="1"/>
  <c r="Q15" s="1"/>
  <c r="P15" i="5" l="1"/>
  <c r="Q15" s="1"/>
  <c r="N16"/>
  <c r="L18"/>
  <c r="M18"/>
  <c r="M18" i="2"/>
  <c r="N18"/>
  <c r="L16"/>
  <c r="P16" s="1"/>
  <c r="Q16" s="1"/>
  <c r="P16" i="5" l="1"/>
  <c r="Q16" s="1"/>
  <c r="N17"/>
  <c r="L19"/>
  <c r="M19"/>
  <c r="N19" i="2"/>
  <c r="M19"/>
  <c r="L17"/>
  <c r="P17" s="1"/>
  <c r="Q17" s="1"/>
  <c r="P17" i="5" l="1"/>
  <c r="Q17" s="1"/>
  <c r="N18"/>
  <c r="L20"/>
  <c r="M20"/>
  <c r="M20" i="2"/>
  <c r="N20"/>
  <c r="L18"/>
  <c r="P18" s="1"/>
  <c r="P18" i="5" l="1"/>
  <c r="Q18" s="1"/>
  <c r="N19"/>
  <c r="L21"/>
  <c r="M21"/>
  <c r="M21" i="2"/>
  <c r="N21"/>
  <c r="Q18"/>
  <c r="L19"/>
  <c r="P19" s="1"/>
  <c r="Q19" s="1"/>
  <c r="P19" i="5" l="1"/>
  <c r="Q19" s="1"/>
  <c r="N20"/>
  <c r="L22"/>
  <c r="M22"/>
  <c r="M22" i="2"/>
  <c r="N22"/>
  <c r="L20"/>
  <c r="P20" s="1"/>
  <c r="Q20" s="1"/>
  <c r="P20" i="5" l="1"/>
  <c r="Q20" s="1"/>
  <c r="N21"/>
  <c r="L23"/>
  <c r="M23"/>
  <c r="N23" i="2"/>
  <c r="M23"/>
  <c r="L21"/>
  <c r="P21" s="1"/>
  <c r="Q21" s="1"/>
  <c r="P21" i="5" l="1"/>
  <c r="Q21" s="1"/>
  <c r="N22"/>
  <c r="L24"/>
  <c r="M24"/>
  <c r="M24" i="2"/>
  <c r="N24"/>
  <c r="L22"/>
  <c r="P22" s="1"/>
  <c r="P22" i="5" l="1"/>
  <c r="Q22" s="1"/>
  <c r="N23"/>
  <c r="L25"/>
  <c r="M25"/>
  <c r="M25" i="2"/>
  <c r="N25"/>
  <c r="Q22"/>
  <c r="L23"/>
  <c r="P23" s="1"/>
  <c r="P23" i="5" l="1"/>
  <c r="Q23" s="1"/>
  <c r="N24"/>
  <c r="L26"/>
  <c r="M26"/>
  <c r="M26" i="2"/>
  <c r="N26"/>
  <c r="Q23"/>
  <c r="L24"/>
  <c r="P24" s="1"/>
  <c r="P24" i="5" l="1"/>
  <c r="Q24" s="1"/>
  <c r="N25"/>
  <c r="L27"/>
  <c r="M27"/>
  <c r="N27" i="2"/>
  <c r="M27"/>
  <c r="Q24"/>
  <c r="L25"/>
  <c r="P25" s="1"/>
  <c r="P25" i="5" l="1"/>
  <c r="Q25" s="1"/>
  <c r="N26"/>
  <c r="L28"/>
  <c r="M28"/>
  <c r="M28" i="2"/>
  <c r="N28"/>
  <c r="Q25"/>
  <c r="L26"/>
  <c r="P26" s="1"/>
  <c r="P26" i="5" l="1"/>
  <c r="Q26" s="1"/>
  <c r="N27"/>
  <c r="L29"/>
  <c r="M29"/>
  <c r="M29" i="2"/>
  <c r="N29"/>
  <c r="Q26"/>
  <c r="L27"/>
  <c r="P27" i="5" l="1"/>
  <c r="Q27" s="1"/>
  <c r="N28"/>
  <c r="L30"/>
  <c r="M30"/>
  <c r="M30" i="2"/>
  <c r="N30"/>
  <c r="P27"/>
  <c r="Q27" s="1"/>
  <c r="L28"/>
  <c r="P28" i="5" l="1"/>
  <c r="Q28" s="1"/>
  <c r="N29"/>
  <c r="L31"/>
  <c r="M31"/>
  <c r="N31" i="2"/>
  <c r="M31"/>
  <c r="P28"/>
  <c r="Q28" s="1"/>
  <c r="L29"/>
  <c r="P29" i="5" l="1"/>
  <c r="Q29" s="1"/>
  <c r="N30"/>
  <c r="L32"/>
  <c r="M32"/>
  <c r="M32" i="2"/>
  <c r="N32"/>
  <c r="P29"/>
  <c r="Q29" s="1"/>
  <c r="L30"/>
  <c r="P30" i="5" l="1"/>
  <c r="Q30" s="1"/>
  <c r="N31"/>
  <c r="L33"/>
  <c r="M33"/>
  <c r="M33" i="2"/>
  <c r="N33"/>
  <c r="P30"/>
  <c r="Q30" s="1"/>
  <c r="L31"/>
  <c r="P31" i="5" l="1"/>
  <c r="Q31" s="1"/>
  <c r="N32"/>
  <c r="L34"/>
  <c r="M34"/>
  <c r="M34" i="2"/>
  <c r="N34"/>
  <c r="P31"/>
  <c r="Q31" s="1"/>
  <c r="L32"/>
  <c r="P32" i="5" l="1"/>
  <c r="Q32" s="1"/>
  <c r="N33"/>
  <c r="L35"/>
  <c r="M35"/>
  <c r="N35" i="2"/>
  <c r="M35"/>
  <c r="P32"/>
  <c r="Q32" s="1"/>
  <c r="L33"/>
  <c r="P33" i="5" l="1"/>
  <c r="Q33" s="1"/>
  <c r="N34"/>
  <c r="L36"/>
  <c r="M36"/>
  <c r="M36" i="2"/>
  <c r="N36"/>
  <c r="P33"/>
  <c r="Q33" s="1"/>
  <c r="L34"/>
  <c r="P34" i="5" l="1"/>
  <c r="Q34" s="1"/>
  <c r="N35"/>
  <c r="L37"/>
  <c r="M37"/>
  <c r="N37" i="2"/>
  <c r="M37"/>
  <c r="P34"/>
  <c r="Q34" s="1"/>
  <c r="L35"/>
  <c r="P35" i="5" l="1"/>
  <c r="Q35" s="1"/>
  <c r="N36"/>
  <c r="L38"/>
  <c r="M38"/>
  <c r="M38" i="2"/>
  <c r="N38"/>
  <c r="P35"/>
  <c r="Q35" s="1"/>
  <c r="L36"/>
  <c r="P36" i="5" l="1"/>
  <c r="Q36" s="1"/>
  <c r="N37"/>
  <c r="L39"/>
  <c r="M39"/>
  <c r="N39" i="2"/>
  <c r="M39"/>
  <c r="P36"/>
  <c r="Q36" s="1"/>
  <c r="L37"/>
  <c r="P37" i="5" l="1"/>
  <c r="Q37" s="1"/>
  <c r="N38"/>
  <c r="L40"/>
  <c r="M40"/>
  <c r="M40" i="2"/>
  <c r="N40"/>
  <c r="P37"/>
  <c r="Q37" s="1"/>
  <c r="L38"/>
  <c r="P38" i="5" l="1"/>
  <c r="Q38" s="1"/>
  <c r="N39"/>
  <c r="L41"/>
  <c r="M41"/>
  <c r="M41" i="2"/>
  <c r="N41"/>
  <c r="P38"/>
  <c r="Q38" s="1"/>
  <c r="L39"/>
  <c r="P39" i="5" l="1"/>
  <c r="Q39" s="1"/>
  <c r="N40"/>
  <c r="L42"/>
  <c r="M42"/>
  <c r="M42" i="2"/>
  <c r="N42"/>
  <c r="P39"/>
  <c r="Q39" s="1"/>
  <c r="L40"/>
  <c r="P40" i="5" l="1"/>
  <c r="Q40" s="1"/>
  <c r="N41"/>
  <c r="L43"/>
  <c r="M43"/>
  <c r="N43" i="2"/>
  <c r="M43"/>
  <c r="P40"/>
  <c r="Q40" s="1"/>
  <c r="L41"/>
  <c r="P41" i="5" l="1"/>
  <c r="Q41" s="1"/>
  <c r="N42"/>
  <c r="L44"/>
  <c r="M44"/>
  <c r="M44" i="2"/>
  <c r="N44"/>
  <c r="P41"/>
  <c r="Q41" s="1"/>
  <c r="L42"/>
  <c r="P42" i="5" l="1"/>
  <c r="Q42" s="1"/>
  <c r="N43"/>
  <c r="L45"/>
  <c r="M45"/>
  <c r="N45" i="2"/>
  <c r="M45"/>
  <c r="P42"/>
  <c r="Q42" s="1"/>
  <c r="L43"/>
  <c r="P43" i="5" l="1"/>
  <c r="Q43" s="1"/>
  <c r="N44"/>
  <c r="L46"/>
  <c r="M46"/>
  <c r="M46" i="2"/>
  <c r="N46"/>
  <c r="P43"/>
  <c r="Q43" s="1"/>
  <c r="L44"/>
  <c r="P44" i="5" l="1"/>
  <c r="Q44" s="1"/>
  <c r="N45"/>
  <c r="L47"/>
  <c r="M47"/>
  <c r="N47" i="2"/>
  <c r="M47"/>
  <c r="P44"/>
  <c r="Q44" s="1"/>
  <c r="L45"/>
  <c r="P45" i="5" l="1"/>
  <c r="Q45" s="1"/>
  <c r="N46"/>
  <c r="L48"/>
  <c r="M48"/>
  <c r="N48" i="2"/>
  <c r="M48"/>
  <c r="P45"/>
  <c r="Q45" s="1"/>
  <c r="L46"/>
  <c r="P46" i="5" l="1"/>
  <c r="Q46" s="1"/>
  <c r="N47"/>
  <c r="L49"/>
  <c r="M49"/>
  <c r="N49" i="2"/>
  <c r="M49"/>
  <c r="P46"/>
  <c r="Q46" s="1"/>
  <c r="L47"/>
  <c r="P47" i="5" l="1"/>
  <c r="Q47" s="1"/>
  <c r="N48"/>
  <c r="L50"/>
  <c r="M50"/>
  <c r="M50" i="2"/>
  <c r="N50"/>
  <c r="P47"/>
  <c r="Q47" s="1"/>
  <c r="L48"/>
  <c r="P48" i="5" l="1"/>
  <c r="Q48" s="1"/>
  <c r="N49"/>
  <c r="L51"/>
  <c r="M51"/>
  <c r="N51" i="2"/>
  <c r="M51"/>
  <c r="P48"/>
  <c r="Q48" s="1"/>
  <c r="L49"/>
  <c r="P49" i="5" l="1"/>
  <c r="Q49" s="1"/>
  <c r="N50"/>
  <c r="L52"/>
  <c r="M52"/>
  <c r="M52" i="2"/>
  <c r="N52"/>
  <c r="P49"/>
  <c r="Q49" s="1"/>
  <c r="L50"/>
  <c r="P50" i="5" l="1"/>
  <c r="Q50" s="1"/>
  <c r="N51"/>
  <c r="L53"/>
  <c r="M53"/>
  <c r="N53" i="2"/>
  <c r="M53"/>
  <c r="P50"/>
  <c r="Q50" s="1"/>
  <c r="L51"/>
  <c r="P51" i="5" l="1"/>
  <c r="Q51" s="1"/>
  <c r="N52"/>
  <c r="L54"/>
  <c r="M54"/>
  <c r="M54" i="2"/>
  <c r="N54"/>
  <c r="P51"/>
  <c r="Q51" s="1"/>
  <c r="L52"/>
  <c r="P52" i="5" l="1"/>
  <c r="Q52" s="1"/>
  <c r="N53"/>
  <c r="L55"/>
  <c r="M55"/>
  <c r="N55" i="2"/>
  <c r="M55"/>
  <c r="P52"/>
  <c r="Q52" s="1"/>
  <c r="L53"/>
  <c r="P53" i="5" l="1"/>
  <c r="Q53" s="1"/>
  <c r="N54"/>
  <c r="L56"/>
  <c r="M56"/>
  <c r="M56" i="2"/>
  <c r="N56"/>
  <c r="P53"/>
  <c r="Q53" s="1"/>
  <c r="L54"/>
  <c r="P54" i="5" l="1"/>
  <c r="Q54" s="1"/>
  <c r="N55"/>
  <c r="L57"/>
  <c r="M57"/>
  <c r="N57" i="2"/>
  <c r="M57"/>
  <c r="P54"/>
  <c r="Q54" s="1"/>
  <c r="L55"/>
  <c r="P55" i="5" l="1"/>
  <c r="Q55" s="1"/>
  <c r="N56"/>
  <c r="L58"/>
  <c r="L59" s="1"/>
  <c r="M58"/>
  <c r="M58" i="2"/>
  <c r="N58"/>
  <c r="P55"/>
  <c r="Q55" s="1"/>
  <c r="L56"/>
  <c r="M59" l="1"/>
  <c r="N59"/>
  <c r="L60" i="5"/>
  <c r="M59"/>
  <c r="P56"/>
  <c r="Q56" s="1"/>
  <c r="N57"/>
  <c r="P56" i="2"/>
  <c r="Q56" s="1"/>
  <c r="L57"/>
  <c r="M60" l="1"/>
  <c r="N60"/>
  <c r="L61" i="5"/>
  <c r="M60"/>
  <c r="P57"/>
  <c r="Q57" s="1"/>
  <c r="N58"/>
  <c r="P57" i="2"/>
  <c r="Q57" s="1"/>
  <c r="L58"/>
  <c r="N61" l="1"/>
  <c r="M61"/>
  <c r="P58"/>
  <c r="Q58" s="1"/>
  <c r="L59"/>
  <c r="M61" i="5"/>
  <c r="P58"/>
  <c r="Q58" s="1"/>
  <c r="N59"/>
  <c r="L62"/>
  <c r="M62" i="2" l="1"/>
  <c r="N62"/>
  <c r="P59"/>
  <c r="Q59" s="1"/>
  <c r="L60"/>
  <c r="M62" i="5"/>
  <c r="L63"/>
  <c r="P59"/>
  <c r="Q59" s="1"/>
  <c r="N60"/>
  <c r="M63" i="2" l="1"/>
  <c r="N63"/>
  <c r="P60"/>
  <c r="Q60" s="1"/>
  <c r="L61"/>
  <c r="M63" i="5"/>
  <c r="P60"/>
  <c r="Q60" s="1"/>
  <c r="N61"/>
  <c r="L64"/>
  <c r="M64" i="2" l="1"/>
  <c r="N64"/>
  <c r="P61"/>
  <c r="Q61" s="1"/>
  <c r="L62"/>
  <c r="M64" i="5"/>
  <c r="L65"/>
  <c r="P61"/>
  <c r="Q61" s="1"/>
  <c r="N62"/>
  <c r="M65" i="2" l="1"/>
  <c r="N65"/>
  <c r="P62"/>
  <c r="Q62" s="1"/>
  <c r="L63"/>
  <c r="M65" i="5"/>
  <c r="N63"/>
  <c r="P62"/>
  <c r="Q62" s="1"/>
  <c r="L66"/>
  <c r="N66" i="2" l="1"/>
  <c r="M66"/>
  <c r="P63"/>
  <c r="Q63" s="1"/>
  <c r="L64"/>
  <c r="P63" i="5"/>
  <c r="Q63" s="1"/>
  <c r="N64"/>
  <c r="M66"/>
  <c r="P64" i="2" l="1"/>
  <c r="Q64" s="1"/>
  <c r="L65"/>
  <c r="P64" i="5"/>
  <c r="Q64" s="1"/>
  <c r="N65"/>
  <c r="P65" i="2" l="1"/>
  <c r="Q65" s="1"/>
  <c r="L66"/>
  <c r="P65" i="5"/>
  <c r="Q65" s="1"/>
  <c r="N66"/>
  <c r="P66" i="2" l="1"/>
  <c r="Q66" s="1"/>
  <c r="Q68" s="1"/>
  <c r="F19" s="1"/>
  <c r="F21" s="1"/>
  <c r="P66" i="5"/>
  <c r="Q66" s="1"/>
  <c r="Q68" s="1"/>
  <c r="F19" s="1"/>
  <c r="F21" s="1"/>
  <c r="C11" l="1"/>
  <c r="F13"/>
  <c r="F13" i="2"/>
  <c r="C11"/>
</calcChain>
</file>

<file path=xl/sharedStrings.xml><?xml version="1.0" encoding="utf-8"?>
<sst xmlns="http://schemas.openxmlformats.org/spreadsheetml/2006/main" count="73" uniqueCount="46">
  <si>
    <t>TDS</t>
  </si>
  <si>
    <t>Interest for Non - Deduction of Tax at Source</t>
  </si>
  <si>
    <t>DD</t>
  </si>
  <si>
    <t>MM</t>
  </si>
  <si>
    <t>YYYY</t>
  </si>
  <si>
    <t>Statutory Due Date</t>
  </si>
  <si>
    <t>Delay in days / months</t>
  </si>
  <si>
    <t>TDS AMOUNT</t>
  </si>
  <si>
    <t xml:space="preserve">From </t>
  </si>
  <si>
    <t>Month to Month (Full)</t>
  </si>
  <si>
    <t>Interest Amount === &gt;</t>
  </si>
  <si>
    <t>Month to Month (Part)</t>
  </si>
  <si>
    <t>TOTAL INTEREST FOR THE PERIOD</t>
  </si>
  <si>
    <t>WORKING - NOT TO BE DISTURBED</t>
  </si>
  <si>
    <t>Date of Payment / Booking</t>
  </si>
  <si>
    <t>Date on which TDS Deducted</t>
  </si>
  <si>
    <t>INTEREST RATE AS PER TDS RULES</t>
  </si>
  <si>
    <t>%</t>
  </si>
  <si>
    <t>Interest for Non - Deposit of TDS to the Govt.</t>
  </si>
  <si>
    <t>LATE FEES U/S 234E is applicable @ Rs 200 /- per day for late furnishing of TDS return</t>
  </si>
  <si>
    <t>Q1</t>
  </si>
  <si>
    <t>Q2</t>
  </si>
  <si>
    <t>Q3</t>
  </si>
  <si>
    <t>Q4</t>
  </si>
  <si>
    <t xml:space="preserve">to </t>
  </si>
  <si>
    <t>Amount</t>
  </si>
  <si>
    <t>Financial Year applicable</t>
  </si>
  <si>
    <t>Due Dates</t>
  </si>
  <si>
    <t>Delay</t>
  </si>
  <si>
    <t>in Days</t>
  </si>
  <si>
    <t>Penalty</t>
  </si>
  <si>
    <t>@ Rs 200</t>
  </si>
  <si>
    <t>Payable</t>
  </si>
  <si>
    <t>U/s 234E</t>
  </si>
  <si>
    <t>To be Filed on</t>
  </si>
  <si>
    <t>However Late fees payable u/s 234E shall not exceeds TDS payable / paid / Return amount .</t>
  </si>
  <si>
    <t>Note : Fill the Data in Coloured Cells only.</t>
  </si>
  <si>
    <t>Example of Coloured Cells ==&gt;</t>
  </si>
  <si>
    <t>Note : Fill the Data in Coloured Cells only. ====&gt;</t>
  </si>
  <si>
    <t>TDS INTEREST u/s 201(1A)</t>
  </si>
  <si>
    <t>on which such tax was Deductible to the date on which such tax is actually deducted.</t>
  </si>
  <si>
    <t xml:space="preserve">Note : 1% for Every Month or Part of month on the amount of such tax from the date </t>
  </si>
  <si>
    <t xml:space="preserve">Note : 1.5% for Every Month or Part of month on the amount of such tax from the date </t>
  </si>
  <si>
    <t>on which such tax was Deducted to the date on which such tax is actually Paid.</t>
  </si>
  <si>
    <r>
      <t xml:space="preserve">Write any queries to - </t>
    </r>
    <r>
      <rPr>
        <u/>
        <sz val="9"/>
        <color rgb="FF00B0F0"/>
        <rFont val="Calibri"/>
        <family val="2"/>
        <scheme val="minor"/>
      </rPr>
      <t>Polekarsanjay@gmail.com</t>
    </r>
  </si>
  <si>
    <t>Total Penalty u/s 234E</t>
  </si>
</sst>
</file>

<file path=xl/styles.xml><?xml version="1.0" encoding="utf-8"?>
<styleSheet xmlns="http://schemas.openxmlformats.org/spreadsheetml/2006/main">
  <numFmts count="2">
    <numFmt numFmtId="165" formatCode="[$-409]d/mmm/yy;@"/>
    <numFmt numFmtId="169" formatCode="&quot;`&quot;#,##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Rupee Foradian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B0F0"/>
      <name val="Calibri"/>
      <family val="2"/>
      <scheme val="minor"/>
    </font>
    <font>
      <u/>
      <sz val="9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1" fillId="0" borderId="0" xfId="0" applyFont="1" applyBorder="1"/>
    <xf numFmtId="0" fontId="1" fillId="0" borderId="5" xfId="0" applyFont="1" applyBorder="1"/>
    <xf numFmtId="165" fontId="0" fillId="0" borderId="6" xfId="0" applyNumberFormat="1" applyBorder="1"/>
    <xf numFmtId="0" fontId="6" fillId="0" borderId="5" xfId="0" applyFont="1" applyBorder="1"/>
    <xf numFmtId="0" fontId="5" fillId="0" borderId="5" xfId="0" applyFont="1" applyBorder="1"/>
    <xf numFmtId="169" fontId="5" fillId="0" borderId="0" xfId="0" applyNumberFormat="1" applyFont="1" applyBorder="1" applyAlignment="1">
      <alignment horizontal="left" indent="3"/>
    </xf>
    <xf numFmtId="0" fontId="0" fillId="0" borderId="8" xfId="0" applyBorder="1" applyAlignment="1">
      <alignment horizontal="center"/>
    </xf>
    <xf numFmtId="0" fontId="9" fillId="0" borderId="0" xfId="0" applyFont="1" applyBorder="1"/>
    <xf numFmtId="0" fontId="10" fillId="0" borderId="0" xfId="0" applyFont="1"/>
    <xf numFmtId="0" fontId="0" fillId="5" borderId="1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0" fontId="0" fillId="0" borderId="14" xfId="0" applyNumberFormat="1" applyBorder="1"/>
    <xf numFmtId="0" fontId="0" fillId="0" borderId="14" xfId="0" applyBorder="1"/>
    <xf numFmtId="0" fontId="0" fillId="0" borderId="15" xfId="0" applyNumberFormat="1" applyBorder="1"/>
    <xf numFmtId="0" fontId="0" fillId="0" borderId="15" xfId="0" applyBorder="1"/>
    <xf numFmtId="0" fontId="1" fillId="0" borderId="13" xfId="0" applyFont="1" applyBorder="1" applyAlignment="1">
      <alignment horizontal="center"/>
    </xf>
    <xf numFmtId="0" fontId="0" fillId="0" borderId="15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3" xfId="0" applyFont="1" applyBorder="1"/>
    <xf numFmtId="0" fontId="9" fillId="0" borderId="7" xfId="0" applyFont="1" applyBorder="1"/>
    <xf numFmtId="0" fontId="10" fillId="0" borderId="13" xfId="0" applyFont="1" applyBorder="1"/>
    <xf numFmtId="0" fontId="0" fillId="0" borderId="13" xfId="0" applyBorder="1"/>
    <xf numFmtId="14" fontId="0" fillId="0" borderId="1" xfId="0" applyNumberFormat="1" applyBorder="1"/>
    <xf numFmtId="0" fontId="1" fillId="0" borderId="15" xfId="0" quotePrefix="1" applyFont="1" applyFill="1" applyBorder="1"/>
    <xf numFmtId="0" fontId="12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9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1" fillId="4" borderId="12" xfId="0" applyFont="1" applyFill="1" applyBorder="1" applyAlignment="1" applyProtection="1">
      <alignment horizontal="center"/>
      <protection locked="0"/>
    </xf>
    <xf numFmtId="0" fontId="11" fillId="4" borderId="10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13" fillId="0" borderId="0" xfId="0" applyFont="1"/>
    <xf numFmtId="0" fontId="12" fillId="0" borderId="1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B1:Q68"/>
  <sheetViews>
    <sheetView showGridLines="0" tabSelected="1" workbookViewId="0">
      <selection activeCell="A2" sqref="A2"/>
    </sheetView>
  </sheetViews>
  <sheetFormatPr defaultRowHeight="15"/>
  <cols>
    <col min="1" max="1" width="6.7109375" customWidth="1"/>
    <col min="2" max="2" width="30.28515625" customWidth="1"/>
    <col min="3" max="3" width="4.7109375" customWidth="1"/>
    <col min="4" max="4" width="4.42578125" customWidth="1"/>
    <col min="5" max="5" width="5.85546875" customWidth="1"/>
    <col min="6" max="6" width="10" customWidth="1"/>
    <col min="7" max="7" width="3.7109375" customWidth="1"/>
    <col min="9" max="9" width="4" customWidth="1"/>
    <col min="10" max="10" width="3.28515625" customWidth="1"/>
    <col min="11" max="11" width="7.5703125" customWidth="1"/>
    <col min="12" max="12" width="4" customWidth="1"/>
    <col min="13" max="13" width="4.42578125" customWidth="1"/>
    <col min="14" max="14" width="4.7109375" customWidth="1"/>
    <col min="17" max="17" width="3.85546875" customWidth="1"/>
  </cols>
  <sheetData>
    <row r="1" spans="2:17">
      <c r="L1" s="2" t="s">
        <v>13</v>
      </c>
      <c r="M1" s="3"/>
      <c r="N1" s="3"/>
      <c r="O1" s="3"/>
      <c r="P1" s="3"/>
      <c r="Q1" s="4"/>
    </row>
    <row r="2" spans="2:17">
      <c r="B2" s="19" t="s">
        <v>39</v>
      </c>
      <c r="C2" s="20"/>
      <c r="D2" s="20"/>
      <c r="E2" s="20"/>
      <c r="F2" s="21"/>
      <c r="L2" s="5"/>
      <c r="M2" s="6"/>
      <c r="N2" s="6"/>
      <c r="O2" s="6"/>
      <c r="P2" s="6" t="str">
        <f>C19&amp;D19&amp;E19</f>
        <v>222014</v>
      </c>
      <c r="Q2" s="7"/>
    </row>
    <row r="3" spans="2:17">
      <c r="B3" s="22" t="s">
        <v>1</v>
      </c>
      <c r="C3" s="6"/>
      <c r="D3" s="6"/>
      <c r="E3" s="6"/>
      <c r="F3" s="7"/>
      <c r="L3" s="5"/>
      <c r="M3" s="6"/>
      <c r="N3" s="6"/>
      <c r="O3" s="6"/>
      <c r="P3" s="6" t="str">
        <f>C20&amp;D20&amp;E20</f>
        <v>122014</v>
      </c>
      <c r="Q3" s="7"/>
    </row>
    <row r="4" spans="2:17">
      <c r="B4" s="5"/>
      <c r="C4" s="23" t="s">
        <v>2</v>
      </c>
      <c r="D4" s="23" t="s">
        <v>3</v>
      </c>
      <c r="E4" s="23" t="s">
        <v>4</v>
      </c>
      <c r="F4" s="7"/>
      <c r="L4" s="5"/>
      <c r="M4" s="6"/>
      <c r="N4" s="6"/>
      <c r="O4" s="6"/>
      <c r="P4" s="6"/>
      <c r="Q4" s="7"/>
    </row>
    <row r="5" spans="2:17">
      <c r="B5" s="24" t="s">
        <v>14</v>
      </c>
      <c r="C5" s="57">
        <v>2</v>
      </c>
      <c r="D5" s="57">
        <v>11</v>
      </c>
      <c r="E5" s="57">
        <v>2013</v>
      </c>
      <c r="F5" s="25">
        <f>DATE(E5,D5,C5)</f>
        <v>41580</v>
      </c>
      <c r="L5" s="5">
        <f>C5</f>
        <v>2</v>
      </c>
      <c r="M5" s="6">
        <f>D5</f>
        <v>11</v>
      </c>
      <c r="N5" s="6">
        <f>E5</f>
        <v>2013</v>
      </c>
      <c r="O5" s="6"/>
      <c r="P5" s="6" t="str">
        <f>L5&amp;M5&amp;N5</f>
        <v>2112013</v>
      </c>
      <c r="Q5" s="7"/>
    </row>
    <row r="6" spans="2:17">
      <c r="B6" s="24" t="s">
        <v>15</v>
      </c>
      <c r="C6" s="57">
        <v>1</v>
      </c>
      <c r="D6" s="57">
        <v>2</v>
      </c>
      <c r="E6" s="57">
        <v>2014</v>
      </c>
      <c r="F6" s="25">
        <f>DATE(E6,D6,C6)</f>
        <v>41671</v>
      </c>
      <c r="L6" s="5">
        <f>L5</f>
        <v>2</v>
      </c>
      <c r="M6" s="6">
        <f>IF(M5&lt;12,M5+1,1)</f>
        <v>12</v>
      </c>
      <c r="N6" s="6">
        <f>IF(M5&lt;12,N5,N5+1)</f>
        <v>2013</v>
      </c>
      <c r="O6" s="6">
        <v>1</v>
      </c>
      <c r="P6" s="6" t="str">
        <f>L6&amp;M6&amp;N6</f>
        <v>2122013</v>
      </c>
      <c r="Q6" s="7">
        <f>IF(P6=$P$2,O6,0)</f>
        <v>0</v>
      </c>
    </row>
    <row r="7" spans="2:17" ht="15.75">
      <c r="B7" s="26" t="s">
        <v>7</v>
      </c>
      <c r="C7" s="58">
        <v>6000</v>
      </c>
      <c r="D7" s="59"/>
      <c r="E7" s="60"/>
      <c r="F7" s="25"/>
      <c r="L7" s="5">
        <f>L6</f>
        <v>2</v>
      </c>
      <c r="M7" s="6">
        <f>IF(M6&lt;12,M6+1,1)</f>
        <v>1</v>
      </c>
      <c r="N7" s="6">
        <f>IF(M6&lt;12,N6,N6+1)</f>
        <v>2014</v>
      </c>
      <c r="O7" s="6">
        <f>O6+1</f>
        <v>2</v>
      </c>
      <c r="P7" s="6" t="str">
        <f>L7&amp;M7&amp;N7</f>
        <v>212014</v>
      </c>
      <c r="Q7" s="7">
        <f>IF(P7=$P$2,O7,0)</f>
        <v>0</v>
      </c>
    </row>
    <row r="8" spans="2:17">
      <c r="B8" s="5"/>
      <c r="C8" s="6"/>
      <c r="D8" s="6"/>
      <c r="E8" s="6"/>
      <c r="F8" s="7"/>
      <c r="L8" s="5">
        <f>L7</f>
        <v>2</v>
      </c>
      <c r="M8" s="6">
        <f>IF(M7&lt;12,M7+1,1)</f>
        <v>2</v>
      </c>
      <c r="N8" s="6">
        <f>IF(M7&lt;12,N7,N7+1)</f>
        <v>2014</v>
      </c>
      <c r="O8" s="6">
        <f t="shared" ref="O8:O16" si="0">O7+1</f>
        <v>3</v>
      </c>
      <c r="P8" s="6" t="str">
        <f>L8&amp;M8&amp;N8</f>
        <v>222014</v>
      </c>
      <c r="Q8" s="7">
        <f>IF(P8=$P$2,O8,0)</f>
        <v>3</v>
      </c>
    </row>
    <row r="9" spans="2:17">
      <c r="B9" s="5" t="s">
        <v>16</v>
      </c>
      <c r="C9" s="61">
        <v>1</v>
      </c>
      <c r="D9" s="6" t="s">
        <v>17</v>
      </c>
      <c r="E9" s="6"/>
      <c r="F9" s="7"/>
      <c r="L9" s="5">
        <f>L8</f>
        <v>2</v>
      </c>
      <c r="M9" s="6">
        <f>IF(M8&lt;12,M8+1,1)</f>
        <v>3</v>
      </c>
      <c r="N9" s="6">
        <f>IF(M8&lt;12,N8,N8+1)</f>
        <v>2014</v>
      </c>
      <c r="O9" s="6">
        <f t="shared" si="0"/>
        <v>4</v>
      </c>
      <c r="P9" s="6" t="str">
        <f>L9&amp;M9&amp;N9</f>
        <v>232014</v>
      </c>
      <c r="Q9" s="7">
        <f>IF(P9=$P$2,O9,0)</f>
        <v>0</v>
      </c>
    </row>
    <row r="10" spans="2:17">
      <c r="B10" s="5"/>
      <c r="C10" s="6"/>
      <c r="D10" s="6"/>
      <c r="E10" s="6"/>
      <c r="F10" s="7"/>
      <c r="L10" s="5">
        <f>L9</f>
        <v>2</v>
      </c>
      <c r="M10" s="6">
        <f>IF(M9&lt;12,M9+1,1)</f>
        <v>4</v>
      </c>
      <c r="N10" s="6">
        <f>IF(M9&lt;12,N9,N9+1)</f>
        <v>2014</v>
      </c>
      <c r="O10" s="6">
        <f t="shared" si="0"/>
        <v>5</v>
      </c>
      <c r="P10" s="6" t="str">
        <f>L10&amp;M10&amp;N10</f>
        <v>242014</v>
      </c>
      <c r="Q10" s="7">
        <f>IF(P10=$P$2,O10,0)</f>
        <v>0</v>
      </c>
    </row>
    <row r="11" spans="2:17">
      <c r="B11" s="27" t="s">
        <v>10</v>
      </c>
      <c r="C11" s="28">
        <f>C7*C9%*F21</f>
        <v>180</v>
      </c>
      <c r="D11" s="28"/>
      <c r="E11" s="28"/>
      <c r="F11" s="7"/>
      <c r="L11" s="5">
        <f>L10</f>
        <v>2</v>
      </c>
      <c r="M11" s="6">
        <f>IF(M10&lt;12,M10+1,1)</f>
        <v>5</v>
      </c>
      <c r="N11" s="6">
        <f>IF(M10&lt;12,N10,N10+1)</f>
        <v>2014</v>
      </c>
      <c r="O11" s="6">
        <f t="shared" si="0"/>
        <v>6</v>
      </c>
      <c r="P11" s="6" t="str">
        <f>L11&amp;M11&amp;N11</f>
        <v>252014</v>
      </c>
      <c r="Q11" s="7">
        <f>IF(P11=$P$2,O11,0)</f>
        <v>0</v>
      </c>
    </row>
    <row r="12" spans="2:17">
      <c r="B12" s="5"/>
      <c r="C12" s="6"/>
      <c r="D12" s="6"/>
      <c r="E12" s="6"/>
      <c r="F12" s="7"/>
      <c r="L12" s="5">
        <f>L11</f>
        <v>2</v>
      </c>
      <c r="M12" s="6">
        <f>IF(M11&lt;12,M11+1,1)</f>
        <v>6</v>
      </c>
      <c r="N12" s="6">
        <f>IF(M11&lt;12,N11,N11+1)</f>
        <v>2014</v>
      </c>
      <c r="O12" s="6">
        <f t="shared" si="0"/>
        <v>7</v>
      </c>
      <c r="P12" s="6" t="str">
        <f>L12&amp;M12&amp;N12</f>
        <v>262014</v>
      </c>
      <c r="Q12" s="7">
        <f>IF(P12=$P$2,O12,0)</f>
        <v>0</v>
      </c>
    </row>
    <row r="13" spans="2:17">
      <c r="B13" s="8" t="str">
        <f>"TDS Interest @ "&amp;C9&amp;" %"&amp;" on"</f>
        <v>TDS Interest @ 1 % on</v>
      </c>
      <c r="C13" s="29" t="str">
        <f>"Rs "&amp;C7&amp;" /-"</f>
        <v>Rs 6000 /-</v>
      </c>
      <c r="D13" s="29"/>
      <c r="E13" s="29"/>
      <c r="F13" s="10" t="str">
        <f>F21&amp;" Months"</f>
        <v>3 Months</v>
      </c>
      <c r="L13" s="5">
        <f>L12</f>
        <v>2</v>
      </c>
      <c r="M13" s="6">
        <f>IF(M12&lt;12,M12+1,1)</f>
        <v>7</v>
      </c>
      <c r="N13" s="6">
        <f>IF(M12&lt;12,N12,N12+1)</f>
        <v>2014</v>
      </c>
      <c r="O13" s="6">
        <f t="shared" si="0"/>
        <v>8</v>
      </c>
      <c r="P13" s="6" t="str">
        <f>L13&amp;M13&amp;N13</f>
        <v>272014</v>
      </c>
      <c r="Q13" s="7">
        <f>IF(P13=$P$2,O13,0)</f>
        <v>0</v>
      </c>
    </row>
    <row r="14" spans="2:17">
      <c r="L14" s="5">
        <f>L13</f>
        <v>2</v>
      </c>
      <c r="M14" s="6">
        <f>IF(M13&lt;12,M13+1,1)</f>
        <v>8</v>
      </c>
      <c r="N14" s="6">
        <f>IF(M13&lt;12,N13,N13+1)</f>
        <v>2014</v>
      </c>
      <c r="O14" s="6">
        <f t="shared" si="0"/>
        <v>9</v>
      </c>
      <c r="P14" s="6" t="str">
        <f>L14&amp;M14&amp;N14</f>
        <v>282014</v>
      </c>
      <c r="Q14" s="7">
        <f>IF(P14=$P$2,O14,0)</f>
        <v>0</v>
      </c>
    </row>
    <row r="15" spans="2:17">
      <c r="B15" t="s">
        <v>5</v>
      </c>
      <c r="C15">
        <f>C5</f>
        <v>2</v>
      </c>
      <c r="D15">
        <f>D5</f>
        <v>11</v>
      </c>
      <c r="E15">
        <f>E5</f>
        <v>2013</v>
      </c>
      <c r="L15" s="5">
        <f>L14</f>
        <v>2</v>
      </c>
      <c r="M15" s="6">
        <f>IF(M14&lt;12,M14+1,1)</f>
        <v>9</v>
      </c>
      <c r="N15" s="6">
        <f>IF(M14&lt;12,N14,N14+1)</f>
        <v>2014</v>
      </c>
      <c r="O15" s="6">
        <f t="shared" si="0"/>
        <v>10</v>
      </c>
      <c r="P15" s="6" t="str">
        <f>L15&amp;M15&amp;N15</f>
        <v>292014</v>
      </c>
      <c r="Q15" s="7">
        <f>IF(P15=$P$2,O15,0)</f>
        <v>0</v>
      </c>
    </row>
    <row r="16" spans="2:17">
      <c r="B16" t="s">
        <v>6</v>
      </c>
      <c r="C16">
        <f>F6-F5</f>
        <v>91</v>
      </c>
      <c r="D16">
        <f>C16/30.5</f>
        <v>2.9836065573770494</v>
      </c>
      <c r="L16" s="5">
        <f>L15</f>
        <v>2</v>
      </c>
      <c r="M16" s="6">
        <f>IF(M15&lt;12,M15+1,1)</f>
        <v>10</v>
      </c>
      <c r="N16" s="6">
        <f>IF(M15&lt;12,N15,N15+1)</f>
        <v>2014</v>
      </c>
      <c r="O16" s="6">
        <f t="shared" si="0"/>
        <v>11</v>
      </c>
      <c r="P16" s="6" t="str">
        <f>L16&amp;M16&amp;N16</f>
        <v>2102014</v>
      </c>
      <c r="Q16" s="7">
        <f>IF(P16=$P$2,O16,0)</f>
        <v>0</v>
      </c>
    </row>
    <row r="17" spans="2:17">
      <c r="L17" s="5">
        <f>L16</f>
        <v>2</v>
      </c>
      <c r="M17" s="6">
        <f>IF(M16&lt;12,M16+1,1)</f>
        <v>11</v>
      </c>
      <c r="N17" s="6">
        <f>IF(M16&lt;12,N16,N16+1)</f>
        <v>2014</v>
      </c>
      <c r="O17" s="6">
        <f t="shared" ref="O17:O58" si="1">O16+1</f>
        <v>12</v>
      </c>
      <c r="P17" s="6" t="str">
        <f>L17&amp;M17&amp;N17</f>
        <v>2112014</v>
      </c>
      <c r="Q17" s="7">
        <f>IF(P17=$P$2,O17,0)</f>
        <v>0</v>
      </c>
    </row>
    <row r="18" spans="2:17">
      <c r="B18" t="s">
        <v>8</v>
      </c>
      <c r="C18">
        <f>C5</f>
        <v>2</v>
      </c>
      <c r="D18">
        <f>D5</f>
        <v>11</v>
      </c>
      <c r="E18">
        <f>E5</f>
        <v>2013</v>
      </c>
      <c r="L18" s="5">
        <f>L17</f>
        <v>2</v>
      </c>
      <c r="M18" s="6">
        <f>IF(M17&lt;12,M17+1,1)</f>
        <v>12</v>
      </c>
      <c r="N18" s="6">
        <f>IF(M17&lt;12,N17,N17+1)</f>
        <v>2014</v>
      </c>
      <c r="O18" s="6">
        <f t="shared" si="1"/>
        <v>13</v>
      </c>
      <c r="P18" s="6" t="str">
        <f>L18&amp;M18&amp;N18</f>
        <v>2122014</v>
      </c>
      <c r="Q18" s="7">
        <f>IF(P18=$P$2,O18,0)</f>
        <v>0</v>
      </c>
    </row>
    <row r="19" spans="2:17">
      <c r="B19" t="s">
        <v>9</v>
      </c>
      <c r="C19">
        <f>C18</f>
        <v>2</v>
      </c>
      <c r="D19">
        <f>D6</f>
        <v>2</v>
      </c>
      <c r="E19">
        <f>E6</f>
        <v>2014</v>
      </c>
      <c r="F19" s="13">
        <f>Q68</f>
        <v>3</v>
      </c>
      <c r="L19" s="5">
        <f>L18</f>
        <v>2</v>
      </c>
      <c r="M19" s="6">
        <f>IF(M18&lt;12,M18+1,1)</f>
        <v>1</v>
      </c>
      <c r="N19" s="6">
        <f>IF(M18&lt;12,N18,N18+1)</f>
        <v>2015</v>
      </c>
      <c r="O19" s="6">
        <f t="shared" si="1"/>
        <v>14</v>
      </c>
      <c r="P19" s="6" t="str">
        <f>L19&amp;M19&amp;N19</f>
        <v>212015</v>
      </c>
      <c r="Q19" s="7">
        <f>IF(P19=$P$2,O19,0)</f>
        <v>0</v>
      </c>
    </row>
    <row r="20" spans="2:17">
      <c r="B20" t="s">
        <v>11</v>
      </c>
      <c r="C20">
        <f>C6</f>
        <v>1</v>
      </c>
      <c r="D20">
        <f>D19</f>
        <v>2</v>
      </c>
      <c r="E20">
        <f>E19</f>
        <v>2014</v>
      </c>
      <c r="F20" s="13">
        <f>IF(C20&lt;=C19,0,1)</f>
        <v>0</v>
      </c>
      <c r="L20" s="5">
        <f>L19</f>
        <v>2</v>
      </c>
      <c r="M20" s="6">
        <f>IF(M19&lt;12,M19+1,1)</f>
        <v>2</v>
      </c>
      <c r="N20" s="6">
        <f>IF(M19&lt;12,N19,N19+1)</f>
        <v>2015</v>
      </c>
      <c r="O20" s="6">
        <f t="shared" si="1"/>
        <v>15</v>
      </c>
      <c r="P20" s="6" t="str">
        <f>L20&amp;M20&amp;N20</f>
        <v>222015</v>
      </c>
      <c r="Q20" s="7">
        <f>IF(P20=$P$2,O20,0)</f>
        <v>0</v>
      </c>
    </row>
    <row r="21" spans="2:17" ht="15.75">
      <c r="B21" s="12" t="s">
        <v>12</v>
      </c>
      <c r="F21" s="11">
        <f>F19+F20</f>
        <v>3</v>
      </c>
      <c r="L21" s="5">
        <f>L20</f>
        <v>2</v>
      </c>
      <c r="M21" s="6">
        <f>IF(M20&lt;12,M20+1,1)</f>
        <v>3</v>
      </c>
      <c r="N21" s="6">
        <f>IF(M20&lt;12,N20,N20+1)</f>
        <v>2015</v>
      </c>
      <c r="O21" s="6">
        <f t="shared" si="1"/>
        <v>16</v>
      </c>
      <c r="P21" s="6" t="str">
        <f>L21&amp;M21&amp;N21</f>
        <v>232015</v>
      </c>
      <c r="Q21" s="7">
        <f>IF(P21=$P$2,O21,0)</f>
        <v>0</v>
      </c>
    </row>
    <row r="22" spans="2:17">
      <c r="L22" s="5">
        <f>L21</f>
        <v>2</v>
      </c>
      <c r="M22" s="6">
        <f>IF(M21&lt;12,M21+1,1)</f>
        <v>4</v>
      </c>
      <c r="N22" s="6">
        <f>IF(M21&lt;12,N21,N21+1)</f>
        <v>2015</v>
      </c>
      <c r="O22" s="6">
        <f t="shared" si="1"/>
        <v>17</v>
      </c>
      <c r="P22" s="6" t="str">
        <f>L22&amp;M22&amp;N22</f>
        <v>242015</v>
      </c>
      <c r="Q22" s="7">
        <f>IF(P22=$P$2,O22,0)</f>
        <v>0</v>
      </c>
    </row>
    <row r="23" spans="2:17">
      <c r="L23" s="5">
        <f>L22</f>
        <v>2</v>
      </c>
      <c r="M23" s="6">
        <f>IF(M22&lt;12,M22+1,1)</f>
        <v>5</v>
      </c>
      <c r="N23" s="6">
        <f>IF(M22&lt;12,N22,N22+1)</f>
        <v>2015</v>
      </c>
      <c r="O23" s="6">
        <f t="shared" si="1"/>
        <v>18</v>
      </c>
      <c r="P23" s="6" t="str">
        <f>L23&amp;M23&amp;N23</f>
        <v>252015</v>
      </c>
      <c r="Q23" s="7">
        <f>IF(P23=$P$2,O23,0)</f>
        <v>0</v>
      </c>
    </row>
    <row r="24" spans="2:17">
      <c r="B24" s="51" t="s">
        <v>36</v>
      </c>
      <c r="L24" s="5">
        <f>L23</f>
        <v>2</v>
      </c>
      <c r="M24" s="6">
        <f>IF(M23&lt;12,M23+1,1)</f>
        <v>6</v>
      </c>
      <c r="N24" s="6">
        <f>IF(M23&lt;12,N23,N23+1)</f>
        <v>2015</v>
      </c>
      <c r="O24" s="6">
        <f t="shared" si="1"/>
        <v>19</v>
      </c>
      <c r="P24" s="6" t="str">
        <f>L24&amp;M24&amp;N24</f>
        <v>262015</v>
      </c>
      <c r="Q24" s="7">
        <f>IF(P24=$P$2,O24,0)</f>
        <v>0</v>
      </c>
    </row>
    <row r="25" spans="2:17">
      <c r="B25" s="52" t="s">
        <v>37</v>
      </c>
      <c r="C25" s="14"/>
      <c r="D25" s="16"/>
      <c r="E25" s="18"/>
      <c r="L25" s="5">
        <f>L24</f>
        <v>2</v>
      </c>
      <c r="M25" s="6">
        <f>IF(M24&lt;12,M24+1,1)</f>
        <v>7</v>
      </c>
      <c r="N25" s="6">
        <f>IF(M24&lt;12,N24,N24+1)</f>
        <v>2015</v>
      </c>
      <c r="O25" s="6">
        <f t="shared" si="1"/>
        <v>20</v>
      </c>
      <c r="P25" s="6" t="str">
        <f>L25&amp;M25&amp;N25</f>
        <v>272015</v>
      </c>
      <c r="Q25" s="7">
        <f>IF(P25=$P$2,O25,0)</f>
        <v>0</v>
      </c>
    </row>
    <row r="26" spans="2:17">
      <c r="L26" s="5">
        <f>L25</f>
        <v>2</v>
      </c>
      <c r="M26" s="6">
        <f>IF(M25&lt;12,M25+1,1)</f>
        <v>8</v>
      </c>
      <c r="N26" s="6">
        <f>IF(M25&lt;12,N25,N25+1)</f>
        <v>2015</v>
      </c>
      <c r="O26" s="6">
        <f t="shared" si="1"/>
        <v>21</v>
      </c>
      <c r="P26" s="6" t="str">
        <f>L26&amp;M26&amp;N26</f>
        <v>282015</v>
      </c>
      <c r="Q26" s="7">
        <f>IF(P26=$P$2,O26,0)</f>
        <v>0</v>
      </c>
    </row>
    <row r="27" spans="2:17">
      <c r="B27" s="52" t="s">
        <v>41</v>
      </c>
      <c r="L27" s="5">
        <f>L26</f>
        <v>2</v>
      </c>
      <c r="M27" s="6">
        <f>IF(M26&lt;12,M26+1,1)</f>
        <v>9</v>
      </c>
      <c r="N27" s="6">
        <f>IF(M26&lt;12,N26,N26+1)</f>
        <v>2015</v>
      </c>
      <c r="O27" s="6">
        <f t="shared" si="1"/>
        <v>22</v>
      </c>
      <c r="P27" s="6" t="str">
        <f>L27&amp;M27&amp;N27</f>
        <v>292015</v>
      </c>
      <c r="Q27" s="7">
        <f>IF(P27=$P$2,O27,0)</f>
        <v>0</v>
      </c>
    </row>
    <row r="28" spans="2:17">
      <c r="B28" s="52" t="s">
        <v>40</v>
      </c>
      <c r="L28" s="5">
        <f>L27</f>
        <v>2</v>
      </c>
      <c r="M28" s="6">
        <f>IF(M27&lt;12,M27+1,1)</f>
        <v>10</v>
      </c>
      <c r="N28" s="6">
        <f>IF(M27&lt;12,N27,N27+1)</f>
        <v>2015</v>
      </c>
      <c r="O28" s="6">
        <f t="shared" si="1"/>
        <v>23</v>
      </c>
      <c r="P28" s="6" t="str">
        <f>L28&amp;M28&amp;N28</f>
        <v>2102015</v>
      </c>
      <c r="Q28" s="7">
        <f>IF(P28=$P$2,O28,0)</f>
        <v>0</v>
      </c>
    </row>
    <row r="29" spans="2:17">
      <c r="L29" s="5">
        <f>L28</f>
        <v>2</v>
      </c>
      <c r="M29" s="6">
        <f>IF(M28&lt;12,M28+1,1)</f>
        <v>11</v>
      </c>
      <c r="N29" s="6">
        <f>IF(M28&lt;12,N28,N28+1)</f>
        <v>2015</v>
      </c>
      <c r="O29" s="6">
        <f t="shared" si="1"/>
        <v>24</v>
      </c>
      <c r="P29" s="6" t="str">
        <f>L29&amp;M29&amp;N29</f>
        <v>2112015</v>
      </c>
      <c r="Q29" s="7">
        <f>IF(P29=$P$2,O29,0)</f>
        <v>0</v>
      </c>
    </row>
    <row r="30" spans="2:17">
      <c r="L30" s="5">
        <f>L29</f>
        <v>2</v>
      </c>
      <c r="M30" s="6">
        <f>IF(M29&lt;12,M29+1,1)</f>
        <v>12</v>
      </c>
      <c r="N30" s="6">
        <f>IF(M29&lt;12,N29,N29+1)</f>
        <v>2015</v>
      </c>
      <c r="O30" s="6">
        <f t="shared" si="1"/>
        <v>25</v>
      </c>
      <c r="P30" s="6" t="str">
        <f>L30&amp;M30&amp;N30</f>
        <v>2122015</v>
      </c>
      <c r="Q30" s="7">
        <f>IF(P30=$P$2,O30,0)</f>
        <v>0</v>
      </c>
    </row>
    <row r="31" spans="2:17">
      <c r="L31" s="5">
        <f>L30</f>
        <v>2</v>
      </c>
      <c r="M31" s="6">
        <f>IF(M30&lt;12,M30+1,1)</f>
        <v>1</v>
      </c>
      <c r="N31" s="6">
        <f>IF(M30&lt;12,N30,N30+1)</f>
        <v>2016</v>
      </c>
      <c r="O31" s="6">
        <f t="shared" si="1"/>
        <v>26</v>
      </c>
      <c r="P31" s="6" t="str">
        <f>L31&amp;M31&amp;N31</f>
        <v>212016</v>
      </c>
      <c r="Q31" s="7">
        <f>IF(P31=$P$2,O31,0)</f>
        <v>0</v>
      </c>
    </row>
    <row r="32" spans="2:17">
      <c r="L32" s="5">
        <f>L31</f>
        <v>2</v>
      </c>
      <c r="M32" s="6">
        <f>IF(M31&lt;12,M31+1,1)</f>
        <v>2</v>
      </c>
      <c r="N32" s="6">
        <f>IF(M31&lt;12,N31,N31+1)</f>
        <v>2016</v>
      </c>
      <c r="O32" s="6">
        <f t="shared" si="1"/>
        <v>27</v>
      </c>
      <c r="P32" s="6" t="str">
        <f>L32&amp;M32&amp;N32</f>
        <v>222016</v>
      </c>
      <c r="Q32" s="7">
        <f>IF(P32=$P$2,O32,0)</f>
        <v>0</v>
      </c>
    </row>
    <row r="33" spans="12:17">
      <c r="L33" s="5">
        <f>L32</f>
        <v>2</v>
      </c>
      <c r="M33" s="6">
        <f>IF(M32&lt;12,M32+1,1)</f>
        <v>3</v>
      </c>
      <c r="N33" s="6">
        <f>IF(M32&lt;12,N32,N32+1)</f>
        <v>2016</v>
      </c>
      <c r="O33" s="6">
        <f t="shared" si="1"/>
        <v>28</v>
      </c>
      <c r="P33" s="6" t="str">
        <f>L33&amp;M33&amp;N33</f>
        <v>232016</v>
      </c>
      <c r="Q33" s="7">
        <f>IF(P33=$P$2,O33,0)</f>
        <v>0</v>
      </c>
    </row>
    <row r="34" spans="12:17">
      <c r="L34" s="5">
        <f>L33</f>
        <v>2</v>
      </c>
      <c r="M34" s="6">
        <f>IF(M33&lt;12,M33+1,1)</f>
        <v>4</v>
      </c>
      <c r="N34" s="6">
        <f>IF(M33&lt;12,N33,N33+1)</f>
        <v>2016</v>
      </c>
      <c r="O34" s="6">
        <f t="shared" si="1"/>
        <v>29</v>
      </c>
      <c r="P34" s="6" t="str">
        <f>L34&amp;M34&amp;N34</f>
        <v>242016</v>
      </c>
      <c r="Q34" s="7">
        <f>IF(P34=$P$2,O34,0)</f>
        <v>0</v>
      </c>
    </row>
    <row r="35" spans="12:17">
      <c r="L35" s="5">
        <f>L34</f>
        <v>2</v>
      </c>
      <c r="M35" s="6">
        <f>IF(M34&lt;12,M34+1,1)</f>
        <v>5</v>
      </c>
      <c r="N35" s="6">
        <f>IF(M34&lt;12,N34,N34+1)</f>
        <v>2016</v>
      </c>
      <c r="O35" s="6">
        <f t="shared" si="1"/>
        <v>30</v>
      </c>
      <c r="P35" s="6" t="str">
        <f>L35&amp;M35&amp;N35</f>
        <v>252016</v>
      </c>
      <c r="Q35" s="7">
        <f>IF(P35=$P$2,O35,0)</f>
        <v>0</v>
      </c>
    </row>
    <row r="36" spans="12:17">
      <c r="L36" s="5">
        <f>L35</f>
        <v>2</v>
      </c>
      <c r="M36" s="6">
        <f>IF(M35&lt;12,M35+1,1)</f>
        <v>6</v>
      </c>
      <c r="N36" s="6">
        <f>IF(M35&lt;12,N35,N35+1)</f>
        <v>2016</v>
      </c>
      <c r="O36" s="6">
        <f t="shared" si="1"/>
        <v>31</v>
      </c>
      <c r="P36" s="6" t="str">
        <f>L36&amp;M36&amp;N36</f>
        <v>262016</v>
      </c>
      <c r="Q36" s="7">
        <f>IF(P36=$P$2,O36,0)</f>
        <v>0</v>
      </c>
    </row>
    <row r="37" spans="12:17">
      <c r="L37" s="5">
        <f>L36</f>
        <v>2</v>
      </c>
      <c r="M37" s="6">
        <f>IF(M36&lt;12,M36+1,1)</f>
        <v>7</v>
      </c>
      <c r="N37" s="6">
        <f>IF(M36&lt;12,N36,N36+1)</f>
        <v>2016</v>
      </c>
      <c r="O37" s="6">
        <f t="shared" si="1"/>
        <v>32</v>
      </c>
      <c r="P37" s="6" t="str">
        <f>L37&amp;M37&amp;N37</f>
        <v>272016</v>
      </c>
      <c r="Q37" s="7">
        <f>IF(P37=$P$2,O37,0)</f>
        <v>0</v>
      </c>
    </row>
    <row r="38" spans="12:17">
      <c r="L38" s="5">
        <f>L37</f>
        <v>2</v>
      </c>
      <c r="M38" s="6">
        <f>IF(M37&lt;12,M37+1,1)</f>
        <v>8</v>
      </c>
      <c r="N38" s="6">
        <f>IF(M37&lt;12,N37,N37+1)</f>
        <v>2016</v>
      </c>
      <c r="O38" s="6">
        <f t="shared" si="1"/>
        <v>33</v>
      </c>
      <c r="P38" s="6" t="str">
        <f>L38&amp;M38&amp;N38</f>
        <v>282016</v>
      </c>
      <c r="Q38" s="7">
        <f>IF(P38=$P$2,O38,0)</f>
        <v>0</v>
      </c>
    </row>
    <row r="39" spans="12:17">
      <c r="L39" s="5">
        <f>L38</f>
        <v>2</v>
      </c>
      <c r="M39" s="6">
        <f>IF(M38&lt;12,M38+1,1)</f>
        <v>9</v>
      </c>
      <c r="N39" s="6">
        <f>IF(M38&lt;12,N38,N38+1)</f>
        <v>2016</v>
      </c>
      <c r="O39" s="6">
        <f t="shared" si="1"/>
        <v>34</v>
      </c>
      <c r="P39" s="6" t="str">
        <f>L39&amp;M39&amp;N39</f>
        <v>292016</v>
      </c>
      <c r="Q39" s="7">
        <f>IF(P39=$P$2,O39,0)</f>
        <v>0</v>
      </c>
    </row>
    <row r="40" spans="12:17">
      <c r="L40" s="5">
        <f>L39</f>
        <v>2</v>
      </c>
      <c r="M40" s="6">
        <f>IF(M39&lt;12,M39+1,1)</f>
        <v>10</v>
      </c>
      <c r="N40" s="6">
        <f>IF(M39&lt;12,N39,N39+1)</f>
        <v>2016</v>
      </c>
      <c r="O40" s="6">
        <f t="shared" si="1"/>
        <v>35</v>
      </c>
      <c r="P40" s="6" t="str">
        <f>L40&amp;M40&amp;N40</f>
        <v>2102016</v>
      </c>
      <c r="Q40" s="7">
        <f>IF(P40=$P$2,O40,0)</f>
        <v>0</v>
      </c>
    </row>
    <row r="41" spans="12:17">
      <c r="L41" s="5">
        <f>L40</f>
        <v>2</v>
      </c>
      <c r="M41" s="6">
        <f>IF(M40&lt;12,M40+1,1)</f>
        <v>11</v>
      </c>
      <c r="N41" s="6">
        <f>IF(M40&lt;12,N40,N40+1)</f>
        <v>2016</v>
      </c>
      <c r="O41" s="6">
        <f t="shared" si="1"/>
        <v>36</v>
      </c>
      <c r="P41" s="6" t="str">
        <f>L41&amp;M41&amp;N41</f>
        <v>2112016</v>
      </c>
      <c r="Q41" s="7">
        <f>IF(P41=$P$2,O41,0)</f>
        <v>0</v>
      </c>
    </row>
    <row r="42" spans="12:17">
      <c r="L42" s="5">
        <f>L41</f>
        <v>2</v>
      </c>
      <c r="M42" s="6">
        <f>IF(M41&lt;12,M41+1,1)</f>
        <v>12</v>
      </c>
      <c r="N42" s="6">
        <f>IF(M41&lt;12,N41,N41+1)</f>
        <v>2016</v>
      </c>
      <c r="O42" s="6">
        <f t="shared" si="1"/>
        <v>37</v>
      </c>
      <c r="P42" s="6" t="str">
        <f>L42&amp;M42&amp;N42</f>
        <v>2122016</v>
      </c>
      <c r="Q42" s="7">
        <f>IF(P42=$P$2,O42,0)</f>
        <v>0</v>
      </c>
    </row>
    <row r="43" spans="12:17">
      <c r="L43" s="5">
        <f>L42</f>
        <v>2</v>
      </c>
      <c r="M43" s="6">
        <f>IF(M42&lt;12,M42+1,1)</f>
        <v>1</v>
      </c>
      <c r="N43" s="6">
        <f>IF(M42&lt;12,N42,N42+1)</f>
        <v>2017</v>
      </c>
      <c r="O43" s="6">
        <f t="shared" si="1"/>
        <v>38</v>
      </c>
      <c r="P43" s="6" t="str">
        <f>L43&amp;M43&amp;N43</f>
        <v>212017</v>
      </c>
      <c r="Q43" s="7">
        <f>IF(P43=$P$2,O43,0)</f>
        <v>0</v>
      </c>
    </row>
    <row r="44" spans="12:17">
      <c r="L44" s="5">
        <f>L43</f>
        <v>2</v>
      </c>
      <c r="M44" s="6">
        <f>IF(M43&lt;12,M43+1,1)</f>
        <v>2</v>
      </c>
      <c r="N44" s="6">
        <f>IF(M43&lt;12,N43,N43+1)</f>
        <v>2017</v>
      </c>
      <c r="O44" s="6">
        <f t="shared" si="1"/>
        <v>39</v>
      </c>
      <c r="P44" s="6" t="str">
        <f>L44&amp;M44&amp;N44</f>
        <v>222017</v>
      </c>
      <c r="Q44" s="7">
        <f>IF(P44=$P$2,O44,0)</f>
        <v>0</v>
      </c>
    </row>
    <row r="45" spans="12:17">
      <c r="L45" s="5">
        <f>L44</f>
        <v>2</v>
      </c>
      <c r="M45" s="6">
        <f>IF(M44&lt;12,M44+1,1)</f>
        <v>3</v>
      </c>
      <c r="N45" s="6">
        <f>IF(M44&lt;12,N44,N44+1)</f>
        <v>2017</v>
      </c>
      <c r="O45" s="6">
        <f t="shared" si="1"/>
        <v>40</v>
      </c>
      <c r="P45" s="6" t="str">
        <f>L45&amp;M45&amp;N45</f>
        <v>232017</v>
      </c>
      <c r="Q45" s="7">
        <f>IF(P45=$P$2,O45,0)</f>
        <v>0</v>
      </c>
    </row>
    <row r="46" spans="12:17">
      <c r="L46" s="5">
        <f>L45</f>
        <v>2</v>
      </c>
      <c r="M46" s="6">
        <f>IF(M45&lt;12,M45+1,1)</f>
        <v>4</v>
      </c>
      <c r="N46" s="6">
        <f>IF(M45&lt;12,N45,N45+1)</f>
        <v>2017</v>
      </c>
      <c r="O46" s="6">
        <f t="shared" si="1"/>
        <v>41</v>
      </c>
      <c r="P46" s="6" t="str">
        <f>L46&amp;M46&amp;N46</f>
        <v>242017</v>
      </c>
      <c r="Q46" s="7">
        <f>IF(P46=$P$2,O46,0)</f>
        <v>0</v>
      </c>
    </row>
    <row r="47" spans="12:17">
      <c r="L47" s="5">
        <f>L46</f>
        <v>2</v>
      </c>
      <c r="M47" s="6">
        <f>IF(M46&lt;12,M46+1,1)</f>
        <v>5</v>
      </c>
      <c r="N47" s="6">
        <f>IF(M46&lt;12,N46,N46+1)</f>
        <v>2017</v>
      </c>
      <c r="O47" s="6">
        <f t="shared" si="1"/>
        <v>42</v>
      </c>
      <c r="P47" s="6" t="str">
        <f>L47&amp;M47&amp;N47</f>
        <v>252017</v>
      </c>
      <c r="Q47" s="7">
        <f>IF(P47=$P$2,O47,0)</f>
        <v>0</v>
      </c>
    </row>
    <row r="48" spans="12:17">
      <c r="L48" s="5">
        <f>L47</f>
        <v>2</v>
      </c>
      <c r="M48" s="6">
        <f>IF(M47&lt;12,M47+1,1)</f>
        <v>6</v>
      </c>
      <c r="N48" s="6">
        <f>IF(M47&lt;12,N47,N47+1)</f>
        <v>2017</v>
      </c>
      <c r="O48" s="6">
        <f t="shared" si="1"/>
        <v>43</v>
      </c>
      <c r="P48" s="6" t="str">
        <f>L48&amp;M48&amp;N48</f>
        <v>262017</v>
      </c>
      <c r="Q48" s="7">
        <f>IF(P48=$P$2,O48,0)</f>
        <v>0</v>
      </c>
    </row>
    <row r="49" spans="12:17">
      <c r="L49" s="5">
        <f>L48</f>
        <v>2</v>
      </c>
      <c r="M49" s="6">
        <f>IF(M48&lt;12,M48+1,1)</f>
        <v>7</v>
      </c>
      <c r="N49" s="6">
        <f>IF(M48&lt;12,N48,N48+1)</f>
        <v>2017</v>
      </c>
      <c r="O49" s="6">
        <f t="shared" si="1"/>
        <v>44</v>
      </c>
      <c r="P49" s="6" t="str">
        <f>L49&amp;M49&amp;N49</f>
        <v>272017</v>
      </c>
      <c r="Q49" s="7">
        <f>IF(P49=$P$2,O49,0)</f>
        <v>0</v>
      </c>
    </row>
    <row r="50" spans="12:17">
      <c r="L50" s="5">
        <f>L49</f>
        <v>2</v>
      </c>
      <c r="M50" s="6">
        <f>IF(M49&lt;12,M49+1,1)</f>
        <v>8</v>
      </c>
      <c r="N50" s="6">
        <f>IF(M49&lt;12,N49,N49+1)</f>
        <v>2017</v>
      </c>
      <c r="O50" s="6">
        <f t="shared" si="1"/>
        <v>45</v>
      </c>
      <c r="P50" s="6" t="str">
        <f>L50&amp;M50&amp;N50</f>
        <v>282017</v>
      </c>
      <c r="Q50" s="7">
        <f>IF(P50=$P$2,O50,0)</f>
        <v>0</v>
      </c>
    </row>
    <row r="51" spans="12:17">
      <c r="L51" s="5">
        <f>L50</f>
        <v>2</v>
      </c>
      <c r="M51" s="6">
        <f>IF(M50&lt;12,M50+1,1)</f>
        <v>9</v>
      </c>
      <c r="N51" s="6">
        <f>IF(M50&lt;12,N50,N50+1)</f>
        <v>2017</v>
      </c>
      <c r="O51" s="6">
        <f t="shared" si="1"/>
        <v>46</v>
      </c>
      <c r="P51" s="6" t="str">
        <f>L51&amp;M51&amp;N51</f>
        <v>292017</v>
      </c>
      <c r="Q51" s="7">
        <f>IF(P51=$P$2,O51,0)</f>
        <v>0</v>
      </c>
    </row>
    <row r="52" spans="12:17">
      <c r="L52" s="5">
        <f>L51</f>
        <v>2</v>
      </c>
      <c r="M52" s="6">
        <f>IF(M51&lt;12,M51+1,1)</f>
        <v>10</v>
      </c>
      <c r="N52" s="6">
        <f>IF(M51&lt;12,N51,N51+1)</f>
        <v>2017</v>
      </c>
      <c r="O52" s="6">
        <f t="shared" si="1"/>
        <v>47</v>
      </c>
      <c r="P52" s="6" t="str">
        <f>L52&amp;M52&amp;N52</f>
        <v>2102017</v>
      </c>
      <c r="Q52" s="7">
        <f>IF(P52=$P$2,O52,0)</f>
        <v>0</v>
      </c>
    </row>
    <row r="53" spans="12:17">
      <c r="L53" s="5">
        <f>L52</f>
        <v>2</v>
      </c>
      <c r="M53" s="6">
        <f>IF(M52&lt;12,M52+1,1)</f>
        <v>11</v>
      </c>
      <c r="N53" s="6">
        <f>IF(M52&lt;12,N52,N52+1)</f>
        <v>2017</v>
      </c>
      <c r="O53" s="6">
        <f t="shared" si="1"/>
        <v>48</v>
      </c>
      <c r="P53" s="6" t="str">
        <f>L53&amp;M53&amp;N53</f>
        <v>2112017</v>
      </c>
      <c r="Q53" s="7">
        <f>IF(P53=$P$2,O53,0)</f>
        <v>0</v>
      </c>
    </row>
    <row r="54" spans="12:17">
      <c r="L54" s="5">
        <f>L53</f>
        <v>2</v>
      </c>
      <c r="M54" s="6">
        <f>IF(M53&lt;12,M53+1,1)</f>
        <v>12</v>
      </c>
      <c r="N54" s="6">
        <f>IF(M53&lt;12,N53,N53+1)</f>
        <v>2017</v>
      </c>
      <c r="O54" s="6">
        <f t="shared" si="1"/>
        <v>49</v>
      </c>
      <c r="P54" s="6" t="str">
        <f>L54&amp;M54&amp;N54</f>
        <v>2122017</v>
      </c>
      <c r="Q54" s="7">
        <f>IF(P54=$P$2,O54,0)</f>
        <v>0</v>
      </c>
    </row>
    <row r="55" spans="12:17">
      <c r="L55" s="5">
        <f>L54</f>
        <v>2</v>
      </c>
      <c r="M55" s="6">
        <f>IF(M54&lt;12,M54+1,1)</f>
        <v>1</v>
      </c>
      <c r="N55" s="6">
        <f>IF(M54&lt;12,N54,N54+1)</f>
        <v>2018</v>
      </c>
      <c r="O55" s="6">
        <f t="shared" si="1"/>
        <v>50</v>
      </c>
      <c r="P55" s="6" t="str">
        <f>L55&amp;M55&amp;N55</f>
        <v>212018</v>
      </c>
      <c r="Q55" s="7">
        <f>IF(P55=$P$2,O55,0)</f>
        <v>0</v>
      </c>
    </row>
    <row r="56" spans="12:17">
      <c r="L56" s="5">
        <f>L55</f>
        <v>2</v>
      </c>
      <c r="M56" s="6">
        <f>IF(M55&lt;12,M55+1,1)</f>
        <v>2</v>
      </c>
      <c r="N56" s="6">
        <f>IF(M55&lt;12,N55,N55+1)</f>
        <v>2018</v>
      </c>
      <c r="O56" s="6">
        <f t="shared" si="1"/>
        <v>51</v>
      </c>
      <c r="P56" s="6" t="str">
        <f>L56&amp;M56&amp;N56</f>
        <v>222018</v>
      </c>
      <c r="Q56" s="7">
        <f>IF(P56=$P$2,O56,0)</f>
        <v>0</v>
      </c>
    </row>
    <row r="57" spans="12:17">
      <c r="L57" s="5">
        <f>L56</f>
        <v>2</v>
      </c>
      <c r="M57" s="6">
        <f>IF(M56&lt;12,M56+1,1)</f>
        <v>3</v>
      </c>
      <c r="N57" s="6">
        <f>IF(M56&lt;12,N56,N56+1)</f>
        <v>2018</v>
      </c>
      <c r="O57" s="6">
        <f t="shared" si="1"/>
        <v>52</v>
      </c>
      <c r="P57" s="6" t="str">
        <f>L57&amp;M57&amp;N57</f>
        <v>232018</v>
      </c>
      <c r="Q57" s="7">
        <f>IF(P57=$P$2,O57,0)</f>
        <v>0</v>
      </c>
    </row>
    <row r="58" spans="12:17">
      <c r="L58" s="5">
        <f>L57</f>
        <v>2</v>
      </c>
      <c r="M58" s="6">
        <f>IF(M57&lt;12,M57+1,1)</f>
        <v>4</v>
      </c>
      <c r="N58" s="6">
        <f>IF(M57&lt;12,N57,N57+1)</f>
        <v>2018</v>
      </c>
      <c r="O58" s="6">
        <f t="shared" si="1"/>
        <v>53</v>
      </c>
      <c r="P58" s="6" t="str">
        <f>L58&amp;M58&amp;N58</f>
        <v>242018</v>
      </c>
      <c r="Q58" s="7">
        <f>IF(P58=$P$2,O58,0)</f>
        <v>0</v>
      </c>
    </row>
    <row r="59" spans="12:17">
      <c r="L59" s="5">
        <f>L58</f>
        <v>2</v>
      </c>
      <c r="M59" s="6">
        <f>IF(M58&lt;12,M58+1,1)</f>
        <v>5</v>
      </c>
      <c r="N59" s="6">
        <f>IF(M58&lt;12,N58,N58+1)</f>
        <v>2018</v>
      </c>
      <c r="O59" s="6">
        <f t="shared" ref="O59:O67" si="2">O58+1</f>
        <v>54</v>
      </c>
      <c r="P59" s="6" t="str">
        <f>L59&amp;M59&amp;N59</f>
        <v>252018</v>
      </c>
      <c r="Q59" s="7">
        <f>IF(P59=$P$2,O59,0)</f>
        <v>0</v>
      </c>
    </row>
    <row r="60" spans="12:17">
      <c r="L60" s="5">
        <f>L59</f>
        <v>2</v>
      </c>
      <c r="M60" s="6">
        <f>IF(M59&lt;12,M59+1,1)</f>
        <v>6</v>
      </c>
      <c r="N60" s="6">
        <f>IF(M59&lt;12,N59,N59+1)</f>
        <v>2018</v>
      </c>
      <c r="O60" s="6">
        <f t="shared" si="2"/>
        <v>55</v>
      </c>
      <c r="P60" s="6" t="str">
        <f>L60&amp;M60&amp;N60</f>
        <v>262018</v>
      </c>
      <c r="Q60" s="7">
        <f>IF(P60=$P$2,O60,0)</f>
        <v>0</v>
      </c>
    </row>
    <row r="61" spans="12:17">
      <c r="L61" s="5">
        <f>L60</f>
        <v>2</v>
      </c>
      <c r="M61" s="6">
        <f>IF(M60&lt;12,M60+1,1)</f>
        <v>7</v>
      </c>
      <c r="N61" s="6">
        <f>IF(M60&lt;12,N60,N60+1)</f>
        <v>2018</v>
      </c>
      <c r="O61" s="6">
        <f t="shared" si="2"/>
        <v>56</v>
      </c>
      <c r="P61" s="6" t="str">
        <f>L61&amp;M61&amp;N61</f>
        <v>272018</v>
      </c>
      <c r="Q61" s="7">
        <f>IF(P61=$P$2,O61,0)</f>
        <v>0</v>
      </c>
    </row>
    <row r="62" spans="12:17">
      <c r="L62" s="5">
        <f>L61</f>
        <v>2</v>
      </c>
      <c r="M62" s="6">
        <f>IF(M61&lt;12,M61+1,1)</f>
        <v>8</v>
      </c>
      <c r="N62" s="6">
        <f>IF(M61&lt;12,N61,N61+1)</f>
        <v>2018</v>
      </c>
      <c r="O62" s="6">
        <f t="shared" si="2"/>
        <v>57</v>
      </c>
      <c r="P62" s="6" t="str">
        <f>L62&amp;M62&amp;N62</f>
        <v>282018</v>
      </c>
      <c r="Q62" s="7">
        <f>IF(P62=$P$2,O62,0)</f>
        <v>0</v>
      </c>
    </row>
    <row r="63" spans="12:17">
      <c r="L63" s="5">
        <f>L62</f>
        <v>2</v>
      </c>
      <c r="M63" s="6">
        <f>IF(M62&lt;12,M62+1,1)</f>
        <v>9</v>
      </c>
      <c r="N63" s="6">
        <f>IF(M62&lt;12,N62,N62+1)</f>
        <v>2018</v>
      </c>
      <c r="O63" s="6">
        <f t="shared" si="2"/>
        <v>58</v>
      </c>
      <c r="P63" s="6" t="str">
        <f>L63&amp;M63&amp;N63</f>
        <v>292018</v>
      </c>
      <c r="Q63" s="7">
        <f>IF(P63=$P$2,O63,0)</f>
        <v>0</v>
      </c>
    </row>
    <row r="64" spans="12:17">
      <c r="L64" s="5">
        <f>L63</f>
        <v>2</v>
      </c>
      <c r="M64" s="6">
        <f>IF(M63&lt;12,M63+1,1)</f>
        <v>10</v>
      </c>
      <c r="N64" s="6">
        <f>IF(M63&lt;12,N63,N63+1)</f>
        <v>2018</v>
      </c>
      <c r="O64" s="6">
        <f t="shared" si="2"/>
        <v>59</v>
      </c>
      <c r="P64" s="6" t="str">
        <f>L64&amp;M64&amp;N64</f>
        <v>2102018</v>
      </c>
      <c r="Q64" s="7">
        <f>IF(P64=$P$2,O64,0)</f>
        <v>0</v>
      </c>
    </row>
    <row r="65" spans="12:17">
      <c r="L65" s="5">
        <f>L64</f>
        <v>2</v>
      </c>
      <c r="M65" s="6">
        <f>IF(M64&lt;12,M64+1,1)</f>
        <v>11</v>
      </c>
      <c r="N65" s="6">
        <f>IF(M64&lt;12,N64,N64+1)</f>
        <v>2018</v>
      </c>
      <c r="O65" s="6">
        <f t="shared" si="2"/>
        <v>60</v>
      </c>
      <c r="P65" s="6" t="str">
        <f>L65&amp;M65&amp;N65</f>
        <v>2112018</v>
      </c>
      <c r="Q65" s="7">
        <f>IF(P65=$P$2,O65,0)</f>
        <v>0</v>
      </c>
    </row>
    <row r="66" spans="12:17">
      <c r="L66" s="5">
        <f>L65</f>
        <v>2</v>
      </c>
      <c r="M66" s="6">
        <f>IF(M65&lt;12,M65+1,1)</f>
        <v>12</v>
      </c>
      <c r="N66" s="6">
        <f>IF(M65&lt;12,N65,N65+1)</f>
        <v>2018</v>
      </c>
      <c r="O66" s="6">
        <f t="shared" si="2"/>
        <v>61</v>
      </c>
      <c r="P66" s="6" t="str">
        <f>L66&amp;M66&amp;N66</f>
        <v>2122018</v>
      </c>
      <c r="Q66" s="7">
        <f>IF(P66=$P$2,O66,0)</f>
        <v>0</v>
      </c>
    </row>
    <row r="67" spans="12:17">
      <c r="L67" s="5"/>
      <c r="M67" s="6"/>
      <c r="N67" s="6"/>
      <c r="O67" s="6"/>
      <c r="P67" s="6"/>
      <c r="Q67" s="7"/>
    </row>
    <row r="68" spans="12:17">
      <c r="L68" s="8"/>
      <c r="M68" s="9"/>
      <c r="N68" s="9"/>
      <c r="O68" s="9"/>
      <c r="P68" s="9"/>
      <c r="Q68" s="56">
        <f>SUM(Q6:Q66)</f>
        <v>3</v>
      </c>
    </row>
  </sheetData>
  <sheetProtection password="C704" sheet="1" objects="1" scenarios="1"/>
  <mergeCells count="4">
    <mergeCell ref="C7:E7"/>
    <mergeCell ref="C13:E13"/>
    <mergeCell ref="C11:E11"/>
    <mergeCell ref="L1:Q1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B1:Q68"/>
  <sheetViews>
    <sheetView showGridLines="0" workbookViewId="0">
      <selection activeCell="B7" sqref="B7"/>
    </sheetView>
  </sheetViews>
  <sheetFormatPr defaultRowHeight="15"/>
  <cols>
    <col min="1" max="1" width="6.7109375" customWidth="1"/>
    <col min="2" max="2" width="30.28515625" customWidth="1"/>
    <col min="3" max="3" width="4.7109375" customWidth="1"/>
    <col min="4" max="4" width="4.42578125" customWidth="1"/>
    <col min="5" max="5" width="5.85546875" customWidth="1"/>
    <col min="6" max="6" width="10.42578125" customWidth="1"/>
    <col min="7" max="7" width="3.7109375" customWidth="1"/>
    <col min="9" max="9" width="4" customWidth="1"/>
    <col min="10" max="10" width="3.28515625" customWidth="1"/>
    <col min="11" max="11" width="7.5703125" customWidth="1"/>
    <col min="12" max="12" width="4" customWidth="1"/>
    <col min="13" max="13" width="4.42578125" customWidth="1"/>
    <col min="14" max="14" width="4.7109375" customWidth="1"/>
    <col min="15" max="15" width="5.7109375" customWidth="1"/>
    <col min="17" max="17" width="3.85546875" customWidth="1"/>
  </cols>
  <sheetData>
    <row r="1" spans="2:17">
      <c r="L1" s="53" t="s">
        <v>13</v>
      </c>
      <c r="M1" s="54"/>
      <c r="N1" s="54"/>
      <c r="O1" s="54"/>
      <c r="P1" s="54"/>
      <c r="Q1" s="55"/>
    </row>
    <row r="2" spans="2:17">
      <c r="B2" s="19" t="s">
        <v>39</v>
      </c>
      <c r="C2" s="20"/>
      <c r="D2" s="20"/>
      <c r="E2" s="20"/>
      <c r="F2" s="21"/>
      <c r="L2" s="5"/>
      <c r="M2" s="6"/>
      <c r="N2" s="6"/>
      <c r="O2" s="6"/>
      <c r="P2" s="6" t="str">
        <f>C19&amp;D19&amp;E19</f>
        <v>2762014</v>
      </c>
      <c r="Q2" s="7"/>
    </row>
    <row r="3" spans="2:17">
      <c r="B3" s="22" t="s">
        <v>18</v>
      </c>
      <c r="C3" s="6"/>
      <c r="D3" s="6"/>
      <c r="E3" s="6"/>
      <c r="F3" s="7"/>
      <c r="L3" s="5"/>
      <c r="M3" s="6"/>
      <c r="N3" s="6"/>
      <c r="O3" s="6"/>
      <c r="P3" s="6" t="str">
        <f>C20&amp;D20&amp;E20</f>
        <v>2562014</v>
      </c>
      <c r="Q3" s="7"/>
    </row>
    <row r="4" spans="2:17">
      <c r="B4" s="5"/>
      <c r="C4" s="23" t="s">
        <v>2</v>
      </c>
      <c r="D4" s="23" t="s">
        <v>3</v>
      </c>
      <c r="E4" s="23" t="s">
        <v>4</v>
      </c>
      <c r="F4" s="7"/>
      <c r="L4" s="5"/>
      <c r="M4" s="6"/>
      <c r="N4" s="6"/>
      <c r="O4" s="6"/>
      <c r="P4" s="6"/>
      <c r="Q4" s="7"/>
    </row>
    <row r="5" spans="2:17">
      <c r="B5" s="24" t="s">
        <v>14</v>
      </c>
      <c r="C5" s="57">
        <v>27</v>
      </c>
      <c r="D5" s="57">
        <v>12</v>
      </c>
      <c r="E5" s="57">
        <v>2013</v>
      </c>
      <c r="F5" s="25">
        <f>DATE(E5,D5,C5)</f>
        <v>41635</v>
      </c>
      <c r="L5" s="5">
        <f>C5</f>
        <v>27</v>
      </c>
      <c r="M5" s="6">
        <f>D5</f>
        <v>12</v>
      </c>
      <c r="N5" s="6">
        <f>E5</f>
        <v>2013</v>
      </c>
      <c r="O5" s="6"/>
      <c r="P5" s="6" t="str">
        <f>L5&amp;M5&amp;N5</f>
        <v>27122013</v>
      </c>
      <c r="Q5" s="7"/>
    </row>
    <row r="6" spans="2:17">
      <c r="B6" s="24" t="s">
        <v>15</v>
      </c>
      <c r="C6" s="57">
        <v>25</v>
      </c>
      <c r="D6" s="57">
        <v>6</v>
      </c>
      <c r="E6" s="57">
        <v>2014</v>
      </c>
      <c r="F6" s="25">
        <f>DATE(E6,D6,C6)</f>
        <v>41815</v>
      </c>
      <c r="L6" s="5">
        <f>L5</f>
        <v>27</v>
      </c>
      <c r="M6" s="6">
        <f>IF(M5&lt;12,M5+1,1)</f>
        <v>1</v>
      </c>
      <c r="N6" s="6">
        <f>IF(M5&lt;12,N5,N5+1)</f>
        <v>2014</v>
      </c>
      <c r="O6" s="6">
        <v>1</v>
      </c>
      <c r="P6" s="6" t="str">
        <f>L6&amp;M6&amp;N6</f>
        <v>2712014</v>
      </c>
      <c r="Q6" s="7">
        <f>IF(P6=$P$2,O6,0)</f>
        <v>0</v>
      </c>
    </row>
    <row r="7" spans="2:17">
      <c r="B7" s="26" t="s">
        <v>7</v>
      </c>
      <c r="C7" s="58">
        <v>12500</v>
      </c>
      <c r="D7" s="59"/>
      <c r="E7" s="60"/>
      <c r="F7" s="25"/>
      <c r="L7" s="5">
        <f>L6</f>
        <v>27</v>
      </c>
      <c r="M7" s="6">
        <f>IF(M6&lt;12,M6+1,1)</f>
        <v>2</v>
      </c>
      <c r="N7" s="6">
        <f>IF(M6&lt;12,N6,N6+1)</f>
        <v>2014</v>
      </c>
      <c r="O7" s="6">
        <f>O6+1</f>
        <v>2</v>
      </c>
      <c r="P7" s="6" t="str">
        <f>L7&amp;M7&amp;N7</f>
        <v>2722014</v>
      </c>
      <c r="Q7" s="7">
        <f>IF(P7=$P$2,O7,0)</f>
        <v>0</v>
      </c>
    </row>
    <row r="8" spans="2:17">
      <c r="B8" s="5"/>
      <c r="C8" s="6"/>
      <c r="D8" s="6"/>
      <c r="E8" s="6"/>
      <c r="F8" s="7"/>
      <c r="L8" s="5">
        <f>L7</f>
        <v>27</v>
      </c>
      <c r="M8" s="6">
        <f>IF(M7&lt;12,M7+1,1)</f>
        <v>3</v>
      </c>
      <c r="N8" s="6">
        <f>IF(M7&lt;12,N7,N7+1)</f>
        <v>2014</v>
      </c>
      <c r="O8" s="6">
        <f t="shared" ref="O8:O58" si="0">O7+1</f>
        <v>3</v>
      </c>
      <c r="P8" s="6" t="str">
        <f>L8&amp;M8&amp;N8</f>
        <v>2732014</v>
      </c>
      <c r="Q8" s="7">
        <f>IF(P8=$P$2,O8,0)</f>
        <v>0</v>
      </c>
    </row>
    <row r="9" spans="2:17">
      <c r="B9" s="5" t="s">
        <v>16</v>
      </c>
      <c r="C9" s="61">
        <v>1.5</v>
      </c>
      <c r="D9" s="6" t="s">
        <v>17</v>
      </c>
      <c r="E9" s="6"/>
      <c r="F9" s="7"/>
      <c r="L9" s="5">
        <f>L8</f>
        <v>27</v>
      </c>
      <c r="M9" s="6">
        <f>IF(M8&lt;12,M8+1,1)</f>
        <v>4</v>
      </c>
      <c r="N9" s="6">
        <f>IF(M8&lt;12,N8,N8+1)</f>
        <v>2014</v>
      </c>
      <c r="O9" s="6">
        <f t="shared" si="0"/>
        <v>4</v>
      </c>
      <c r="P9" s="6" t="str">
        <f>L9&amp;M9&amp;N9</f>
        <v>2742014</v>
      </c>
      <c r="Q9" s="7">
        <f>IF(P9=$P$2,O9,0)</f>
        <v>0</v>
      </c>
    </row>
    <row r="10" spans="2:17">
      <c r="B10" s="5"/>
      <c r="C10" s="6"/>
      <c r="D10" s="6"/>
      <c r="E10" s="6"/>
      <c r="F10" s="7"/>
      <c r="L10" s="5">
        <f>L9</f>
        <v>27</v>
      </c>
      <c r="M10" s="6">
        <f>IF(M9&lt;12,M9+1,1)</f>
        <v>5</v>
      </c>
      <c r="N10" s="6">
        <f>IF(M9&lt;12,N9,N9+1)</f>
        <v>2014</v>
      </c>
      <c r="O10" s="6">
        <f t="shared" si="0"/>
        <v>5</v>
      </c>
      <c r="P10" s="6" t="str">
        <f>L10&amp;M10&amp;N10</f>
        <v>2752014</v>
      </c>
      <c r="Q10" s="7">
        <f>IF(P10=$P$2,O10,0)</f>
        <v>0</v>
      </c>
    </row>
    <row r="11" spans="2:17">
      <c r="B11" s="27" t="s">
        <v>10</v>
      </c>
      <c r="C11" s="28">
        <f>C7*C9%*F21</f>
        <v>1125</v>
      </c>
      <c r="D11" s="28"/>
      <c r="E11" s="28"/>
      <c r="F11" s="7"/>
      <c r="L11" s="5">
        <f>L10</f>
        <v>27</v>
      </c>
      <c r="M11" s="6">
        <f>IF(M10&lt;12,M10+1,1)</f>
        <v>6</v>
      </c>
      <c r="N11" s="6">
        <f>IF(M10&lt;12,N10,N10+1)</f>
        <v>2014</v>
      </c>
      <c r="O11" s="6">
        <f t="shared" si="0"/>
        <v>6</v>
      </c>
      <c r="P11" s="6" t="str">
        <f>L11&amp;M11&amp;N11</f>
        <v>2762014</v>
      </c>
      <c r="Q11" s="7">
        <f>IF(P11=$P$2,O11,0)</f>
        <v>6</v>
      </c>
    </row>
    <row r="12" spans="2:17">
      <c r="B12" s="5"/>
      <c r="C12" s="6"/>
      <c r="D12" s="6"/>
      <c r="E12" s="6"/>
      <c r="F12" s="7"/>
      <c r="L12" s="5">
        <f>L11</f>
        <v>27</v>
      </c>
      <c r="M12" s="6">
        <f>IF(M11&lt;12,M11+1,1)</f>
        <v>7</v>
      </c>
      <c r="N12" s="6">
        <f>IF(M11&lt;12,N11,N11+1)</f>
        <v>2014</v>
      </c>
      <c r="O12" s="6">
        <f t="shared" si="0"/>
        <v>7</v>
      </c>
      <c r="P12" s="6" t="str">
        <f>L12&amp;M12&amp;N12</f>
        <v>2772014</v>
      </c>
      <c r="Q12" s="7">
        <f>IF(P12=$P$2,O12,0)</f>
        <v>0</v>
      </c>
    </row>
    <row r="13" spans="2:17">
      <c r="B13" s="8" t="str">
        <f>"TDS Interest @ "&amp;C9&amp;" %"&amp;" on"</f>
        <v>TDS Interest @ 1.5 % on</v>
      </c>
      <c r="C13" s="29" t="str">
        <f>"Rs "&amp;C7&amp;" /-"</f>
        <v>Rs 12500 /-</v>
      </c>
      <c r="D13" s="29"/>
      <c r="E13" s="29"/>
      <c r="F13" s="10" t="str">
        <f>F21&amp;" Months"</f>
        <v>6 Months</v>
      </c>
      <c r="L13" s="5">
        <f>L12</f>
        <v>27</v>
      </c>
      <c r="M13" s="6">
        <f>IF(M12&lt;12,M12+1,1)</f>
        <v>8</v>
      </c>
      <c r="N13" s="6">
        <f>IF(M12&lt;12,N12,N12+1)</f>
        <v>2014</v>
      </c>
      <c r="O13" s="6">
        <f t="shared" si="0"/>
        <v>8</v>
      </c>
      <c r="P13" s="6" t="str">
        <f>L13&amp;M13&amp;N13</f>
        <v>2782014</v>
      </c>
      <c r="Q13" s="7">
        <f>IF(P13=$P$2,O13,0)</f>
        <v>0</v>
      </c>
    </row>
    <row r="14" spans="2:17">
      <c r="L14" s="5">
        <f>L13</f>
        <v>27</v>
      </c>
      <c r="M14" s="6">
        <f>IF(M13&lt;12,M13+1,1)</f>
        <v>9</v>
      </c>
      <c r="N14" s="6">
        <f>IF(M13&lt;12,N13,N13+1)</f>
        <v>2014</v>
      </c>
      <c r="O14" s="6">
        <f t="shared" si="0"/>
        <v>9</v>
      </c>
      <c r="P14" s="6" t="str">
        <f>L14&amp;M14&amp;N14</f>
        <v>2792014</v>
      </c>
      <c r="Q14" s="7">
        <f>IF(P14=$P$2,O14,0)</f>
        <v>0</v>
      </c>
    </row>
    <row r="15" spans="2:17">
      <c r="B15" t="s">
        <v>5</v>
      </c>
      <c r="C15">
        <v>7</v>
      </c>
      <c r="D15">
        <f>IF(D5=12,1,D5+1)</f>
        <v>1</v>
      </c>
      <c r="E15">
        <f>IF(D5=12,E5+1,E5)</f>
        <v>2014</v>
      </c>
      <c r="L15" s="5">
        <f>L14</f>
        <v>27</v>
      </c>
      <c r="M15" s="6">
        <f>IF(M14&lt;12,M14+1,1)</f>
        <v>10</v>
      </c>
      <c r="N15" s="6">
        <f>IF(M14&lt;12,N14,N14+1)</f>
        <v>2014</v>
      </c>
      <c r="O15" s="6">
        <f t="shared" si="0"/>
        <v>10</v>
      </c>
      <c r="P15" s="6" t="str">
        <f>L15&amp;M15&amp;N15</f>
        <v>27102014</v>
      </c>
      <c r="Q15" s="7">
        <f>IF(P15=$P$2,O15,0)</f>
        <v>0</v>
      </c>
    </row>
    <row r="16" spans="2:17">
      <c r="B16" t="s">
        <v>6</v>
      </c>
      <c r="C16">
        <f>F6-F5</f>
        <v>180</v>
      </c>
      <c r="D16">
        <f>C16/30.5</f>
        <v>5.9016393442622954</v>
      </c>
      <c r="L16" s="5">
        <f>L15</f>
        <v>27</v>
      </c>
      <c r="M16" s="6">
        <f>IF(M15&lt;12,M15+1,1)</f>
        <v>11</v>
      </c>
      <c r="N16" s="6">
        <f>IF(M15&lt;12,N15,N15+1)</f>
        <v>2014</v>
      </c>
      <c r="O16" s="6">
        <f t="shared" si="0"/>
        <v>11</v>
      </c>
      <c r="P16" s="6" t="str">
        <f>L16&amp;M16&amp;N16</f>
        <v>27112014</v>
      </c>
      <c r="Q16" s="7">
        <f>IF(P16=$P$2,O16,0)</f>
        <v>0</v>
      </c>
    </row>
    <row r="17" spans="2:17">
      <c r="L17" s="5">
        <f>L16</f>
        <v>27</v>
      </c>
      <c r="M17" s="6">
        <f>IF(M16&lt;12,M16+1,1)</f>
        <v>12</v>
      </c>
      <c r="N17" s="6">
        <f>IF(M16&lt;12,N16,N16+1)</f>
        <v>2014</v>
      </c>
      <c r="O17" s="6">
        <f t="shared" si="0"/>
        <v>12</v>
      </c>
      <c r="P17" s="6" t="str">
        <f>L17&amp;M17&amp;N17</f>
        <v>27122014</v>
      </c>
      <c r="Q17" s="7">
        <f>IF(P17=$P$2,O17,0)</f>
        <v>0</v>
      </c>
    </row>
    <row r="18" spans="2:17">
      <c r="B18" s="1" t="s">
        <v>8</v>
      </c>
      <c r="C18">
        <f>C5</f>
        <v>27</v>
      </c>
      <c r="D18">
        <f>D5</f>
        <v>12</v>
      </c>
      <c r="E18">
        <f>E5</f>
        <v>2013</v>
      </c>
      <c r="L18" s="5">
        <f>L17</f>
        <v>27</v>
      </c>
      <c r="M18" s="6">
        <f>IF(M17&lt;12,M17+1,1)</f>
        <v>1</v>
      </c>
      <c r="N18" s="6">
        <f>IF(M17&lt;12,N17,N17+1)</f>
        <v>2015</v>
      </c>
      <c r="O18" s="6">
        <f t="shared" si="0"/>
        <v>13</v>
      </c>
      <c r="P18" s="6" t="str">
        <f>L18&amp;M18&amp;N18</f>
        <v>2712015</v>
      </c>
      <c r="Q18" s="7">
        <f>IF(P18=$P$2,O18,0)</f>
        <v>0</v>
      </c>
    </row>
    <row r="19" spans="2:17">
      <c r="B19" s="1" t="s">
        <v>9</v>
      </c>
      <c r="C19">
        <f>C18</f>
        <v>27</v>
      </c>
      <c r="D19">
        <f>D6</f>
        <v>6</v>
      </c>
      <c r="E19">
        <f>E6</f>
        <v>2014</v>
      </c>
      <c r="F19" s="13">
        <f>Q68</f>
        <v>6</v>
      </c>
      <c r="L19" s="5">
        <f>L18</f>
        <v>27</v>
      </c>
      <c r="M19" s="6">
        <f>IF(M18&lt;12,M18+1,1)</f>
        <v>2</v>
      </c>
      <c r="N19" s="6">
        <f>IF(M18&lt;12,N18,N18+1)</f>
        <v>2015</v>
      </c>
      <c r="O19" s="6">
        <f t="shared" si="0"/>
        <v>14</v>
      </c>
      <c r="P19" s="6" t="str">
        <f>L19&amp;M19&amp;N19</f>
        <v>2722015</v>
      </c>
      <c r="Q19" s="7">
        <f>IF(P19=$P$2,O19,0)</f>
        <v>0</v>
      </c>
    </row>
    <row r="20" spans="2:17">
      <c r="B20" s="1" t="s">
        <v>11</v>
      </c>
      <c r="C20">
        <f>C6</f>
        <v>25</v>
      </c>
      <c r="D20">
        <f>D19</f>
        <v>6</v>
      </c>
      <c r="E20">
        <f>E19</f>
        <v>2014</v>
      </c>
      <c r="F20" s="13">
        <f>IF(C20&lt;=C19,0,1)</f>
        <v>0</v>
      </c>
      <c r="L20" s="5">
        <f>L19</f>
        <v>27</v>
      </c>
      <c r="M20" s="6">
        <f>IF(M19&lt;12,M19+1,1)</f>
        <v>3</v>
      </c>
      <c r="N20" s="6">
        <f>IF(M19&lt;12,N19,N19+1)</f>
        <v>2015</v>
      </c>
      <c r="O20" s="6">
        <f t="shared" si="0"/>
        <v>15</v>
      </c>
      <c r="P20" s="6" t="str">
        <f>L20&amp;M20&amp;N20</f>
        <v>2732015</v>
      </c>
      <c r="Q20" s="7">
        <f>IF(P20=$P$2,O20,0)</f>
        <v>0</v>
      </c>
    </row>
    <row r="21" spans="2:17">
      <c r="B21" s="12" t="s">
        <v>12</v>
      </c>
      <c r="F21" s="11">
        <f>F19+F20</f>
        <v>6</v>
      </c>
      <c r="L21" s="5">
        <f>L20</f>
        <v>27</v>
      </c>
      <c r="M21" s="6">
        <f>IF(M20&lt;12,M20+1,1)</f>
        <v>4</v>
      </c>
      <c r="N21" s="6">
        <f>IF(M20&lt;12,N20,N20+1)</f>
        <v>2015</v>
      </c>
      <c r="O21" s="6">
        <f t="shared" si="0"/>
        <v>16</v>
      </c>
      <c r="P21" s="6" t="str">
        <f>L21&amp;M21&amp;N21</f>
        <v>2742015</v>
      </c>
      <c r="Q21" s="7">
        <f>IF(P21=$P$2,O21,0)</f>
        <v>0</v>
      </c>
    </row>
    <row r="22" spans="2:17">
      <c r="L22" s="5">
        <f>L21</f>
        <v>27</v>
      </c>
      <c r="M22" s="6">
        <f>IF(M21&lt;12,M21+1,1)</f>
        <v>5</v>
      </c>
      <c r="N22" s="6">
        <f>IF(M21&lt;12,N21,N21+1)</f>
        <v>2015</v>
      </c>
      <c r="O22" s="6">
        <f t="shared" si="0"/>
        <v>17</v>
      </c>
      <c r="P22" s="6" t="str">
        <f>L22&amp;M22&amp;N22</f>
        <v>2752015</v>
      </c>
      <c r="Q22" s="7">
        <f>IF(P22=$P$2,O22,0)</f>
        <v>0</v>
      </c>
    </row>
    <row r="23" spans="2:17">
      <c r="B23" s="51" t="s">
        <v>36</v>
      </c>
      <c r="L23" s="5">
        <f>L22</f>
        <v>27</v>
      </c>
      <c r="M23" s="6">
        <f>IF(M22&lt;12,M22+1,1)</f>
        <v>6</v>
      </c>
      <c r="N23" s="6">
        <f>IF(M22&lt;12,N22,N22+1)</f>
        <v>2015</v>
      </c>
      <c r="O23" s="6">
        <f t="shared" si="0"/>
        <v>18</v>
      </c>
      <c r="P23" s="6" t="str">
        <f>L23&amp;M23&amp;N23</f>
        <v>2762015</v>
      </c>
      <c r="Q23" s="7">
        <f>IF(P23=$P$2,O23,0)</f>
        <v>0</v>
      </c>
    </row>
    <row r="24" spans="2:17">
      <c r="B24" s="52" t="s">
        <v>37</v>
      </c>
      <c r="C24" s="14"/>
      <c r="D24" s="16"/>
      <c r="E24" s="18"/>
      <c r="L24" s="5">
        <f>L23</f>
        <v>27</v>
      </c>
      <c r="M24" s="6">
        <f>IF(M23&lt;12,M23+1,1)</f>
        <v>7</v>
      </c>
      <c r="N24" s="6">
        <f>IF(M23&lt;12,N23,N23+1)</f>
        <v>2015</v>
      </c>
      <c r="O24" s="6">
        <f t="shared" si="0"/>
        <v>19</v>
      </c>
      <c r="P24" s="6" t="str">
        <f>L24&amp;M24&amp;N24</f>
        <v>2772015</v>
      </c>
      <c r="Q24" s="7">
        <f>IF(P24=$P$2,O24,0)</f>
        <v>0</v>
      </c>
    </row>
    <row r="25" spans="2:17">
      <c r="L25" s="5">
        <f>L24</f>
        <v>27</v>
      </c>
      <c r="M25" s="6">
        <f>IF(M24&lt;12,M24+1,1)</f>
        <v>8</v>
      </c>
      <c r="N25" s="6">
        <f>IF(M24&lt;12,N24,N24+1)</f>
        <v>2015</v>
      </c>
      <c r="O25" s="6">
        <f t="shared" si="0"/>
        <v>20</v>
      </c>
      <c r="P25" s="6" t="str">
        <f>L25&amp;M25&amp;N25</f>
        <v>2782015</v>
      </c>
      <c r="Q25" s="7">
        <f>IF(P25=$P$2,O25,0)</f>
        <v>0</v>
      </c>
    </row>
    <row r="26" spans="2:17">
      <c r="B26" s="52" t="s">
        <v>42</v>
      </c>
      <c r="L26" s="5">
        <f>L25</f>
        <v>27</v>
      </c>
      <c r="M26" s="6">
        <f>IF(M25&lt;12,M25+1,1)</f>
        <v>9</v>
      </c>
      <c r="N26" s="6">
        <f>IF(M25&lt;12,N25,N25+1)</f>
        <v>2015</v>
      </c>
      <c r="O26" s="6">
        <f t="shared" si="0"/>
        <v>21</v>
      </c>
      <c r="P26" s="6" t="str">
        <f>L26&amp;M26&amp;N26</f>
        <v>2792015</v>
      </c>
      <c r="Q26" s="7">
        <f>IF(P26=$P$2,O26,0)</f>
        <v>0</v>
      </c>
    </row>
    <row r="27" spans="2:17">
      <c r="B27" s="52" t="s">
        <v>43</v>
      </c>
      <c r="L27" s="5">
        <f>L26</f>
        <v>27</v>
      </c>
      <c r="M27" s="6">
        <f>IF(M26&lt;12,M26+1,1)</f>
        <v>10</v>
      </c>
      <c r="N27" s="6">
        <f>IF(M26&lt;12,N26,N26+1)</f>
        <v>2015</v>
      </c>
      <c r="O27" s="6">
        <f t="shared" si="0"/>
        <v>22</v>
      </c>
      <c r="P27" s="6" t="str">
        <f>L27&amp;M27&amp;N27</f>
        <v>27102015</v>
      </c>
      <c r="Q27" s="7">
        <f>IF(P27=$P$2,O27,0)</f>
        <v>0</v>
      </c>
    </row>
    <row r="28" spans="2:17">
      <c r="L28" s="5">
        <f>L27</f>
        <v>27</v>
      </c>
      <c r="M28" s="6">
        <f>IF(M27&lt;12,M27+1,1)</f>
        <v>11</v>
      </c>
      <c r="N28" s="6">
        <f>IF(M27&lt;12,N27,N27+1)</f>
        <v>2015</v>
      </c>
      <c r="O28" s="6">
        <f t="shared" si="0"/>
        <v>23</v>
      </c>
      <c r="P28" s="6" t="str">
        <f>L28&amp;M28&amp;N28</f>
        <v>27112015</v>
      </c>
      <c r="Q28" s="7">
        <f>IF(P28=$P$2,O28,0)</f>
        <v>0</v>
      </c>
    </row>
    <row r="29" spans="2:17">
      <c r="L29" s="5">
        <f>L28</f>
        <v>27</v>
      </c>
      <c r="M29" s="6">
        <f>IF(M28&lt;12,M28+1,1)</f>
        <v>12</v>
      </c>
      <c r="N29" s="6">
        <f>IF(M28&lt;12,N28,N28+1)</f>
        <v>2015</v>
      </c>
      <c r="O29" s="6">
        <f t="shared" si="0"/>
        <v>24</v>
      </c>
      <c r="P29" s="6" t="str">
        <f>L29&amp;M29&amp;N29</f>
        <v>27122015</v>
      </c>
      <c r="Q29" s="7">
        <f>IF(P29=$P$2,O29,0)</f>
        <v>0</v>
      </c>
    </row>
    <row r="30" spans="2:17">
      <c r="L30" s="5">
        <f>L29</f>
        <v>27</v>
      </c>
      <c r="M30" s="6">
        <f>IF(M29&lt;12,M29+1,1)</f>
        <v>1</v>
      </c>
      <c r="N30" s="6">
        <f>IF(M29&lt;12,N29,N29+1)</f>
        <v>2016</v>
      </c>
      <c r="O30" s="6">
        <f t="shared" si="0"/>
        <v>25</v>
      </c>
      <c r="P30" s="6" t="str">
        <f>L30&amp;M30&amp;N30</f>
        <v>2712016</v>
      </c>
      <c r="Q30" s="7">
        <f>IF(P30=$P$2,O30,0)</f>
        <v>0</v>
      </c>
    </row>
    <row r="31" spans="2:17">
      <c r="L31" s="5">
        <f>L30</f>
        <v>27</v>
      </c>
      <c r="M31" s="6">
        <f>IF(M30&lt;12,M30+1,1)</f>
        <v>2</v>
      </c>
      <c r="N31" s="6">
        <f>IF(M30&lt;12,N30,N30+1)</f>
        <v>2016</v>
      </c>
      <c r="O31" s="6">
        <f t="shared" si="0"/>
        <v>26</v>
      </c>
      <c r="P31" s="6" t="str">
        <f>L31&amp;M31&amp;N31</f>
        <v>2722016</v>
      </c>
      <c r="Q31" s="7">
        <f>IF(P31=$P$2,O31,0)</f>
        <v>0</v>
      </c>
    </row>
    <row r="32" spans="2:17">
      <c r="L32" s="5">
        <f>L31</f>
        <v>27</v>
      </c>
      <c r="M32" s="6">
        <f>IF(M31&lt;12,M31+1,1)</f>
        <v>3</v>
      </c>
      <c r="N32" s="6">
        <f>IF(M31&lt;12,N31,N31+1)</f>
        <v>2016</v>
      </c>
      <c r="O32" s="6">
        <f t="shared" si="0"/>
        <v>27</v>
      </c>
      <c r="P32" s="6" t="str">
        <f>L32&amp;M32&amp;N32</f>
        <v>2732016</v>
      </c>
      <c r="Q32" s="7">
        <f>IF(P32=$P$2,O32,0)</f>
        <v>0</v>
      </c>
    </row>
    <row r="33" spans="12:17">
      <c r="L33" s="5">
        <f>L32</f>
        <v>27</v>
      </c>
      <c r="M33" s="6">
        <f>IF(M32&lt;12,M32+1,1)</f>
        <v>4</v>
      </c>
      <c r="N33" s="6">
        <f>IF(M32&lt;12,N32,N32+1)</f>
        <v>2016</v>
      </c>
      <c r="O33" s="6">
        <f t="shared" si="0"/>
        <v>28</v>
      </c>
      <c r="P33" s="6" t="str">
        <f>L33&amp;M33&amp;N33</f>
        <v>2742016</v>
      </c>
      <c r="Q33" s="7">
        <f>IF(P33=$P$2,O33,0)</f>
        <v>0</v>
      </c>
    </row>
    <row r="34" spans="12:17">
      <c r="L34" s="5">
        <f>L33</f>
        <v>27</v>
      </c>
      <c r="M34" s="6">
        <f>IF(M33&lt;12,M33+1,1)</f>
        <v>5</v>
      </c>
      <c r="N34" s="6">
        <f>IF(M33&lt;12,N33,N33+1)</f>
        <v>2016</v>
      </c>
      <c r="O34" s="6">
        <f t="shared" si="0"/>
        <v>29</v>
      </c>
      <c r="P34" s="6" t="str">
        <f>L34&amp;M34&amp;N34</f>
        <v>2752016</v>
      </c>
      <c r="Q34" s="7">
        <f>IF(P34=$P$2,O34,0)</f>
        <v>0</v>
      </c>
    </row>
    <row r="35" spans="12:17">
      <c r="L35" s="5">
        <f>L34</f>
        <v>27</v>
      </c>
      <c r="M35" s="6">
        <f>IF(M34&lt;12,M34+1,1)</f>
        <v>6</v>
      </c>
      <c r="N35" s="6">
        <f>IF(M34&lt;12,N34,N34+1)</f>
        <v>2016</v>
      </c>
      <c r="O35" s="6">
        <f t="shared" si="0"/>
        <v>30</v>
      </c>
      <c r="P35" s="6" t="str">
        <f>L35&amp;M35&amp;N35</f>
        <v>2762016</v>
      </c>
      <c r="Q35" s="7">
        <f>IF(P35=$P$2,O35,0)</f>
        <v>0</v>
      </c>
    </row>
    <row r="36" spans="12:17">
      <c r="L36" s="5">
        <f>L35</f>
        <v>27</v>
      </c>
      <c r="M36" s="6">
        <f>IF(M35&lt;12,M35+1,1)</f>
        <v>7</v>
      </c>
      <c r="N36" s="6">
        <f>IF(M35&lt;12,N35,N35+1)</f>
        <v>2016</v>
      </c>
      <c r="O36" s="6">
        <f t="shared" si="0"/>
        <v>31</v>
      </c>
      <c r="P36" s="6" t="str">
        <f>L36&amp;M36&amp;N36</f>
        <v>2772016</v>
      </c>
      <c r="Q36" s="7">
        <f>IF(P36=$P$2,O36,0)</f>
        <v>0</v>
      </c>
    </row>
    <row r="37" spans="12:17">
      <c r="L37" s="5">
        <f>L36</f>
        <v>27</v>
      </c>
      <c r="M37" s="6">
        <f>IF(M36&lt;12,M36+1,1)</f>
        <v>8</v>
      </c>
      <c r="N37" s="6">
        <f>IF(M36&lt;12,N36,N36+1)</f>
        <v>2016</v>
      </c>
      <c r="O37" s="6">
        <f t="shared" si="0"/>
        <v>32</v>
      </c>
      <c r="P37" s="6" t="str">
        <f>L37&amp;M37&amp;N37</f>
        <v>2782016</v>
      </c>
      <c r="Q37" s="7">
        <f>IF(P37=$P$2,O37,0)</f>
        <v>0</v>
      </c>
    </row>
    <row r="38" spans="12:17">
      <c r="L38" s="5">
        <f>L37</f>
        <v>27</v>
      </c>
      <c r="M38" s="6">
        <f>IF(M37&lt;12,M37+1,1)</f>
        <v>9</v>
      </c>
      <c r="N38" s="6">
        <f>IF(M37&lt;12,N37,N37+1)</f>
        <v>2016</v>
      </c>
      <c r="O38" s="6">
        <f t="shared" si="0"/>
        <v>33</v>
      </c>
      <c r="P38" s="6" t="str">
        <f>L38&amp;M38&amp;N38</f>
        <v>2792016</v>
      </c>
      <c r="Q38" s="7">
        <f>IF(P38=$P$2,O38,0)</f>
        <v>0</v>
      </c>
    </row>
    <row r="39" spans="12:17">
      <c r="L39" s="5">
        <f>L38</f>
        <v>27</v>
      </c>
      <c r="M39" s="6">
        <f>IF(M38&lt;12,M38+1,1)</f>
        <v>10</v>
      </c>
      <c r="N39" s="6">
        <f>IF(M38&lt;12,N38,N38+1)</f>
        <v>2016</v>
      </c>
      <c r="O39" s="6">
        <f t="shared" si="0"/>
        <v>34</v>
      </c>
      <c r="P39" s="6" t="str">
        <f>L39&amp;M39&amp;N39</f>
        <v>27102016</v>
      </c>
      <c r="Q39" s="7">
        <f>IF(P39=$P$2,O39,0)</f>
        <v>0</v>
      </c>
    </row>
    <row r="40" spans="12:17">
      <c r="L40" s="5">
        <f>L39</f>
        <v>27</v>
      </c>
      <c r="M40" s="6">
        <f>IF(M39&lt;12,M39+1,1)</f>
        <v>11</v>
      </c>
      <c r="N40" s="6">
        <f>IF(M39&lt;12,N39,N39+1)</f>
        <v>2016</v>
      </c>
      <c r="O40" s="6">
        <f t="shared" si="0"/>
        <v>35</v>
      </c>
      <c r="P40" s="6" t="str">
        <f>L40&amp;M40&amp;N40</f>
        <v>27112016</v>
      </c>
      <c r="Q40" s="7">
        <f>IF(P40=$P$2,O40,0)</f>
        <v>0</v>
      </c>
    </row>
    <row r="41" spans="12:17">
      <c r="L41" s="5">
        <f>L40</f>
        <v>27</v>
      </c>
      <c r="M41" s="6">
        <f>IF(M40&lt;12,M40+1,1)</f>
        <v>12</v>
      </c>
      <c r="N41" s="6">
        <f>IF(M40&lt;12,N40,N40+1)</f>
        <v>2016</v>
      </c>
      <c r="O41" s="6">
        <f t="shared" si="0"/>
        <v>36</v>
      </c>
      <c r="P41" s="6" t="str">
        <f>L41&amp;M41&amp;N41</f>
        <v>27122016</v>
      </c>
      <c r="Q41" s="7">
        <f>IF(P41=$P$2,O41,0)</f>
        <v>0</v>
      </c>
    </row>
    <row r="42" spans="12:17">
      <c r="L42" s="5">
        <f>L41</f>
        <v>27</v>
      </c>
      <c r="M42" s="6">
        <f>IF(M41&lt;12,M41+1,1)</f>
        <v>1</v>
      </c>
      <c r="N42" s="6">
        <f>IF(M41&lt;12,N41,N41+1)</f>
        <v>2017</v>
      </c>
      <c r="O42" s="6">
        <f t="shared" si="0"/>
        <v>37</v>
      </c>
      <c r="P42" s="6" t="str">
        <f>L42&amp;M42&amp;N42</f>
        <v>2712017</v>
      </c>
      <c r="Q42" s="7">
        <f>IF(P42=$P$2,O42,0)</f>
        <v>0</v>
      </c>
    </row>
    <row r="43" spans="12:17">
      <c r="L43" s="5">
        <f>L42</f>
        <v>27</v>
      </c>
      <c r="M43" s="6">
        <f>IF(M42&lt;12,M42+1,1)</f>
        <v>2</v>
      </c>
      <c r="N43" s="6">
        <f>IF(M42&lt;12,N42,N42+1)</f>
        <v>2017</v>
      </c>
      <c r="O43" s="6">
        <f t="shared" si="0"/>
        <v>38</v>
      </c>
      <c r="P43" s="6" t="str">
        <f>L43&amp;M43&amp;N43</f>
        <v>2722017</v>
      </c>
      <c r="Q43" s="7">
        <f>IF(P43=$P$2,O43,0)</f>
        <v>0</v>
      </c>
    </row>
    <row r="44" spans="12:17">
      <c r="L44" s="5">
        <f>L43</f>
        <v>27</v>
      </c>
      <c r="M44" s="6">
        <f>IF(M43&lt;12,M43+1,1)</f>
        <v>3</v>
      </c>
      <c r="N44" s="6">
        <f>IF(M43&lt;12,N43,N43+1)</f>
        <v>2017</v>
      </c>
      <c r="O44" s="6">
        <f t="shared" si="0"/>
        <v>39</v>
      </c>
      <c r="P44" s="6" t="str">
        <f>L44&amp;M44&amp;N44</f>
        <v>2732017</v>
      </c>
      <c r="Q44" s="7">
        <f>IF(P44=$P$2,O44,0)</f>
        <v>0</v>
      </c>
    </row>
    <row r="45" spans="12:17">
      <c r="L45" s="5">
        <f>L44</f>
        <v>27</v>
      </c>
      <c r="M45" s="6">
        <f>IF(M44&lt;12,M44+1,1)</f>
        <v>4</v>
      </c>
      <c r="N45" s="6">
        <f>IF(M44&lt;12,N44,N44+1)</f>
        <v>2017</v>
      </c>
      <c r="O45" s="6">
        <f t="shared" si="0"/>
        <v>40</v>
      </c>
      <c r="P45" s="6" t="str">
        <f>L45&amp;M45&amp;N45</f>
        <v>2742017</v>
      </c>
      <c r="Q45" s="7">
        <f>IF(P45=$P$2,O45,0)</f>
        <v>0</v>
      </c>
    </row>
    <row r="46" spans="12:17">
      <c r="L46" s="5">
        <f>L45</f>
        <v>27</v>
      </c>
      <c r="M46" s="6">
        <f>IF(M45&lt;12,M45+1,1)</f>
        <v>5</v>
      </c>
      <c r="N46" s="6">
        <f>IF(M45&lt;12,N45,N45+1)</f>
        <v>2017</v>
      </c>
      <c r="O46" s="6">
        <f t="shared" si="0"/>
        <v>41</v>
      </c>
      <c r="P46" s="6" t="str">
        <f>L46&amp;M46&amp;N46</f>
        <v>2752017</v>
      </c>
      <c r="Q46" s="7">
        <f>IF(P46=$P$2,O46,0)</f>
        <v>0</v>
      </c>
    </row>
    <row r="47" spans="12:17">
      <c r="L47" s="5">
        <f>L46</f>
        <v>27</v>
      </c>
      <c r="M47" s="6">
        <f>IF(M46&lt;12,M46+1,1)</f>
        <v>6</v>
      </c>
      <c r="N47" s="6">
        <f>IF(M46&lt;12,N46,N46+1)</f>
        <v>2017</v>
      </c>
      <c r="O47" s="6">
        <f t="shared" si="0"/>
        <v>42</v>
      </c>
      <c r="P47" s="6" t="str">
        <f>L47&amp;M47&amp;N47</f>
        <v>2762017</v>
      </c>
      <c r="Q47" s="7">
        <f>IF(P47=$P$2,O47,0)</f>
        <v>0</v>
      </c>
    </row>
    <row r="48" spans="12:17">
      <c r="L48" s="5">
        <f>L47</f>
        <v>27</v>
      </c>
      <c r="M48" s="6">
        <f>IF(M47&lt;12,M47+1,1)</f>
        <v>7</v>
      </c>
      <c r="N48" s="6">
        <f>IF(M47&lt;12,N47,N47+1)</f>
        <v>2017</v>
      </c>
      <c r="O48" s="6">
        <f t="shared" si="0"/>
        <v>43</v>
      </c>
      <c r="P48" s="6" t="str">
        <f>L48&amp;M48&amp;N48</f>
        <v>2772017</v>
      </c>
      <c r="Q48" s="7">
        <f>IF(P48=$P$2,O48,0)</f>
        <v>0</v>
      </c>
    </row>
    <row r="49" spans="12:17">
      <c r="L49" s="5">
        <f>L48</f>
        <v>27</v>
      </c>
      <c r="M49" s="6">
        <f>IF(M48&lt;12,M48+1,1)</f>
        <v>8</v>
      </c>
      <c r="N49" s="6">
        <f>IF(M48&lt;12,N48,N48+1)</f>
        <v>2017</v>
      </c>
      <c r="O49" s="6">
        <f t="shared" si="0"/>
        <v>44</v>
      </c>
      <c r="P49" s="6" t="str">
        <f>L49&amp;M49&amp;N49</f>
        <v>2782017</v>
      </c>
      <c r="Q49" s="7">
        <f>IF(P49=$P$2,O49,0)</f>
        <v>0</v>
      </c>
    </row>
    <row r="50" spans="12:17">
      <c r="L50" s="5">
        <f>L49</f>
        <v>27</v>
      </c>
      <c r="M50" s="6">
        <f>IF(M49&lt;12,M49+1,1)</f>
        <v>9</v>
      </c>
      <c r="N50" s="6">
        <f>IF(M49&lt;12,N49,N49+1)</f>
        <v>2017</v>
      </c>
      <c r="O50" s="6">
        <f t="shared" si="0"/>
        <v>45</v>
      </c>
      <c r="P50" s="6" t="str">
        <f>L50&amp;M50&amp;N50</f>
        <v>2792017</v>
      </c>
      <c r="Q50" s="7">
        <f>IF(P50=$P$2,O50,0)</f>
        <v>0</v>
      </c>
    </row>
    <row r="51" spans="12:17">
      <c r="L51" s="5">
        <f>L50</f>
        <v>27</v>
      </c>
      <c r="M51" s="6">
        <f>IF(M50&lt;12,M50+1,1)</f>
        <v>10</v>
      </c>
      <c r="N51" s="6">
        <f>IF(M50&lt;12,N50,N50+1)</f>
        <v>2017</v>
      </c>
      <c r="O51" s="6">
        <f t="shared" si="0"/>
        <v>46</v>
      </c>
      <c r="P51" s="6" t="str">
        <f>L51&amp;M51&amp;N51</f>
        <v>27102017</v>
      </c>
      <c r="Q51" s="7">
        <f>IF(P51=$P$2,O51,0)</f>
        <v>0</v>
      </c>
    </row>
    <row r="52" spans="12:17">
      <c r="L52" s="5">
        <f>L51</f>
        <v>27</v>
      </c>
      <c r="M52" s="6">
        <f>IF(M51&lt;12,M51+1,1)</f>
        <v>11</v>
      </c>
      <c r="N52" s="6">
        <f>IF(M51&lt;12,N51,N51+1)</f>
        <v>2017</v>
      </c>
      <c r="O52" s="6">
        <f t="shared" si="0"/>
        <v>47</v>
      </c>
      <c r="P52" s="6" t="str">
        <f>L52&amp;M52&amp;N52</f>
        <v>27112017</v>
      </c>
      <c r="Q52" s="7">
        <f>IF(P52=$P$2,O52,0)</f>
        <v>0</v>
      </c>
    </row>
    <row r="53" spans="12:17">
      <c r="L53" s="5">
        <f>L52</f>
        <v>27</v>
      </c>
      <c r="M53" s="6">
        <f>IF(M52&lt;12,M52+1,1)</f>
        <v>12</v>
      </c>
      <c r="N53" s="6">
        <f>IF(M52&lt;12,N52,N52+1)</f>
        <v>2017</v>
      </c>
      <c r="O53" s="6">
        <f t="shared" si="0"/>
        <v>48</v>
      </c>
      <c r="P53" s="6" t="str">
        <f>L53&amp;M53&amp;N53</f>
        <v>27122017</v>
      </c>
      <c r="Q53" s="7">
        <f>IF(P53=$P$2,O53,0)</f>
        <v>0</v>
      </c>
    </row>
    <row r="54" spans="12:17">
      <c r="L54" s="5">
        <f>L53</f>
        <v>27</v>
      </c>
      <c r="M54" s="6">
        <f>IF(M53&lt;12,M53+1,1)</f>
        <v>1</v>
      </c>
      <c r="N54" s="6">
        <f>IF(M53&lt;12,N53,N53+1)</f>
        <v>2018</v>
      </c>
      <c r="O54" s="6">
        <f t="shared" si="0"/>
        <v>49</v>
      </c>
      <c r="P54" s="6" t="str">
        <f>L54&amp;M54&amp;N54</f>
        <v>2712018</v>
      </c>
      <c r="Q54" s="7">
        <f>IF(P54=$P$2,O54,0)</f>
        <v>0</v>
      </c>
    </row>
    <row r="55" spans="12:17">
      <c r="L55" s="5">
        <f>L54</f>
        <v>27</v>
      </c>
      <c r="M55" s="6">
        <f>IF(M54&lt;12,M54+1,1)</f>
        <v>2</v>
      </c>
      <c r="N55" s="6">
        <f>IF(M54&lt;12,N54,N54+1)</f>
        <v>2018</v>
      </c>
      <c r="O55" s="6">
        <f t="shared" si="0"/>
        <v>50</v>
      </c>
      <c r="P55" s="6" t="str">
        <f>L55&amp;M55&amp;N55</f>
        <v>2722018</v>
      </c>
      <c r="Q55" s="7">
        <f>IF(P55=$P$2,O55,0)</f>
        <v>0</v>
      </c>
    </row>
    <row r="56" spans="12:17">
      <c r="L56" s="5">
        <f>L55</f>
        <v>27</v>
      </c>
      <c r="M56" s="6">
        <f>IF(M55&lt;12,M55+1,1)</f>
        <v>3</v>
      </c>
      <c r="N56" s="6">
        <f>IF(M55&lt;12,N55,N55+1)</f>
        <v>2018</v>
      </c>
      <c r="O56" s="6">
        <f t="shared" si="0"/>
        <v>51</v>
      </c>
      <c r="P56" s="6" t="str">
        <f>L56&amp;M56&amp;N56</f>
        <v>2732018</v>
      </c>
      <c r="Q56" s="7">
        <f>IF(P56=$P$2,O56,0)</f>
        <v>0</v>
      </c>
    </row>
    <row r="57" spans="12:17">
      <c r="L57" s="5">
        <f>L56</f>
        <v>27</v>
      </c>
      <c r="M57" s="6">
        <f>IF(M56&lt;12,M56+1,1)</f>
        <v>4</v>
      </c>
      <c r="N57" s="6">
        <f>IF(M56&lt;12,N56,N56+1)</f>
        <v>2018</v>
      </c>
      <c r="O57" s="6">
        <f t="shared" si="0"/>
        <v>52</v>
      </c>
      <c r="P57" s="6" t="str">
        <f>L57&amp;M57&amp;N57</f>
        <v>2742018</v>
      </c>
      <c r="Q57" s="7">
        <f>IF(P57=$P$2,O57,0)</f>
        <v>0</v>
      </c>
    </row>
    <row r="58" spans="12:17">
      <c r="L58" s="5">
        <f>L57</f>
        <v>27</v>
      </c>
      <c r="M58" s="6">
        <f>IF(M57&lt;12,M57+1,1)</f>
        <v>5</v>
      </c>
      <c r="N58" s="6">
        <f>IF(M57&lt;12,N57,N57+1)</f>
        <v>2018</v>
      </c>
      <c r="O58" s="6">
        <f t="shared" si="0"/>
        <v>53</v>
      </c>
      <c r="P58" s="6" t="str">
        <f>L58&amp;M58&amp;N58</f>
        <v>2752018</v>
      </c>
      <c r="Q58" s="7">
        <f>IF(P58=$P$2,O58,0)</f>
        <v>0</v>
      </c>
    </row>
    <row r="59" spans="12:17">
      <c r="L59" s="5">
        <f>L58</f>
        <v>27</v>
      </c>
      <c r="M59" s="6">
        <f>IF(M58&lt;12,M58+1,1)</f>
        <v>6</v>
      </c>
      <c r="N59" s="6">
        <f>IF(M58&lt;12,N58,N58+1)</f>
        <v>2018</v>
      </c>
      <c r="O59" s="6">
        <f t="shared" ref="O59:O67" si="1">O58+1</f>
        <v>54</v>
      </c>
      <c r="P59" s="6" t="str">
        <f>L59&amp;M59&amp;N59</f>
        <v>2762018</v>
      </c>
      <c r="Q59" s="7">
        <f>IF(P59=$P$2,O59,0)</f>
        <v>0</v>
      </c>
    </row>
    <row r="60" spans="12:17">
      <c r="L60" s="5">
        <f>L59</f>
        <v>27</v>
      </c>
      <c r="M60" s="6">
        <f>IF(M59&lt;12,M59+1,1)</f>
        <v>7</v>
      </c>
      <c r="N60" s="6">
        <f>IF(M59&lt;12,N59,N59+1)</f>
        <v>2018</v>
      </c>
      <c r="O60" s="6">
        <f t="shared" si="1"/>
        <v>55</v>
      </c>
      <c r="P60" s="6" t="str">
        <f>L60&amp;M60&amp;N60</f>
        <v>2772018</v>
      </c>
      <c r="Q60" s="7">
        <f>IF(P60=$P$2,O60,0)</f>
        <v>0</v>
      </c>
    </row>
    <row r="61" spans="12:17">
      <c r="L61" s="5">
        <f>L60</f>
        <v>27</v>
      </c>
      <c r="M61" s="6">
        <f>IF(M60&lt;12,M60+1,1)</f>
        <v>8</v>
      </c>
      <c r="N61" s="6">
        <f>IF(M60&lt;12,N60,N60+1)</f>
        <v>2018</v>
      </c>
      <c r="O61" s="6">
        <f t="shared" si="1"/>
        <v>56</v>
      </c>
      <c r="P61" s="6" t="str">
        <f>L61&amp;M61&amp;N61</f>
        <v>2782018</v>
      </c>
      <c r="Q61" s="7">
        <f>IF(P61=$P$2,O61,0)</f>
        <v>0</v>
      </c>
    </row>
    <row r="62" spans="12:17">
      <c r="L62" s="5">
        <f>L61</f>
        <v>27</v>
      </c>
      <c r="M62" s="6">
        <f>IF(M61&lt;12,M61+1,1)</f>
        <v>9</v>
      </c>
      <c r="N62" s="6">
        <f>IF(M61&lt;12,N61,N61+1)</f>
        <v>2018</v>
      </c>
      <c r="O62" s="6">
        <f t="shared" si="1"/>
        <v>57</v>
      </c>
      <c r="P62" s="6" t="str">
        <f>L62&amp;M62&amp;N62</f>
        <v>2792018</v>
      </c>
      <c r="Q62" s="7">
        <f>IF(P62=$P$2,O62,0)</f>
        <v>0</v>
      </c>
    </row>
    <row r="63" spans="12:17">
      <c r="L63" s="5">
        <f>L62</f>
        <v>27</v>
      </c>
      <c r="M63" s="6">
        <f>IF(M62&lt;12,M62+1,1)</f>
        <v>10</v>
      </c>
      <c r="N63" s="6">
        <f>IF(M62&lt;12,N62,N62+1)</f>
        <v>2018</v>
      </c>
      <c r="O63" s="6">
        <f t="shared" si="1"/>
        <v>58</v>
      </c>
      <c r="P63" s="6" t="str">
        <f>L63&amp;M63&amp;N63</f>
        <v>27102018</v>
      </c>
      <c r="Q63" s="7">
        <f>IF(P63=$P$2,O63,0)</f>
        <v>0</v>
      </c>
    </row>
    <row r="64" spans="12:17">
      <c r="L64" s="5">
        <f>L63</f>
        <v>27</v>
      </c>
      <c r="M64" s="6">
        <f>IF(M63&lt;12,M63+1,1)</f>
        <v>11</v>
      </c>
      <c r="N64" s="6">
        <f>IF(M63&lt;12,N63,N63+1)</f>
        <v>2018</v>
      </c>
      <c r="O64" s="6">
        <f t="shared" si="1"/>
        <v>59</v>
      </c>
      <c r="P64" s="6" t="str">
        <f>L64&amp;M64&amp;N64</f>
        <v>27112018</v>
      </c>
      <c r="Q64" s="7">
        <f>IF(P64=$P$2,O64,0)</f>
        <v>0</v>
      </c>
    </row>
    <row r="65" spans="12:17">
      <c r="L65" s="5">
        <f>L64</f>
        <v>27</v>
      </c>
      <c r="M65" s="6">
        <f>IF(M64&lt;12,M64+1,1)</f>
        <v>12</v>
      </c>
      <c r="N65" s="6">
        <f>IF(M64&lt;12,N64,N64+1)</f>
        <v>2018</v>
      </c>
      <c r="O65" s="6">
        <f t="shared" si="1"/>
        <v>60</v>
      </c>
      <c r="P65" s="6" t="str">
        <f>L65&amp;M65&amp;N65</f>
        <v>27122018</v>
      </c>
      <c r="Q65" s="7">
        <f>IF(P65=$P$2,O65,0)</f>
        <v>0</v>
      </c>
    </row>
    <row r="66" spans="12:17">
      <c r="L66" s="5">
        <f>L65</f>
        <v>27</v>
      </c>
      <c r="M66" s="6">
        <f>IF(M65&lt;12,M65+1,1)</f>
        <v>1</v>
      </c>
      <c r="N66" s="6">
        <f>IF(M65&lt;12,N65,N65+1)</f>
        <v>2019</v>
      </c>
      <c r="O66" s="6">
        <f t="shared" si="1"/>
        <v>61</v>
      </c>
      <c r="P66" s="6" t="str">
        <f>L66&amp;M66&amp;N66</f>
        <v>2712019</v>
      </c>
      <c r="Q66" s="7">
        <f>IF(P66=$P$2,O66,0)</f>
        <v>0</v>
      </c>
    </row>
    <row r="67" spans="12:17">
      <c r="L67" s="5"/>
      <c r="M67" s="6"/>
      <c r="N67" s="6"/>
      <c r="O67" s="6"/>
      <c r="P67" s="6"/>
      <c r="Q67" s="7"/>
    </row>
    <row r="68" spans="12:17">
      <c r="L68" s="8"/>
      <c r="M68" s="9"/>
      <c r="N68" s="9"/>
      <c r="O68" s="9"/>
      <c r="P68" s="9"/>
      <c r="Q68" s="56">
        <f>SUM(Q6:Q66)</f>
        <v>6</v>
      </c>
    </row>
  </sheetData>
  <sheetProtection password="C704" sheet="1" objects="1" scenarios="1"/>
  <mergeCells count="4">
    <mergeCell ref="L1:Q1"/>
    <mergeCell ref="C7:E7"/>
    <mergeCell ref="C11:E11"/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2:N17"/>
  <sheetViews>
    <sheetView showGridLines="0" workbookViewId="0">
      <selection activeCell="N12" sqref="N12"/>
    </sheetView>
  </sheetViews>
  <sheetFormatPr defaultRowHeight="15"/>
  <cols>
    <col min="1" max="1" width="3.85546875" customWidth="1"/>
    <col min="2" max="2" width="4.140625" customWidth="1"/>
    <col min="3" max="3" width="10.28515625" customWidth="1"/>
    <col min="4" max="4" width="4" customWidth="1"/>
    <col min="5" max="5" width="11" customWidth="1"/>
    <col min="6" max="6" width="10.5703125" customWidth="1"/>
    <col min="8" max="8" width="3.7109375" customWidth="1"/>
    <col min="9" max="9" width="4.5703125" customWidth="1"/>
    <col min="10" max="10" width="6.28515625" customWidth="1"/>
    <col min="11" max="11" width="7.42578125" customWidth="1"/>
    <col min="12" max="12" width="9.85546875" customWidth="1"/>
    <col min="14" max="14" width="10.28515625" customWidth="1"/>
  </cols>
  <sheetData>
    <row r="2" spans="2:14">
      <c r="C2" s="1" t="s">
        <v>19</v>
      </c>
    </row>
    <row r="3" spans="2:14">
      <c r="C3" t="s">
        <v>35</v>
      </c>
    </row>
    <row r="5" spans="2:14">
      <c r="C5" s="31" t="s">
        <v>26</v>
      </c>
    </row>
    <row r="6" spans="2:14">
      <c r="B6" s="48"/>
      <c r="C6" s="62">
        <v>2014</v>
      </c>
      <c r="D6" s="33" t="s">
        <v>24</v>
      </c>
      <c r="E6" s="63">
        <v>2015</v>
      </c>
      <c r="F6" s="45" t="s">
        <v>27</v>
      </c>
      <c r="G6" s="47" t="s">
        <v>25</v>
      </c>
      <c r="H6" s="45" t="s">
        <v>34</v>
      </c>
      <c r="I6" s="20"/>
      <c r="J6" s="20"/>
      <c r="K6" s="36" t="s">
        <v>28</v>
      </c>
      <c r="L6" s="45" t="s">
        <v>30</v>
      </c>
      <c r="M6" s="37" t="s">
        <v>0</v>
      </c>
      <c r="N6" s="42" t="s">
        <v>30</v>
      </c>
    </row>
    <row r="7" spans="2:14">
      <c r="B7" s="39"/>
      <c r="C7" s="6"/>
      <c r="D7" s="6"/>
      <c r="E7" s="6"/>
      <c r="F7" s="39"/>
      <c r="G7" s="41"/>
      <c r="H7" s="46" t="s">
        <v>2</v>
      </c>
      <c r="I7" s="30" t="s">
        <v>3</v>
      </c>
      <c r="J7" s="30" t="s">
        <v>4</v>
      </c>
      <c r="K7" s="43" t="s">
        <v>29</v>
      </c>
      <c r="L7" s="50" t="s">
        <v>31</v>
      </c>
      <c r="M7" s="43" t="s">
        <v>32</v>
      </c>
      <c r="N7" s="44" t="s">
        <v>33</v>
      </c>
    </row>
    <row r="8" spans="2:14">
      <c r="B8" s="15" t="s">
        <v>20</v>
      </c>
      <c r="C8" s="15" t="str">
        <f>"April "&amp;C6</f>
        <v>April 2014</v>
      </c>
      <c r="D8" s="15" t="s">
        <v>24</v>
      </c>
      <c r="E8" s="15" t="str">
        <f>"June "&amp;C6</f>
        <v>June 2014</v>
      </c>
      <c r="F8" s="49">
        <f>DATE(C6,7,15)</f>
        <v>41835</v>
      </c>
      <c r="G8" s="64">
        <v>1000</v>
      </c>
      <c r="H8" s="65">
        <v>10</v>
      </c>
      <c r="I8" s="65">
        <v>8</v>
      </c>
      <c r="J8" s="66">
        <v>2014</v>
      </c>
      <c r="K8" s="38">
        <f>DATE(J8,I8,H8)-F8</f>
        <v>26</v>
      </c>
      <c r="L8" s="39">
        <f>K8*200</f>
        <v>5200</v>
      </c>
      <c r="M8" s="39">
        <f>G8</f>
        <v>1000</v>
      </c>
      <c r="N8" s="34">
        <f>MIN(L8:M8)</f>
        <v>1000</v>
      </c>
    </row>
    <row r="9" spans="2:14">
      <c r="B9" s="15" t="s">
        <v>21</v>
      </c>
      <c r="C9" s="15" t="str">
        <f>"July "&amp;C6</f>
        <v>July 2014</v>
      </c>
      <c r="D9" s="15" t="s">
        <v>24</v>
      </c>
      <c r="E9" s="15" t="str">
        <f>"Sept "&amp;C6</f>
        <v>Sept 2014</v>
      </c>
      <c r="F9" s="49">
        <f>DATE(C6,10,15)</f>
        <v>41927</v>
      </c>
      <c r="G9" s="64">
        <v>500</v>
      </c>
      <c r="H9" s="65">
        <v>25</v>
      </c>
      <c r="I9" s="65">
        <v>10</v>
      </c>
      <c r="J9" s="66">
        <v>2014</v>
      </c>
      <c r="K9" s="38">
        <f t="shared" ref="K9:K11" si="0">DATE(J9,I9,H9)-F9</f>
        <v>10</v>
      </c>
      <c r="L9" s="39">
        <f>K9*200</f>
        <v>2000</v>
      </c>
      <c r="M9" s="39">
        <f>G9</f>
        <v>500</v>
      </c>
      <c r="N9" s="34">
        <f>MIN(L9:M9)</f>
        <v>500</v>
      </c>
    </row>
    <row r="10" spans="2:14">
      <c r="B10" s="15" t="s">
        <v>22</v>
      </c>
      <c r="C10" s="15" t="str">
        <f>"Oct "&amp;C6</f>
        <v>Oct 2014</v>
      </c>
      <c r="D10" s="15" t="s">
        <v>24</v>
      </c>
      <c r="E10" s="15" t="str">
        <f>"Dec "&amp;C6</f>
        <v>Dec 2014</v>
      </c>
      <c r="F10" s="49">
        <f>DATE(E6,1,15)</f>
        <v>42019</v>
      </c>
      <c r="G10" s="64">
        <v>10000</v>
      </c>
      <c r="H10" s="65">
        <v>18</v>
      </c>
      <c r="I10" s="65">
        <v>1</v>
      </c>
      <c r="J10" s="66">
        <v>2015</v>
      </c>
      <c r="K10" s="38">
        <f t="shared" si="0"/>
        <v>3</v>
      </c>
      <c r="L10" s="39">
        <f>K10*200</f>
        <v>600</v>
      </c>
      <c r="M10" s="39">
        <f>G10</f>
        <v>10000</v>
      </c>
      <c r="N10" s="34">
        <f>MIN(L10:M10)</f>
        <v>600</v>
      </c>
    </row>
    <row r="11" spans="2:14">
      <c r="B11" s="15" t="s">
        <v>23</v>
      </c>
      <c r="C11" s="15" t="str">
        <f>"Jan "&amp;E6</f>
        <v>Jan 2015</v>
      </c>
      <c r="D11" s="15" t="s">
        <v>24</v>
      </c>
      <c r="E11" s="15" t="str">
        <f>"March "&amp;E6</f>
        <v>March 2015</v>
      </c>
      <c r="F11" s="49">
        <f>DATE(E6,5,15)</f>
        <v>42139</v>
      </c>
      <c r="G11" s="64">
        <v>1000</v>
      </c>
      <c r="H11" s="65">
        <v>18</v>
      </c>
      <c r="I11" s="65">
        <v>5</v>
      </c>
      <c r="J11" s="66">
        <v>2015</v>
      </c>
      <c r="K11" s="40">
        <f t="shared" si="0"/>
        <v>3</v>
      </c>
      <c r="L11" s="41">
        <f>K11*200</f>
        <v>600</v>
      </c>
      <c r="M11" s="41">
        <f>G11</f>
        <v>1000</v>
      </c>
      <c r="N11" s="35">
        <f>MIN(L11:M11)</f>
        <v>600</v>
      </c>
    </row>
    <row r="12" spans="2:14">
      <c r="K12" s="69" t="s">
        <v>45</v>
      </c>
      <c r="N12" s="68">
        <f>SUM(N8:N11)</f>
        <v>2700</v>
      </c>
    </row>
    <row r="15" spans="2:14">
      <c r="C15" s="51" t="s">
        <v>38</v>
      </c>
      <c r="H15" s="32"/>
      <c r="I15" s="17"/>
    </row>
    <row r="17" spans="3:3">
      <c r="C17" s="67" t="s">
        <v>44</v>
      </c>
    </row>
  </sheetData>
  <sheetProtection password="C704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 Deduction</vt:lpstr>
      <vt:lpstr>Non Deposit</vt:lpstr>
      <vt:lpstr>LATE FEES 234E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2014-06-18T07:49:47Z</dcterms:modified>
</cp:coreProperties>
</file>