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225" windowWidth="14805" windowHeight="7890"/>
  </bookViews>
  <sheets>
    <sheet name="Tax Calculator" sheetId="3" r:id="rId1"/>
    <sheet name="Tax Slab" sheetId="6" r:id="rId2"/>
    <sheet name="80C to 80D Details" sheetId="5" r:id="rId3"/>
    <sheet name="ITR" sheetId="2" r:id="rId4"/>
    <sheet name="Screen Shot" sheetId="4" r:id="rId5"/>
  </sheets>
  <definedNames>
    <definedName name="UBI__Siliguri">#REF!</definedName>
  </definedNames>
  <calcPr calcId="125725"/>
</workbook>
</file>

<file path=xl/calcChain.xml><?xml version="1.0" encoding="utf-8"?>
<calcChain xmlns="http://schemas.openxmlformats.org/spreadsheetml/2006/main">
  <c r="K40" i="3"/>
  <c r="M40" s="1"/>
  <c r="K32"/>
  <c r="M32" s="1"/>
  <c r="K31"/>
  <c r="M31" s="1"/>
  <c r="K30"/>
  <c r="M30" s="1"/>
  <c r="J30" s="1"/>
  <c r="J32" l="1"/>
  <c r="F32" s="1"/>
  <c r="J31"/>
  <c r="F31" s="1"/>
  <c r="F30"/>
  <c r="J40"/>
  <c r="F40" s="1"/>
  <c r="C40"/>
  <c r="C30"/>
  <c r="B38"/>
  <c r="C32"/>
  <c r="C31"/>
  <c r="B43"/>
  <c r="C43" s="1"/>
  <c r="C37"/>
  <c r="C35"/>
  <c r="C34"/>
  <c r="C33"/>
  <c r="C29"/>
  <c r="B41"/>
  <c r="D23"/>
  <c r="D11"/>
  <c r="C16"/>
  <c r="C18" s="1"/>
  <c r="C44" l="1"/>
  <c r="D44" s="1"/>
  <c r="B44"/>
  <c r="C38"/>
  <c r="D38" s="1"/>
  <c r="D19"/>
  <c r="D25" s="1"/>
  <c r="C41"/>
  <c r="D41" s="1"/>
  <c r="D46" l="1"/>
  <c r="G5" l="1"/>
  <c r="G6" s="1"/>
  <c r="G7" l="1"/>
  <c r="G8" l="1"/>
  <c r="G9" s="1"/>
  <c r="G11" s="1"/>
  <c r="F11" s="1"/>
</calcChain>
</file>

<file path=xl/sharedStrings.xml><?xml version="1.0" encoding="utf-8"?>
<sst xmlns="http://schemas.openxmlformats.org/spreadsheetml/2006/main" count="110" uniqueCount="101">
  <si>
    <t>Mediclaim</t>
  </si>
  <si>
    <t>2013-2014</t>
  </si>
  <si>
    <t>Asessment Year</t>
  </si>
  <si>
    <t>Tax Payer</t>
  </si>
  <si>
    <t>Previous Year</t>
  </si>
  <si>
    <t>2014-2015</t>
  </si>
  <si>
    <t>Residential Status</t>
  </si>
  <si>
    <t>Resident</t>
  </si>
  <si>
    <t>Income From Salary</t>
  </si>
  <si>
    <t>Income From House Property</t>
  </si>
  <si>
    <t>Income From Other Sources</t>
  </si>
  <si>
    <t>Rental Income</t>
  </si>
  <si>
    <t>Less: Municipal Taxes in FY 13-14</t>
  </si>
  <si>
    <t>Less: Deductions under Section 24</t>
  </si>
  <si>
    <t>Standard deduction (30% of NAV)</t>
  </si>
  <si>
    <t>Net annual value (NAV)</t>
  </si>
  <si>
    <t>Amount</t>
  </si>
  <si>
    <t>Interest on borrowed capital</t>
  </si>
  <si>
    <t>Interest on Saving Account</t>
  </si>
  <si>
    <t>Salary From Genpact</t>
  </si>
  <si>
    <t>Salary From Others (if any)</t>
  </si>
  <si>
    <t>Particulars</t>
  </si>
  <si>
    <t>Gross Total Income</t>
  </si>
  <si>
    <t>Deduction U/s Chapter VIA</t>
  </si>
  <si>
    <t>U/s. 80C</t>
  </si>
  <si>
    <t>U/s. 80D</t>
  </si>
  <si>
    <t>Invested</t>
  </si>
  <si>
    <t>Eligible</t>
  </si>
  <si>
    <t>Employee Provided Fund (As per Form 16)</t>
  </si>
  <si>
    <t>Public Providend Fund</t>
  </si>
  <si>
    <t>NSC</t>
  </si>
  <si>
    <t>Tax Saving Mutual Fund</t>
  </si>
  <si>
    <t>Principal Payment on House Building Loan</t>
  </si>
  <si>
    <t>Annuity Plan of LIC or Other Insurer</t>
  </si>
  <si>
    <t>Section 80CCC: Deduction in respect of Premium Paid for Annuity Plan of LIC or Other Insurer</t>
  </si>
  <si>
    <t>Section 80CCD: Deduction in respect of Contribution to Pension Account</t>
  </si>
  <si>
    <t xml:space="preserve">Deductions to the extent of 10% of one's salary are available on deposits made by a Central government servant in one's pension account. If the Central Government makes any contribution to the pension account, deduction of such contribution to the extent of 10% of salary shall be allowed. Further, in any year where any amount is received from the pension account such amount shall be charged to tax as income of that previous year. </t>
  </si>
  <si>
    <t xml:space="preserve">Deduction from gross total income of an individual or HUF, upto a maximum of Rs. 10,000/-, in respect of interest on deposits in savings account ( not time deposits ) with a bank, co-operative society or post office, is allowable w.e.f. 1st April 2012 (Assessment Year 2013-14). </t>
  </si>
  <si>
    <t xml:space="preserve">Section 80CCG: Rajiv Gandhi Equity Saving Scheme (RGESS) </t>
  </si>
  <si>
    <t xml:space="preserve">Section 80D: Deduction in respect of Medical Insurance </t>
  </si>
  <si>
    <t xml:space="preserve">Deduction is available up to Rs. 20,000/- for senior citizens and upto Rs. 15,000/ in other cases for insurance of self, spouse and dependent children. Additionally, a deduction for insurance of parents (father or mother or both) is available to the extent of Rs. 20,000/- if parents are senior Citizen and Rs. 15,000/- in other cases. Therefore, the maximum deduction available under this section is to the extent of Rs. 40,000/-. From AY 2013-14, within the existing limit a deduction of upto Rs. 5,000 for preventive health check-up is available. </t>
  </si>
  <si>
    <t xml:space="preserve">Section 80DDB: Deduction in respect of Medical Expenditure on Self or Dependent Relative </t>
  </si>
  <si>
    <t xml:space="preserve">Life Insurance Premium for individuals. The policy must be in the assesse's or spouse's or any child's name. For a HUF, it may be on life of any member of HUF. The 80C deduction is valid on insurance policies purchased after 1st April, 2012 only if the premium is less than 10% of sum assured. Benefits for existing purchased policies continue. </t>
  </si>
  <si>
    <t xml:space="preserve">Sum paid under contract for deferred annuity for an individual on the life of the assesse, spouse or any child. </t>
  </si>
  <si>
    <t xml:space="preserve">Sum deducted from salary payable to Govt. Servant for securing deferred annuity for self-spouse or child Payment limited to 20% of salary. </t>
  </si>
  <si>
    <t xml:space="preserve">Contribution made under Employee's Provident Fund Scheme. </t>
  </si>
  <si>
    <t xml:space="preserve">Contribution to PPF for individual can be in the name of the assesse, the spouse or any child. For a HUF, it can be in the name of any member of the family. </t>
  </si>
  <si>
    <t xml:space="preserve">Contribution by employee to a Recognised Provident Fund. </t>
  </si>
  <si>
    <t xml:space="preserve">Sum deposited in 10/15 year account of Post Office Saving Bank </t>
  </si>
  <si>
    <t xml:space="preserve">Subscription to any notified securities/notified deposits scheme. e.g. NSS </t>
  </si>
  <si>
    <t xml:space="preserve">Subscription to any notified savings certificate, Unit Linked Savings certificates. e.g. NSC VIII issue. </t>
  </si>
  <si>
    <t xml:space="preserve">Contribution to Unit Linked Insurance Plan of LIC Mutual Fund e.g. Dhanrakhsa 1989 </t>
  </si>
  <si>
    <t xml:space="preserve">Contribution to notified deposit scheme/Pension fund set up by the National Housing Scheme. </t>
  </si>
  <si>
    <t xml:space="preserve">Payments of instalments or part payments of loan taken for buying or constructing residential house property. However, if the property is transferred before the expiry of 5 years from the end of the financial year in which possession of such property is obtained by him, the aggregate amount of deduction of income so allowed for various years shall be liable to tax in that year. </t>
  </si>
  <si>
    <t xml:space="preserve">Contribution to notified annuity Plan of LIC (e.g. Jeevan Dhara) or Units of UTI / notified Mutual Funds. </t>
  </si>
  <si>
    <t xml:space="preserve">Subscription to units of a Mutual Fund notified u/s 10(23D). </t>
  </si>
  <si>
    <t xml:space="preserve">Subscription to deposit scheme of a public sector, company engaged in providing housing finance. </t>
  </si>
  <si>
    <t xml:space="preserve">Subscription to equity shares/ debentures forming part of any approved eligible issue of capital made by a public company or public financial institutions. </t>
  </si>
  <si>
    <t xml:space="preserve">Tuition fees paid to any school, college, university or other educational institution situated within India for the purpose of full time education of any two children. </t>
  </si>
  <si>
    <t>Maximum deduction available under Sections 80C, 80CCC and 80CCD is less than or equal to 1 Lac only</t>
  </si>
  <si>
    <t>Section 80C: Investment Option</t>
  </si>
  <si>
    <t>Payment of premium for annuity plan of LIC or any other insurer Deduction is available upto a maximum of Rs. 100,000/-. (This limit has been increased from Rs. 10,000/- to Rs. 1,00,000/- w.e.f. 01.04.2007). The premium must be deposited to keep in force a contract for an annuity plan of the LIC or any other insurer for receiving pension from the fund.</t>
  </si>
  <si>
    <t>The Rajiv Gandhi Equity Saving Scheme (RGESS) was launched after the 2012 Budget. Investors whose annual income is less than Rs. 10 lakhs can invest in this scheme (up to Rs. 50,000) and get a deduction of 50% of the investment. So, if you invest Rs. 50,000 (maximum amount eligible for income tax rebate is Rs. 50,000), you can claim a tax deduction of Rs. 25,000 (50% of Rs. 50,000).</t>
  </si>
  <si>
    <t>A deduction to the extent of Rs 40,000/- or the amount actually paid, whichever is less is available for expenditure actually incurred by resident assessee on himself or dependent relative for medical treatment of specified disease or ailment</t>
  </si>
  <si>
    <t>5Yrs Tax Saving Fixed Deposit in Bank</t>
  </si>
  <si>
    <t>10 &amp; 15Yrs Fixed Deposit in Post Office</t>
  </si>
  <si>
    <t>U/s. 80CCC</t>
  </si>
  <si>
    <t>Total Income</t>
  </si>
  <si>
    <t xml:space="preserve">Section 80TTA: Deduction from gross total income in respect of any Income by way of Interest on Savings account </t>
  </si>
  <si>
    <t>U/s. 80TTA</t>
  </si>
  <si>
    <t>Interest on Savings Account</t>
  </si>
  <si>
    <t>Individual and age below 60 Yrs</t>
  </si>
  <si>
    <t>Fixed Deposit Interest (Gross)</t>
  </si>
  <si>
    <t>Tax Computation</t>
  </si>
  <si>
    <t>Tax on Total Income</t>
  </si>
  <si>
    <t>Add: Education Cess @ 3%</t>
  </si>
  <si>
    <t>Add: Surcharge @ 10%</t>
  </si>
  <si>
    <t>Less: TDS Paid</t>
  </si>
  <si>
    <t>Some useful link:</t>
  </si>
  <si>
    <t>To apply your PAN</t>
  </si>
  <si>
    <t>http://www.utitsl.co.in/</t>
  </si>
  <si>
    <t xml:space="preserve">https://www.tin-nsdl.com/ </t>
  </si>
  <si>
    <t>https://onlineservices.tin.egov-nsdl.com/etaxnew/tdsnontds.jsp</t>
  </si>
  <si>
    <t>To pay your Advance Taxes &amp; Normal Taxes</t>
  </si>
  <si>
    <t>To file your Income Tax Return</t>
  </si>
  <si>
    <t xml:space="preserve">https://incometaxindiaefiling.gov.in/e-Filing/UserLogin/LoginHome.html?nextPage=taxCred </t>
  </si>
  <si>
    <t>To view your 26AS (Tax Deduction Certificate)</t>
  </si>
  <si>
    <t xml:space="preserve">https://incometaxindiaefiling.gov.in/e-Filing/UserLogin/LoginHome.html?nextPage=efile </t>
  </si>
  <si>
    <t>To Register your PAN in Income Tax Site so that you can file return in eletronic mode</t>
  </si>
  <si>
    <t>https://incometaxindiaefiling.gov.in/e-Filing/Registration/RegistrationHome.html</t>
  </si>
  <si>
    <t xml:space="preserve">Rs. </t>
  </si>
  <si>
    <t xml:space="preserve">You can invest more </t>
  </si>
  <si>
    <t>. However Maximum deduction is allowed in 80C &amp; 80CC Rs. 1 Lac.</t>
  </si>
  <si>
    <t>Invest</t>
  </si>
  <si>
    <t>Maximum</t>
  </si>
  <si>
    <t>More</t>
  </si>
  <si>
    <t>. However Maximum deduction is allowed in 80D Rs. 40K.</t>
  </si>
  <si>
    <t>PLEASE FILL ONLY GREEN BOXES AND SEE THE MAGIC</t>
  </si>
  <si>
    <t>Please Note: This Calculator calculate your taxes as well as you may submit your return to the Income Tax Department through generating this calculator. Marginal relief is not taken into to consideration</t>
  </si>
  <si>
    <t xml:space="preserve">https://incometaxindiaefiling.gov.in/e-Filing/Registration/RegistrationHome.html </t>
  </si>
  <si>
    <t>You may check you Taxes in Income Tax Site</t>
  </si>
</sst>
</file>

<file path=xl/styles.xml><?xml version="1.0" encoding="utf-8"?>
<styleSheet xmlns="http://schemas.openxmlformats.org/spreadsheetml/2006/main">
  <numFmts count="1">
    <numFmt numFmtId="164" formatCode="_ * #,##0.00_ ;_ * \-#,##0.00_ ;_ * &quot;-&quot;??_ ;_ @_ "/>
  </numFmts>
  <fonts count="8">
    <font>
      <sz val="11"/>
      <color theme="1"/>
      <name val="Calibri"/>
      <family val="2"/>
      <scheme val="minor"/>
    </font>
    <font>
      <b/>
      <u/>
      <sz val="11"/>
      <color theme="1"/>
      <name val="Calibri"/>
      <family val="2"/>
      <scheme val="minor"/>
    </font>
    <font>
      <b/>
      <sz val="11"/>
      <color theme="1"/>
      <name val="Calibri"/>
      <family val="2"/>
      <scheme val="minor"/>
    </font>
    <font>
      <sz val="11"/>
      <color theme="1"/>
      <name val="Calibri"/>
      <family val="2"/>
      <scheme val="minor"/>
    </font>
    <font>
      <b/>
      <u val="singleAccounting"/>
      <sz val="11"/>
      <color theme="1"/>
      <name val="Calibri"/>
      <family val="2"/>
      <scheme val="minor"/>
    </font>
    <font>
      <u/>
      <sz val="11"/>
      <color theme="10"/>
      <name val="Calibri"/>
      <family val="2"/>
    </font>
    <font>
      <b/>
      <u/>
      <sz val="11"/>
      <color rgb="FF00B0F0"/>
      <name val="Calibri"/>
      <family val="2"/>
      <scheme val="minor"/>
    </font>
    <font>
      <b/>
      <sz val="18"/>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rgb="FF92D050"/>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6"/>
        <bgColor indexed="64"/>
      </patternFill>
    </fill>
  </fills>
  <borders count="5">
    <border>
      <left/>
      <right/>
      <top/>
      <bottom/>
      <diagonal/>
    </border>
    <border>
      <left/>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5" fillId="0" borderId="0" applyNumberFormat="0" applyFill="0" applyBorder="0" applyAlignment="0" applyProtection="0">
      <alignment vertical="top"/>
      <protection locked="0"/>
    </xf>
  </cellStyleXfs>
  <cellXfs count="41">
    <xf numFmtId="0" fontId="0" fillId="0" borderId="0" xfId="0"/>
    <xf numFmtId="9" fontId="0" fillId="0" borderId="0" xfId="2" applyFont="1"/>
    <xf numFmtId="0" fontId="0" fillId="0" borderId="3" xfId="0" applyBorder="1"/>
    <xf numFmtId="0" fontId="0" fillId="0" borderId="0" xfId="0" applyBorder="1"/>
    <xf numFmtId="0" fontId="0" fillId="0" borderId="3" xfId="0" applyNumberFormat="1" applyBorder="1" applyAlignment="1">
      <alignment wrapText="1"/>
    </xf>
    <xf numFmtId="0" fontId="0" fillId="0" borderId="3" xfId="0" applyBorder="1" applyAlignment="1">
      <alignment wrapText="1"/>
    </xf>
    <xf numFmtId="0" fontId="0" fillId="0" borderId="0" xfId="0" applyNumberFormat="1" applyBorder="1" applyAlignment="1">
      <alignment wrapText="1"/>
    </xf>
    <xf numFmtId="0" fontId="0" fillId="0" borderId="1" xfId="0" applyBorder="1" applyAlignment="1">
      <alignment horizontal="center"/>
    </xf>
    <xf numFmtId="0" fontId="1" fillId="2" borderId="3" xfId="0" applyFont="1" applyFill="1" applyBorder="1" applyAlignment="1">
      <alignment horizontal="center"/>
    </xf>
    <xf numFmtId="0" fontId="0" fillId="0" borderId="0" xfId="0" applyProtection="1">
      <protection locked="0"/>
    </xf>
    <xf numFmtId="164" fontId="0" fillId="0" borderId="0" xfId="1" applyFont="1" applyProtection="1">
      <protection locked="0"/>
    </xf>
    <xf numFmtId="0" fontId="1" fillId="0" borderId="0" xfId="0" applyFont="1" applyAlignment="1" applyProtection="1">
      <alignment horizontal="center"/>
      <protection locked="0"/>
    </xf>
    <xf numFmtId="0" fontId="1" fillId="0" borderId="0" xfId="0" applyFont="1" applyProtection="1">
      <protection locked="0"/>
    </xf>
    <xf numFmtId="164" fontId="2" fillId="0" borderId="2" xfId="1" applyFont="1" applyBorder="1" applyProtection="1">
      <protection locked="0"/>
    </xf>
    <xf numFmtId="164" fontId="0" fillId="0" borderId="0" xfId="1" applyFont="1" applyBorder="1" applyProtection="1">
      <protection locked="0"/>
    </xf>
    <xf numFmtId="0" fontId="0" fillId="0" borderId="0" xfId="0" applyAlignment="1" applyProtection="1">
      <alignment wrapText="1"/>
      <protection locked="0"/>
    </xf>
    <xf numFmtId="0" fontId="2" fillId="0" borderId="0" xfId="0" applyFont="1" applyProtection="1">
      <protection locked="0"/>
    </xf>
    <xf numFmtId="164" fontId="4" fillId="0" borderId="0" xfId="1" applyFont="1" applyProtection="1">
      <protection locked="0"/>
    </xf>
    <xf numFmtId="164" fontId="0" fillId="3" borderId="0" xfId="1" applyFont="1" applyFill="1" applyProtection="1">
      <protection locked="0"/>
    </xf>
    <xf numFmtId="164" fontId="0" fillId="3" borderId="0" xfId="0" applyNumberFormat="1" applyFill="1" applyProtection="1">
      <protection locked="0"/>
    </xf>
    <xf numFmtId="164" fontId="2" fillId="0" borderId="0" xfId="1" applyFont="1" applyBorder="1" applyProtection="1">
      <protection locked="0"/>
    </xf>
    <xf numFmtId="164" fontId="0" fillId="0" borderId="0" xfId="0" applyNumberFormat="1" applyProtection="1">
      <protection locked="0"/>
    </xf>
    <xf numFmtId="164" fontId="0" fillId="4" borderId="0" xfId="1" applyFont="1" applyFill="1" applyProtection="1">
      <protection locked="0"/>
    </xf>
    <xf numFmtId="164" fontId="0" fillId="4" borderId="1" xfId="1" applyFont="1" applyFill="1" applyBorder="1" applyProtection="1">
      <protection locked="0"/>
    </xf>
    <xf numFmtId="164" fontId="0" fillId="3" borderId="1" xfId="1" applyFont="1" applyFill="1" applyBorder="1" applyProtection="1">
      <protection locked="0"/>
    </xf>
    <xf numFmtId="0" fontId="0" fillId="5" borderId="0" xfId="0" applyFill="1" applyAlignment="1" applyProtection="1">
      <alignment horizontal="center"/>
      <protection locked="0"/>
    </xf>
    <xf numFmtId="0" fontId="0" fillId="3" borderId="0" xfId="0" applyFill="1" applyProtection="1"/>
    <xf numFmtId="0" fontId="0" fillId="3" borderId="0" xfId="0" applyFill="1" applyProtection="1">
      <protection locked="0"/>
    </xf>
    <xf numFmtId="164" fontId="2" fillId="3" borderId="4" xfId="1" applyFont="1" applyFill="1" applyBorder="1" applyProtection="1">
      <protection locked="0"/>
    </xf>
    <xf numFmtId="164" fontId="2" fillId="3" borderId="2" xfId="1" applyFont="1" applyFill="1" applyBorder="1" applyProtection="1">
      <protection locked="0"/>
    </xf>
    <xf numFmtId="0" fontId="5" fillId="0" borderId="0" xfId="3" applyAlignment="1" applyProtection="1">
      <protection locked="0"/>
    </xf>
    <xf numFmtId="0" fontId="6" fillId="2" borderId="0" xfId="0" applyFont="1" applyFill="1" applyProtection="1">
      <protection locked="0"/>
    </xf>
    <xf numFmtId="0" fontId="6" fillId="2" borderId="0" xfId="0" applyFont="1" applyFill="1" applyAlignment="1" applyProtection="1">
      <alignment horizontal="center"/>
      <protection locked="0"/>
    </xf>
    <xf numFmtId="0" fontId="6" fillId="2" borderId="0" xfId="0" applyFont="1" applyFill="1" applyAlignment="1" applyProtection="1">
      <alignment horizontal="left"/>
      <protection locked="0"/>
    </xf>
    <xf numFmtId="0" fontId="1" fillId="6" borderId="0" xfId="0" applyFont="1" applyFill="1" applyProtection="1">
      <protection locked="0"/>
    </xf>
    <xf numFmtId="0" fontId="0" fillId="7" borderId="0" xfId="0" applyFill="1" applyProtection="1">
      <protection locked="0"/>
    </xf>
    <xf numFmtId="164" fontId="0" fillId="7" borderId="0" xfId="1" applyFont="1" applyFill="1" applyProtection="1">
      <protection locked="0"/>
    </xf>
    <xf numFmtId="0" fontId="0" fillId="7" borderId="0" xfId="0" applyFont="1" applyFill="1" applyProtection="1">
      <protection locked="0"/>
    </xf>
    <xf numFmtId="164" fontId="0" fillId="7" borderId="0" xfId="0" applyNumberFormat="1" applyFill="1" applyProtection="1">
      <protection locked="0"/>
    </xf>
    <xf numFmtId="0" fontId="7" fillId="4" borderId="0" xfId="0" applyFont="1" applyFill="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504825</xdr:colOff>
      <xdr:row>24</xdr:row>
      <xdr:rowOff>152400</xdr:rowOff>
    </xdr:to>
    <xdr:pic>
      <xdr:nvPicPr>
        <xdr:cNvPr id="2049" name="Picture 1"/>
        <xdr:cNvPicPr>
          <a:picLocks noChangeAspect="1" noChangeArrowheads="1"/>
        </xdr:cNvPicPr>
      </xdr:nvPicPr>
      <xdr:blipFill>
        <a:blip xmlns:r="http://schemas.openxmlformats.org/officeDocument/2006/relationships" r:embed="rId1" cstate="print"/>
        <a:srcRect l="14375" t="20400" r="11484" b="30000"/>
        <a:stretch>
          <a:fillRect/>
        </a:stretch>
      </xdr:blipFill>
      <xdr:spPr bwMode="auto">
        <a:xfrm>
          <a:off x="0" y="0"/>
          <a:ext cx="9039225" cy="4724400"/>
        </a:xfrm>
        <a:prstGeom prst="rect">
          <a:avLst/>
        </a:prstGeom>
        <a:noFill/>
        <a:ln w="1">
          <a:noFill/>
          <a:miter lim="800000"/>
          <a:headEnd/>
          <a:tailEnd type="none" w="med" len="med"/>
        </a:ln>
        <a:effectLst/>
      </xdr:spPr>
    </xdr:pic>
    <xdr:clientData/>
  </xdr:twoCellAnchor>
  <xdr:twoCellAnchor editAs="oneCell">
    <xdr:from>
      <xdr:col>0</xdr:col>
      <xdr:colOff>0</xdr:colOff>
      <xdr:row>25</xdr:row>
      <xdr:rowOff>0</xdr:rowOff>
    </xdr:from>
    <xdr:to>
      <xdr:col>14</xdr:col>
      <xdr:colOff>495300</xdr:colOff>
      <xdr:row>45</xdr:row>
      <xdr:rowOff>142875</xdr:rowOff>
    </xdr:to>
    <xdr:pic>
      <xdr:nvPicPr>
        <xdr:cNvPr id="3" name="Picture 1"/>
        <xdr:cNvPicPr>
          <a:picLocks noChangeAspect="1" noChangeArrowheads="1"/>
        </xdr:cNvPicPr>
      </xdr:nvPicPr>
      <xdr:blipFill>
        <a:blip xmlns:r="http://schemas.openxmlformats.org/officeDocument/2006/relationships" r:embed="rId2" cstate="print"/>
        <a:srcRect l="13516" t="38500" r="12422" b="20000"/>
        <a:stretch>
          <a:fillRect/>
        </a:stretch>
      </xdr:blipFill>
      <xdr:spPr bwMode="auto">
        <a:xfrm>
          <a:off x="0" y="4762500"/>
          <a:ext cx="9029700" cy="3952875"/>
        </a:xfrm>
        <a:prstGeom prst="rect">
          <a:avLst/>
        </a:prstGeom>
        <a:noFill/>
        <a:ln w="1">
          <a:noFill/>
          <a:miter lim="800000"/>
          <a:headEnd/>
          <a:tailEnd type="none" w="med" len="med"/>
        </a:ln>
        <a:effectLst/>
      </xdr:spPr>
    </xdr:pic>
    <xdr:clientData/>
  </xdr:twoCellAnchor>
  <xdr:twoCellAnchor editAs="oneCell">
    <xdr:from>
      <xdr:col>0</xdr:col>
      <xdr:colOff>0</xdr:colOff>
      <xdr:row>45</xdr:row>
      <xdr:rowOff>95250</xdr:rowOff>
    </xdr:from>
    <xdr:to>
      <xdr:col>14</xdr:col>
      <xdr:colOff>447675</xdr:colOff>
      <xdr:row>63</xdr:row>
      <xdr:rowOff>28575</xdr:rowOff>
    </xdr:to>
    <xdr:pic>
      <xdr:nvPicPr>
        <xdr:cNvPr id="4" name="Picture 1"/>
        <xdr:cNvPicPr>
          <a:picLocks noChangeAspect="1" noChangeArrowheads="1"/>
        </xdr:cNvPicPr>
      </xdr:nvPicPr>
      <xdr:blipFill>
        <a:blip xmlns:r="http://schemas.openxmlformats.org/officeDocument/2006/relationships" r:embed="rId3" cstate="print"/>
        <a:srcRect l="13593" t="29500" r="12735" b="35200"/>
        <a:stretch>
          <a:fillRect/>
        </a:stretch>
      </xdr:blipFill>
      <xdr:spPr bwMode="auto">
        <a:xfrm>
          <a:off x="0" y="8667750"/>
          <a:ext cx="8982075" cy="3362325"/>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9</xdr:col>
      <xdr:colOff>142875</xdr:colOff>
      <xdr:row>16</xdr:row>
      <xdr:rowOff>171450</xdr:rowOff>
    </xdr:to>
    <xdr:pic>
      <xdr:nvPicPr>
        <xdr:cNvPr id="1025" name="Picture 1"/>
        <xdr:cNvPicPr>
          <a:picLocks noChangeAspect="1" noChangeArrowheads="1"/>
        </xdr:cNvPicPr>
      </xdr:nvPicPr>
      <xdr:blipFill>
        <a:blip xmlns:r="http://schemas.openxmlformats.org/officeDocument/2006/relationships" r:embed="rId1" cstate="print"/>
        <a:srcRect l="30234" t="45800" r="12266" b="20800"/>
        <a:stretch>
          <a:fillRect/>
        </a:stretch>
      </xdr:blipFill>
      <xdr:spPr bwMode="auto">
        <a:xfrm>
          <a:off x="0" y="3276600"/>
          <a:ext cx="7010400" cy="3181350"/>
        </a:xfrm>
        <a:prstGeom prst="rect">
          <a:avLst/>
        </a:prstGeom>
        <a:noFill/>
        <a:ln w="1">
          <a:noFill/>
          <a:miter lim="800000"/>
          <a:headEnd/>
          <a:tailEnd type="none" w="med" len="med"/>
        </a:ln>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32</xdr:row>
      <xdr:rowOff>28575</xdr:rowOff>
    </xdr:to>
    <xdr:pic>
      <xdr:nvPicPr>
        <xdr:cNvPr id="2049" name="Picture 1"/>
        <xdr:cNvPicPr>
          <a:picLocks noChangeAspect="1" noChangeArrowheads="1"/>
        </xdr:cNvPicPr>
      </xdr:nvPicPr>
      <xdr:blipFill>
        <a:blip xmlns:r="http://schemas.openxmlformats.org/officeDocument/2006/relationships" r:embed="rId1" cstate="print"/>
        <a:srcRect b="10694"/>
        <a:stretch>
          <a:fillRect/>
        </a:stretch>
      </xdr:blipFill>
      <xdr:spPr bwMode="auto">
        <a:xfrm>
          <a:off x="0" y="0"/>
          <a:ext cx="9144000" cy="6124575"/>
        </a:xfrm>
        <a:prstGeom prst="rect">
          <a:avLst/>
        </a:prstGeom>
        <a:noFill/>
        <a:ln w="1">
          <a:noFill/>
          <a:miter lim="800000"/>
          <a:headEnd/>
          <a:tailEnd type="none" w="med" len="med"/>
        </a:ln>
        <a:effectLst/>
      </xdr:spPr>
    </xdr:pic>
    <xdr:clientData/>
  </xdr:twoCellAnchor>
  <xdr:twoCellAnchor editAs="oneCell">
    <xdr:from>
      <xdr:col>0</xdr:col>
      <xdr:colOff>0</xdr:colOff>
      <xdr:row>35</xdr:row>
      <xdr:rowOff>0</xdr:rowOff>
    </xdr:from>
    <xdr:to>
      <xdr:col>15</xdr:col>
      <xdr:colOff>0</xdr:colOff>
      <xdr:row>71</xdr:row>
      <xdr:rowOff>0</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0" y="7048500"/>
          <a:ext cx="9144000" cy="6858000"/>
        </a:xfrm>
        <a:prstGeom prst="rect">
          <a:avLst/>
        </a:prstGeom>
        <a:noFill/>
        <a:ln w="1">
          <a:noFill/>
          <a:miter lim="800000"/>
          <a:headEnd/>
          <a:tailEnd type="none" w="med" len="med"/>
        </a:ln>
        <a:effectLst/>
      </xdr:spPr>
    </xdr:pic>
    <xdr:clientData/>
  </xdr:twoCellAnchor>
  <xdr:twoCellAnchor editAs="oneCell">
    <xdr:from>
      <xdr:col>0</xdr:col>
      <xdr:colOff>0</xdr:colOff>
      <xdr:row>73</xdr:row>
      <xdr:rowOff>0</xdr:rowOff>
    </xdr:from>
    <xdr:to>
      <xdr:col>15</xdr:col>
      <xdr:colOff>0</xdr:colOff>
      <xdr:row>109</xdr:row>
      <xdr:rowOff>0</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0" y="14287500"/>
          <a:ext cx="9144000" cy="6858000"/>
        </a:xfrm>
        <a:prstGeom prst="rect">
          <a:avLst/>
        </a:prstGeom>
        <a:noFill/>
        <a:ln w="1">
          <a:noFill/>
          <a:miter lim="800000"/>
          <a:headEnd/>
          <a:tailEnd type="none" w="med" len="med"/>
        </a:ln>
        <a:effectLst/>
      </xdr:spPr>
    </xdr:pic>
    <xdr:clientData/>
  </xdr:twoCellAnchor>
  <xdr:twoCellAnchor editAs="oneCell">
    <xdr:from>
      <xdr:col>0</xdr:col>
      <xdr:colOff>0</xdr:colOff>
      <xdr:row>111</xdr:row>
      <xdr:rowOff>0</xdr:rowOff>
    </xdr:from>
    <xdr:to>
      <xdr:col>15</xdr:col>
      <xdr:colOff>0</xdr:colOff>
      <xdr:row>147</xdr:row>
      <xdr:rowOff>0</xdr:rowOff>
    </xdr:to>
    <xdr:pic>
      <xdr:nvPicPr>
        <xdr:cNvPr id="2052"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0" y="21336000"/>
          <a:ext cx="9144000" cy="685800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onlineservices.tin.egov-nsdl.com/etaxnew/tdsnontds.jsp" TargetMode="External"/><Relationship Id="rId7" Type="http://schemas.openxmlformats.org/officeDocument/2006/relationships/hyperlink" Target="https://incometaxindiaefiling.gov.in/e-Filing/Registration/RegistrationHome.html" TargetMode="External"/><Relationship Id="rId2" Type="http://schemas.openxmlformats.org/officeDocument/2006/relationships/hyperlink" Target="https://www.tin-nsdl.com/" TargetMode="External"/><Relationship Id="rId1" Type="http://schemas.openxmlformats.org/officeDocument/2006/relationships/hyperlink" Target="http://www.utitsl.co.in/" TargetMode="External"/><Relationship Id="rId6" Type="http://schemas.openxmlformats.org/officeDocument/2006/relationships/hyperlink" Target="https://incometaxindiaefiling.gov.in/e-Filing/Registration/RegistrationHome.html" TargetMode="External"/><Relationship Id="rId5" Type="http://schemas.openxmlformats.org/officeDocument/2006/relationships/hyperlink" Target="https://incometaxindiaefiling.gov.in/e-Filing/UserLogin/LoginHome.html?nextPage=efile" TargetMode="External"/><Relationship Id="rId4" Type="http://schemas.openxmlformats.org/officeDocument/2006/relationships/hyperlink" Target="https://incometaxindiaefiling.gov.in/e-Filing/UserLogin/LoginHome.html?nextPage=taxCred"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S69"/>
  <sheetViews>
    <sheetView tabSelected="1" workbookViewId="0">
      <selection activeCell="F19" sqref="F19"/>
    </sheetView>
  </sheetViews>
  <sheetFormatPr defaultRowHeight="15"/>
  <cols>
    <col min="1" max="1" width="38.7109375" style="9" bestFit="1" customWidth="1"/>
    <col min="2" max="2" width="18" style="9" customWidth="1"/>
    <col min="3" max="3" width="18.140625" style="9" customWidth="1"/>
    <col min="4" max="4" width="15.5703125" style="9" customWidth="1"/>
    <col min="5" max="5" width="9.140625" style="9"/>
    <col min="6" max="6" width="24.42578125" style="9" bestFit="1" customWidth="1"/>
    <col min="7" max="7" width="14.7109375" style="10" customWidth="1"/>
    <col min="8" max="8" width="9.140625" style="9"/>
    <col min="9" max="9" width="11" style="9" bestFit="1" customWidth="1"/>
    <col min="10" max="10" width="9.140625" style="9" hidden="1" customWidth="1"/>
    <col min="11" max="13" width="11" style="9" hidden="1" customWidth="1"/>
    <col min="14" max="16" width="9.140625" style="9" hidden="1" customWidth="1"/>
    <col min="17" max="16384" width="9.140625" style="9"/>
  </cols>
  <sheetData>
    <row r="1" spans="1:7">
      <c r="A1" s="9" t="s">
        <v>2</v>
      </c>
      <c r="B1" s="26" t="s">
        <v>5</v>
      </c>
      <c r="D1" s="33" t="s">
        <v>100</v>
      </c>
      <c r="E1" s="33"/>
      <c r="F1" s="33"/>
    </row>
    <row r="2" spans="1:7">
      <c r="A2" s="9" t="s">
        <v>4</v>
      </c>
      <c r="B2" s="27" t="s">
        <v>1</v>
      </c>
      <c r="D2" s="30" t="s">
        <v>99</v>
      </c>
    </row>
    <row r="3" spans="1:7">
      <c r="D3" s="30"/>
    </row>
    <row r="4" spans="1:7">
      <c r="A4" s="9" t="s">
        <v>3</v>
      </c>
      <c r="B4" s="9" t="s">
        <v>71</v>
      </c>
      <c r="F4" s="11" t="s">
        <v>73</v>
      </c>
      <c r="G4" s="11"/>
    </row>
    <row r="5" spans="1:7">
      <c r="A5" s="9" t="s">
        <v>6</v>
      </c>
      <c r="B5" s="9" t="s">
        <v>7</v>
      </c>
      <c r="F5" s="9" t="s">
        <v>74</v>
      </c>
      <c r="G5" s="18">
        <f>IF(D46&gt;1000000,130000+((D46-1000000)*0.3),IF(D46&gt;500000,30000+((D46-500000)*0.2),IF(D46&gt;200000,(D46-220000)*0.1,0)))</f>
        <v>0</v>
      </c>
    </row>
    <row r="6" spans="1:7">
      <c r="A6" s="39" t="s">
        <v>97</v>
      </c>
      <c r="B6" s="39"/>
      <c r="C6" s="39"/>
      <c r="D6" s="39"/>
      <c r="F6" s="9" t="s">
        <v>76</v>
      </c>
      <c r="G6" s="24">
        <f>ROUND(IF(D46&gt;10000000,G5*0.1,0),0)</f>
        <v>0</v>
      </c>
    </row>
    <row r="7" spans="1:7">
      <c r="A7" s="40"/>
      <c r="B7" s="40"/>
      <c r="C7" s="40"/>
      <c r="D7" s="40"/>
      <c r="G7" s="10">
        <f>+G5+G6</f>
        <v>0</v>
      </c>
    </row>
    <row r="8" spans="1:7">
      <c r="A8" s="12" t="s">
        <v>21</v>
      </c>
      <c r="B8" s="12"/>
      <c r="C8" s="12" t="s">
        <v>16</v>
      </c>
      <c r="D8" s="12" t="s">
        <v>16</v>
      </c>
      <c r="F8" s="9" t="s">
        <v>75</v>
      </c>
      <c r="G8" s="24">
        <f>ROUND(G7*0.03,0)</f>
        <v>0</v>
      </c>
    </row>
    <row r="9" spans="1:7">
      <c r="A9" s="12" t="s">
        <v>8</v>
      </c>
      <c r="C9" s="10"/>
      <c r="D9" s="10"/>
      <c r="G9" s="10">
        <f>+G7+G8</f>
        <v>0</v>
      </c>
    </row>
    <row r="10" spans="1:7">
      <c r="A10" s="9" t="s">
        <v>19</v>
      </c>
      <c r="C10" s="22">
        <v>0</v>
      </c>
      <c r="D10" s="10"/>
      <c r="F10" s="9" t="s">
        <v>77</v>
      </c>
      <c r="G10" s="23">
        <v>99000</v>
      </c>
    </row>
    <row r="11" spans="1:7" ht="15.75" thickBot="1">
      <c r="A11" s="9" t="s">
        <v>20</v>
      </c>
      <c r="C11" s="23">
        <v>0</v>
      </c>
      <c r="D11" s="18">
        <f>+C10+C11</f>
        <v>0</v>
      </c>
      <c r="F11" s="25" t="str">
        <f>IF(G11&gt;1,"Tax Payable",IF(G11=0,"No Taxes",IF(G11&lt;1,"Tax Receivable",0)))</f>
        <v>Tax Receivable</v>
      </c>
      <c r="G11" s="13">
        <f>+G9-G10</f>
        <v>-99000</v>
      </c>
    </row>
    <row r="12" spans="1:7" ht="15.75" thickTop="1">
      <c r="C12" s="14"/>
      <c r="D12" s="10"/>
    </row>
    <row r="13" spans="1:7">
      <c r="A13" s="12" t="s">
        <v>9</v>
      </c>
      <c r="C13" s="10"/>
      <c r="D13" s="10"/>
    </row>
    <row r="14" spans="1:7">
      <c r="A14" s="9" t="s">
        <v>11</v>
      </c>
      <c r="C14" s="22">
        <v>0</v>
      </c>
      <c r="D14" s="10"/>
    </row>
    <row r="15" spans="1:7">
      <c r="A15" s="15" t="s">
        <v>12</v>
      </c>
      <c r="C15" s="23">
        <v>0</v>
      </c>
      <c r="D15" s="10"/>
    </row>
    <row r="16" spans="1:7">
      <c r="A16" s="15" t="s">
        <v>15</v>
      </c>
      <c r="C16" s="18">
        <f>C14-C15</f>
        <v>0</v>
      </c>
      <c r="D16" s="10"/>
    </row>
    <row r="17" spans="1:19">
      <c r="A17" s="9" t="s">
        <v>13</v>
      </c>
      <c r="C17" s="10"/>
      <c r="D17" s="10"/>
    </row>
    <row r="18" spans="1:19">
      <c r="A18" s="9" t="s">
        <v>14</v>
      </c>
      <c r="C18" s="18">
        <f>ROUND(C16*30%,0)</f>
        <v>0</v>
      </c>
      <c r="D18" s="10"/>
    </row>
    <row r="19" spans="1:19">
      <c r="A19" s="9" t="s">
        <v>17</v>
      </c>
      <c r="C19" s="23"/>
      <c r="D19" s="18">
        <f>+C16-C18-C19</f>
        <v>0</v>
      </c>
    </row>
    <row r="20" spans="1:19">
      <c r="C20" s="10"/>
      <c r="D20" s="10"/>
    </row>
    <row r="21" spans="1:19">
      <c r="A21" s="12" t="s">
        <v>10</v>
      </c>
      <c r="C21" s="10"/>
      <c r="D21" s="10"/>
    </row>
    <row r="22" spans="1:19">
      <c r="A22" s="9" t="s">
        <v>72</v>
      </c>
      <c r="C22" s="22">
        <v>0</v>
      </c>
      <c r="D22" s="10"/>
    </row>
    <row r="23" spans="1:19">
      <c r="A23" s="9" t="s">
        <v>18</v>
      </c>
      <c r="C23" s="23">
        <v>0</v>
      </c>
      <c r="D23" s="18">
        <f>+C22+C23</f>
        <v>0</v>
      </c>
    </row>
    <row r="24" spans="1:19">
      <c r="C24" s="10"/>
      <c r="D24" s="10"/>
    </row>
    <row r="25" spans="1:19">
      <c r="A25" s="16" t="s">
        <v>22</v>
      </c>
      <c r="C25" s="10"/>
      <c r="D25" s="28">
        <f>SUM(D9:D24)</f>
        <v>0</v>
      </c>
    </row>
    <row r="26" spans="1:19">
      <c r="B26" s="10"/>
      <c r="C26" s="10"/>
    </row>
    <row r="27" spans="1:19">
      <c r="A27" s="12" t="s">
        <v>23</v>
      </c>
      <c r="B27" s="10"/>
      <c r="C27" s="10"/>
    </row>
    <row r="28" spans="1:19" ht="17.25">
      <c r="A28" s="12" t="s">
        <v>24</v>
      </c>
      <c r="B28" s="17" t="s">
        <v>26</v>
      </c>
      <c r="C28" s="17" t="s">
        <v>27</v>
      </c>
    </row>
    <row r="29" spans="1:19">
      <c r="A29" s="9" t="s">
        <v>28</v>
      </c>
      <c r="B29" s="22"/>
      <c r="C29" s="18">
        <f>B29</f>
        <v>0</v>
      </c>
      <c r="K29" s="9" t="s">
        <v>93</v>
      </c>
      <c r="L29" s="9" t="s">
        <v>94</v>
      </c>
      <c r="M29" s="9" t="s">
        <v>95</v>
      </c>
    </row>
    <row r="30" spans="1:19">
      <c r="A30" s="9" t="s">
        <v>29</v>
      </c>
      <c r="B30" s="22"/>
      <c r="C30" s="18">
        <f>IF(B30&lt;=100000,B30,100000)</f>
        <v>0</v>
      </c>
      <c r="F30" s="35" t="str">
        <f>IF(M30&lt;=0,"Congratulation, You are a very good Tax Doctor.",J30)</f>
        <v>You can invest more Rs. 100000. However Maximum deduction is allowed in 80C &amp; 80CC Rs. 1 Lac.</v>
      </c>
      <c r="G30" s="36"/>
      <c r="H30" s="35"/>
      <c r="I30" s="35"/>
      <c r="J30" s="37" t="str">
        <f>CONCATENATE(O30,N30,M30,P30)</f>
        <v>You can invest more Rs. 100000. However Maximum deduction is allowed in 80C &amp; 80CC Rs. 1 Lac.</v>
      </c>
      <c r="K30" s="38">
        <f>B30</f>
        <v>0</v>
      </c>
      <c r="L30" s="36">
        <v>100000</v>
      </c>
      <c r="M30" s="36">
        <f>+L30-K30</f>
        <v>100000</v>
      </c>
      <c r="N30" s="35" t="s">
        <v>90</v>
      </c>
      <c r="O30" s="35" t="s">
        <v>91</v>
      </c>
      <c r="P30" s="35" t="s">
        <v>92</v>
      </c>
      <c r="Q30" s="35"/>
      <c r="R30" s="35"/>
      <c r="S30" s="35"/>
    </row>
    <row r="31" spans="1:19">
      <c r="A31" s="9" t="s">
        <v>64</v>
      </c>
      <c r="B31" s="22"/>
      <c r="C31" s="18">
        <f>IF(B31&lt;=100000,B31,100000)</f>
        <v>0</v>
      </c>
      <c r="F31" s="35" t="str">
        <f t="shared" ref="F31:F32" si="0">IF(M31&lt;=0,"Congratulation, You are a very good Tax Doctor.",J31)</f>
        <v>You can invest more Rs. 100000. However Maximum deduction is allowed in 80C &amp; 80CC Rs. 1 Lac.</v>
      </c>
      <c r="G31" s="36"/>
      <c r="H31" s="35"/>
      <c r="I31" s="35"/>
      <c r="J31" s="37" t="str">
        <f t="shared" ref="J31:J32" si="1">CONCATENATE(O31,N31,M31,P31)</f>
        <v>You can invest more Rs. 100000. However Maximum deduction is allowed in 80C &amp; 80CC Rs. 1 Lac.</v>
      </c>
      <c r="K31" s="38">
        <f t="shared" ref="K31:K32" si="2">B31</f>
        <v>0</v>
      </c>
      <c r="L31" s="36">
        <v>100000</v>
      </c>
      <c r="M31" s="36">
        <f t="shared" ref="M31:M32" si="3">+L31-K31</f>
        <v>100000</v>
      </c>
      <c r="N31" s="35" t="s">
        <v>90</v>
      </c>
      <c r="O31" s="35" t="s">
        <v>91</v>
      </c>
      <c r="P31" s="35" t="s">
        <v>92</v>
      </c>
      <c r="Q31" s="35"/>
      <c r="R31" s="35"/>
      <c r="S31" s="35"/>
    </row>
    <row r="32" spans="1:19">
      <c r="A32" s="9" t="s">
        <v>30</v>
      </c>
      <c r="B32" s="22"/>
      <c r="C32" s="18">
        <f>IF(B32&lt;=100000,B32,100000)</f>
        <v>0</v>
      </c>
      <c r="F32" s="35" t="str">
        <f t="shared" si="0"/>
        <v>You can invest more Rs. 100000. However Maximum deduction is allowed in 80C &amp; 80CC Rs. 1 Lac.</v>
      </c>
      <c r="G32" s="36"/>
      <c r="H32" s="35"/>
      <c r="I32" s="35"/>
      <c r="J32" s="37" t="str">
        <f t="shared" si="1"/>
        <v>You can invest more Rs. 100000. However Maximum deduction is allowed in 80C &amp; 80CC Rs. 1 Lac.</v>
      </c>
      <c r="K32" s="38">
        <f t="shared" si="2"/>
        <v>0</v>
      </c>
      <c r="L32" s="36">
        <v>100000</v>
      </c>
      <c r="M32" s="36">
        <f t="shared" si="3"/>
        <v>100000</v>
      </c>
      <c r="N32" s="35" t="s">
        <v>90</v>
      </c>
      <c r="O32" s="35" t="s">
        <v>91</v>
      </c>
      <c r="P32" s="35" t="s">
        <v>92</v>
      </c>
      <c r="Q32" s="35"/>
      <c r="R32" s="35"/>
      <c r="S32" s="35"/>
    </row>
    <row r="33" spans="1:19">
      <c r="A33" s="9" t="s">
        <v>65</v>
      </c>
      <c r="B33" s="22"/>
      <c r="C33" s="18">
        <f t="shared" ref="C33:C37" si="4">B33</f>
        <v>0</v>
      </c>
      <c r="L33" s="10"/>
      <c r="M33" s="10"/>
    </row>
    <row r="34" spans="1:19">
      <c r="A34" s="9" t="s">
        <v>31</v>
      </c>
      <c r="B34" s="22"/>
      <c r="C34" s="18">
        <f t="shared" si="4"/>
        <v>0</v>
      </c>
      <c r="L34" s="10"/>
      <c r="M34" s="10"/>
    </row>
    <row r="35" spans="1:19">
      <c r="A35" s="9" t="s">
        <v>32</v>
      </c>
      <c r="B35" s="22"/>
      <c r="C35" s="18">
        <f t="shared" si="4"/>
        <v>0</v>
      </c>
      <c r="L35" s="10"/>
      <c r="M35" s="10"/>
    </row>
    <row r="36" spans="1:19">
      <c r="A36" s="12" t="s">
        <v>66</v>
      </c>
      <c r="B36" s="10"/>
      <c r="C36" s="10"/>
      <c r="L36" s="10"/>
      <c r="M36" s="10"/>
    </row>
    <row r="37" spans="1:19">
      <c r="A37" s="9" t="s">
        <v>33</v>
      </c>
      <c r="B37" s="23"/>
      <c r="C37" s="18">
        <f t="shared" si="4"/>
        <v>0</v>
      </c>
      <c r="L37" s="10"/>
      <c r="M37" s="10"/>
    </row>
    <row r="38" spans="1:19">
      <c r="B38" s="28">
        <f>SUM(B29:B37)</f>
        <v>0</v>
      </c>
      <c r="C38" s="28">
        <f>SUM(C29:C37)</f>
        <v>0</v>
      </c>
      <c r="D38" s="19">
        <f>IF(C38&lt;=100000,C38,100000)</f>
        <v>0</v>
      </c>
      <c r="L38" s="10"/>
      <c r="M38" s="10"/>
    </row>
    <row r="39" spans="1:19">
      <c r="A39" s="12" t="s">
        <v>25</v>
      </c>
      <c r="B39" s="10"/>
      <c r="C39" s="10"/>
      <c r="L39" s="10"/>
      <c r="M39" s="10"/>
    </row>
    <row r="40" spans="1:19">
      <c r="A40" s="9" t="s">
        <v>0</v>
      </c>
      <c r="B40" s="22"/>
      <c r="C40" s="18">
        <f>IF(B40&lt;=40000,B40,40000)</f>
        <v>0</v>
      </c>
      <c r="F40" s="35" t="str">
        <f t="shared" ref="F40" si="5">IF(M40&lt;=0,"Congratulation, You are a very good Tax Doctor.",J40)</f>
        <v>You can invest more Rs. 40000. However Maximum deduction is allowed in 80D Rs. 40K.</v>
      </c>
      <c r="G40" s="36"/>
      <c r="H40" s="35"/>
      <c r="I40" s="35"/>
      <c r="J40" s="37" t="str">
        <f t="shared" ref="J40" si="6">CONCATENATE(O40,N40,M40,P40)</f>
        <v>You can invest more Rs. 40000. However Maximum deduction is allowed in 80D Rs. 40K.</v>
      </c>
      <c r="K40" s="38">
        <f t="shared" ref="K40" si="7">B40</f>
        <v>0</v>
      </c>
      <c r="L40" s="36">
        <v>40000</v>
      </c>
      <c r="M40" s="36">
        <f t="shared" ref="M40" si="8">+L40-K40</f>
        <v>40000</v>
      </c>
      <c r="N40" s="35" t="s">
        <v>90</v>
      </c>
      <c r="O40" s="35" t="s">
        <v>91</v>
      </c>
      <c r="P40" s="35" t="s">
        <v>96</v>
      </c>
      <c r="Q40" s="35"/>
      <c r="R40" s="35"/>
      <c r="S40" s="35"/>
    </row>
    <row r="41" spans="1:19">
      <c r="B41" s="28">
        <f>B40</f>
        <v>0</v>
      </c>
      <c r="C41" s="28">
        <f>C40</f>
        <v>0</v>
      </c>
      <c r="D41" s="19">
        <f>C41</f>
        <v>0</v>
      </c>
    </row>
    <row r="42" spans="1:19">
      <c r="A42" s="12" t="s">
        <v>69</v>
      </c>
      <c r="B42" s="10"/>
      <c r="C42" s="10"/>
    </row>
    <row r="43" spans="1:19">
      <c r="A43" s="9" t="s">
        <v>70</v>
      </c>
      <c r="B43" s="18">
        <f>C23</f>
        <v>0</v>
      </c>
      <c r="C43" s="18">
        <f>IF(B43&lt;=10000,B43,10000)</f>
        <v>0</v>
      </c>
    </row>
    <row r="44" spans="1:19">
      <c r="B44" s="28">
        <f>B43</f>
        <v>0</v>
      </c>
      <c r="C44" s="28">
        <f>C43</f>
        <v>0</v>
      </c>
      <c r="D44" s="19">
        <f>C44</f>
        <v>0</v>
      </c>
    </row>
    <row r="45" spans="1:19">
      <c r="B45" s="20"/>
      <c r="C45" s="20"/>
      <c r="D45" s="21"/>
    </row>
    <row r="46" spans="1:19" ht="15.75" thickBot="1">
      <c r="A46" s="16" t="s">
        <v>67</v>
      </c>
      <c r="C46" s="10"/>
      <c r="D46" s="29">
        <f>ROUND(D25-D38-D41-D44,-1)</f>
        <v>0</v>
      </c>
    </row>
    <row r="47" spans="1:19" ht="15.75" thickTop="1">
      <c r="B47" s="10"/>
      <c r="C47" s="10"/>
    </row>
    <row r="49" spans="1:3">
      <c r="A49" s="12" t="s">
        <v>98</v>
      </c>
    </row>
    <row r="51" spans="1:3">
      <c r="A51" s="34" t="s">
        <v>78</v>
      </c>
    </row>
    <row r="52" spans="1:3">
      <c r="A52" s="31" t="s">
        <v>79</v>
      </c>
    </row>
    <row r="53" spans="1:3">
      <c r="A53" s="30" t="s">
        <v>80</v>
      </c>
    </row>
    <row r="54" spans="1:3">
      <c r="A54" s="30" t="s">
        <v>81</v>
      </c>
    </row>
    <row r="59" spans="1:3">
      <c r="A59" s="32" t="s">
        <v>88</v>
      </c>
      <c r="B59" s="32"/>
      <c r="C59" s="32"/>
    </row>
    <row r="60" spans="1:3">
      <c r="A60" s="30" t="s">
        <v>89</v>
      </c>
    </row>
    <row r="62" spans="1:3">
      <c r="A62" s="31" t="s">
        <v>83</v>
      </c>
    </row>
    <row r="63" spans="1:3">
      <c r="A63" s="30" t="s">
        <v>82</v>
      </c>
    </row>
    <row r="65" spans="1:2">
      <c r="A65" s="33" t="s">
        <v>86</v>
      </c>
      <c r="B65" s="33"/>
    </row>
    <row r="66" spans="1:2">
      <c r="A66" s="30" t="s">
        <v>85</v>
      </c>
    </row>
    <row r="68" spans="1:2">
      <c r="A68" s="31" t="s">
        <v>84</v>
      </c>
    </row>
    <row r="69" spans="1:2">
      <c r="A69" s="30" t="s">
        <v>87</v>
      </c>
    </row>
  </sheetData>
  <mergeCells count="5">
    <mergeCell ref="D1:F1"/>
    <mergeCell ref="F4:G4"/>
    <mergeCell ref="A59:C59"/>
    <mergeCell ref="A65:B65"/>
    <mergeCell ref="A6:D7"/>
  </mergeCells>
  <dataValidations count="7">
    <dataValidation type="whole" errorStyle="information" operator="lessThanOrEqual" allowBlank="1" showInputMessage="1" showErrorMessage="1" errorTitle="Maximum Deduction" error="Maximum Deduction can not be more than 1 Lac." promptTitle="Maximum Deduction" prompt="Maximum Deduction can not be more than 1 Lac." sqref="C30:C32">
      <formula1>100000</formula1>
    </dataValidation>
    <dataValidation errorStyle="information" operator="lessThanOrEqual" allowBlank="1" showInputMessage="1" showErrorMessage="1" errorTitle="Maximum Deduction" error="No Limit. You can invest more than 1 Lac however maximum deduction as per IT Act for 80C &amp; 80CCC should not be more than 1 Lac." promptTitle="Maximum Deduction" prompt="No Limit. You can invest more than 1 Lac however maximum deduction as per IT Act for 80C &amp; 80CCC should not be more than 1 Lac." sqref="B33"/>
    <dataValidation type="whole" errorStyle="information" operator="lessThanOrEqual" allowBlank="1" showInputMessage="1" showErrorMessage="1" errorTitle="Maximum Deduction" error="Aggregate Deduction under 80C &amp; 80CCC maximum will not be more 1 Lac." promptTitle="Maximum Deduction" prompt="Aggregate Deduction under 80C &amp; 80CCC maximum will not be more 1 Lac." sqref="C38">
      <formula1>100000</formula1>
    </dataValidation>
    <dataValidation errorStyle="information" operator="lessThanOrEqual" allowBlank="1" showInputMessage="1" showErrorMessage="1" errorTitle="Maximum Deduction" error="Lower of INR 10,000 or actual interest on Savings Account." promptTitle="Maximum Deduction" prompt="Lower of INR 10,000 or actual interest on Savings Account." sqref="C43"/>
    <dataValidation type="whole" errorStyle="information" operator="lessThanOrEqual" allowBlank="1" showInputMessage="1" errorTitle="Maximum Deduction" error="Maximum Deduction can not be more than 1 Lac." promptTitle="Maximum Deduction" prompt="Maximum Deduction can not be more than 1 Lac." sqref="B30:B32">
      <formula1>100000</formula1>
    </dataValidation>
    <dataValidation allowBlank="1" showInputMessage="1" promptTitle="Maximum Deduction" prompt="Premium Paid for:_x000a_Individual (Non-Senior Citizen) - INR 15000_x000a_Individual (Senior Citizen) - INR 20000_x000a_Parent (Non-Senior Citizen)  - INR 15000_x000a_Parent (Senior Citizen)  - INR 20000_x000a_Maximum Deduction - INR 40000" sqref="B40"/>
    <dataValidation allowBlank="1" showInputMessage="1" promptTitle="Maximum Allowable Interest" prompt="Rs 30,000 or RS 1,50,000 subject to fulfill certain condition. Please check any tax site to know more." sqref="C19"/>
  </dataValidations>
  <hyperlinks>
    <hyperlink ref="A53" r:id="rId1"/>
    <hyperlink ref="A54" r:id="rId2"/>
    <hyperlink ref="A63" r:id="rId3"/>
    <hyperlink ref="A66" r:id="rId4"/>
    <hyperlink ref="A69" r:id="rId5"/>
    <hyperlink ref="A60" r:id="rId6"/>
    <hyperlink ref="D2" r:id="rId7"/>
  </hyperlinks>
  <pageMargins left="0.7" right="0.7" top="0.75" bottom="0.75" header="0.3" footer="0.3"/>
  <pageSetup orientation="portrait" r:id="rId8"/>
</worksheet>
</file>

<file path=xl/worksheets/sheet2.xml><?xml version="1.0" encoding="utf-8"?>
<worksheet xmlns="http://schemas.openxmlformats.org/spreadsheetml/2006/main" xmlns:r="http://schemas.openxmlformats.org/officeDocument/2006/relationships">
  <dimension ref="A1"/>
  <sheetViews>
    <sheetView workbookViewId="0">
      <selection activeCell="Q42" sqref="Q4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37"/>
  <sheetViews>
    <sheetView topLeftCell="A22" workbookViewId="0">
      <selection activeCell="B41" sqref="B41"/>
    </sheetView>
  </sheetViews>
  <sheetFormatPr defaultRowHeight="15"/>
  <cols>
    <col min="2" max="2" width="109.7109375" customWidth="1"/>
  </cols>
  <sheetData>
    <row r="1" spans="1:2">
      <c r="A1" s="7" t="s">
        <v>59</v>
      </c>
      <c r="B1" s="7"/>
    </row>
    <row r="2" spans="1:2">
      <c r="A2" s="8" t="s">
        <v>60</v>
      </c>
      <c r="B2" s="8"/>
    </row>
    <row r="3" spans="1:2" ht="45">
      <c r="A3" s="2">
        <v>1</v>
      </c>
      <c r="B3" s="4" t="s">
        <v>42</v>
      </c>
    </row>
    <row r="4" spans="1:2">
      <c r="A4" s="2">
        <v>2</v>
      </c>
      <c r="B4" s="5" t="s">
        <v>43</v>
      </c>
    </row>
    <row r="5" spans="1:2" ht="30">
      <c r="A5" s="2">
        <v>3</v>
      </c>
      <c r="B5" s="5" t="s">
        <v>44</v>
      </c>
    </row>
    <row r="6" spans="1:2">
      <c r="A6" s="2">
        <v>4</v>
      </c>
      <c r="B6" s="5" t="s">
        <v>45</v>
      </c>
    </row>
    <row r="7" spans="1:2" ht="30">
      <c r="A7" s="2">
        <v>5</v>
      </c>
      <c r="B7" s="5" t="s">
        <v>46</v>
      </c>
    </row>
    <row r="8" spans="1:2">
      <c r="A8" s="2">
        <v>6</v>
      </c>
      <c r="B8" s="5" t="s">
        <v>47</v>
      </c>
    </row>
    <row r="9" spans="1:2">
      <c r="A9" s="2">
        <v>7</v>
      </c>
      <c r="B9" s="5" t="s">
        <v>48</v>
      </c>
    </row>
    <row r="10" spans="1:2">
      <c r="A10" s="2">
        <v>8</v>
      </c>
      <c r="B10" s="5" t="s">
        <v>49</v>
      </c>
    </row>
    <row r="11" spans="1:2">
      <c r="A11" s="2">
        <v>9</v>
      </c>
      <c r="B11" s="5" t="s">
        <v>50</v>
      </c>
    </row>
    <row r="12" spans="1:2">
      <c r="A12" s="2">
        <v>10</v>
      </c>
      <c r="B12" s="5" t="s">
        <v>51</v>
      </c>
    </row>
    <row r="13" spans="1:2">
      <c r="A13" s="2">
        <v>11</v>
      </c>
      <c r="B13" s="5" t="s">
        <v>52</v>
      </c>
    </row>
    <row r="14" spans="1:2" ht="60">
      <c r="A14" s="2">
        <v>12</v>
      </c>
      <c r="B14" s="4" t="s">
        <v>53</v>
      </c>
    </row>
    <row r="15" spans="1:2">
      <c r="A15" s="2">
        <v>13</v>
      </c>
      <c r="B15" s="5" t="s">
        <v>54</v>
      </c>
    </row>
    <row r="16" spans="1:2">
      <c r="A16" s="2">
        <v>14</v>
      </c>
      <c r="B16" s="5" t="s">
        <v>55</v>
      </c>
    </row>
    <row r="17" spans="1:2">
      <c r="A17" s="2">
        <v>15</v>
      </c>
      <c r="B17" s="5" t="s">
        <v>56</v>
      </c>
    </row>
    <row r="18" spans="1:2" ht="30">
      <c r="A18" s="2">
        <v>16</v>
      </c>
      <c r="B18" s="5" t="s">
        <v>57</v>
      </c>
    </row>
    <row r="19" spans="1:2" ht="30">
      <c r="A19" s="2">
        <v>17</v>
      </c>
      <c r="B19" s="5" t="s">
        <v>58</v>
      </c>
    </row>
    <row r="21" spans="1:2">
      <c r="A21" s="8" t="s">
        <v>34</v>
      </c>
      <c r="B21" s="8"/>
    </row>
    <row r="22" spans="1:2" ht="45">
      <c r="A22" s="2">
        <v>1</v>
      </c>
      <c r="B22" s="5" t="s">
        <v>61</v>
      </c>
    </row>
    <row r="24" spans="1:2">
      <c r="A24" s="8" t="s">
        <v>35</v>
      </c>
      <c r="B24" s="8"/>
    </row>
    <row r="25" spans="1:2" ht="60">
      <c r="A25" s="2">
        <v>1</v>
      </c>
      <c r="B25" s="4" t="s">
        <v>36</v>
      </c>
    </row>
    <row r="26" spans="1:2">
      <c r="A26" s="3"/>
      <c r="B26" s="6"/>
    </row>
    <row r="27" spans="1:2">
      <c r="A27" s="8" t="s">
        <v>38</v>
      </c>
      <c r="B27" s="8"/>
    </row>
    <row r="28" spans="1:2" ht="60">
      <c r="A28" s="2">
        <v>1</v>
      </c>
      <c r="B28" s="5" t="s">
        <v>62</v>
      </c>
    </row>
    <row r="30" spans="1:2">
      <c r="A30" s="8" t="s">
        <v>39</v>
      </c>
      <c r="B30" s="8"/>
    </row>
    <row r="31" spans="1:2" ht="75">
      <c r="A31" s="2">
        <v>1</v>
      </c>
      <c r="B31" s="4" t="s">
        <v>40</v>
      </c>
    </row>
    <row r="33" spans="1:2">
      <c r="A33" s="8" t="s">
        <v>41</v>
      </c>
      <c r="B33" s="8"/>
    </row>
    <row r="34" spans="1:2" ht="45">
      <c r="A34" s="2">
        <v>1</v>
      </c>
      <c r="B34" s="4" t="s">
        <v>63</v>
      </c>
    </row>
    <row r="35" spans="1:2">
      <c r="A35" s="3"/>
      <c r="B35" s="6"/>
    </row>
    <row r="36" spans="1:2">
      <c r="A36" s="8" t="s">
        <v>68</v>
      </c>
      <c r="B36" s="8"/>
    </row>
    <row r="37" spans="1:2" ht="45">
      <c r="A37" s="2">
        <v>1</v>
      </c>
      <c r="B37" s="4" t="s">
        <v>37</v>
      </c>
    </row>
  </sheetData>
  <mergeCells count="8">
    <mergeCell ref="A1:B1"/>
    <mergeCell ref="A2:B2"/>
    <mergeCell ref="A21:B21"/>
    <mergeCell ref="A24:B24"/>
    <mergeCell ref="A36:B36"/>
    <mergeCell ref="A27:B27"/>
    <mergeCell ref="A30:B30"/>
    <mergeCell ref="A33:B3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C1:F1"/>
  <sheetViews>
    <sheetView workbookViewId="0">
      <selection activeCell="B35" sqref="B35"/>
    </sheetView>
  </sheetViews>
  <sheetFormatPr defaultRowHeight="15"/>
  <cols>
    <col min="1" max="1" width="25.42578125" customWidth="1"/>
    <col min="2" max="2" width="11.42578125" customWidth="1"/>
    <col min="3" max="4" width="8.85546875" style="1" bestFit="1" customWidth="1"/>
    <col min="5" max="5" width="10.42578125" style="1" bestFit="1" customWidth="1"/>
    <col min="6" max="6" width="10.5703125" style="1" bestFit="1" customWidth="1"/>
  </cols>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1"/>
  <sheetViews>
    <sheetView workbookViewId="0">
      <selection activeCell="Q31" sqref="Q31"/>
    </sheetView>
  </sheetViews>
  <sheetFormatPr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Tax Calculator</vt:lpstr>
      <vt:lpstr>Tax Slab</vt:lpstr>
      <vt:lpstr>80C to 80D Details</vt:lpstr>
      <vt:lpstr>ITR</vt:lpstr>
      <vt:lpstr>Screen Shot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2014-03-27T15:26:01Z</dcterms:modified>
</cp:coreProperties>
</file>