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ffice Data\Google Drive\Z Business Developement\"/>
    </mc:Choice>
  </mc:AlternateContent>
  <bookViews>
    <workbookView xWindow="240" yWindow="75" windowWidth="15480" windowHeight="7935" tabRatio="644"/>
  </bookViews>
  <sheets>
    <sheet name="Index" sheetId="2" r:id="rId1"/>
    <sheet name="PANs" sheetId="22" r:id="rId2"/>
    <sheet name="C 01" sheetId="1" r:id="rId3"/>
  </sheets>
  <definedNames>
    <definedName name="_xlnm.Print_Area" localSheetId="2">'C 01'!$A$1:$J$18</definedName>
    <definedName name="_xlnm.Print_Area" localSheetId="0">Index!$A$1:$K$34</definedName>
    <definedName name="_xlnm.Print_Area" localSheetId="1">PANs!$A$1:$D$185</definedName>
    <definedName name="_xlnm.Print_Titles" localSheetId="2">'C 01'!$13:$13</definedName>
    <definedName name="_xlnm.Print_Titles" localSheetId="1">PANs!$3:$3</definedName>
    <definedName name="Section_List">Index!$C$38:$C$43</definedName>
  </definedNames>
  <calcPr calcId="152511"/>
</workbook>
</file>

<file path=xl/calcChain.xml><?xml version="1.0" encoding="utf-8"?>
<calcChain xmlns="http://schemas.openxmlformats.org/spreadsheetml/2006/main">
  <c r="L10" i="2" l="1"/>
  <c r="E1" i="1" l="1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14" i="1" l="1"/>
  <c r="C15" i="1"/>
  <c r="C16" i="1"/>
  <c r="C17" i="1"/>
  <c r="C18" i="1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B146" i="22"/>
  <c r="B147" i="22"/>
  <c r="B148" i="22"/>
  <c r="B149" i="22"/>
  <c r="B150" i="22"/>
  <c r="B151" i="22"/>
  <c r="B152" i="22"/>
  <c r="B153" i="22"/>
  <c r="B154" i="22"/>
  <c r="B155" i="22"/>
  <c r="B156" i="22"/>
  <c r="B157" i="22"/>
  <c r="B158" i="22"/>
  <c r="B159" i="22"/>
  <c r="B160" i="22"/>
  <c r="B161" i="22"/>
  <c r="B162" i="22"/>
  <c r="B163" i="22"/>
  <c r="B164" i="22"/>
  <c r="B165" i="22"/>
  <c r="B166" i="22"/>
  <c r="B167" i="22"/>
  <c r="B168" i="22"/>
  <c r="B169" i="22"/>
  <c r="B170" i="22"/>
  <c r="B171" i="22"/>
  <c r="B172" i="22"/>
  <c r="B173" i="22"/>
  <c r="B174" i="22"/>
  <c r="B175" i="22"/>
  <c r="B176" i="22"/>
  <c r="B177" i="22"/>
  <c r="B178" i="22"/>
  <c r="B179" i="22"/>
  <c r="B180" i="22"/>
  <c r="B181" i="22"/>
  <c r="B182" i="22"/>
  <c r="B183" i="22"/>
  <c r="B184" i="22"/>
  <c r="B185" i="22"/>
  <c r="A14" i="1" l="1"/>
  <c r="A15" i="1"/>
  <c r="A16" i="1"/>
  <c r="A17" i="1"/>
  <c r="A18" i="1"/>
  <c r="A1" i="1" l="1"/>
  <c r="B1" i="22"/>
  <c r="B4" i="22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D5" i="2" l="1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C9" i="1" l="1"/>
  <c r="C5" i="1"/>
  <c r="C10" i="1"/>
  <c r="C6" i="1"/>
  <c r="C7" i="1"/>
  <c r="C8" i="1"/>
  <c r="C4" i="1"/>
  <c r="L10" i="1"/>
  <c r="L9" i="1"/>
  <c r="L7" i="1"/>
  <c r="L6" i="1"/>
  <c r="L5" i="1"/>
  <c r="L4" i="1"/>
  <c r="L3" i="1"/>
  <c r="L2" i="1"/>
  <c r="F17" i="1" l="1"/>
  <c r="F16" i="1"/>
  <c r="F15" i="1"/>
  <c r="F18" i="1"/>
  <c r="F14" i="1"/>
  <c r="G18" i="1" l="1"/>
  <c r="G17" i="1"/>
  <c r="H17" i="1" s="1"/>
  <c r="E12" i="1"/>
  <c r="H18" i="1" l="1"/>
  <c r="I18" i="1" s="1"/>
  <c r="J18" i="1" s="1"/>
  <c r="I17" i="1"/>
  <c r="J17" i="1" s="1"/>
  <c r="C2" i="1"/>
  <c r="G16" i="1"/>
  <c r="H16" i="1" s="1"/>
  <c r="G15" i="1"/>
  <c r="H15" i="1" s="1"/>
  <c r="G14" i="1"/>
  <c r="H14" i="1" s="1"/>
  <c r="I14" i="1" l="1"/>
  <c r="F12" i="1"/>
  <c r="I15" i="1"/>
  <c r="J15" i="1" s="1"/>
  <c r="I16" i="1"/>
  <c r="J16" i="1" s="1"/>
  <c r="I12" i="1" l="1"/>
  <c r="J14" i="1"/>
  <c r="J12" i="1" s="1"/>
  <c r="E4" i="1" s="1"/>
</calcChain>
</file>

<file path=xl/sharedStrings.xml><?xml version="1.0" encoding="utf-8"?>
<sst xmlns="http://schemas.openxmlformats.org/spreadsheetml/2006/main" count="79" uniqueCount="63">
  <si>
    <t xml:space="preserve">Section </t>
  </si>
  <si>
    <t>Name of Deductee</t>
  </si>
  <si>
    <t>PAN</t>
  </si>
  <si>
    <t>Amount Paid</t>
  </si>
  <si>
    <t>Due Date</t>
  </si>
  <si>
    <t>Interest @ 1.50%</t>
  </si>
  <si>
    <t>CIN</t>
  </si>
  <si>
    <t>Sr. No.</t>
  </si>
  <si>
    <t>Name of Deductor</t>
  </si>
  <si>
    <t>194J - Professional Fees</t>
  </si>
  <si>
    <t>194H - Commission</t>
  </si>
  <si>
    <t>194C - Contractor</t>
  </si>
  <si>
    <t>194A - Interest on Loan</t>
  </si>
  <si>
    <t>Period To</t>
  </si>
  <si>
    <t>Period From</t>
  </si>
  <si>
    <t xml:space="preserve">Months Delayed </t>
  </si>
  <si>
    <t>Total Payable</t>
  </si>
  <si>
    <t>TDS Amount</t>
  </si>
  <si>
    <t>Date of Deposit</t>
  </si>
  <si>
    <t>Total of the table</t>
  </si>
  <si>
    <t>Section Number</t>
  </si>
  <si>
    <t>Type of Deductee</t>
  </si>
  <si>
    <t>No. of Challans</t>
  </si>
  <si>
    <t>BSR Code</t>
  </si>
  <si>
    <t>Challan Serial No.</t>
  </si>
  <si>
    <t>Amount of Challan</t>
  </si>
  <si>
    <t>Date of Credit</t>
  </si>
  <si>
    <t>Back to the Index</t>
  </si>
  <si>
    <t>Notes:</t>
  </si>
  <si>
    <t>2013-2014</t>
  </si>
  <si>
    <t>2014-2015</t>
  </si>
  <si>
    <t>2015-2016</t>
  </si>
  <si>
    <t>Name of Deductor :</t>
  </si>
  <si>
    <t>(Please use seperate sheet for each quarter)</t>
  </si>
  <si>
    <t>Financial Year        :</t>
  </si>
  <si>
    <t>For the Quarter      :</t>
  </si>
  <si>
    <t>Name of the Party</t>
  </si>
  <si>
    <t>PAN of Deductees</t>
  </si>
  <si>
    <t>194I - Property Rent</t>
  </si>
  <si>
    <t xml:space="preserve">01- Company </t>
  </si>
  <si>
    <t xml:space="preserve">02- Non-Company </t>
  </si>
  <si>
    <t>Assessment Year  :</t>
  </si>
  <si>
    <t>Short Notes</t>
  </si>
  <si>
    <t>2016-2017</t>
  </si>
  <si>
    <t xml:space="preserve">TDS Summary Sheet </t>
  </si>
  <si>
    <t>194I - Machinery Rent</t>
  </si>
  <si>
    <t>Amit K Ganar &amp; Co. (Chartered Accountants)</t>
  </si>
  <si>
    <t>ABCPE1234Z</t>
  </si>
  <si>
    <t>EFGFI4569Q</t>
  </si>
  <si>
    <t>PQRCT9876Y</t>
  </si>
  <si>
    <t>0000050</t>
  </si>
  <si>
    <t>E-TDS Q3</t>
  </si>
  <si>
    <t>12345</t>
  </si>
  <si>
    <t>Individual</t>
  </si>
  <si>
    <t>Firm</t>
  </si>
  <si>
    <t>Company</t>
  </si>
  <si>
    <t>LMNHS6547Y</t>
  </si>
  <si>
    <t>HUF</t>
  </si>
  <si>
    <t>ABC Pvt Ltd</t>
  </si>
  <si>
    <t>LLP</t>
  </si>
  <si>
    <t>XYZFB1236T</t>
  </si>
  <si>
    <r>
      <t>Office:</t>
    </r>
    <r>
      <rPr>
        <sz val="11"/>
        <color rgb="FF8B136C"/>
        <rFont val="Calibri"/>
        <family val="2"/>
        <scheme val="minor"/>
      </rPr>
      <t xml:space="preserve"> B-19, Alok Nagari, 1305 Kasba Peth, Pune – 411 011</t>
    </r>
  </si>
  <si>
    <t>020-24570108 | amit.ganar@gmail.com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</si>
</sst>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_(* #,##0_);_(* \(#,##0\);_(* &quot;-&quot;??_);_(@_)"/>
    <numFmt numFmtId="167" formatCode="[$-809]dd\ mmmm\ yyyy;@"/>
    <numFmt numFmtId="168" formatCode="[$-409]dd\-mmm\-yy;@"/>
    <numFmt numFmtId="169" formatCode="[$₹-4009]\ #,##0"/>
    <numFmt numFmtId="170" formatCode="[$₹-44E]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Britannic Bold"/>
      <family val="2"/>
    </font>
    <font>
      <b/>
      <sz val="11"/>
      <color theme="1"/>
      <name val="Arial"/>
      <family val="2"/>
    </font>
    <font>
      <sz val="11"/>
      <color rgb="FF8B136C"/>
      <name val="Calibri"/>
      <family val="2"/>
      <scheme val="minor"/>
    </font>
    <font>
      <b/>
      <sz val="11"/>
      <color rgb="FF8B136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/>
    <xf numFmtId="0" fontId="0" fillId="0" borderId="0" xfId="0" applyProtection="1"/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0" fillId="0" borderId="0" xfId="0" applyBorder="1" applyProtection="1"/>
    <xf numFmtId="0" fontId="2" fillId="0" borderId="0" xfId="0" applyFont="1" applyProtection="1"/>
    <xf numFmtId="0" fontId="4" fillId="0" borderId="1" xfId="0" applyFont="1" applyFill="1" applyBorder="1"/>
    <xf numFmtId="165" fontId="4" fillId="0" borderId="1" xfId="0" applyNumberFormat="1" applyFont="1" applyFill="1" applyBorder="1"/>
    <xf numFmtId="166" fontId="4" fillId="0" borderId="1" xfId="1" applyNumberFormat="1" applyFont="1" applyFill="1" applyBorder="1"/>
    <xf numFmtId="0" fontId="0" fillId="0" borderId="0" xfId="0" applyProtection="1">
      <protection locked="0"/>
    </xf>
    <xf numFmtId="0" fontId="3" fillId="0" borderId="0" xfId="0" applyFont="1" applyFill="1" applyBorder="1"/>
    <xf numFmtId="0" fontId="4" fillId="0" borderId="1" xfId="0" applyNumberFormat="1" applyFont="1" applyFill="1" applyBorder="1"/>
    <xf numFmtId="0" fontId="2" fillId="0" borderId="0" xfId="0" applyFont="1" applyAlignment="1"/>
    <xf numFmtId="14" fontId="2" fillId="2" borderId="0" xfId="0" applyNumberFormat="1" applyFont="1" applyFill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3" xfId="0" applyFont="1" applyFill="1" applyBorder="1"/>
    <xf numFmtId="0" fontId="0" fillId="0" borderId="0" xfId="0" applyFill="1"/>
    <xf numFmtId="0" fontId="2" fillId="0" borderId="1" xfId="0" applyFont="1" applyFill="1" applyBorder="1"/>
    <xf numFmtId="0" fontId="2" fillId="0" borderId="4" xfId="0" applyFont="1" applyFill="1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4" fillId="4" borderId="1" xfId="0" applyFont="1" applyFill="1" applyBorder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166" fontId="4" fillId="4" borderId="1" xfId="1" applyNumberFormat="1" applyFont="1" applyFill="1" applyBorder="1" applyProtection="1">
      <protection locked="0"/>
    </xf>
    <xf numFmtId="0" fontId="7" fillId="0" borderId="0" xfId="2" applyAlignment="1" applyProtection="1">
      <protection locked="0"/>
    </xf>
    <xf numFmtId="0" fontId="4" fillId="0" borderId="1" xfId="0" applyFont="1" applyFill="1" applyBorder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8" fillId="0" borderId="0" xfId="0" applyFont="1" applyProtection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5" borderId="6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0" borderId="0" xfId="0" applyFont="1" applyFill="1" applyAlignment="1" applyProtection="1">
      <alignment horizontal="center"/>
    </xf>
    <xf numFmtId="0" fontId="9" fillId="0" borderId="0" xfId="0" applyFont="1"/>
    <xf numFmtId="0" fontId="0" fillId="0" borderId="14" xfId="0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5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Fill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2" applyBorder="1" applyAlignment="1" applyProtection="1">
      <protection locked="0" hidden="1"/>
    </xf>
    <xf numFmtId="0" fontId="0" fillId="2" borderId="1" xfId="0" applyFill="1" applyBorder="1" applyAlignment="1" applyProtection="1">
      <alignment horizontal="left"/>
      <protection locked="0"/>
    </xf>
    <xf numFmtId="168" fontId="0" fillId="0" borderId="1" xfId="0" applyNumberFormat="1" applyFill="1" applyBorder="1" applyAlignment="1" applyProtection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8" fontId="0" fillId="2" borderId="1" xfId="0" applyNumberFormat="1" applyFill="1" applyBorder="1" applyAlignment="1" applyProtection="1">
      <alignment horizontal="center"/>
      <protection locked="0"/>
    </xf>
    <xf numFmtId="17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ont="1" applyFill="1" applyBorder="1" applyProtection="1"/>
    <xf numFmtId="0" fontId="0" fillId="0" borderId="0" xfId="0" applyProtection="1">
      <protection hidden="1"/>
    </xf>
    <xf numFmtId="0" fontId="10" fillId="0" borderId="0" xfId="0" applyFont="1"/>
    <xf numFmtId="0" fontId="11" fillId="0" borderId="0" xfId="0" applyFont="1"/>
    <xf numFmtId="0" fontId="0" fillId="5" borderId="0" xfId="0" applyFill="1" applyBorder="1" applyAlignment="1" applyProtection="1">
      <alignment horizontal="left" wrapText="1"/>
      <protection locked="0"/>
    </xf>
    <xf numFmtId="0" fontId="0" fillId="5" borderId="10" xfId="0" applyFill="1" applyBorder="1" applyAlignment="1" applyProtection="1">
      <alignment horizontal="left" wrapText="1"/>
      <protection locked="0"/>
    </xf>
    <xf numFmtId="0" fontId="0" fillId="5" borderId="12" xfId="0" applyFill="1" applyBorder="1" applyAlignment="1" applyProtection="1">
      <alignment horizontal="left" wrapText="1"/>
      <protection locked="0"/>
    </xf>
    <xf numFmtId="0" fontId="0" fillId="5" borderId="13" xfId="0" applyFill="1" applyBorder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left" wrapText="1"/>
      <protection locked="0"/>
    </xf>
    <xf numFmtId="0" fontId="0" fillId="5" borderId="8" xfId="0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9" fontId="0" fillId="0" borderId="1" xfId="0" applyNumberFormat="1" applyFont="1" applyFill="1" applyBorder="1" applyAlignment="1" applyProtection="1">
      <alignment horizontal="center"/>
      <protection hidden="1"/>
    </xf>
    <xf numFmtId="167" fontId="0" fillId="0" borderId="1" xfId="0" applyNumberFormat="1" applyFill="1" applyBorder="1" applyAlignment="1" applyProtection="1">
      <alignment horizontal="center"/>
      <protection hidden="1"/>
    </xf>
    <xf numFmtId="0" fontId="0" fillId="0" borderId="1" xfId="0" applyNumberFormat="1" applyFont="1" applyFill="1" applyBorder="1" applyAlignment="1" applyProtection="1">
      <alignment horizontal="center"/>
      <protection hidden="1"/>
    </xf>
    <xf numFmtId="0" fontId="0" fillId="0" borderId="5" xfId="0" applyFont="1" applyFill="1" applyBorder="1" applyAlignment="1">
      <alignment horizontal="center"/>
    </xf>
    <xf numFmtId="14" fontId="0" fillId="4" borderId="6" xfId="0" applyNumberFormat="1" applyFill="1" applyBorder="1" applyAlignment="1" applyProtection="1">
      <alignment horizontal="left"/>
      <protection locked="0"/>
    </xf>
    <xf numFmtId="14" fontId="0" fillId="4" borderId="7" xfId="0" applyNumberFormat="1" applyFill="1" applyBorder="1" applyAlignment="1" applyProtection="1">
      <alignment horizontal="left"/>
      <protection locked="0"/>
    </xf>
    <xf numFmtId="14" fontId="0" fillId="4" borderId="8" xfId="0" applyNumberFormat="1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 wrapText="1"/>
      <protection locked="0"/>
    </xf>
    <xf numFmtId="0" fontId="0" fillId="4" borderId="0" xfId="0" applyFill="1" applyBorder="1" applyAlignment="1" applyProtection="1">
      <alignment horizontal="left" wrapText="1"/>
      <protection locked="0"/>
    </xf>
    <xf numFmtId="0" fontId="0" fillId="4" borderId="10" xfId="0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13" fillId="0" borderId="0" xfId="0" applyFont="1" applyAlignment="1">
      <alignment vertical="center"/>
    </xf>
    <xf numFmtId="0" fontId="7" fillId="0" borderId="0" xfId="2" applyAlignment="1" applyProtection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27"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_);_(* \(#,##0\);_(* &quot;-&quot;??_);_(@_)"/>
      <fill>
        <patternFill patternType="none">
          <fgColor theme="8" tint="0.79998168889431442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theme="8" tint="0.79998168889431442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theme="8" tint="0.79998168889431442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[$-409]d\-mmm\-yy;@"/>
      <fill>
        <patternFill patternType="none">
          <fgColor theme="8" tint="0.79998168889431442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_);_(* \(#,##0\);_(* &quot;-&quot;??_);_(@_)"/>
      <fill>
        <patternFill patternType="none">
          <fgColor theme="8" tint="0.79998168889431442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_);_(* \(#,##0\);_(* &quot;-&quot;??_);_(@_)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[$-409]d\-mmm\-yy;@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/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bgColor indexed="65"/>
        </patternFill>
      </fill>
      <alignment vertical="top" textRotation="0" relative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fill>
        <patternFill patternType="solid">
          <fgColor indexed="64"/>
          <bgColor rgb="FFCCFF99"/>
        </patternFill>
      </fill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FFCCFF"/>
      <color rgb="FFCCFF99"/>
      <color rgb="FF99FF66"/>
      <color rgb="FFFF0066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B3:D185" totalsRowShown="0" headerRowDxfId="26" headerRowBorderDxfId="25" tableBorderDxfId="24">
  <tableColumns count="3">
    <tableColumn id="1" name="Sr. No." dataDxfId="23">
      <calculatedColumnFormula>IF(ISTEXT(C4),ROW()-3,"")</calculatedColumnFormula>
    </tableColumn>
    <tableColumn id="2" name="Name of the Party" dataDxfId="22"/>
    <tableColumn id="3" name="PAN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J18" headerRowDxfId="20" dataDxfId="18" headerRowBorderDxfId="19" tableBorderDxfId="17" totalsRowBorderDxfId="16">
  <tableColumns count="10">
    <tableColumn id="1" name="Sr. No." dataDxfId="15" totalsRowDxfId="14">
      <calculatedColumnFormula>IF(ISTEXT(B14),ROW()-13,"")</calculatedColumnFormula>
    </tableColumn>
    <tableColumn id="2" name="Name of Deductee" dataDxfId="13"/>
    <tableColumn id="3" name="PAN" dataDxfId="12">
      <calculatedColumnFormula>IF(ISTEXT(Table2[[#This Row],[Name of Deductee]]),VLOOKUP(Table2[[#This Row],[Name of Deductee]],PANs!$C$3:$D$185,2,0),"")</calculatedColumnFormula>
    </tableColumn>
    <tableColumn id="4" name="Date of Credit" dataDxfId="11"/>
    <tableColumn id="5" name="Amount Paid" dataDxfId="10" dataCellStyle="Comma"/>
    <tableColumn id="6" name="TDS Amount" dataDxfId="9" totalsRowDxfId="8" dataCellStyle="Comma">
      <calculatedColumnFormula>IF(ISNUMBER(E14),ROUND(IF(AND($C$9="194C - Contractor",MID(C14,4,1)="P"),(E14*0.01),IF($C$9="194C - Contractor",(E14*0.02),IF(OR($C$9="194A - Interest on Loan",$C$9="194H - Commission",$C$9="194J - Professional Fees",$C$9="194I - Rent on Immovable Property"),(E14*0.1),IF($C$9="194I - Rent on Machinary",(E14*0.02))))),0),"")</calculatedColumnFormula>
    </tableColumn>
    <tableColumn id="7" name="Due Date" dataDxfId="7" totalsRowDxfId="6">
      <calculatedColumnFormula>IF(ISNUMBER(D14),IF(MONTH(D14)=3,DATE(YEAR(D14),4,30),DATE(YEAR(D14),MONTH(D14)+1,7)),"")</calculatedColumnFormula>
    </tableColumn>
    <tableColumn id="8" name="Months Delayed " dataDxfId="5" totalsRowDxfId="4">
      <calculatedColumnFormula>IF(ISNUMBER(D14),IF($C$5&lt;=G14,0,IF(DAY(D14)&lt;=DAY($C$5),DATEDIF(D14,$C$5,"m")+1,DATEDIF(D14,$C$5,"m")+2)),"")</calculatedColumnFormula>
    </tableColumn>
    <tableColumn id="9" name="Interest @ 1.50%" dataDxfId="3" totalsRowDxfId="2">
      <calculatedColumnFormula>IF(AND(ISNUMBER(F14),ISNUMBER(H14)),ROUND(F14*H14*1.5%,0),"")</calculatedColumnFormula>
    </tableColumn>
    <tableColumn id="10" name="Total Payable" dataDxfId="1" totalsRowDxfId="0" dataCellStyle="Comma">
      <calculatedColumnFormula>IF(AND(ISNUMBER(F14),ISNUMBER(I14)),F14+I14,"")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it.ganar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5"/>
  <sheetViews>
    <sheetView showGridLines="0" tabSelected="1" zoomScaleNormal="100" workbookViewId="0">
      <selection activeCell="D7" sqref="D7"/>
    </sheetView>
  </sheetViews>
  <sheetFormatPr defaultColWidth="0" defaultRowHeight="15" zeroHeight="1" x14ac:dyDescent="0.25"/>
  <cols>
    <col min="1" max="1" width="1.42578125" customWidth="1"/>
    <col min="2" max="2" width="4.5703125" customWidth="1"/>
    <col min="3" max="3" width="18" customWidth="1"/>
    <col min="4" max="4" width="22.7109375" customWidth="1"/>
    <col min="5" max="5" width="17.7109375" customWidth="1"/>
    <col min="6" max="10" width="10.7109375" customWidth="1"/>
    <col min="11" max="11" width="11.42578125" customWidth="1"/>
    <col min="12" max="12" width="2.7109375" hidden="1" customWidth="1"/>
    <col min="13" max="13" width="4.140625" hidden="1" customWidth="1"/>
    <col min="14" max="15" width="10.7109375" hidden="1" customWidth="1"/>
    <col min="16" max="16384" width="9.140625" hidden="1"/>
  </cols>
  <sheetData>
    <row r="1" spans="2:15" x14ac:dyDescent="0.25">
      <c r="C1" s="59" t="s">
        <v>44</v>
      </c>
      <c r="G1" s="58" t="s">
        <v>46</v>
      </c>
    </row>
    <row r="2" spans="2:15" x14ac:dyDescent="0.25">
      <c r="C2" s="13" t="s">
        <v>32</v>
      </c>
      <c r="D2" s="64" t="s">
        <v>58</v>
      </c>
      <c r="E2" s="64"/>
      <c r="G2" s="85" t="s">
        <v>61</v>
      </c>
    </row>
    <row r="3" spans="2:15" x14ac:dyDescent="0.25">
      <c r="E3" s="33"/>
      <c r="G3" s="86" t="s">
        <v>62</v>
      </c>
    </row>
    <row r="4" spans="2:15" x14ac:dyDescent="0.25">
      <c r="C4" s="13" t="s">
        <v>34</v>
      </c>
      <c r="D4" s="29" t="s">
        <v>29</v>
      </c>
      <c r="E4" s="33"/>
      <c r="F4" s="31"/>
      <c r="G4" s="33"/>
      <c r="H4" s="33"/>
      <c r="I4" s="33"/>
    </row>
    <row r="5" spans="2:15" x14ac:dyDescent="0.25">
      <c r="C5" s="13" t="s">
        <v>41</v>
      </c>
      <c r="D5" s="37" t="str">
        <f>IF(D4=D38,D39,IF(D4=D39,D40,IF(D4=D40,D41,"")))</f>
        <v>2014-2015</v>
      </c>
      <c r="E5" s="33"/>
      <c r="F5" s="32"/>
      <c r="G5" s="33"/>
      <c r="H5" s="33"/>
      <c r="I5" s="33"/>
    </row>
    <row r="6" spans="2:15" ht="6" customHeight="1" x14ac:dyDescent="0.25">
      <c r="E6" s="33"/>
      <c r="G6" s="33"/>
      <c r="H6" s="33"/>
      <c r="I6" s="33"/>
    </row>
    <row r="7" spans="2:15" x14ac:dyDescent="0.25">
      <c r="C7" s="1" t="s">
        <v>35</v>
      </c>
      <c r="D7" s="14" t="s">
        <v>51</v>
      </c>
      <c r="G7" s="33"/>
      <c r="H7" s="33" t="s">
        <v>33</v>
      </c>
    </row>
    <row r="8" spans="2:15" x14ac:dyDescent="0.25"/>
    <row r="9" spans="2:15" ht="30" x14ac:dyDescent="0.25">
      <c r="B9" s="15" t="s">
        <v>7</v>
      </c>
      <c r="C9" s="15" t="s">
        <v>22</v>
      </c>
      <c r="D9" s="15" t="s">
        <v>20</v>
      </c>
      <c r="E9" s="15" t="s">
        <v>21</v>
      </c>
      <c r="F9" s="15" t="s">
        <v>14</v>
      </c>
      <c r="G9" s="15" t="s">
        <v>13</v>
      </c>
      <c r="H9" s="15" t="s">
        <v>25</v>
      </c>
      <c r="I9" s="15" t="s">
        <v>23</v>
      </c>
      <c r="J9" s="15" t="s">
        <v>18</v>
      </c>
      <c r="K9" s="15" t="s">
        <v>24</v>
      </c>
    </row>
    <row r="10" spans="2:15" x14ac:dyDescent="0.25">
      <c r="B10" s="49">
        <f>IF(ISTEXT(D10),ROW()-ROW($A$9),"")</f>
        <v>1</v>
      </c>
      <c r="C10" s="50" t="str">
        <f>IF(ISTEXT(D10),"Challan "&amp;ROW()-ROW($A$9),"")</f>
        <v>Challan 1</v>
      </c>
      <c r="D10" s="51" t="s">
        <v>11</v>
      </c>
      <c r="E10" s="51" t="s">
        <v>40</v>
      </c>
      <c r="F10" s="52">
        <f>IF(ISTEXT(D10),IF(AND($D$4="2013-2014",$D$7="E-TDS Q1"),41365,IF(AND($D$4="2013-2014",$D$7="E-TDS Q2"),41456,IF(AND($D$4="2013-2014",$D$7="E-TDS Q3"),41548,IF(AND($D$4="2013-2014",$D$7="E-TDS Q4"),41640,IF(AND($D$4="2014-2015",$D$7="E-TDS Q1"),41730,IF(AND($D$4="2014-2015",$D$7="E-TDS Q2"),41821,IF(AND($D$4="2014-2015",$D$7="E-TDS Q3"),41913,IF(AND($D$4="2014-2015",$D$7="E-TDS Q4"),42005,IF(AND($D$4="2015-2016",$D$7="E-TDS Q1"),42095,IF(AND($D$4="2015-2016",$D$7="E-TDS Q2"),42186,IF(AND($D$4="2015-2016",$D$7="E-TDS Q3"),42278,IF(AND($D$4="2015-2016",$D$7="E-TDS Q4"),42370)))))))))))),"")</f>
        <v>41548</v>
      </c>
      <c r="G10" s="52">
        <f>IF(ISTEXT(D10),IF(AND($D$4="2013-2014",$D$7="E-TDS Q1"),41455,IF(AND($D$4="2013-2014",$D$7="E-TDS Q2"),41547,IF(AND($D$4="2013-2014",$D$7="E-TDS Q3"),41639,IF(AND($D$4="2013-2014",$D$7="E-TDS Q4"),41729,IF(AND($D$4="2014-2015",$D$7="E-TDS Q1"),41820,IF(AND($D$4="2014-2015",$D$7="E-TDS Q2"),41912,IF(AND($D$4="2014-2015",$D$7="E-TDS Q3"),42004,IF(AND($D$4="2014-2015",$D$7="E-TDS Q4"),42094,IF(AND($D$4="2015-2016",$D$7="E-TDS Q1"),42185,IF(AND($D$4="2015-2016",$D$7="E-TDS Q2"),42277,IF(AND($D$4="2015-2016",$D$7="E-TDS Q3"),42369,IF(AND($D$4="2015-2016",$D$7="E-TDS Q4"),42460)))))))))))),"")</f>
        <v>41639</v>
      </c>
      <c r="H10" s="55">
        <v>1000</v>
      </c>
      <c r="I10" s="53" t="s">
        <v>50</v>
      </c>
      <c r="J10" s="54">
        <v>41697</v>
      </c>
      <c r="K10" s="53" t="s">
        <v>52</v>
      </c>
      <c r="L10" t="str">
        <f>IF(ISTEXT(I10),CONCATENATE(Index!I10,IF(DAY(Index!J10)&lt;10,0&amp;DAY(Index!J10),DAY(Index!J10))&amp;IF(MONTH(Index!J10)&lt;10,0&amp;MONTH(Index!J10),MONTH(Index!J10))&amp;YEAR(Index!J10),Index!K10),"")</f>
        <v>00000502702201412345</v>
      </c>
      <c r="N10" s="31"/>
      <c r="O10" s="33"/>
    </row>
    <row r="11" spans="2:15" x14ac:dyDescent="0.25">
      <c r="B11" s="49" t="str">
        <f t="shared" ref="B11:B24" si="0">IF(ISTEXT(D11),ROW()-ROW($A$9),"")</f>
        <v/>
      </c>
      <c r="C11" s="50" t="str">
        <f t="shared" ref="C11:C24" si="1">IF(ISTEXT(D11),"Challan "&amp;ROW()-ROW($A$9),"")</f>
        <v/>
      </c>
      <c r="D11" s="51"/>
      <c r="E11" s="51"/>
      <c r="F11" s="52" t="str">
        <f t="shared" ref="F11:F24" si="2">IF(ISTEXT(D11),IF(AND($D$4="2013-2014",$D$7="E-TDS Q1"),41365,IF(AND($D$4="2013-2014",$D$7="E-TDS Q2"),41456,IF(AND($D$4="2013-2014",$D$7="E-TDS Q3"),41548,IF(AND($D$4="2013-2014",$D$7="E-TDS Q4"),41640,IF(AND($D$4="2014-2015",$D$7="E-TDS Q1"),41730,IF(AND($D$4="2014-2015",$D$7="E-TDS Q2"),41821,IF(AND($D$4="2014-2015",$D$7="E-TDS Q3"),41913,IF(AND($D$4="2014-2015",$D$7="E-TDS Q4"),42005,IF(AND($D$4="2015-2016",$D$7="E-TDS Q1"),42095,IF(AND($D$4="2015-2016",$D$7="E-TDS Q2"),42186,IF(AND($D$4="2015-2016",$D$7="E-TDS Q3"),42278,IF(AND($D$4="2015-2016",$D$7="E-TDS Q4"),42370)))))))))))),"")</f>
        <v/>
      </c>
      <c r="G11" s="52" t="str">
        <f t="shared" ref="G11:G24" si="3">IF(ISTEXT(D11),IF(AND($D$4="2013-2014",$D$7="E-TDS Q1"),41455,IF(AND($D$4="2013-2014",$D$7="E-TDS Q2"),41547,IF(AND($D$4="2013-2014",$D$7="E-TDS Q3"),41639,IF(AND($D$4="2013-2014",$D$7="E-TDS Q4"),41729,IF(AND($D$4="2014-2015",$D$7="E-TDS Q1"),41820,IF(AND($D$4="2014-2015",$D$7="E-TDS Q2"),41912,IF(AND($D$4="2014-2015",$D$7="E-TDS Q3"),42004,IF(AND($D$4="2014-2015",$D$7="E-TDS Q4"),42094,IF(AND($D$4="2015-2016",$D$7="E-TDS Q1"),42185,IF(AND($D$4="2015-2016",$D$7="E-TDS Q2"),42277,IF(AND($D$4="2015-2016",$D$7="E-TDS Q3"),42369,IF(AND($D$4="2015-2016",$D$7="E-TDS Q4"),42460)))))))))))),"")</f>
        <v/>
      </c>
      <c r="H11" s="55"/>
      <c r="I11" s="53"/>
      <c r="J11" s="54"/>
      <c r="K11" s="53"/>
      <c r="L11" t="str">
        <f>IF(ISTEXT(I11),CONCATENATE(Index!I11,IF(DAY(Index!J11)&lt;10,0&amp;DAY(Index!J11),DAY(Index!J11))&amp;IF(MONTH(Index!J11)&lt;10,0&amp;MONTH(Index!J11),MONTH(Index!J11))&amp;YEAR(Index!J11),Index!K11),"")</f>
        <v/>
      </c>
      <c r="N11" s="31"/>
      <c r="O11" s="33"/>
    </row>
    <row r="12" spans="2:15" x14ac:dyDescent="0.25">
      <c r="B12" s="49" t="str">
        <f t="shared" si="0"/>
        <v/>
      </c>
      <c r="C12" s="50" t="str">
        <f t="shared" si="1"/>
        <v/>
      </c>
      <c r="D12" s="51"/>
      <c r="E12" s="51"/>
      <c r="F12" s="52" t="str">
        <f t="shared" si="2"/>
        <v/>
      </c>
      <c r="G12" s="52" t="str">
        <f t="shared" si="3"/>
        <v/>
      </c>
      <c r="H12" s="55"/>
      <c r="I12" s="53"/>
      <c r="J12" s="54"/>
      <c r="K12" s="53"/>
      <c r="L12" t="str">
        <f>IF(ISTEXT(I12),CONCATENATE(Index!I12,IF(DAY(Index!J12)&lt;10,0&amp;DAY(Index!J12),DAY(Index!J12))&amp;IF(MONTH(Index!J12)&lt;10,0&amp;MONTH(Index!J12),MONTH(Index!J12))&amp;YEAR(Index!J12),Index!K12),"")</f>
        <v/>
      </c>
      <c r="N12" s="31"/>
      <c r="O12" s="33"/>
    </row>
    <row r="13" spans="2:15" x14ac:dyDescent="0.25">
      <c r="B13" s="49" t="str">
        <f t="shared" si="0"/>
        <v/>
      </c>
      <c r="C13" s="50" t="str">
        <f t="shared" si="1"/>
        <v/>
      </c>
      <c r="D13" s="51"/>
      <c r="E13" s="51"/>
      <c r="F13" s="52" t="str">
        <f t="shared" si="2"/>
        <v/>
      </c>
      <c r="G13" s="52" t="str">
        <f t="shared" si="3"/>
        <v/>
      </c>
      <c r="H13" s="55"/>
      <c r="I13" s="53"/>
      <c r="J13" s="54"/>
      <c r="K13" s="53"/>
      <c r="L13" t="str">
        <f>IF(ISTEXT(I13),CONCATENATE(Index!I13,IF(DAY(Index!J13)&lt;10,0&amp;DAY(Index!J13),DAY(Index!J13))&amp;IF(MONTH(Index!J13)&lt;10,0&amp;MONTH(Index!J13),MONTH(Index!J13))&amp;YEAR(Index!J13),Index!K13),"")</f>
        <v/>
      </c>
      <c r="N13" s="31"/>
      <c r="O13" s="33"/>
    </row>
    <row r="14" spans="2:15" x14ac:dyDescent="0.25">
      <c r="B14" s="49" t="str">
        <f t="shared" si="0"/>
        <v/>
      </c>
      <c r="C14" s="50" t="str">
        <f t="shared" si="1"/>
        <v/>
      </c>
      <c r="D14" s="51"/>
      <c r="E14" s="51"/>
      <c r="F14" s="52" t="str">
        <f t="shared" si="2"/>
        <v/>
      </c>
      <c r="G14" s="52" t="str">
        <f t="shared" si="3"/>
        <v/>
      </c>
      <c r="H14" s="55"/>
      <c r="I14" s="53"/>
      <c r="J14" s="54"/>
      <c r="K14" s="53"/>
      <c r="L14" t="str">
        <f>IF(ISTEXT(I14),CONCATENATE(Index!I14,IF(DAY(Index!J14)&lt;10,0&amp;DAY(Index!J14),DAY(Index!J14))&amp;IF(MONTH(Index!J14)&lt;10,0&amp;MONTH(Index!J14),MONTH(Index!J14))&amp;YEAR(Index!J14),Index!K14),"")</f>
        <v/>
      </c>
    </row>
    <row r="15" spans="2:15" x14ac:dyDescent="0.25">
      <c r="B15" s="49" t="str">
        <f t="shared" si="0"/>
        <v/>
      </c>
      <c r="C15" s="50" t="str">
        <f t="shared" si="1"/>
        <v/>
      </c>
      <c r="D15" s="51"/>
      <c r="E15" s="51"/>
      <c r="F15" s="52" t="str">
        <f t="shared" si="2"/>
        <v/>
      </c>
      <c r="G15" s="52" t="str">
        <f t="shared" si="3"/>
        <v/>
      </c>
      <c r="H15" s="55"/>
      <c r="I15" s="53"/>
      <c r="J15" s="54"/>
      <c r="K15" s="53"/>
      <c r="L15" t="str">
        <f>IF(ISTEXT(I15),CONCATENATE(Index!I15,IF(DAY(Index!J15)&lt;10,0&amp;DAY(Index!J15),DAY(Index!J15))&amp;IF(MONTH(Index!J15)&lt;10,0&amp;MONTH(Index!J15),MONTH(Index!J15))&amp;YEAR(Index!J15),Index!K15),"")</f>
        <v/>
      </c>
    </row>
    <row r="16" spans="2:15" x14ac:dyDescent="0.25">
      <c r="B16" s="49" t="str">
        <f t="shared" si="0"/>
        <v/>
      </c>
      <c r="C16" s="50" t="str">
        <f t="shared" si="1"/>
        <v/>
      </c>
      <c r="D16" s="51"/>
      <c r="E16" s="51"/>
      <c r="F16" s="52" t="str">
        <f t="shared" si="2"/>
        <v/>
      </c>
      <c r="G16" s="52" t="str">
        <f t="shared" si="3"/>
        <v/>
      </c>
      <c r="H16" s="55"/>
      <c r="I16" s="53"/>
      <c r="J16" s="54"/>
      <c r="K16" s="53"/>
      <c r="L16" t="str">
        <f>IF(ISTEXT(I16),CONCATENATE(Index!I16,IF(DAY(Index!J16)&lt;10,0&amp;DAY(Index!J16),DAY(Index!J16))&amp;IF(MONTH(Index!J16)&lt;10,0&amp;MONTH(Index!J16),MONTH(Index!J16))&amp;YEAR(Index!J16),Index!K16),"")</f>
        <v/>
      </c>
    </row>
    <row r="17" spans="2:12" x14ac:dyDescent="0.25">
      <c r="B17" s="49" t="str">
        <f t="shared" si="0"/>
        <v/>
      </c>
      <c r="C17" s="50" t="str">
        <f t="shared" si="1"/>
        <v/>
      </c>
      <c r="D17" s="51"/>
      <c r="E17" s="51"/>
      <c r="F17" s="52" t="str">
        <f t="shared" si="2"/>
        <v/>
      </c>
      <c r="G17" s="52" t="str">
        <f t="shared" si="3"/>
        <v/>
      </c>
      <c r="H17" s="55"/>
      <c r="I17" s="53"/>
      <c r="J17" s="54"/>
      <c r="K17" s="53"/>
      <c r="L17" t="str">
        <f>IF(ISTEXT(I17),CONCATENATE(Index!I17,IF(DAY(Index!J17)&lt;10,0&amp;DAY(Index!J17),DAY(Index!J17))&amp;IF(MONTH(Index!J17)&lt;10,0&amp;MONTH(Index!J17),MONTH(Index!J17))&amp;YEAR(Index!J17),Index!K17),"")</f>
        <v/>
      </c>
    </row>
    <row r="18" spans="2:12" x14ac:dyDescent="0.25">
      <c r="B18" s="49" t="str">
        <f t="shared" si="0"/>
        <v/>
      </c>
      <c r="C18" s="50" t="str">
        <f t="shared" si="1"/>
        <v/>
      </c>
      <c r="D18" s="51"/>
      <c r="E18" s="51"/>
      <c r="F18" s="52" t="str">
        <f t="shared" si="2"/>
        <v/>
      </c>
      <c r="G18" s="52" t="str">
        <f t="shared" si="3"/>
        <v/>
      </c>
      <c r="H18" s="55"/>
      <c r="I18" s="53"/>
      <c r="J18" s="54"/>
      <c r="K18" s="53"/>
      <c r="L18" t="str">
        <f>IF(ISTEXT(I18),CONCATENATE(Index!I18,IF(DAY(Index!J18)&lt;10,0&amp;DAY(Index!J18),DAY(Index!J18))&amp;IF(MONTH(Index!J18)&lt;10,0&amp;MONTH(Index!J18),MONTH(Index!J18))&amp;YEAR(Index!J18),Index!K18),"")</f>
        <v/>
      </c>
    </row>
    <row r="19" spans="2:12" x14ac:dyDescent="0.25">
      <c r="B19" s="49" t="str">
        <f t="shared" si="0"/>
        <v/>
      </c>
      <c r="C19" s="50" t="str">
        <f t="shared" si="1"/>
        <v/>
      </c>
      <c r="D19" s="51"/>
      <c r="E19" s="51"/>
      <c r="F19" s="52" t="str">
        <f t="shared" si="2"/>
        <v/>
      </c>
      <c r="G19" s="52" t="str">
        <f t="shared" si="3"/>
        <v/>
      </c>
      <c r="H19" s="55"/>
      <c r="I19" s="53"/>
      <c r="J19" s="54"/>
      <c r="K19" s="53"/>
      <c r="L19" t="str">
        <f>IF(ISTEXT(I19),CONCATENATE(Index!I19,IF(DAY(Index!J19)&lt;10,0&amp;DAY(Index!J19),DAY(Index!J19))&amp;IF(MONTH(Index!J19)&lt;10,0&amp;MONTH(Index!J19),MONTH(Index!J19))&amp;YEAR(Index!J19),Index!K19),"")</f>
        <v/>
      </c>
    </row>
    <row r="20" spans="2:12" x14ac:dyDescent="0.25">
      <c r="B20" s="49" t="str">
        <f t="shared" si="0"/>
        <v/>
      </c>
      <c r="C20" s="50" t="str">
        <f t="shared" si="1"/>
        <v/>
      </c>
      <c r="D20" s="51"/>
      <c r="E20" s="51"/>
      <c r="F20" s="52" t="str">
        <f t="shared" si="2"/>
        <v/>
      </c>
      <c r="G20" s="52" t="str">
        <f t="shared" si="3"/>
        <v/>
      </c>
      <c r="H20" s="55"/>
      <c r="I20" s="53"/>
      <c r="J20" s="54"/>
      <c r="K20" s="53"/>
      <c r="L20" t="str">
        <f>IF(ISTEXT(I20),CONCATENATE(Index!I20,IF(DAY(Index!J20)&lt;10,0&amp;DAY(Index!J20),DAY(Index!J20))&amp;IF(MONTH(Index!J20)&lt;10,0&amp;MONTH(Index!J20),MONTH(Index!J20))&amp;YEAR(Index!J20),Index!K20),"")</f>
        <v/>
      </c>
    </row>
    <row r="21" spans="2:12" x14ac:dyDescent="0.25">
      <c r="B21" s="49" t="str">
        <f t="shared" si="0"/>
        <v/>
      </c>
      <c r="C21" s="50" t="str">
        <f t="shared" si="1"/>
        <v/>
      </c>
      <c r="D21" s="51"/>
      <c r="E21" s="51"/>
      <c r="F21" s="52" t="str">
        <f t="shared" si="2"/>
        <v/>
      </c>
      <c r="G21" s="52" t="str">
        <f t="shared" si="3"/>
        <v/>
      </c>
      <c r="H21" s="55"/>
      <c r="I21" s="53"/>
      <c r="J21" s="54"/>
      <c r="K21" s="53"/>
      <c r="L21" t="str">
        <f>IF(ISTEXT(I21),CONCATENATE(Index!I21,IF(DAY(Index!J21)&lt;10,0&amp;DAY(Index!J21),DAY(Index!J21))&amp;IF(MONTH(Index!J21)&lt;10,0&amp;MONTH(Index!J21),MONTH(Index!J21))&amp;YEAR(Index!J21),Index!K21),"")</f>
        <v/>
      </c>
    </row>
    <row r="22" spans="2:12" x14ac:dyDescent="0.25">
      <c r="B22" s="49" t="str">
        <f t="shared" si="0"/>
        <v/>
      </c>
      <c r="C22" s="50" t="str">
        <f t="shared" si="1"/>
        <v/>
      </c>
      <c r="D22" s="51"/>
      <c r="E22" s="51"/>
      <c r="F22" s="52" t="str">
        <f t="shared" si="2"/>
        <v/>
      </c>
      <c r="G22" s="52" t="str">
        <f t="shared" si="3"/>
        <v/>
      </c>
      <c r="H22" s="55"/>
      <c r="I22" s="53"/>
      <c r="J22" s="54"/>
      <c r="K22" s="53"/>
      <c r="L22" t="str">
        <f>IF(ISTEXT(I22),CONCATENATE(Index!I22,IF(DAY(Index!J22)&lt;10,0&amp;DAY(Index!J22),DAY(Index!J22))&amp;IF(MONTH(Index!J22)&lt;10,0&amp;MONTH(Index!J22),MONTH(Index!J22))&amp;YEAR(Index!J22),Index!K22),"")</f>
        <v/>
      </c>
    </row>
    <row r="23" spans="2:12" x14ac:dyDescent="0.25">
      <c r="B23" s="49" t="str">
        <f t="shared" si="0"/>
        <v/>
      </c>
      <c r="C23" s="50" t="str">
        <f t="shared" si="1"/>
        <v/>
      </c>
      <c r="D23" s="51"/>
      <c r="E23" s="51"/>
      <c r="F23" s="52" t="str">
        <f t="shared" si="2"/>
        <v/>
      </c>
      <c r="G23" s="52" t="str">
        <f t="shared" si="3"/>
        <v/>
      </c>
      <c r="H23" s="55"/>
      <c r="I23" s="53"/>
      <c r="J23" s="54"/>
      <c r="K23" s="53"/>
      <c r="L23" t="str">
        <f>IF(ISTEXT(I23),CONCATENATE(Index!I23,IF(DAY(Index!J23)&lt;10,0&amp;DAY(Index!J23),DAY(Index!J23))&amp;IF(MONTH(Index!J23)&lt;10,0&amp;MONTH(Index!J23),MONTH(Index!J23))&amp;YEAR(Index!J23),Index!K23),"")</f>
        <v/>
      </c>
    </row>
    <row r="24" spans="2:12" x14ac:dyDescent="0.25">
      <c r="B24" s="49" t="str">
        <f t="shared" si="0"/>
        <v/>
      </c>
      <c r="C24" s="50" t="str">
        <f t="shared" si="1"/>
        <v/>
      </c>
      <c r="D24" s="51"/>
      <c r="E24" s="51"/>
      <c r="F24" s="52" t="str">
        <f t="shared" si="2"/>
        <v/>
      </c>
      <c r="G24" s="52" t="str">
        <f t="shared" si="3"/>
        <v/>
      </c>
      <c r="H24" s="55"/>
      <c r="I24" s="53"/>
      <c r="J24" s="54"/>
      <c r="K24" s="53"/>
      <c r="L24" t="str">
        <f>IF(ISTEXT(I24),CONCATENATE(Index!I24,IF(DAY(Index!J24)&lt;10,0&amp;DAY(Index!J24),DAY(Index!J24))&amp;IF(MONTH(Index!J24)&lt;10,0&amp;MONTH(Index!J24),MONTH(Index!J24))&amp;YEAR(Index!J24),Index!K24),"")</f>
        <v/>
      </c>
    </row>
    <row r="25" spans="2:12" ht="5.25" customHeight="1" x14ac:dyDescent="0.25"/>
    <row r="26" spans="2:12" x14ac:dyDescent="0.25">
      <c r="B26" s="1" t="s">
        <v>28</v>
      </c>
    </row>
    <row r="27" spans="2:12" x14ac:dyDescent="0.25">
      <c r="B27" s="34">
        <v>1</v>
      </c>
      <c r="C27" s="65"/>
      <c r="D27" s="65"/>
      <c r="E27" s="65"/>
      <c r="F27" s="65"/>
      <c r="G27" s="65"/>
      <c r="H27" s="65"/>
      <c r="I27" s="65"/>
      <c r="J27" s="65"/>
      <c r="K27" s="66"/>
    </row>
    <row r="28" spans="2:12" x14ac:dyDescent="0.25">
      <c r="B28" s="35"/>
      <c r="C28" s="60"/>
      <c r="D28" s="60"/>
      <c r="E28" s="60"/>
      <c r="F28" s="60"/>
      <c r="G28" s="60"/>
      <c r="H28" s="60"/>
      <c r="I28" s="60"/>
      <c r="J28" s="60"/>
      <c r="K28" s="61"/>
    </row>
    <row r="29" spans="2:12" x14ac:dyDescent="0.25">
      <c r="B29" s="35"/>
      <c r="C29" s="60"/>
      <c r="D29" s="60"/>
      <c r="E29" s="60"/>
      <c r="F29" s="60"/>
      <c r="G29" s="60"/>
      <c r="H29" s="60"/>
      <c r="I29" s="60"/>
      <c r="J29" s="60"/>
      <c r="K29" s="61"/>
    </row>
    <row r="30" spans="2:12" x14ac:dyDescent="0.25">
      <c r="B30" s="35"/>
      <c r="C30" s="60"/>
      <c r="D30" s="60"/>
      <c r="E30" s="60"/>
      <c r="F30" s="60"/>
      <c r="G30" s="60"/>
      <c r="H30" s="60"/>
      <c r="I30" s="60"/>
      <c r="J30" s="60"/>
      <c r="K30" s="61"/>
    </row>
    <row r="31" spans="2:12" x14ac:dyDescent="0.25">
      <c r="B31" s="35"/>
      <c r="C31" s="60"/>
      <c r="D31" s="60"/>
      <c r="E31" s="60"/>
      <c r="F31" s="60"/>
      <c r="G31" s="60"/>
      <c r="H31" s="60"/>
      <c r="I31" s="60"/>
      <c r="J31" s="60"/>
      <c r="K31" s="61"/>
    </row>
    <row r="32" spans="2:12" x14ac:dyDescent="0.25">
      <c r="B32" s="35"/>
      <c r="C32" s="60"/>
      <c r="D32" s="60"/>
      <c r="E32" s="60"/>
      <c r="F32" s="60"/>
      <c r="G32" s="60"/>
      <c r="H32" s="60"/>
      <c r="I32" s="60"/>
      <c r="J32" s="60"/>
      <c r="K32" s="61"/>
    </row>
    <row r="33" spans="2:11" x14ac:dyDescent="0.25">
      <c r="B33" s="35"/>
      <c r="C33" s="60"/>
      <c r="D33" s="60"/>
      <c r="E33" s="60"/>
      <c r="F33" s="60"/>
      <c r="G33" s="60"/>
      <c r="H33" s="60"/>
      <c r="I33" s="60"/>
      <c r="J33" s="60"/>
      <c r="K33" s="61"/>
    </row>
    <row r="34" spans="2:11" x14ac:dyDescent="0.25">
      <c r="B34" s="36"/>
      <c r="C34" s="62"/>
      <c r="D34" s="62"/>
      <c r="E34" s="62"/>
      <c r="F34" s="62"/>
      <c r="G34" s="62"/>
      <c r="H34" s="62"/>
      <c r="I34" s="62"/>
      <c r="J34" s="62"/>
      <c r="K34" s="63"/>
    </row>
    <row r="35" spans="2:11" x14ac:dyDescent="0.25"/>
    <row r="36" spans="2:11" hidden="1" x14ac:dyDescent="0.25"/>
    <row r="37" spans="2:11" hidden="1" x14ac:dyDescent="0.25"/>
    <row r="38" spans="2:11" hidden="1" x14ac:dyDescent="0.25">
      <c r="C38" s="57" t="s">
        <v>12</v>
      </c>
      <c r="D38" s="57" t="s">
        <v>29</v>
      </c>
      <c r="E38" s="57" t="s">
        <v>39</v>
      </c>
    </row>
    <row r="39" spans="2:11" hidden="1" x14ac:dyDescent="0.25">
      <c r="C39" s="57" t="s">
        <v>11</v>
      </c>
      <c r="D39" s="57" t="s">
        <v>30</v>
      </c>
      <c r="E39" s="57" t="s">
        <v>40</v>
      </c>
    </row>
    <row r="40" spans="2:11" hidden="1" x14ac:dyDescent="0.25">
      <c r="C40" s="57" t="s">
        <v>10</v>
      </c>
      <c r="D40" s="57" t="s">
        <v>31</v>
      </c>
      <c r="E40" s="57"/>
    </row>
    <row r="41" spans="2:11" hidden="1" x14ac:dyDescent="0.25">
      <c r="C41" s="57" t="s">
        <v>38</v>
      </c>
      <c r="D41" s="57" t="s">
        <v>43</v>
      </c>
      <c r="E41" s="57"/>
    </row>
    <row r="42" spans="2:11" hidden="1" x14ac:dyDescent="0.25">
      <c r="C42" s="57" t="s">
        <v>45</v>
      </c>
      <c r="D42" s="57"/>
      <c r="E42" s="57"/>
    </row>
    <row r="43" spans="2:11" hidden="1" x14ac:dyDescent="0.25">
      <c r="C43" s="57" t="s">
        <v>9</v>
      </c>
      <c r="D43" s="57"/>
      <c r="E43" s="57"/>
    </row>
    <row r="44" spans="2:11" hidden="1" x14ac:dyDescent="0.25"/>
    <row r="45" spans="2:11" hidden="1" x14ac:dyDescent="0.25"/>
  </sheetData>
  <sheetProtection password="C83A" sheet="1" objects="1" scenarios="1" selectLockedCells="1"/>
  <mergeCells count="9">
    <mergeCell ref="C32:K32"/>
    <mergeCell ref="C33:K33"/>
    <mergeCell ref="C34:K34"/>
    <mergeCell ref="C30:K30"/>
    <mergeCell ref="D2:E2"/>
    <mergeCell ref="C27:K27"/>
    <mergeCell ref="C28:K28"/>
    <mergeCell ref="C29:K29"/>
    <mergeCell ref="C31:K31"/>
  </mergeCells>
  <dataValidations count="6">
    <dataValidation type="list" allowBlank="1" showInputMessage="1" showErrorMessage="1" sqref="D10:D24">
      <formula1>$C$38:$C$43</formula1>
    </dataValidation>
    <dataValidation type="list" allowBlank="1" showInputMessage="1" showErrorMessage="1" sqref="E10:E24">
      <formula1>$E$38:$E$39</formula1>
    </dataValidation>
    <dataValidation type="textLength" operator="equal" allowBlank="1" showInputMessage="1" showErrorMessage="1" errorTitle="BSR Code of the Bank" error="Please ensure that you have entered 7 digit BSR code." sqref="I10:I24">
      <formula1>7</formula1>
    </dataValidation>
    <dataValidation type="textLength" operator="equal" allowBlank="1" showInputMessage="1" showErrorMessage="1" errorTitle="Challan Serial Number" error="Please check you have enter 5 digit Challan Serial Number" sqref="K10:K24">
      <formula1>5</formula1>
    </dataValidation>
    <dataValidation type="list" allowBlank="1" showInputMessage="1" showErrorMessage="1" sqref="D7">
      <formula1>"E-TDS Q1,E-TDS Q2,E-TDS Q3,E-TDS Q4"</formula1>
    </dataValidation>
    <dataValidation type="list" allowBlank="1" showInputMessage="1" showErrorMessage="1" sqref="D4">
      <formula1>$D$38:$D$40</formula1>
    </dataValidation>
  </dataValidations>
  <hyperlinks>
    <hyperlink ref="C10" location="'C 01'!Print_Area" display="'C 01'!Print_Area"/>
    <hyperlink ref="C11:C24" location="'C 01'!Print_Area" display="'C 01'!Print_Area"/>
    <hyperlink ref="G3" r:id="rId1" display="mailto:amit.ganar@gmail.com"/>
  </hyperlinks>
  <printOptions horizontalCentered="1"/>
  <pageMargins left="0.25" right="0.25" top="0.75" bottom="0.75" header="0.3" footer="0.3"/>
  <pageSetup fitToHeight="0" orientation="landscape" blackAndWhite="1" r:id="rId2"/>
  <ignoredErrors>
    <ignoredError sqref="C10:C24" unlockedFormula="1"/>
    <ignoredError sqref="I10:I24 K10:K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D185"/>
  <sheetViews>
    <sheetView showGridLines="0" zoomScaleNormal="100" workbookViewId="0">
      <selection activeCell="D9" sqref="D9"/>
    </sheetView>
  </sheetViews>
  <sheetFormatPr defaultColWidth="9" defaultRowHeight="15" x14ac:dyDescent="0.25"/>
  <cols>
    <col min="1" max="1" width="1.5703125" customWidth="1"/>
    <col min="2" max="2" width="6" customWidth="1"/>
    <col min="3" max="3" width="35.5703125" customWidth="1"/>
    <col min="4" max="4" width="15.5703125" customWidth="1"/>
    <col min="5" max="5" width="2.28515625" customWidth="1"/>
  </cols>
  <sheetData>
    <row r="1" spans="2:4" x14ac:dyDescent="0.25">
      <c r="B1" t="str">
        <f>IF(ISTEXT(Index!D2),Index!D2,"")</f>
        <v>ABC Pvt Ltd</v>
      </c>
    </row>
    <row r="2" spans="2:4" x14ac:dyDescent="0.25">
      <c r="B2" s="38" t="s">
        <v>37</v>
      </c>
    </row>
    <row r="3" spans="2:4" x14ac:dyDescent="0.25">
      <c r="B3" s="47" t="s">
        <v>7</v>
      </c>
      <c r="C3" s="46" t="s">
        <v>36</v>
      </c>
      <c r="D3" s="48" t="s">
        <v>2</v>
      </c>
    </row>
    <row r="4" spans="2:4" x14ac:dyDescent="0.25">
      <c r="B4" s="39">
        <f t="shared" ref="B4:B35" si="0">IF(ISTEXT(C4),ROW()-3,"")</f>
        <v>1</v>
      </c>
      <c r="C4" s="40" t="s">
        <v>53</v>
      </c>
      <c r="D4" s="41" t="s">
        <v>47</v>
      </c>
    </row>
    <row r="5" spans="2:4" x14ac:dyDescent="0.25">
      <c r="B5" s="42">
        <f t="shared" si="0"/>
        <v>2</v>
      </c>
      <c r="C5" s="40" t="s">
        <v>54</v>
      </c>
      <c r="D5" s="43" t="s">
        <v>48</v>
      </c>
    </row>
    <row r="6" spans="2:4" x14ac:dyDescent="0.25">
      <c r="B6" s="42">
        <f t="shared" si="0"/>
        <v>3</v>
      </c>
      <c r="C6" s="40" t="s">
        <v>55</v>
      </c>
      <c r="D6" s="43" t="s">
        <v>49</v>
      </c>
    </row>
    <row r="7" spans="2:4" x14ac:dyDescent="0.25">
      <c r="B7" s="42">
        <f t="shared" si="0"/>
        <v>4</v>
      </c>
      <c r="C7" s="40" t="s">
        <v>57</v>
      </c>
      <c r="D7" s="43" t="s">
        <v>56</v>
      </c>
    </row>
    <row r="8" spans="2:4" x14ac:dyDescent="0.25">
      <c r="B8" s="42">
        <f t="shared" si="0"/>
        <v>5</v>
      </c>
      <c r="C8" s="40" t="s">
        <v>59</v>
      </c>
      <c r="D8" s="43" t="s">
        <v>60</v>
      </c>
    </row>
    <row r="9" spans="2:4" x14ac:dyDescent="0.25">
      <c r="B9" s="42" t="str">
        <f t="shared" si="0"/>
        <v/>
      </c>
      <c r="C9" s="40"/>
      <c r="D9" s="43"/>
    </row>
    <row r="10" spans="2:4" x14ac:dyDescent="0.25">
      <c r="B10" s="42" t="str">
        <f t="shared" si="0"/>
        <v/>
      </c>
      <c r="C10" s="40"/>
      <c r="D10" s="43"/>
    </row>
    <row r="11" spans="2:4" x14ac:dyDescent="0.25">
      <c r="B11" s="42" t="str">
        <f t="shared" si="0"/>
        <v/>
      </c>
      <c r="C11" s="40"/>
      <c r="D11" s="43"/>
    </row>
    <row r="12" spans="2:4" x14ac:dyDescent="0.25">
      <c r="B12" s="42" t="str">
        <f t="shared" si="0"/>
        <v/>
      </c>
      <c r="C12" s="40"/>
      <c r="D12" s="43"/>
    </row>
    <row r="13" spans="2:4" x14ac:dyDescent="0.25">
      <c r="B13" s="42" t="str">
        <f t="shared" si="0"/>
        <v/>
      </c>
      <c r="C13" s="40"/>
      <c r="D13" s="43"/>
    </row>
    <row r="14" spans="2:4" x14ac:dyDescent="0.25">
      <c r="B14" s="42" t="str">
        <f t="shared" si="0"/>
        <v/>
      </c>
      <c r="C14" s="40"/>
      <c r="D14" s="43"/>
    </row>
    <row r="15" spans="2:4" x14ac:dyDescent="0.25">
      <c r="B15" s="42" t="str">
        <f t="shared" si="0"/>
        <v/>
      </c>
      <c r="C15" s="40"/>
      <c r="D15" s="43"/>
    </row>
    <row r="16" spans="2:4" x14ac:dyDescent="0.25">
      <c r="B16" s="42" t="str">
        <f t="shared" si="0"/>
        <v/>
      </c>
      <c r="C16" s="40"/>
      <c r="D16" s="43"/>
    </row>
    <row r="17" spans="2:4" x14ac:dyDescent="0.25">
      <c r="B17" s="42" t="str">
        <f t="shared" si="0"/>
        <v/>
      </c>
      <c r="C17" s="40"/>
      <c r="D17" s="43"/>
    </row>
    <row r="18" spans="2:4" x14ac:dyDescent="0.25">
      <c r="B18" s="42" t="str">
        <f t="shared" si="0"/>
        <v/>
      </c>
      <c r="C18" s="40"/>
      <c r="D18" s="43"/>
    </row>
    <row r="19" spans="2:4" x14ac:dyDescent="0.25">
      <c r="B19" s="42" t="str">
        <f t="shared" si="0"/>
        <v/>
      </c>
      <c r="C19" s="40"/>
      <c r="D19" s="43"/>
    </row>
    <row r="20" spans="2:4" x14ac:dyDescent="0.25">
      <c r="B20" s="42" t="str">
        <f t="shared" si="0"/>
        <v/>
      </c>
      <c r="C20" s="40"/>
      <c r="D20" s="43"/>
    </row>
    <row r="21" spans="2:4" x14ac:dyDescent="0.25">
      <c r="B21" s="42" t="str">
        <f t="shared" si="0"/>
        <v/>
      </c>
      <c r="C21" s="40"/>
      <c r="D21" s="43"/>
    </row>
    <row r="22" spans="2:4" x14ac:dyDescent="0.25">
      <c r="B22" s="42" t="str">
        <f t="shared" si="0"/>
        <v/>
      </c>
      <c r="C22" s="40"/>
      <c r="D22" s="43"/>
    </row>
    <row r="23" spans="2:4" x14ac:dyDescent="0.25">
      <c r="B23" s="42" t="str">
        <f t="shared" si="0"/>
        <v/>
      </c>
      <c r="C23" s="40"/>
      <c r="D23" s="43"/>
    </row>
    <row r="24" spans="2:4" x14ac:dyDescent="0.25">
      <c r="B24" s="42" t="str">
        <f t="shared" si="0"/>
        <v/>
      </c>
      <c r="C24" s="40"/>
      <c r="D24" s="43"/>
    </row>
    <row r="25" spans="2:4" x14ac:dyDescent="0.25">
      <c r="B25" s="42" t="str">
        <f t="shared" si="0"/>
        <v/>
      </c>
      <c r="C25" s="40"/>
      <c r="D25" s="43"/>
    </row>
    <row r="26" spans="2:4" x14ac:dyDescent="0.25">
      <c r="B26" s="42" t="str">
        <f t="shared" si="0"/>
        <v/>
      </c>
      <c r="C26" s="40"/>
      <c r="D26" s="43"/>
    </row>
    <row r="27" spans="2:4" x14ac:dyDescent="0.25">
      <c r="B27" s="42" t="str">
        <f t="shared" si="0"/>
        <v/>
      </c>
      <c r="C27" s="40"/>
      <c r="D27" s="43"/>
    </row>
    <row r="28" spans="2:4" x14ac:dyDescent="0.25">
      <c r="B28" s="42" t="str">
        <f t="shared" si="0"/>
        <v/>
      </c>
      <c r="C28" s="40"/>
      <c r="D28" s="43"/>
    </row>
    <row r="29" spans="2:4" x14ac:dyDescent="0.25">
      <c r="B29" s="42" t="str">
        <f t="shared" si="0"/>
        <v/>
      </c>
      <c r="C29" s="40"/>
      <c r="D29" s="43"/>
    </row>
    <row r="30" spans="2:4" x14ac:dyDescent="0.25">
      <c r="B30" s="42" t="str">
        <f t="shared" si="0"/>
        <v/>
      </c>
      <c r="C30" s="40"/>
      <c r="D30" s="43"/>
    </row>
    <row r="31" spans="2:4" x14ac:dyDescent="0.25">
      <c r="B31" s="42" t="str">
        <f t="shared" si="0"/>
        <v/>
      </c>
      <c r="C31" s="40"/>
      <c r="D31" s="43"/>
    </row>
    <row r="32" spans="2:4" x14ac:dyDescent="0.25">
      <c r="B32" s="42" t="str">
        <f t="shared" si="0"/>
        <v/>
      </c>
      <c r="C32" s="40"/>
      <c r="D32" s="43"/>
    </row>
    <row r="33" spans="2:4" x14ac:dyDescent="0.25">
      <c r="B33" s="42" t="str">
        <f t="shared" si="0"/>
        <v/>
      </c>
      <c r="C33" s="40"/>
      <c r="D33" s="43"/>
    </row>
    <row r="34" spans="2:4" x14ac:dyDescent="0.25">
      <c r="B34" s="42" t="str">
        <f t="shared" si="0"/>
        <v/>
      </c>
      <c r="C34" s="40"/>
      <c r="D34" s="43"/>
    </row>
    <row r="35" spans="2:4" x14ac:dyDescent="0.25">
      <c r="B35" s="42" t="str">
        <f t="shared" si="0"/>
        <v/>
      </c>
      <c r="C35" s="40"/>
      <c r="D35" s="43"/>
    </row>
    <row r="36" spans="2:4" x14ac:dyDescent="0.25">
      <c r="B36" s="42" t="str">
        <f t="shared" ref="B36:B67" si="1">IF(ISTEXT(C36),ROW()-3,"")</f>
        <v/>
      </c>
      <c r="C36" s="40"/>
      <c r="D36" s="43"/>
    </row>
    <row r="37" spans="2:4" x14ac:dyDescent="0.25">
      <c r="B37" s="42" t="str">
        <f t="shared" si="1"/>
        <v/>
      </c>
      <c r="C37" s="40"/>
      <c r="D37" s="43"/>
    </row>
    <row r="38" spans="2:4" x14ac:dyDescent="0.25">
      <c r="B38" s="42" t="str">
        <f t="shared" si="1"/>
        <v/>
      </c>
      <c r="C38" s="40"/>
      <c r="D38" s="43"/>
    </row>
    <row r="39" spans="2:4" x14ac:dyDescent="0.25">
      <c r="B39" s="42" t="str">
        <f t="shared" si="1"/>
        <v/>
      </c>
      <c r="C39" s="40"/>
      <c r="D39" s="43"/>
    </row>
    <row r="40" spans="2:4" x14ac:dyDescent="0.25">
      <c r="B40" s="42" t="str">
        <f t="shared" si="1"/>
        <v/>
      </c>
      <c r="C40" s="40"/>
      <c r="D40" s="43"/>
    </row>
    <row r="41" spans="2:4" x14ac:dyDescent="0.25">
      <c r="B41" s="42" t="str">
        <f t="shared" si="1"/>
        <v/>
      </c>
      <c r="C41" s="40"/>
      <c r="D41" s="43"/>
    </row>
    <row r="42" spans="2:4" x14ac:dyDescent="0.25">
      <c r="B42" s="42" t="str">
        <f t="shared" si="1"/>
        <v/>
      </c>
      <c r="C42" s="40"/>
      <c r="D42" s="43"/>
    </row>
    <row r="43" spans="2:4" x14ac:dyDescent="0.25">
      <c r="B43" s="42" t="str">
        <f t="shared" si="1"/>
        <v/>
      </c>
      <c r="C43" s="40"/>
      <c r="D43" s="43"/>
    </row>
    <row r="44" spans="2:4" x14ac:dyDescent="0.25">
      <c r="B44" s="42" t="str">
        <f t="shared" si="1"/>
        <v/>
      </c>
      <c r="C44" s="40"/>
      <c r="D44" s="43"/>
    </row>
    <row r="45" spans="2:4" x14ac:dyDescent="0.25">
      <c r="B45" s="42" t="str">
        <f t="shared" si="1"/>
        <v/>
      </c>
      <c r="C45" s="40"/>
      <c r="D45" s="43"/>
    </row>
    <row r="46" spans="2:4" x14ac:dyDescent="0.25">
      <c r="B46" s="42" t="str">
        <f t="shared" si="1"/>
        <v/>
      </c>
      <c r="C46" s="40"/>
      <c r="D46" s="43"/>
    </row>
    <row r="47" spans="2:4" x14ac:dyDescent="0.25">
      <c r="B47" s="42" t="str">
        <f t="shared" si="1"/>
        <v/>
      </c>
      <c r="C47" s="40"/>
      <c r="D47" s="43"/>
    </row>
    <row r="48" spans="2:4" x14ac:dyDescent="0.25">
      <c r="B48" s="42" t="str">
        <f t="shared" si="1"/>
        <v/>
      </c>
      <c r="C48" s="40"/>
      <c r="D48" s="43"/>
    </row>
    <row r="49" spans="2:4" x14ac:dyDescent="0.25">
      <c r="B49" s="42" t="str">
        <f t="shared" si="1"/>
        <v/>
      </c>
      <c r="C49" s="40"/>
      <c r="D49" s="43"/>
    </row>
    <row r="50" spans="2:4" x14ac:dyDescent="0.25">
      <c r="B50" s="42" t="str">
        <f t="shared" si="1"/>
        <v/>
      </c>
      <c r="C50" s="40"/>
      <c r="D50" s="43"/>
    </row>
    <row r="51" spans="2:4" x14ac:dyDescent="0.25">
      <c r="B51" s="42" t="str">
        <f t="shared" si="1"/>
        <v/>
      </c>
      <c r="C51" s="40"/>
      <c r="D51" s="43"/>
    </row>
    <row r="52" spans="2:4" x14ac:dyDescent="0.25">
      <c r="B52" s="42" t="str">
        <f t="shared" si="1"/>
        <v/>
      </c>
      <c r="C52" s="40"/>
      <c r="D52" s="43"/>
    </row>
    <row r="53" spans="2:4" x14ac:dyDescent="0.25">
      <c r="B53" s="42" t="str">
        <f t="shared" si="1"/>
        <v/>
      </c>
      <c r="C53" s="40"/>
      <c r="D53" s="43"/>
    </row>
    <row r="54" spans="2:4" x14ac:dyDescent="0.25">
      <c r="B54" s="42" t="str">
        <f t="shared" si="1"/>
        <v/>
      </c>
      <c r="C54" s="40"/>
      <c r="D54" s="43"/>
    </row>
    <row r="55" spans="2:4" x14ac:dyDescent="0.25">
      <c r="B55" s="42" t="str">
        <f t="shared" si="1"/>
        <v/>
      </c>
      <c r="C55" s="40"/>
      <c r="D55" s="43"/>
    </row>
    <row r="56" spans="2:4" x14ac:dyDescent="0.25">
      <c r="B56" s="42" t="str">
        <f t="shared" si="1"/>
        <v/>
      </c>
      <c r="C56" s="40"/>
      <c r="D56" s="43"/>
    </row>
    <row r="57" spans="2:4" x14ac:dyDescent="0.25">
      <c r="B57" s="42" t="str">
        <f t="shared" si="1"/>
        <v/>
      </c>
      <c r="C57" s="40"/>
      <c r="D57" s="43"/>
    </row>
    <row r="58" spans="2:4" x14ac:dyDescent="0.25">
      <c r="B58" s="42" t="str">
        <f t="shared" si="1"/>
        <v/>
      </c>
      <c r="C58" s="40"/>
      <c r="D58" s="43"/>
    </row>
    <row r="59" spans="2:4" x14ac:dyDescent="0.25">
      <c r="B59" s="42" t="str">
        <f t="shared" si="1"/>
        <v/>
      </c>
      <c r="C59" s="40"/>
      <c r="D59" s="43"/>
    </row>
    <row r="60" spans="2:4" x14ac:dyDescent="0.25">
      <c r="B60" s="42" t="str">
        <f t="shared" si="1"/>
        <v/>
      </c>
      <c r="C60" s="40"/>
      <c r="D60" s="43"/>
    </row>
    <row r="61" spans="2:4" x14ac:dyDescent="0.25">
      <c r="B61" s="42" t="str">
        <f t="shared" si="1"/>
        <v/>
      </c>
      <c r="C61" s="40"/>
      <c r="D61" s="43"/>
    </row>
    <row r="62" spans="2:4" x14ac:dyDescent="0.25">
      <c r="B62" s="42" t="str">
        <f t="shared" si="1"/>
        <v/>
      </c>
      <c r="C62" s="40"/>
      <c r="D62" s="43"/>
    </row>
    <row r="63" spans="2:4" x14ac:dyDescent="0.25">
      <c r="B63" s="42" t="str">
        <f t="shared" si="1"/>
        <v/>
      </c>
      <c r="C63" s="40"/>
      <c r="D63" s="43"/>
    </row>
    <row r="64" spans="2:4" x14ac:dyDescent="0.25">
      <c r="B64" s="42" t="str">
        <f t="shared" si="1"/>
        <v/>
      </c>
      <c r="C64" s="40"/>
      <c r="D64" s="43"/>
    </row>
    <row r="65" spans="2:4" x14ac:dyDescent="0.25">
      <c r="B65" s="42" t="str">
        <f t="shared" si="1"/>
        <v/>
      </c>
      <c r="C65" s="40"/>
      <c r="D65" s="43"/>
    </row>
    <row r="66" spans="2:4" x14ac:dyDescent="0.25">
      <c r="B66" s="42" t="str">
        <f t="shared" si="1"/>
        <v/>
      </c>
      <c r="C66" s="40"/>
      <c r="D66" s="43"/>
    </row>
    <row r="67" spans="2:4" x14ac:dyDescent="0.25">
      <c r="B67" s="42" t="str">
        <f t="shared" si="1"/>
        <v/>
      </c>
      <c r="C67" s="40"/>
      <c r="D67" s="43"/>
    </row>
    <row r="68" spans="2:4" x14ac:dyDescent="0.25">
      <c r="B68" s="42" t="str">
        <f t="shared" ref="B68:B96" si="2">IF(ISTEXT(C68),ROW()-3,"")</f>
        <v/>
      </c>
      <c r="C68" s="40"/>
      <c r="D68" s="43"/>
    </row>
    <row r="69" spans="2:4" x14ac:dyDescent="0.25">
      <c r="B69" s="42" t="str">
        <f t="shared" si="2"/>
        <v/>
      </c>
      <c r="C69" s="40"/>
      <c r="D69" s="43"/>
    </row>
    <row r="70" spans="2:4" x14ac:dyDescent="0.25">
      <c r="B70" s="42" t="str">
        <f t="shared" si="2"/>
        <v/>
      </c>
      <c r="C70" s="40"/>
      <c r="D70" s="43"/>
    </row>
    <row r="71" spans="2:4" x14ac:dyDescent="0.25">
      <c r="B71" s="42" t="str">
        <f t="shared" si="2"/>
        <v/>
      </c>
      <c r="C71" s="40"/>
      <c r="D71" s="43"/>
    </row>
    <row r="72" spans="2:4" x14ac:dyDescent="0.25">
      <c r="B72" s="42" t="str">
        <f t="shared" si="2"/>
        <v/>
      </c>
      <c r="C72" s="40"/>
      <c r="D72" s="43"/>
    </row>
    <row r="73" spans="2:4" x14ac:dyDescent="0.25">
      <c r="B73" s="42" t="str">
        <f t="shared" si="2"/>
        <v/>
      </c>
      <c r="C73" s="40"/>
      <c r="D73" s="43"/>
    </row>
    <row r="74" spans="2:4" x14ac:dyDescent="0.25">
      <c r="B74" s="42" t="str">
        <f t="shared" si="2"/>
        <v/>
      </c>
      <c r="C74" s="40"/>
      <c r="D74" s="43"/>
    </row>
    <row r="75" spans="2:4" x14ac:dyDescent="0.25">
      <c r="B75" s="42" t="str">
        <f t="shared" si="2"/>
        <v/>
      </c>
      <c r="C75" s="40"/>
      <c r="D75" s="43"/>
    </row>
    <row r="76" spans="2:4" x14ac:dyDescent="0.25">
      <c r="B76" s="42" t="str">
        <f t="shared" si="2"/>
        <v/>
      </c>
      <c r="C76" s="40"/>
      <c r="D76" s="43"/>
    </row>
    <row r="77" spans="2:4" x14ac:dyDescent="0.25">
      <c r="B77" s="42" t="str">
        <f t="shared" si="2"/>
        <v/>
      </c>
      <c r="C77" s="40"/>
      <c r="D77" s="43"/>
    </row>
    <row r="78" spans="2:4" x14ac:dyDescent="0.25">
      <c r="B78" s="42" t="str">
        <f t="shared" si="2"/>
        <v/>
      </c>
      <c r="C78" s="40"/>
      <c r="D78" s="43"/>
    </row>
    <row r="79" spans="2:4" x14ac:dyDescent="0.25">
      <c r="B79" s="42" t="str">
        <f t="shared" si="2"/>
        <v/>
      </c>
      <c r="C79" s="40"/>
      <c r="D79" s="43"/>
    </row>
    <row r="80" spans="2:4" x14ac:dyDescent="0.25">
      <c r="B80" s="42" t="str">
        <f t="shared" si="2"/>
        <v/>
      </c>
      <c r="C80" s="40"/>
      <c r="D80" s="43"/>
    </row>
    <row r="81" spans="2:4" x14ac:dyDescent="0.25">
      <c r="B81" s="42" t="str">
        <f t="shared" si="2"/>
        <v/>
      </c>
      <c r="C81" s="40"/>
      <c r="D81" s="43"/>
    </row>
    <row r="82" spans="2:4" x14ac:dyDescent="0.25">
      <c r="B82" s="42" t="str">
        <f t="shared" si="2"/>
        <v/>
      </c>
      <c r="C82" s="40"/>
      <c r="D82" s="43"/>
    </row>
    <row r="83" spans="2:4" x14ac:dyDescent="0.25">
      <c r="B83" s="42" t="str">
        <f t="shared" si="2"/>
        <v/>
      </c>
      <c r="C83" s="40"/>
      <c r="D83" s="43"/>
    </row>
    <row r="84" spans="2:4" x14ac:dyDescent="0.25">
      <c r="B84" s="42" t="str">
        <f t="shared" si="2"/>
        <v/>
      </c>
      <c r="C84" s="40"/>
      <c r="D84" s="43"/>
    </row>
    <row r="85" spans="2:4" x14ac:dyDescent="0.25">
      <c r="B85" s="42" t="str">
        <f t="shared" si="2"/>
        <v/>
      </c>
      <c r="C85" s="40"/>
      <c r="D85" s="43"/>
    </row>
    <row r="86" spans="2:4" x14ac:dyDescent="0.25">
      <c r="B86" s="42" t="str">
        <f t="shared" si="2"/>
        <v/>
      </c>
      <c r="C86" s="40"/>
      <c r="D86" s="43"/>
    </row>
    <row r="87" spans="2:4" x14ac:dyDescent="0.25">
      <c r="B87" s="42" t="str">
        <f t="shared" si="2"/>
        <v/>
      </c>
      <c r="C87" s="40"/>
      <c r="D87" s="43"/>
    </row>
    <row r="88" spans="2:4" x14ac:dyDescent="0.25">
      <c r="B88" s="42" t="str">
        <f t="shared" si="2"/>
        <v/>
      </c>
      <c r="C88" s="40"/>
      <c r="D88" s="43"/>
    </row>
    <row r="89" spans="2:4" x14ac:dyDescent="0.25">
      <c r="B89" s="42" t="str">
        <f t="shared" si="2"/>
        <v/>
      </c>
      <c r="C89" s="40"/>
      <c r="D89" s="43"/>
    </row>
    <row r="90" spans="2:4" x14ac:dyDescent="0.25">
      <c r="B90" s="42" t="str">
        <f t="shared" si="2"/>
        <v/>
      </c>
      <c r="C90" s="40"/>
      <c r="D90" s="43"/>
    </row>
    <row r="91" spans="2:4" x14ac:dyDescent="0.25">
      <c r="B91" s="42" t="str">
        <f t="shared" si="2"/>
        <v/>
      </c>
      <c r="C91" s="40"/>
      <c r="D91" s="43"/>
    </row>
    <row r="92" spans="2:4" x14ac:dyDescent="0.25">
      <c r="B92" s="42" t="str">
        <f t="shared" si="2"/>
        <v/>
      </c>
      <c r="C92" s="40"/>
      <c r="D92" s="43"/>
    </row>
    <row r="93" spans="2:4" x14ac:dyDescent="0.25">
      <c r="B93" s="42" t="str">
        <f t="shared" si="2"/>
        <v/>
      </c>
      <c r="C93" s="40"/>
      <c r="D93" s="43"/>
    </row>
    <row r="94" spans="2:4" x14ac:dyDescent="0.25">
      <c r="B94" s="42" t="str">
        <f t="shared" si="2"/>
        <v/>
      </c>
      <c r="C94" s="40"/>
      <c r="D94" s="43"/>
    </row>
    <row r="95" spans="2:4" x14ac:dyDescent="0.25">
      <c r="B95" s="42" t="str">
        <f t="shared" si="2"/>
        <v/>
      </c>
      <c r="C95" s="40"/>
      <c r="D95" s="43"/>
    </row>
    <row r="96" spans="2:4" x14ac:dyDescent="0.25">
      <c r="B96" s="44" t="str">
        <f t="shared" si="2"/>
        <v/>
      </c>
      <c r="C96" s="40"/>
      <c r="D96" s="45"/>
    </row>
    <row r="97" spans="2:4" x14ac:dyDescent="0.25">
      <c r="B97" s="42" t="str">
        <f t="shared" ref="B97:B160" si="3">IF(ISTEXT(C97),ROW()-3,"")</f>
        <v/>
      </c>
      <c r="C97" s="40"/>
      <c r="D97" s="43"/>
    </row>
    <row r="98" spans="2:4" x14ac:dyDescent="0.25">
      <c r="B98" s="42" t="str">
        <f t="shared" si="3"/>
        <v/>
      </c>
      <c r="C98" s="40"/>
      <c r="D98" s="43"/>
    </row>
    <row r="99" spans="2:4" x14ac:dyDescent="0.25">
      <c r="B99" s="42" t="str">
        <f t="shared" si="3"/>
        <v/>
      </c>
      <c r="C99" s="40"/>
      <c r="D99" s="43"/>
    </row>
    <row r="100" spans="2:4" x14ac:dyDescent="0.25">
      <c r="B100" s="42" t="str">
        <f t="shared" si="3"/>
        <v/>
      </c>
      <c r="C100" s="40"/>
      <c r="D100" s="43"/>
    </row>
    <row r="101" spans="2:4" x14ac:dyDescent="0.25">
      <c r="B101" s="42" t="str">
        <f t="shared" si="3"/>
        <v/>
      </c>
      <c r="C101" s="40"/>
      <c r="D101" s="43"/>
    </row>
    <row r="102" spans="2:4" x14ac:dyDescent="0.25">
      <c r="B102" s="42" t="str">
        <f t="shared" si="3"/>
        <v/>
      </c>
      <c r="C102" s="40"/>
      <c r="D102" s="43"/>
    </row>
    <row r="103" spans="2:4" x14ac:dyDescent="0.25">
      <c r="B103" s="42" t="str">
        <f t="shared" si="3"/>
        <v/>
      </c>
      <c r="C103" s="40"/>
      <c r="D103" s="43"/>
    </row>
    <row r="104" spans="2:4" x14ac:dyDescent="0.25">
      <c r="B104" s="42" t="str">
        <f t="shared" si="3"/>
        <v/>
      </c>
      <c r="C104" s="40"/>
      <c r="D104" s="43"/>
    </row>
    <row r="105" spans="2:4" x14ac:dyDescent="0.25">
      <c r="B105" s="42" t="str">
        <f t="shared" si="3"/>
        <v/>
      </c>
      <c r="C105" s="40"/>
      <c r="D105" s="43"/>
    </row>
    <row r="106" spans="2:4" x14ac:dyDescent="0.25">
      <c r="B106" s="42" t="str">
        <f t="shared" si="3"/>
        <v/>
      </c>
      <c r="C106" s="40"/>
      <c r="D106" s="43"/>
    </row>
    <row r="107" spans="2:4" x14ac:dyDescent="0.25">
      <c r="B107" s="42" t="str">
        <f t="shared" si="3"/>
        <v/>
      </c>
      <c r="C107" s="40"/>
      <c r="D107" s="43"/>
    </row>
    <row r="108" spans="2:4" x14ac:dyDescent="0.25">
      <c r="B108" s="42" t="str">
        <f t="shared" si="3"/>
        <v/>
      </c>
      <c r="C108" s="40"/>
      <c r="D108" s="43"/>
    </row>
    <row r="109" spans="2:4" x14ac:dyDescent="0.25">
      <c r="B109" s="42" t="str">
        <f t="shared" si="3"/>
        <v/>
      </c>
      <c r="C109" s="40"/>
      <c r="D109" s="43"/>
    </row>
    <row r="110" spans="2:4" x14ac:dyDescent="0.25">
      <c r="B110" s="42" t="str">
        <f t="shared" si="3"/>
        <v/>
      </c>
      <c r="C110" s="40"/>
      <c r="D110" s="43"/>
    </row>
    <row r="111" spans="2:4" x14ac:dyDescent="0.25">
      <c r="B111" s="42" t="str">
        <f t="shared" si="3"/>
        <v/>
      </c>
      <c r="C111" s="40"/>
      <c r="D111" s="43"/>
    </row>
    <row r="112" spans="2:4" x14ac:dyDescent="0.25">
      <c r="B112" s="42" t="str">
        <f t="shared" si="3"/>
        <v/>
      </c>
      <c r="C112" s="40"/>
      <c r="D112" s="43"/>
    </row>
    <row r="113" spans="2:4" x14ac:dyDescent="0.25">
      <c r="B113" s="42" t="str">
        <f t="shared" si="3"/>
        <v/>
      </c>
      <c r="C113" s="40"/>
      <c r="D113" s="43"/>
    </row>
    <row r="114" spans="2:4" x14ac:dyDescent="0.25">
      <c r="B114" s="42" t="str">
        <f t="shared" si="3"/>
        <v/>
      </c>
      <c r="C114" s="40"/>
      <c r="D114" s="43"/>
    </row>
    <row r="115" spans="2:4" x14ac:dyDescent="0.25">
      <c r="B115" s="42" t="str">
        <f t="shared" si="3"/>
        <v/>
      </c>
      <c r="C115" s="40"/>
      <c r="D115" s="43"/>
    </row>
    <row r="116" spans="2:4" x14ac:dyDescent="0.25">
      <c r="B116" s="42" t="str">
        <f t="shared" si="3"/>
        <v/>
      </c>
      <c r="C116" s="40"/>
      <c r="D116" s="43"/>
    </row>
    <row r="117" spans="2:4" x14ac:dyDescent="0.25">
      <c r="B117" s="42" t="str">
        <f t="shared" si="3"/>
        <v/>
      </c>
      <c r="C117" s="40"/>
      <c r="D117" s="43"/>
    </row>
    <row r="118" spans="2:4" x14ac:dyDescent="0.25">
      <c r="B118" s="42" t="str">
        <f t="shared" si="3"/>
        <v/>
      </c>
      <c r="C118" s="40"/>
      <c r="D118" s="43"/>
    </row>
    <row r="119" spans="2:4" x14ac:dyDescent="0.25">
      <c r="B119" s="42" t="str">
        <f t="shared" si="3"/>
        <v/>
      </c>
      <c r="C119" s="40"/>
      <c r="D119" s="43"/>
    </row>
    <row r="120" spans="2:4" x14ac:dyDescent="0.25">
      <c r="B120" s="42" t="str">
        <f t="shared" si="3"/>
        <v/>
      </c>
      <c r="C120" s="40"/>
      <c r="D120" s="43"/>
    </row>
    <row r="121" spans="2:4" x14ac:dyDescent="0.25">
      <c r="B121" s="42" t="str">
        <f t="shared" si="3"/>
        <v/>
      </c>
      <c r="C121" s="40"/>
      <c r="D121" s="43"/>
    </row>
    <row r="122" spans="2:4" x14ac:dyDescent="0.25">
      <c r="B122" s="42" t="str">
        <f t="shared" si="3"/>
        <v/>
      </c>
      <c r="C122" s="40"/>
      <c r="D122" s="43"/>
    </row>
    <row r="123" spans="2:4" x14ac:dyDescent="0.25">
      <c r="B123" s="42" t="str">
        <f t="shared" si="3"/>
        <v/>
      </c>
      <c r="C123" s="40"/>
      <c r="D123" s="43"/>
    </row>
    <row r="124" spans="2:4" x14ac:dyDescent="0.25">
      <c r="B124" s="42" t="str">
        <f t="shared" si="3"/>
        <v/>
      </c>
      <c r="C124" s="40"/>
      <c r="D124" s="43"/>
    </row>
    <row r="125" spans="2:4" x14ac:dyDescent="0.25">
      <c r="B125" s="42" t="str">
        <f t="shared" si="3"/>
        <v/>
      </c>
      <c r="C125" s="40"/>
      <c r="D125" s="43"/>
    </row>
    <row r="126" spans="2:4" x14ac:dyDescent="0.25">
      <c r="B126" s="42" t="str">
        <f t="shared" si="3"/>
        <v/>
      </c>
      <c r="C126" s="40"/>
      <c r="D126" s="43"/>
    </row>
    <row r="127" spans="2:4" x14ac:dyDescent="0.25">
      <c r="B127" s="42" t="str">
        <f t="shared" si="3"/>
        <v/>
      </c>
      <c r="C127" s="40"/>
      <c r="D127" s="43"/>
    </row>
    <row r="128" spans="2:4" x14ac:dyDescent="0.25">
      <c r="B128" s="42" t="str">
        <f t="shared" si="3"/>
        <v/>
      </c>
      <c r="C128" s="40"/>
      <c r="D128" s="43"/>
    </row>
    <row r="129" spans="2:4" x14ac:dyDescent="0.25">
      <c r="B129" s="42" t="str">
        <f t="shared" si="3"/>
        <v/>
      </c>
      <c r="C129" s="40"/>
      <c r="D129" s="43"/>
    </row>
    <row r="130" spans="2:4" x14ac:dyDescent="0.25">
      <c r="B130" s="42" t="str">
        <f t="shared" si="3"/>
        <v/>
      </c>
      <c r="C130" s="40"/>
      <c r="D130" s="43"/>
    </row>
    <row r="131" spans="2:4" x14ac:dyDescent="0.25">
      <c r="B131" s="42" t="str">
        <f t="shared" si="3"/>
        <v/>
      </c>
      <c r="C131" s="40"/>
      <c r="D131" s="43"/>
    </row>
    <row r="132" spans="2:4" x14ac:dyDescent="0.25">
      <c r="B132" s="42" t="str">
        <f t="shared" si="3"/>
        <v/>
      </c>
      <c r="C132" s="40"/>
      <c r="D132" s="43"/>
    </row>
    <row r="133" spans="2:4" x14ac:dyDescent="0.25">
      <c r="B133" s="42" t="str">
        <f t="shared" si="3"/>
        <v/>
      </c>
      <c r="C133" s="40"/>
      <c r="D133" s="43"/>
    </row>
    <row r="134" spans="2:4" x14ac:dyDescent="0.25">
      <c r="B134" s="42" t="str">
        <f t="shared" si="3"/>
        <v/>
      </c>
      <c r="C134" s="40"/>
      <c r="D134" s="43"/>
    </row>
    <row r="135" spans="2:4" x14ac:dyDescent="0.25">
      <c r="B135" s="42" t="str">
        <f t="shared" si="3"/>
        <v/>
      </c>
      <c r="C135" s="40"/>
      <c r="D135" s="43"/>
    </row>
    <row r="136" spans="2:4" x14ac:dyDescent="0.25">
      <c r="B136" s="42" t="str">
        <f t="shared" si="3"/>
        <v/>
      </c>
      <c r="C136" s="40"/>
      <c r="D136" s="43"/>
    </row>
    <row r="137" spans="2:4" x14ac:dyDescent="0.25">
      <c r="B137" s="42" t="str">
        <f t="shared" si="3"/>
        <v/>
      </c>
      <c r="C137" s="40"/>
      <c r="D137" s="43"/>
    </row>
    <row r="138" spans="2:4" x14ac:dyDescent="0.25">
      <c r="B138" s="42" t="str">
        <f t="shared" si="3"/>
        <v/>
      </c>
      <c r="C138" s="40"/>
      <c r="D138" s="43"/>
    </row>
    <row r="139" spans="2:4" x14ac:dyDescent="0.25">
      <c r="B139" s="42" t="str">
        <f t="shared" si="3"/>
        <v/>
      </c>
      <c r="C139" s="40"/>
      <c r="D139" s="43"/>
    </row>
    <row r="140" spans="2:4" x14ac:dyDescent="0.25">
      <c r="B140" s="42" t="str">
        <f t="shared" si="3"/>
        <v/>
      </c>
      <c r="C140" s="40"/>
      <c r="D140" s="43"/>
    </row>
    <row r="141" spans="2:4" x14ac:dyDescent="0.25">
      <c r="B141" s="42" t="str">
        <f t="shared" si="3"/>
        <v/>
      </c>
      <c r="C141" s="40"/>
      <c r="D141" s="43"/>
    </row>
    <row r="142" spans="2:4" x14ac:dyDescent="0.25">
      <c r="B142" s="42" t="str">
        <f t="shared" si="3"/>
        <v/>
      </c>
      <c r="C142" s="40"/>
      <c r="D142" s="43"/>
    </row>
    <row r="143" spans="2:4" x14ac:dyDescent="0.25">
      <c r="B143" s="42" t="str">
        <f t="shared" si="3"/>
        <v/>
      </c>
      <c r="C143" s="40"/>
      <c r="D143" s="43"/>
    </row>
    <row r="144" spans="2:4" x14ac:dyDescent="0.25">
      <c r="B144" s="42" t="str">
        <f t="shared" si="3"/>
        <v/>
      </c>
      <c r="C144" s="40"/>
      <c r="D144" s="43"/>
    </row>
    <row r="145" spans="2:4" x14ac:dyDescent="0.25">
      <c r="B145" s="42" t="str">
        <f t="shared" si="3"/>
        <v/>
      </c>
      <c r="C145" s="40"/>
      <c r="D145" s="43"/>
    </row>
    <row r="146" spans="2:4" x14ac:dyDescent="0.25">
      <c r="B146" s="42" t="str">
        <f t="shared" si="3"/>
        <v/>
      </c>
      <c r="C146" s="40"/>
      <c r="D146" s="43"/>
    </row>
    <row r="147" spans="2:4" x14ac:dyDescent="0.25">
      <c r="B147" s="42" t="str">
        <f t="shared" si="3"/>
        <v/>
      </c>
      <c r="C147" s="40"/>
      <c r="D147" s="43"/>
    </row>
    <row r="148" spans="2:4" x14ac:dyDescent="0.25">
      <c r="B148" s="42" t="str">
        <f t="shared" si="3"/>
        <v/>
      </c>
      <c r="C148" s="40"/>
      <c r="D148" s="43"/>
    </row>
    <row r="149" spans="2:4" x14ac:dyDescent="0.25">
      <c r="B149" s="42" t="str">
        <f t="shared" si="3"/>
        <v/>
      </c>
      <c r="C149" s="40"/>
      <c r="D149" s="43"/>
    </row>
    <row r="150" spans="2:4" x14ac:dyDescent="0.25">
      <c r="B150" s="42" t="str">
        <f t="shared" si="3"/>
        <v/>
      </c>
      <c r="C150" s="40"/>
      <c r="D150" s="43"/>
    </row>
    <row r="151" spans="2:4" x14ac:dyDescent="0.25">
      <c r="B151" s="42" t="str">
        <f t="shared" si="3"/>
        <v/>
      </c>
      <c r="C151" s="40"/>
      <c r="D151" s="43"/>
    </row>
    <row r="152" spans="2:4" x14ac:dyDescent="0.25">
      <c r="B152" s="42" t="str">
        <f t="shared" si="3"/>
        <v/>
      </c>
      <c r="C152" s="40"/>
      <c r="D152" s="43"/>
    </row>
    <row r="153" spans="2:4" x14ac:dyDescent="0.25">
      <c r="B153" s="42" t="str">
        <f t="shared" si="3"/>
        <v/>
      </c>
      <c r="C153" s="40"/>
      <c r="D153" s="43"/>
    </row>
    <row r="154" spans="2:4" x14ac:dyDescent="0.25">
      <c r="B154" s="42" t="str">
        <f t="shared" si="3"/>
        <v/>
      </c>
      <c r="C154" s="40"/>
      <c r="D154" s="43"/>
    </row>
    <row r="155" spans="2:4" x14ac:dyDescent="0.25">
      <c r="B155" s="42" t="str">
        <f t="shared" si="3"/>
        <v/>
      </c>
      <c r="C155" s="40"/>
      <c r="D155" s="43"/>
    </row>
    <row r="156" spans="2:4" x14ac:dyDescent="0.25">
      <c r="B156" s="42" t="str">
        <f t="shared" si="3"/>
        <v/>
      </c>
      <c r="C156" s="40"/>
      <c r="D156" s="43"/>
    </row>
    <row r="157" spans="2:4" x14ac:dyDescent="0.25">
      <c r="B157" s="42" t="str">
        <f t="shared" si="3"/>
        <v/>
      </c>
      <c r="C157" s="40"/>
      <c r="D157" s="43"/>
    </row>
    <row r="158" spans="2:4" x14ac:dyDescent="0.25">
      <c r="B158" s="42" t="str">
        <f t="shared" si="3"/>
        <v/>
      </c>
      <c r="C158" s="40"/>
      <c r="D158" s="43"/>
    </row>
    <row r="159" spans="2:4" x14ac:dyDescent="0.25">
      <c r="B159" s="42" t="str">
        <f t="shared" si="3"/>
        <v/>
      </c>
      <c r="C159" s="40"/>
      <c r="D159" s="43"/>
    </row>
    <row r="160" spans="2:4" x14ac:dyDescent="0.25">
      <c r="B160" s="42" t="str">
        <f t="shared" si="3"/>
        <v/>
      </c>
      <c r="C160" s="40"/>
      <c r="D160" s="43"/>
    </row>
    <row r="161" spans="2:4" x14ac:dyDescent="0.25">
      <c r="B161" s="42" t="str">
        <f t="shared" ref="B161:B185" si="4">IF(ISTEXT(C161),ROW()-3,"")</f>
        <v/>
      </c>
      <c r="C161" s="40"/>
      <c r="D161" s="43"/>
    </row>
    <row r="162" spans="2:4" x14ac:dyDescent="0.25">
      <c r="B162" s="42" t="str">
        <f t="shared" si="4"/>
        <v/>
      </c>
      <c r="C162" s="40"/>
      <c r="D162" s="43"/>
    </row>
    <row r="163" spans="2:4" x14ac:dyDescent="0.25">
      <c r="B163" s="42" t="str">
        <f t="shared" si="4"/>
        <v/>
      </c>
      <c r="C163" s="40"/>
      <c r="D163" s="43"/>
    </row>
    <row r="164" spans="2:4" x14ac:dyDescent="0.25">
      <c r="B164" s="42" t="str">
        <f t="shared" si="4"/>
        <v/>
      </c>
      <c r="C164" s="40"/>
      <c r="D164" s="43"/>
    </row>
    <row r="165" spans="2:4" x14ac:dyDescent="0.25">
      <c r="B165" s="42" t="str">
        <f t="shared" si="4"/>
        <v/>
      </c>
      <c r="C165" s="40"/>
      <c r="D165" s="43"/>
    </row>
    <row r="166" spans="2:4" x14ac:dyDescent="0.25">
      <c r="B166" s="42" t="str">
        <f t="shared" si="4"/>
        <v/>
      </c>
      <c r="C166" s="40"/>
      <c r="D166" s="43"/>
    </row>
    <row r="167" spans="2:4" x14ac:dyDescent="0.25">
      <c r="B167" s="42" t="str">
        <f t="shared" si="4"/>
        <v/>
      </c>
      <c r="C167" s="40"/>
      <c r="D167" s="43"/>
    </row>
    <row r="168" spans="2:4" x14ac:dyDescent="0.25">
      <c r="B168" s="42" t="str">
        <f t="shared" si="4"/>
        <v/>
      </c>
      <c r="C168" s="40"/>
      <c r="D168" s="43"/>
    </row>
    <row r="169" spans="2:4" x14ac:dyDescent="0.25">
      <c r="B169" s="42" t="str">
        <f t="shared" si="4"/>
        <v/>
      </c>
      <c r="C169" s="40"/>
      <c r="D169" s="43"/>
    </row>
    <row r="170" spans="2:4" x14ac:dyDescent="0.25">
      <c r="B170" s="42" t="str">
        <f t="shared" si="4"/>
        <v/>
      </c>
      <c r="C170" s="40"/>
      <c r="D170" s="43"/>
    </row>
    <row r="171" spans="2:4" x14ac:dyDescent="0.25">
      <c r="B171" s="42" t="str">
        <f t="shared" si="4"/>
        <v/>
      </c>
      <c r="C171" s="40"/>
      <c r="D171" s="43"/>
    </row>
    <row r="172" spans="2:4" x14ac:dyDescent="0.25">
      <c r="B172" s="42" t="str">
        <f t="shared" si="4"/>
        <v/>
      </c>
      <c r="C172" s="40"/>
      <c r="D172" s="43"/>
    </row>
    <row r="173" spans="2:4" x14ac:dyDescent="0.25">
      <c r="B173" s="42" t="str">
        <f t="shared" si="4"/>
        <v/>
      </c>
      <c r="C173" s="40"/>
      <c r="D173" s="43"/>
    </row>
    <row r="174" spans="2:4" x14ac:dyDescent="0.25">
      <c r="B174" s="42" t="str">
        <f t="shared" si="4"/>
        <v/>
      </c>
      <c r="C174" s="40"/>
      <c r="D174" s="43"/>
    </row>
    <row r="175" spans="2:4" x14ac:dyDescent="0.25">
      <c r="B175" s="42" t="str">
        <f t="shared" si="4"/>
        <v/>
      </c>
      <c r="C175" s="40"/>
      <c r="D175" s="43"/>
    </row>
    <row r="176" spans="2:4" x14ac:dyDescent="0.25">
      <c r="B176" s="42" t="str">
        <f t="shared" si="4"/>
        <v/>
      </c>
      <c r="C176" s="40"/>
      <c r="D176" s="43"/>
    </row>
    <row r="177" spans="2:4" x14ac:dyDescent="0.25">
      <c r="B177" s="42" t="str">
        <f t="shared" si="4"/>
        <v/>
      </c>
      <c r="C177" s="40"/>
      <c r="D177" s="43"/>
    </row>
    <row r="178" spans="2:4" x14ac:dyDescent="0.25">
      <c r="B178" s="42" t="str">
        <f t="shared" si="4"/>
        <v/>
      </c>
      <c r="C178" s="40"/>
      <c r="D178" s="43"/>
    </row>
    <row r="179" spans="2:4" x14ac:dyDescent="0.25">
      <c r="B179" s="42" t="str">
        <f t="shared" si="4"/>
        <v/>
      </c>
      <c r="C179" s="40"/>
      <c r="D179" s="43"/>
    </row>
    <row r="180" spans="2:4" x14ac:dyDescent="0.25">
      <c r="B180" s="42" t="str">
        <f t="shared" si="4"/>
        <v/>
      </c>
      <c r="C180" s="40"/>
      <c r="D180" s="43"/>
    </row>
    <row r="181" spans="2:4" x14ac:dyDescent="0.25">
      <c r="B181" s="42" t="str">
        <f t="shared" si="4"/>
        <v/>
      </c>
      <c r="C181" s="40"/>
      <c r="D181" s="43"/>
    </row>
    <row r="182" spans="2:4" x14ac:dyDescent="0.25">
      <c r="B182" s="42" t="str">
        <f t="shared" si="4"/>
        <v/>
      </c>
      <c r="C182" s="40"/>
      <c r="D182" s="43"/>
    </row>
    <row r="183" spans="2:4" x14ac:dyDescent="0.25">
      <c r="B183" s="42" t="str">
        <f t="shared" si="4"/>
        <v/>
      </c>
      <c r="C183" s="40"/>
      <c r="D183" s="43"/>
    </row>
    <row r="184" spans="2:4" x14ac:dyDescent="0.25">
      <c r="B184" s="42" t="str">
        <f t="shared" si="4"/>
        <v/>
      </c>
      <c r="C184" s="40"/>
      <c r="D184" s="43"/>
    </row>
    <row r="185" spans="2:4" x14ac:dyDescent="0.25">
      <c r="B185" s="42" t="str">
        <f t="shared" si="4"/>
        <v/>
      </c>
      <c r="C185" s="40"/>
      <c r="D185" s="43"/>
    </row>
  </sheetData>
  <sheetProtection password="C83A" sheet="1" objects="1" scenarios="1" selectLockedCells="1"/>
  <dataValidations count="2">
    <dataValidation type="textLength" errorStyle="warning" allowBlank="1" showInputMessage="1" showErrorMessage="1" errorTitle="Only Text " error="Field Requires Only text i.e. Name of Deductee" sqref="C4:C185">
      <formula1>0</formula1>
      <formula2>75</formula2>
    </dataValidation>
    <dataValidation type="textLength" operator="equal" allowBlank="1" showInputMessage="1" showErrorMessage="1" errorTitle="Invalid PAN" error="This error occured may be due to PAN is not 10 Digit only" sqref="D4:D185">
      <formula1>10</formula1>
    </dataValidation>
  </dataValidations>
  <pageMargins left="0.7" right="0.7" top="0.75" bottom="0.75" header="0.3" footer="0.3"/>
  <pageSetup orientation="portrait" blackAndWhite="1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106"/>
  <sheetViews>
    <sheetView showGridLines="0" zoomScaleNormal="100" zoomScaleSheetLayoutView="100" workbookViewId="0">
      <selection activeCell="B14" sqref="B14"/>
    </sheetView>
  </sheetViews>
  <sheetFormatPr defaultColWidth="0" defaultRowHeight="15" zeroHeight="1" x14ac:dyDescent="0.25"/>
  <cols>
    <col min="1" max="1" width="4.7109375" style="2" customWidth="1"/>
    <col min="2" max="2" width="28.7109375" style="10" customWidth="1"/>
    <col min="3" max="3" width="13.7109375" style="10" customWidth="1"/>
    <col min="4" max="5" width="10.7109375" style="10" customWidth="1"/>
    <col min="6" max="6" width="8.7109375" customWidth="1"/>
    <col min="7" max="7" width="10.7109375" hidden="1" customWidth="1"/>
    <col min="8" max="9" width="8.7109375" customWidth="1"/>
    <col min="10" max="10" width="10.7109375" customWidth="1"/>
    <col min="11" max="11" width="3.5703125" style="3" customWidth="1"/>
    <col min="12" max="13" width="18" hidden="1" customWidth="1"/>
    <col min="14" max="16384" width="9.140625" hidden="1"/>
  </cols>
  <sheetData>
    <row r="1" spans="1:12" x14ac:dyDescent="0.25">
      <c r="A1" s="30">
        <f>IF(ISTEXT(Index!D10),Index!B10,"")</f>
        <v>1</v>
      </c>
      <c r="B1"/>
      <c r="C1"/>
      <c r="D1"/>
      <c r="E1" t="str">
        <f>Index!$G$1</f>
        <v>Amit K Ganar &amp; Co. (Chartered Accountants)</v>
      </c>
    </row>
    <row r="2" spans="1:12" x14ac:dyDescent="0.25">
      <c r="B2" s="17" t="s">
        <v>8</v>
      </c>
      <c r="C2" s="70" t="str">
        <f>IF(ISTEXT(Index!$D$2),(Index!$D$2)," ")</f>
        <v>ABC Pvt Ltd</v>
      </c>
      <c r="D2" s="70"/>
      <c r="E2" s="70"/>
      <c r="F2" s="71"/>
      <c r="I2" s="27" t="s">
        <v>27</v>
      </c>
      <c r="L2" t="str">
        <f>Index!C38</f>
        <v>194A - Interest on Loan</v>
      </c>
    </row>
    <row r="3" spans="1:12" x14ac:dyDescent="0.25">
      <c r="A3" s="6"/>
      <c r="B3" s="18"/>
      <c r="C3" s="75"/>
      <c r="D3" s="75"/>
      <c r="E3" s="18"/>
      <c r="F3" s="18"/>
      <c r="L3" t="str">
        <f>Index!C39</f>
        <v>194C - Contractor</v>
      </c>
    </row>
    <row r="4" spans="1:12" x14ac:dyDescent="0.25">
      <c r="B4" s="19" t="s">
        <v>3</v>
      </c>
      <c r="C4" s="72">
        <f>IF(ISNUMBER(A1),VLOOKUP($A$1,Index!$B$10:$L$24,7,0),"")</f>
        <v>1000</v>
      </c>
      <c r="D4" s="72"/>
      <c r="E4" s="18" t="str">
        <f>IF(ISNUMBER(C4),IF(C4=J12,"No Difference",IF(C4&gt;J12,"TDS paid more than deducted","TDS paid short - Please do not proceed")),"")</f>
        <v>No Difference</v>
      </c>
      <c r="I4" t="s">
        <v>42</v>
      </c>
      <c r="L4" t="str">
        <f>Index!C40</f>
        <v>194H - Commission</v>
      </c>
    </row>
    <row r="5" spans="1:12" x14ac:dyDescent="0.25">
      <c r="B5" s="19" t="s">
        <v>18</v>
      </c>
      <c r="C5" s="73">
        <f>IF(ISNUMBER(A1),VLOOKUP($A$1,Index!$B$10:$L$24,9,0),"")</f>
        <v>41697</v>
      </c>
      <c r="D5" s="73"/>
      <c r="E5" s="76"/>
      <c r="F5" s="77"/>
      <c r="G5" s="77"/>
      <c r="H5" s="77"/>
      <c r="I5" s="77"/>
      <c r="J5" s="78"/>
      <c r="L5" t="str">
        <f>Index!C41</f>
        <v>194I - Property Rent</v>
      </c>
    </row>
    <row r="6" spans="1:12" x14ac:dyDescent="0.25">
      <c r="B6" s="19" t="s">
        <v>6</v>
      </c>
      <c r="C6" s="74" t="str">
        <f>IF(ISNUMBER(A1),VLOOKUP($A$1,Index!$B$10:$L$24,11,0),"")</f>
        <v>00000502702201412345</v>
      </c>
      <c r="D6" s="74"/>
      <c r="E6" s="79"/>
      <c r="F6" s="80"/>
      <c r="G6" s="80"/>
      <c r="H6" s="80"/>
      <c r="I6" s="80"/>
      <c r="J6" s="81"/>
      <c r="L6" t="str">
        <f>Index!C42</f>
        <v>194I - Machinery Rent</v>
      </c>
    </row>
    <row r="7" spans="1:12" x14ac:dyDescent="0.25">
      <c r="B7" s="19" t="s">
        <v>14</v>
      </c>
      <c r="C7" s="73">
        <f>IF(ISNUMBER(A1),VLOOKUP($A$1,Index!$B$10:$L$24,5,0),"")</f>
        <v>41548</v>
      </c>
      <c r="D7" s="73"/>
      <c r="E7" s="79"/>
      <c r="F7" s="80"/>
      <c r="G7" s="80"/>
      <c r="H7" s="80"/>
      <c r="I7" s="80"/>
      <c r="J7" s="81"/>
      <c r="L7" t="str">
        <f>Index!C43</f>
        <v>194J - Professional Fees</v>
      </c>
    </row>
    <row r="8" spans="1:12" x14ac:dyDescent="0.25">
      <c r="B8" s="20" t="s">
        <v>13</v>
      </c>
      <c r="C8" s="73">
        <f>IF(ISNUMBER(A1),VLOOKUP($A$1,Index!$B$10:$L$24,6,0),"")</f>
        <v>41639</v>
      </c>
      <c r="D8" s="73"/>
      <c r="E8" s="79"/>
      <c r="F8" s="80"/>
      <c r="G8" s="80"/>
      <c r="H8" s="80"/>
      <c r="I8" s="80"/>
      <c r="J8" s="81"/>
    </row>
    <row r="9" spans="1:12" x14ac:dyDescent="0.25">
      <c r="B9" s="19" t="s">
        <v>0</v>
      </c>
      <c r="C9" s="69" t="str">
        <f>IF(ISNUMBER(A1),VLOOKUP($A$1,Index!$B$10:$L$24,3,0),"")</f>
        <v>194C - Contractor</v>
      </c>
      <c r="D9" s="69"/>
      <c r="E9" s="79"/>
      <c r="F9" s="80"/>
      <c r="G9" s="80"/>
      <c r="H9" s="80"/>
      <c r="I9" s="80"/>
      <c r="J9" s="81"/>
      <c r="L9" t="str">
        <f>Index!E38</f>
        <v xml:space="preserve">01- Company </v>
      </c>
    </row>
    <row r="10" spans="1:12" x14ac:dyDescent="0.25">
      <c r="B10" s="19" t="s">
        <v>21</v>
      </c>
      <c r="C10" s="69" t="str">
        <f>IF(ISNUMBER(A1),VLOOKUP($A$1,Index!$B$10:$L$24,4,0),"")</f>
        <v xml:space="preserve">02- Non-Company </v>
      </c>
      <c r="D10" s="69"/>
      <c r="E10" s="82"/>
      <c r="F10" s="83"/>
      <c r="G10" s="83"/>
      <c r="H10" s="83"/>
      <c r="I10" s="83"/>
      <c r="J10" s="84"/>
      <c r="L10" t="str">
        <f>Index!E39</f>
        <v xml:space="preserve">02- Non-Company </v>
      </c>
    </row>
    <row r="11" spans="1:12" x14ac:dyDescent="0.25">
      <c r="A11"/>
      <c r="B11"/>
      <c r="C11"/>
      <c r="D11"/>
      <c r="E11"/>
    </row>
    <row r="12" spans="1:12" x14ac:dyDescent="0.25">
      <c r="A12" s="11"/>
      <c r="B12" s="23" t="s">
        <v>19</v>
      </c>
      <c r="C12" s="67"/>
      <c r="D12" s="68"/>
      <c r="E12" s="22">
        <f>SUBTOTAL(109,Table2[Amount Paid])</f>
        <v>51214</v>
      </c>
      <c r="F12" s="22">
        <f>SUBTOTAL(109,Table2[TDS Amount])</f>
        <v>937</v>
      </c>
      <c r="G12" s="21"/>
      <c r="H12" s="21"/>
      <c r="I12" s="22">
        <f>SUBTOTAL(109,Table2[Interest @ 1.50%])</f>
        <v>63</v>
      </c>
      <c r="J12" s="22">
        <f>SUBTOTAL(109,Table2[Total Payable])</f>
        <v>1000</v>
      </c>
    </row>
    <row r="13" spans="1:12" ht="30" x14ac:dyDescent="0.25">
      <c r="A13" s="15" t="s">
        <v>7</v>
      </c>
      <c r="B13" s="15" t="s">
        <v>1</v>
      </c>
      <c r="C13" s="15" t="s">
        <v>2</v>
      </c>
      <c r="D13" s="15" t="s">
        <v>26</v>
      </c>
      <c r="E13" s="15" t="s">
        <v>3</v>
      </c>
      <c r="F13" s="15" t="s">
        <v>17</v>
      </c>
      <c r="G13" s="15" t="s">
        <v>4</v>
      </c>
      <c r="H13" s="16" t="s">
        <v>15</v>
      </c>
      <c r="I13" s="15" t="s">
        <v>5</v>
      </c>
      <c r="J13" s="15" t="s">
        <v>16</v>
      </c>
      <c r="K13" s="4"/>
    </row>
    <row r="14" spans="1:12" x14ac:dyDescent="0.25">
      <c r="A14" s="28">
        <f t="shared" ref="A14:A18" si="0">IF(ISTEXT(B14),ROW()-13,"")</f>
        <v>1</v>
      </c>
      <c r="B14" s="24" t="s">
        <v>53</v>
      </c>
      <c r="C14" s="56" t="str">
        <f>IF(ISTEXT(Table2[[#This Row],[Name of Deductee]]),VLOOKUP(Table2[[#This Row],[Name of Deductee]],PANs!$C$3:$D$185,2,0),"")</f>
        <v>ABCPE1234Z</v>
      </c>
      <c r="D14" s="25">
        <v>41639</v>
      </c>
      <c r="E14" s="26">
        <v>8670</v>
      </c>
      <c r="F14" s="9">
        <f t="shared" ref="F14:F18" si="1">IF(ISNUMBER(E14),ROUND(IF(AND($C$9="194C - Contractor",MID(C14,4,1)="P"),(E14*0.01),IF($C$9="194C - Contractor",(E14*0.02),IF(OR($C$9="194A - Interest on Loan",$C$9="194H - Commission",$C$9="194J - Professional Fees",$C$9="194I - Rent on Immovable Property"),(E14*0.1),IF($C$9="194I - Rent on Machinary",(E14*0.02))))),0),"")</f>
        <v>87</v>
      </c>
      <c r="G14" s="8">
        <f t="shared" ref="G14:G18" si="2">IF(ISNUMBER(D14),IF(MONTH(D14)=3,DATE(YEAR(D14),4,30),DATE(YEAR(D14),MONTH(D14)+1,7)),"")</f>
        <v>41646</v>
      </c>
      <c r="H14" s="12">
        <f t="shared" ref="H14:H18" si="3">IF(ISNUMBER(D14),IF($C$5&lt;=G14,0,IF(DAY(D14)&lt;=DAY($C$5),DATEDIF(D14,$C$5,"m")+1,DATEDIF(D14,$C$5,"m")+2)),"")</f>
        <v>3</v>
      </c>
      <c r="I14" s="7">
        <f t="shared" ref="I14:I16" si="4">IF(AND(ISNUMBER(F14),ISNUMBER(H14)),ROUND(F14*H14*1.5%,0),"")</f>
        <v>4</v>
      </c>
      <c r="J14" s="9">
        <f t="shared" ref="J14:J16" si="5">IF(AND(ISNUMBER(F14),ISNUMBER(I14)),F14+I14,"")</f>
        <v>91</v>
      </c>
      <c r="K14" s="5"/>
    </row>
    <row r="15" spans="1:12" x14ac:dyDescent="0.25">
      <c r="A15" s="28">
        <f t="shared" si="0"/>
        <v>2</v>
      </c>
      <c r="B15" s="24" t="s">
        <v>54</v>
      </c>
      <c r="C15" s="56" t="str">
        <f>IF(ISTEXT(Table2[[#This Row],[Name of Deductee]]),VLOOKUP(Table2[[#This Row],[Name of Deductee]],PANs!$C$3:$D$185,2,0),"")</f>
        <v>EFGFI4569Q</v>
      </c>
      <c r="D15" s="25">
        <v>41558</v>
      </c>
      <c r="E15" s="26">
        <v>20972</v>
      </c>
      <c r="F15" s="9">
        <f t="shared" si="1"/>
        <v>419</v>
      </c>
      <c r="G15" s="8">
        <f t="shared" si="2"/>
        <v>41585</v>
      </c>
      <c r="H15" s="12">
        <f t="shared" si="3"/>
        <v>5</v>
      </c>
      <c r="I15" s="7">
        <f t="shared" si="4"/>
        <v>31</v>
      </c>
      <c r="J15" s="9">
        <f t="shared" si="5"/>
        <v>450</v>
      </c>
      <c r="K15" s="5"/>
    </row>
    <row r="16" spans="1:12" x14ac:dyDescent="0.25">
      <c r="A16" s="28">
        <f t="shared" si="0"/>
        <v>3</v>
      </c>
      <c r="B16" s="24" t="s">
        <v>55</v>
      </c>
      <c r="C16" s="56" t="str">
        <f>IF(ISTEXT(Table2[[#This Row],[Name of Deductee]]),VLOOKUP(Table2[[#This Row],[Name of Deductee]],PANs!$C$3:$D$185,2,0),"")</f>
        <v>PQRCT9876Y</v>
      </c>
      <c r="D16" s="25">
        <v>41590</v>
      </c>
      <c r="E16" s="26">
        <v>5572</v>
      </c>
      <c r="F16" s="9">
        <f t="shared" si="1"/>
        <v>111</v>
      </c>
      <c r="G16" s="8">
        <f t="shared" si="2"/>
        <v>41615</v>
      </c>
      <c r="H16" s="12">
        <f t="shared" si="3"/>
        <v>4</v>
      </c>
      <c r="I16" s="7">
        <f t="shared" si="4"/>
        <v>7</v>
      </c>
      <c r="J16" s="9">
        <f t="shared" si="5"/>
        <v>118</v>
      </c>
      <c r="K16" s="5"/>
    </row>
    <row r="17" spans="1:11" x14ac:dyDescent="0.25">
      <c r="A17" s="28">
        <f t="shared" si="0"/>
        <v>4</v>
      </c>
      <c r="B17" s="24" t="s">
        <v>57</v>
      </c>
      <c r="C17" s="56" t="str">
        <f>IF(ISTEXT(Table2[[#This Row],[Name of Deductee]]),VLOOKUP(Table2[[#This Row],[Name of Deductee]],PANs!$C$3:$D$185,2,0),"")</f>
        <v>LMNHS6547Y</v>
      </c>
      <c r="D17" s="25">
        <v>41558</v>
      </c>
      <c r="E17" s="26">
        <v>6000</v>
      </c>
      <c r="F17" s="9">
        <f t="shared" si="1"/>
        <v>120</v>
      </c>
      <c r="G17" s="8">
        <f t="shared" si="2"/>
        <v>41585</v>
      </c>
      <c r="H17" s="12">
        <f t="shared" si="3"/>
        <v>5</v>
      </c>
      <c r="I17" s="7">
        <f t="shared" ref="I17:I18" si="6">IF(AND(ISNUMBER(F17),ISNUMBER(H17)),ROUND(F17*H17*1.5%,0),"")</f>
        <v>9</v>
      </c>
      <c r="J17" s="9">
        <f t="shared" ref="J17:J18" si="7">IF(AND(ISNUMBER(F17),ISNUMBER(I17)),F17+I17,"")</f>
        <v>129</v>
      </c>
      <c r="K17" s="5"/>
    </row>
    <row r="18" spans="1:11" x14ac:dyDescent="0.25">
      <c r="A18" s="28">
        <f t="shared" si="0"/>
        <v>5</v>
      </c>
      <c r="B18" s="24" t="s">
        <v>59</v>
      </c>
      <c r="C18" s="56" t="str">
        <f>IF(ISTEXT(Table2[[#This Row],[Name of Deductee]]),VLOOKUP(Table2[[#This Row],[Name of Deductee]],PANs!$C$3:$D$185,2,0),"")</f>
        <v>XYZFB1236T</v>
      </c>
      <c r="D18" s="25">
        <v>41590</v>
      </c>
      <c r="E18" s="26">
        <v>10000</v>
      </c>
      <c r="F18" s="9">
        <f t="shared" si="1"/>
        <v>200</v>
      </c>
      <c r="G18" s="8">
        <f t="shared" si="2"/>
        <v>41615</v>
      </c>
      <c r="H18" s="12">
        <f t="shared" si="3"/>
        <v>4</v>
      </c>
      <c r="I18" s="7">
        <f t="shared" si="6"/>
        <v>12</v>
      </c>
      <c r="J18" s="9">
        <f t="shared" si="7"/>
        <v>212</v>
      </c>
      <c r="K18" s="5"/>
    </row>
    <row r="19" spans="1:11" hidden="1" x14ac:dyDescent="0.25"/>
    <row r="20" spans="1:11" hidden="1" x14ac:dyDescent="0.25"/>
    <row r="21" spans="1:11" hidden="1" x14ac:dyDescent="0.25"/>
    <row r="22" spans="1:11" hidden="1" x14ac:dyDescent="0.25"/>
    <row r="23" spans="1:11" hidden="1" x14ac:dyDescent="0.25"/>
    <row r="24" spans="1:11" hidden="1" x14ac:dyDescent="0.25"/>
    <row r="25" spans="1:11" hidden="1" x14ac:dyDescent="0.25"/>
    <row r="26" spans="1:11" hidden="1" x14ac:dyDescent="0.25"/>
    <row r="27" spans="1:11" hidden="1" x14ac:dyDescent="0.25"/>
    <row r="28" spans="1:11" hidden="1" x14ac:dyDescent="0.25"/>
    <row r="29" spans="1:11" hidden="1" x14ac:dyDescent="0.25"/>
    <row r="30" spans="1:11" hidden="1" x14ac:dyDescent="0.25"/>
    <row r="31" spans="1:11" hidden="1" x14ac:dyDescent="0.25"/>
    <row r="32" spans="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</sheetData>
  <sheetProtection password="C83A" sheet="1" objects="1" scenarios="1" selectLockedCells="1" sort="0" autoFilter="0" pivotTables="0"/>
  <mergeCells count="16">
    <mergeCell ref="C12:D12"/>
    <mergeCell ref="C9:D9"/>
    <mergeCell ref="C10:D10"/>
    <mergeCell ref="C2:F2"/>
    <mergeCell ref="C4:D4"/>
    <mergeCell ref="C5:D5"/>
    <mergeCell ref="C6:D6"/>
    <mergeCell ref="C7:D7"/>
    <mergeCell ref="C8:D8"/>
    <mergeCell ref="C3:D3"/>
    <mergeCell ref="E5:J5"/>
    <mergeCell ref="E6:J6"/>
    <mergeCell ref="E7:J7"/>
    <mergeCell ref="E8:J8"/>
    <mergeCell ref="E9:J9"/>
    <mergeCell ref="E10:J10"/>
  </mergeCells>
  <dataValidations xWindow="929" yWindow="496" count="4">
    <dataValidation type="date" allowBlank="1" showInputMessage="1" showErrorMessage="1" errorTitle="Wrong Date" error="Date is out of the date range mentioned in Period from and Period to._x000a__x000a_Please enter the correct date or change the range if mentioned wrong." promptTitle="Date of Payment or Credited" prompt="Please enter the date of payment or date of amount credited whichever is earlier." sqref="D14:D18">
      <formula1>$C$7</formula1>
      <formula2>$C$8</formula2>
    </dataValidation>
    <dataValidation type="decimal" allowBlank="1" showInputMessage="1" showErrorMessage="1" prompt="Please enter whole number no decimals" sqref="E14:E18">
      <formula1>0</formula1>
      <formula2>9.99999999999999E+27</formula2>
    </dataValidation>
    <dataValidation type="textLength" operator="lessThan" allowBlank="1" showInputMessage="1" showErrorMessage="1" errorTitle="Only Text " error="No number are allowed" promptTitle="Name of the Deductee" prompt="Please Enter only Name of Deductee upto 50 characters" sqref="B14:B18">
      <formula1>50</formula1>
    </dataValidation>
    <dataValidation allowBlank="1" showInputMessage="1" showErrorMessage="1" sqref="C14:C18"/>
  </dataValidations>
  <hyperlinks>
    <hyperlink ref="I2" location="Index!A1" display="Back to the Index"/>
  </hyperlinks>
  <printOptions horizontalCentered="1"/>
  <pageMargins left="0.6" right="0.4" top="0.5" bottom="0.5" header="0.31" footer="0.3"/>
  <pageSetup scale="91" fitToHeight="0" orientation="portrait" blackAndWhite="1" r:id="rId1"/>
  <headerFooter>
    <oddFooter>&amp;RPrinted on 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Index</vt:lpstr>
      <vt:lpstr>PANs</vt:lpstr>
      <vt:lpstr>C 01</vt:lpstr>
      <vt:lpstr>'C 01'!Print_Area</vt:lpstr>
      <vt:lpstr>Index!Print_Area</vt:lpstr>
      <vt:lpstr>PANs!Print_Area</vt:lpstr>
      <vt:lpstr>'C 01'!Print_Titles</vt:lpstr>
      <vt:lpstr>PANs!Print_Titles</vt:lpstr>
      <vt:lpstr>Section_List</vt:lpstr>
    </vt:vector>
  </TitlesOfParts>
  <Company>Amit K. Ganar &amp; Co.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 K. Ganar</cp:lastModifiedBy>
  <cp:lastPrinted>2014-02-28T05:39:41Z</cp:lastPrinted>
  <dcterms:created xsi:type="dcterms:W3CDTF">2013-05-13T08:23:27Z</dcterms:created>
  <dcterms:modified xsi:type="dcterms:W3CDTF">2014-03-03T10:27:23Z</dcterms:modified>
</cp:coreProperties>
</file>