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aveExternalLinkValues="0" updateLinks="always" codeName="ThisWorkbook"/>
  <bookViews>
    <workbookView xWindow="0" yWindow="120" windowWidth="12120" windowHeight="8700"/>
  </bookViews>
  <sheets>
    <sheet name="TAX COMP" sheetId="1" r:id="rId1"/>
    <sheet name="IT FORM" sheetId="27922" r:id="rId2"/>
    <sheet name="FORM-16" sheetId="13380" r:id="rId3"/>
    <sheet name="Sheet2" sheetId="27923" state="hidden" r:id="rId4"/>
    <sheet name="HRA CALC" sheetId="27921" r:id="rId5"/>
  </sheets>
  <definedNames>
    <definedName name="_xlnm.Print_Area" localSheetId="2">'FORM-16'!$A$1:$AT$138</definedName>
    <definedName name="_xlnm.Print_Area" localSheetId="1">'IT FORM'!$B$1:$H$100</definedName>
    <definedName name="_xlnm.Print_Area" localSheetId="0">'TAX COMP'!$A$1:$O$46</definedName>
    <definedName name="Z_6CAC7012_8CF4_11DA_99EA_0000E873C40F_.wvu.Cols" localSheetId="2" hidden="1">'FORM-16'!#REF!</definedName>
    <definedName name="Z_6CAC7012_8CF4_11DA_99EA_0000E873C40F_.wvu.Cols" localSheetId="0" hidden="1">'TAX COMP'!$P:$IV</definedName>
    <definedName name="Z_6CAC7012_8CF4_11DA_99EA_0000E873C40F_.wvu.PrintArea" localSheetId="0" hidden="1">'TAX COMP'!$A$2:$N$45</definedName>
    <definedName name="Z_6CAC7012_8CF4_11DA_99EA_0000E873C40F_.wvu.Rows" localSheetId="2" hidden="1">'FORM-16'!#REF!</definedName>
    <definedName name="Z_6CAC7012_8CF4_11DA_99EA_0000E873C40F_.wvu.Rows" localSheetId="0" hidden="1">'TAX COMP'!#REF!,'TAX COMP'!#REF!,'TAX COMP'!$21:$23,'TAX COMP'!$46:$126</definedName>
  </definedNames>
  <calcPr calcId="124519"/>
  <customWorkbookViews>
    <customWorkbookView name="mukhtar" guid="{6CAC7012-8CF4-11DA-99EA-0000E873C40F}" maximized="1" windowWidth="796" windowHeight="456" activeSheetId="1" showStatusbar="0"/>
  </customWorkbookViews>
</workbook>
</file>

<file path=xl/calcChain.xml><?xml version="1.0" encoding="utf-8"?>
<calcChain xmlns="http://schemas.openxmlformats.org/spreadsheetml/2006/main">
  <c r="G70" i="27922"/>
  <c r="K19" i="1"/>
  <c r="L19" s="1"/>
  <c r="M19" s="1"/>
  <c r="M28"/>
  <c r="M30"/>
  <c r="AI65" i="13380" s="1"/>
  <c r="M29" i="1"/>
  <c r="F58" i="27922" s="1"/>
  <c r="AI63" i="13380" s="1"/>
  <c r="E114"/>
  <c r="H28" i="1"/>
  <c r="M12"/>
  <c r="L12"/>
  <c r="K12"/>
  <c r="J12"/>
  <c r="I12"/>
  <c r="H12"/>
  <c r="G12"/>
  <c r="F12"/>
  <c r="E12"/>
  <c r="D12"/>
  <c r="C12"/>
  <c r="B12"/>
  <c r="K36"/>
  <c r="M36" s="1"/>
  <c r="C97" i="27922"/>
  <c r="H60" i="13380"/>
  <c r="H59"/>
  <c r="H58"/>
  <c r="H57"/>
  <c r="H56"/>
  <c r="H54"/>
  <c r="H61"/>
  <c r="H55"/>
  <c r="H53"/>
  <c r="H27" i="1"/>
  <c r="M41"/>
  <c r="M40"/>
  <c r="M39"/>
  <c r="M38"/>
  <c r="M37"/>
  <c r="M35"/>
  <c r="M34"/>
  <c r="M33"/>
  <c r="M32"/>
  <c r="M31"/>
  <c r="V36" i="13380"/>
  <c r="K46" i="1"/>
  <c r="C19"/>
  <c r="D19" s="1"/>
  <c r="AN77" i="13380"/>
  <c r="F35" i="27922"/>
  <c r="F5" i="27921"/>
  <c r="B5"/>
  <c r="G4" i="27922"/>
  <c r="F29"/>
  <c r="AC40" i="13380" s="1"/>
  <c r="AI41"/>
  <c r="F31" i="27922"/>
  <c r="F34"/>
  <c r="F37"/>
  <c r="F38"/>
  <c r="F39"/>
  <c r="E99"/>
  <c r="B8" i="1"/>
  <c r="B9" s="1"/>
  <c r="C6"/>
  <c r="D6" s="1"/>
  <c r="C7"/>
  <c r="D7" s="1"/>
  <c r="B22"/>
  <c r="C22"/>
  <c r="N13"/>
  <c r="F24" i="27922" s="1"/>
  <c r="C20" i="1"/>
  <c r="D20" s="1"/>
  <c r="E101" i="27922"/>
  <c r="F102" s="1"/>
  <c r="C11" i="1"/>
  <c r="D11" s="1"/>
  <c r="H36"/>
  <c r="K27" s="1"/>
  <c r="AN92" i="13380"/>
  <c r="AS90"/>
  <c r="AR90"/>
  <c r="AQ90"/>
  <c r="AP90"/>
  <c r="AO90"/>
  <c r="V35"/>
  <c r="B7" i="27922"/>
  <c r="B8"/>
  <c r="E27" i="1"/>
  <c r="E28"/>
  <c r="E98" i="27922"/>
  <c r="G101"/>
  <c r="K70"/>
  <c r="B20" i="27921"/>
  <c r="A6" i="13380"/>
  <c r="U6"/>
  <c r="D36" i="27921" s="1"/>
  <c r="A7" i="13380"/>
  <c r="U7"/>
  <c r="K9"/>
  <c r="U9"/>
  <c r="D36"/>
  <c r="D45"/>
  <c r="V45"/>
  <c r="X45"/>
  <c r="D46"/>
  <c r="P46"/>
  <c r="V46"/>
  <c r="X46"/>
  <c r="D47"/>
  <c r="P47"/>
  <c r="V47"/>
  <c r="X47"/>
  <c r="D48"/>
  <c r="P48"/>
  <c r="V48"/>
  <c r="X48"/>
  <c r="AA114"/>
  <c r="E115"/>
  <c r="AA115"/>
  <c r="D125"/>
  <c r="C4" i="27922"/>
  <c r="C5"/>
  <c r="G5"/>
  <c r="B31"/>
  <c r="B37"/>
  <c r="B38"/>
  <c r="B39"/>
  <c r="B46"/>
  <c r="B47"/>
  <c r="B48"/>
  <c r="F48"/>
  <c r="AI55" i="13380" s="1"/>
  <c r="B49" i="27922"/>
  <c r="F49"/>
  <c r="AI56" i="13380" s="1"/>
  <c r="B50" i="27922"/>
  <c r="F50"/>
  <c r="AI57" i="13380" s="1"/>
  <c r="B51" i="27922"/>
  <c r="F51"/>
  <c r="AI58" i="13380" s="1"/>
  <c r="B52" i="27922"/>
  <c r="F52"/>
  <c r="AI59" i="13380" s="1"/>
  <c r="B53" i="27922"/>
  <c r="F53"/>
  <c r="AI60" i="13380" s="1"/>
  <c r="B54" i="27922"/>
  <c r="F54"/>
  <c r="AI61" i="13380" s="1"/>
  <c r="B57" i="27922"/>
  <c r="B58"/>
  <c r="B59"/>
  <c r="B60"/>
  <c r="B61"/>
  <c r="B62"/>
  <c r="B63"/>
  <c r="B64"/>
  <c r="B65"/>
  <c r="G81"/>
  <c r="C98"/>
  <c r="C15" i="1"/>
  <c r="D15" s="1"/>
  <c r="C16"/>
  <c r="D16" s="1"/>
  <c r="E16" s="1"/>
  <c r="F16" s="1"/>
  <c r="C17"/>
  <c r="D17" s="1"/>
  <c r="E17" s="1"/>
  <c r="D126" i="13380"/>
  <c r="F46" i="27922"/>
  <c r="AI53" i="13380" s="1"/>
  <c r="F47" i="27922"/>
  <c r="AI54" i="13380" s="1"/>
  <c r="F101" i="27922"/>
  <c r="F64"/>
  <c r="AC74" i="13380"/>
  <c r="AN74" s="1"/>
  <c r="AC75"/>
  <c r="AN75" s="1"/>
  <c r="AC71"/>
  <c r="AN71" s="1"/>
  <c r="AC73"/>
  <c r="AN73" s="1"/>
  <c r="M27" i="1" l="1"/>
  <c r="N27" s="1"/>
  <c r="N28" s="1"/>
  <c r="G40" i="27922"/>
  <c r="F65"/>
  <c r="AN65" i="13380"/>
  <c r="F59" i="27922"/>
  <c r="G35"/>
  <c r="G102"/>
  <c r="D22" i="1"/>
  <c r="F63" i="27922"/>
  <c r="AC76" i="13380"/>
  <c r="AN76" s="1"/>
  <c r="K42" i="1"/>
  <c r="F55" i="27922"/>
  <c r="D8" i="1"/>
  <c r="E6"/>
  <c r="E19"/>
  <c r="F19" s="1"/>
  <c r="D127" i="13380"/>
  <c r="S17" s="1"/>
  <c r="AH17" s="1"/>
  <c r="G16" i="1"/>
  <c r="H16" s="1"/>
  <c r="I16" s="1"/>
  <c r="J16" s="1"/>
  <c r="K16" s="1"/>
  <c r="L16" s="1"/>
  <c r="M16" s="1"/>
  <c r="F17"/>
  <c r="G17" s="1"/>
  <c r="H17" s="1"/>
  <c r="I17" s="1"/>
  <c r="J17" s="1"/>
  <c r="K17" s="1"/>
  <c r="L17" s="1"/>
  <c r="M17" s="1"/>
  <c r="E15"/>
  <c r="F15" s="1"/>
  <c r="G15" s="1"/>
  <c r="H15" s="1"/>
  <c r="I15" s="1"/>
  <c r="J15" s="1"/>
  <c r="K15" s="1"/>
  <c r="L15" s="1"/>
  <c r="M15" s="1"/>
  <c r="E11"/>
  <c r="F11" s="1"/>
  <c r="G11" s="1"/>
  <c r="H11" s="1"/>
  <c r="I11" s="1"/>
  <c r="J11" s="1"/>
  <c r="K11" s="1"/>
  <c r="L11" s="1"/>
  <c r="M11" s="1"/>
  <c r="E20"/>
  <c r="E7"/>
  <c r="F7" s="1"/>
  <c r="G7" s="1"/>
  <c r="H7" s="1"/>
  <c r="I7" s="1"/>
  <c r="J7" s="1"/>
  <c r="K7" s="1"/>
  <c r="L7" s="1"/>
  <c r="M7" s="1"/>
  <c r="B23"/>
  <c r="F61" i="27922"/>
  <c r="F62"/>
  <c r="B10" i="1"/>
  <c r="B18" s="1"/>
  <c r="C8"/>
  <c r="C9" s="1"/>
  <c r="AI48" i="13380"/>
  <c r="M42" i="1" l="1"/>
  <c r="D128" i="13380"/>
  <c r="N16" i="1"/>
  <c r="N17"/>
  <c r="E22"/>
  <c r="D10"/>
  <c r="D9"/>
  <c r="N15"/>
  <c r="C10"/>
  <c r="C18" s="1"/>
  <c r="F60" i="27922"/>
  <c r="F66" s="1"/>
  <c r="AC72" i="13380"/>
  <c r="AN72" s="1"/>
  <c r="F20" i="1"/>
  <c r="E8"/>
  <c r="B21"/>
  <c r="N7"/>
  <c r="F18" i="27922" s="1"/>
  <c r="N11" i="1"/>
  <c r="F22" i="27922" s="1"/>
  <c r="D129" i="13380"/>
  <c r="G19" i="1"/>
  <c r="D18" l="1"/>
  <c r="E53"/>
  <c r="F53" s="1"/>
  <c r="G53" s="1"/>
  <c r="F6" s="1"/>
  <c r="C21"/>
  <c r="F22"/>
  <c r="C23"/>
  <c r="E9"/>
  <c r="E10"/>
  <c r="G20"/>
  <c r="D23"/>
  <c r="D21"/>
  <c r="H19"/>
  <c r="D130" i="13380"/>
  <c r="S18" s="1"/>
  <c r="G6" i="1" l="1"/>
  <c r="G8" s="1"/>
  <c r="F8"/>
  <c r="F10" s="1"/>
  <c r="G22"/>
  <c r="H20"/>
  <c r="H6"/>
  <c r="E14"/>
  <c r="N14" s="1"/>
  <c r="F25" i="27922" s="1"/>
  <c r="E23" i="1"/>
  <c r="E21"/>
  <c r="AH18" i="13380"/>
  <c r="D131"/>
  <c r="I19" i="1"/>
  <c r="F9" l="1"/>
  <c r="F18" s="1"/>
  <c r="E18"/>
  <c r="H22"/>
  <c r="I6"/>
  <c r="H8"/>
  <c r="F23"/>
  <c r="F21"/>
  <c r="G9"/>
  <c r="G10"/>
  <c r="I20"/>
  <c r="J19"/>
  <c r="D132" i="13380"/>
  <c r="G18" i="1" l="1"/>
  <c r="I22"/>
  <c r="J20"/>
  <c r="G23"/>
  <c r="H10"/>
  <c r="H9"/>
  <c r="I8"/>
  <c r="J6"/>
  <c r="G21"/>
  <c r="D133" i="13380"/>
  <c r="S19" s="1"/>
  <c r="H18" i="1" l="1"/>
  <c r="J22"/>
  <c r="K6"/>
  <c r="J8"/>
  <c r="K20"/>
  <c r="I9"/>
  <c r="I23" s="1"/>
  <c r="I10"/>
  <c r="H23"/>
  <c r="H21"/>
  <c r="AH19" i="13380"/>
  <c r="D134"/>
  <c r="I18" i="1" l="1"/>
  <c r="I21"/>
  <c r="K22"/>
  <c r="L20"/>
  <c r="K8"/>
  <c r="L6"/>
  <c r="J9"/>
  <c r="J10"/>
  <c r="D135" i="13380"/>
  <c r="J18" i="1" l="1"/>
  <c r="L22"/>
  <c r="M22"/>
  <c r="K9"/>
  <c r="K23" s="1"/>
  <c r="K10"/>
  <c r="J23"/>
  <c r="J21"/>
  <c r="M6"/>
  <c r="L8"/>
  <c r="M20"/>
  <c r="N20" s="1"/>
  <c r="B17" i="27921" s="1"/>
  <c r="D136" i="13380"/>
  <c r="N19" i="1"/>
  <c r="K18" l="1"/>
  <c r="N12"/>
  <c r="K21"/>
  <c r="N22"/>
  <c r="C36" s="1"/>
  <c r="F23" i="27922" s="1"/>
  <c r="L10" i="1"/>
  <c r="L9"/>
  <c r="L18" s="1"/>
  <c r="M8"/>
  <c r="N6"/>
  <c r="F17" i="27922" s="1"/>
  <c r="D137" i="13380"/>
  <c r="S20"/>
  <c r="AN94"/>
  <c r="G85" i="27922"/>
  <c r="V33" i="13380" l="1"/>
  <c r="F28" i="27922"/>
  <c r="L23" i="1"/>
  <c r="L21"/>
  <c r="M9"/>
  <c r="M10"/>
  <c r="N10" s="1"/>
  <c r="N8"/>
  <c r="AH20" i="13380"/>
  <c r="S21"/>
  <c r="AH21" s="1"/>
  <c r="M18" i="1" l="1"/>
  <c r="G12" i="27921"/>
  <c r="C109" i="1"/>
  <c r="F21" i="27922"/>
  <c r="M23" i="1"/>
  <c r="N23" s="1"/>
  <c r="N9"/>
  <c r="F20" i="27922" s="1"/>
  <c r="M21" i="1"/>
  <c r="N21" s="1"/>
  <c r="C35" s="1"/>
  <c r="F19" i="27922"/>
  <c r="B21" i="27921" l="1"/>
  <c r="B22"/>
  <c r="G20" s="1"/>
  <c r="D17"/>
  <c r="G17" s="1"/>
  <c r="G26" i="27922"/>
  <c r="AC25" i="13380" s="1"/>
  <c r="AI30" s="1"/>
  <c r="N18" i="1"/>
  <c r="C106"/>
  <c r="C107" s="1"/>
  <c r="F30" i="27922"/>
  <c r="G32" s="1"/>
  <c r="C42" i="1"/>
  <c r="V34" i="13380"/>
  <c r="AC36" s="1"/>
  <c r="G27" i="27921" l="1"/>
  <c r="G23"/>
  <c r="G28" s="1"/>
  <c r="C108" i="1"/>
  <c r="C110" s="1"/>
  <c r="G33" i="27922"/>
  <c r="G42" s="1"/>
  <c r="AI37" i="13380"/>
  <c r="AN42" s="1"/>
  <c r="AN49" s="1"/>
  <c r="F57" i="27922"/>
  <c r="AI62" i="13380" s="1"/>
  <c r="AI64" s="1"/>
  <c r="G55" i="27922" l="1"/>
  <c r="G66" l="1"/>
  <c r="G68" s="1"/>
  <c r="AN64" i="13380"/>
  <c r="AN79" s="1"/>
  <c r="AN81" s="1"/>
  <c r="C110" i="27922" l="1"/>
  <c r="C107"/>
  <c r="C108"/>
  <c r="G72"/>
  <c r="AN84" i="13380" s="1"/>
  <c r="C109" i="27922"/>
  <c r="G74" l="1"/>
  <c r="AN85" i="13380" s="1"/>
  <c r="G76" i="27922" l="1"/>
  <c r="AN87" i="13380" s="1"/>
  <c r="AN89" s="1"/>
  <c r="AN90" s="1"/>
  <c r="A188"/>
  <c r="G78" i="27922" l="1"/>
  <c r="AN83" i="13380" s="1"/>
  <c r="A101"/>
  <c r="AN96"/>
  <c r="G79" i="27922" l="1"/>
  <c r="G83" s="1"/>
  <c r="G87" s="1"/>
  <c r="C87" s="1"/>
  <c r="D32" i="1" l="1"/>
</calcChain>
</file>

<file path=xl/comments1.xml><?xml version="1.0" encoding="utf-8"?>
<comments xmlns="http://schemas.openxmlformats.org/spreadsheetml/2006/main">
  <authors>
    <author>Steno</author>
    <author>MS</author>
  </authors>
  <commentList>
    <comment ref="A2" authorId="0">
      <text>
        <r>
          <rPr>
            <b/>
            <sz val="12"/>
            <color indexed="12"/>
            <rFont val="Arial"/>
            <family val="2"/>
          </rPr>
          <t>ENABLE MACROS</t>
        </r>
        <r>
          <rPr>
            <b/>
            <sz val="12"/>
            <color indexed="10"/>
            <rFont val="Arial"/>
            <family val="2"/>
          </rPr>
          <t xml:space="preserve"> </t>
        </r>
        <r>
          <rPr>
            <b/>
            <sz val="10"/>
            <color indexed="10"/>
            <rFont val="Arial"/>
            <family val="2"/>
          </rPr>
          <t xml:space="preserve">
</t>
        </r>
        <r>
          <rPr>
            <b/>
            <sz val="8"/>
            <color indexed="12"/>
            <rFont val="Arial"/>
            <family val="2"/>
          </rPr>
          <t>D I S C L A I M E R:</t>
        </r>
        <r>
          <rPr>
            <b/>
            <sz val="8"/>
            <color indexed="10"/>
            <rFont val="Arial"/>
            <family val="2"/>
          </rPr>
          <t xml:space="preserve"> </t>
        </r>
        <r>
          <rPr>
            <sz val="8"/>
            <color indexed="10"/>
            <rFont val="Arial"/>
            <family val="2"/>
          </rPr>
          <t xml:space="preserve">This free tax calculator is useful to calculate approximate tax payable by salaried individuals. This should </t>
        </r>
        <r>
          <rPr>
            <b/>
            <u/>
            <sz val="8"/>
            <color indexed="10"/>
            <rFont val="Arial"/>
            <family val="2"/>
          </rPr>
          <t>NOT</t>
        </r>
        <r>
          <rPr>
            <sz val="8"/>
            <color indexed="10"/>
            <rFont val="Arial"/>
            <family val="2"/>
          </rPr>
          <t xml:space="preserve"> be used to compute the actual taxes to be paid to the Government. The author is not resposible for any inaccuracies in the tax computed by using this calculator. If any inconsistency is found, please mail to </t>
        </r>
        <r>
          <rPr>
            <sz val="8"/>
            <color indexed="12"/>
            <rFont val="Arial"/>
            <family val="2"/>
          </rPr>
          <t>mmmukhtar@gmail.com</t>
        </r>
        <r>
          <rPr>
            <sz val="8"/>
            <color indexed="10"/>
            <rFont val="Arial"/>
            <family val="2"/>
          </rPr>
          <t xml:space="preserve"> to fix it at the earliest.</t>
        </r>
        <r>
          <rPr>
            <b/>
            <sz val="10"/>
            <color indexed="61"/>
            <rFont val="Arial"/>
            <family val="2"/>
          </rPr>
          <t xml:space="preserve"> </t>
        </r>
        <r>
          <rPr>
            <b/>
            <sz val="10"/>
            <color indexed="14"/>
            <rFont val="Arial"/>
            <family val="2"/>
          </rPr>
          <t>Password 201314</t>
        </r>
      </text>
    </comment>
    <comment ref="B6" authorId="1">
      <text>
        <r>
          <rPr>
            <b/>
            <sz val="8"/>
            <color indexed="81"/>
            <rFont val="Tahoma"/>
            <family val="2"/>
          </rPr>
          <t>ENTER AMOUNT</t>
        </r>
      </text>
    </comment>
    <comment ref="J28" authorId="1">
      <text>
        <r>
          <rPr>
            <sz val="8"/>
            <color indexed="81"/>
            <rFont val="Tahoma"/>
            <family val="2"/>
          </rPr>
          <t>Pension Funds or Pension Policies – Section 80CCC: This section – Sec 80CCC – stipulates that an investment in pension funds is eligible for deduction from your income. Section 80CCC investment limit is clubbed with the limit of Section 80C – it means that the total deduction available for 80CCC and 80C is Rs 1 Lakh.This also means that your investment in pension funds upto Rs.1 Lakh can be claimed as deduction u/s 80CCC. However, as mentioned earlier, the total deduction u/s 80C and 80CCC cannot exceed  Rs.1 Lakh.</t>
        </r>
      </text>
    </comment>
    <comment ref="J29" authorId="1">
      <text>
        <r>
          <rPr>
            <sz val="8"/>
            <color indexed="81"/>
            <rFont val="Tahoma"/>
            <family val="2"/>
          </rPr>
          <t>u/s 80CCD -The Finance Act, 2011 provides that contribution made by the Central Government or any other employer to NPS (up to 10 per cent of the salary of the employee in the previous year)shall be excluded while computing the limit of Rs1,00,000.The contribution by the employee to the NPS will be subject to the limit of Rs1,00,000.</t>
        </r>
      </text>
    </comment>
    <comment ref="J30" authorId="0">
      <text>
        <r>
          <rPr>
            <sz val="8"/>
            <color indexed="81"/>
            <rFont val="Tahoma"/>
            <family val="2"/>
          </rPr>
          <t>u/s 80CCG - Rajiv Gandhi Equity Savings Scheme is a new exemption available for investment in stock markets (direct equity). Avaialble only for those with gross income less than 12 lacs and only for first time investors in stock market. Exemption available at 50% of investment subject to maximum of Rs.50,000/- invested. Investments are locked-in for three years</t>
        </r>
      </text>
    </comment>
    <comment ref="J31" authorId="1">
      <text>
        <r>
          <rPr>
            <sz val="8"/>
            <color indexed="81"/>
            <rFont val="Tahoma"/>
            <family val="2"/>
          </rPr>
          <t>u/s 80D Medical Insurance Premium (such as Mediclaim &amp; Critical illness Cover)&amp; Health Check up Upto Rs5000, premium is exempt up to Rs30,000/ per year (Rs.15,000/- for self,spouse and children ) (Rs15000/- for Parents. If the premium includes for a dependent who is (Senior Citizen) above 60 years of age, an extra Rs5,000/- can be claimed.</t>
        </r>
      </text>
    </comment>
    <comment ref="J32" authorId="1">
      <text>
        <r>
          <rPr>
            <sz val="8"/>
            <color indexed="81"/>
            <rFont val="Tahoma"/>
            <family val="2"/>
          </rPr>
          <t>u/s 80DD Deduction in respect of medical treatment of handicapped dependents is limited to 75,000/- per year if the disability is less than 80% and Rs1,00,000/- per year if the disability is more than 80%</t>
        </r>
      </text>
    </comment>
    <comment ref="J33" authorId="1">
      <text>
        <r>
          <rPr>
            <sz val="8"/>
            <color indexed="81"/>
            <rFont val="Tahoma"/>
            <family val="2"/>
          </rPr>
          <t>u/s 80DDB Deduction in respect of medical treatment for specified ailments or diseases for the assesse or dependent can be claimed up to Rs40,000/- per year. If the person being treated is a senior citizen, the exemption can go up toRs60,000/-. but any amount received under Medical Insurance Policy will be reduced from the amount of deduction allowed. The Diseases and ailments specified under rule 11DD are: (1)neurological diseases being demetia, dystonia musculorum deformans, motor neuron disease, ataxia, chorea, hemiballismus, aphasia and parkisons disease, (2) cancer, (3) AIDS, (4)Chronic renal failure, (5) hemophilia, and (6) thalassaemia.</t>
        </r>
      </text>
    </comment>
    <comment ref="J34" authorId="1">
      <text>
        <r>
          <rPr>
            <sz val="8"/>
            <color indexed="81"/>
            <rFont val="Tahoma"/>
            <family val="2"/>
          </rPr>
          <t>u/s 80E Interest repayment on education loan (taken for higher education from a university of self &amp; dependents) is completely tax exempt</t>
        </r>
      </text>
    </comment>
    <comment ref="A35" authorId="1">
      <text>
        <r>
          <rPr>
            <sz val="8"/>
            <color indexed="81"/>
            <rFont val="Tahoma"/>
            <family val="2"/>
          </rPr>
          <t xml:space="preserve"> HRA exemption = Least of (40% (50% for metros) of Basic+DA or HRA or rent paid - 10% of Basic+DA)</t>
        </r>
      </text>
    </comment>
    <comment ref="J35" authorId="1">
      <text>
        <r>
          <rPr>
            <sz val="8"/>
            <color indexed="81"/>
            <rFont val="Tahoma"/>
            <family val="2"/>
          </rPr>
          <t xml:space="preserve">u/s 80G Donations given for certain charities are tax exempt. Some(NGO,Trust etc.) are exempt to the tune of 50%, whereas Govt funds are 100%. </t>
        </r>
      </text>
    </comment>
    <comment ref="A36" authorId="1">
      <text>
        <r>
          <rPr>
            <sz val="8"/>
            <color indexed="81"/>
            <rFont val="Tahoma"/>
            <family val="2"/>
          </rPr>
          <t>Transport allowance is exempt up to Rs.800/- per month during the month. ( Expenditure incured for covering journey between office and residence .)                                                                                                                                                                                                                                                                                                                               For people having permanent physical disability, the exemption is 1,600/- per month</t>
        </r>
      </text>
    </comment>
    <comment ref="J36" authorId="1">
      <text>
        <r>
          <rPr>
            <b/>
            <sz val="8"/>
            <color indexed="81"/>
            <rFont val="Tahoma"/>
            <family val="2"/>
          </rPr>
          <t>80TTA Tax Rebate</t>
        </r>
        <r>
          <rPr>
            <sz val="8"/>
            <color indexed="81"/>
            <rFont val="Tahoma"/>
            <family val="2"/>
          </rPr>
          <t xml:space="preserve">
Interest on savings account has income tax exemption up to Rs 10,000 from 01 April 2013. The new section 80TTA inserted by the Finance Act, 2012 makes this provision.
</t>
        </r>
        <r>
          <rPr>
            <b/>
            <sz val="8"/>
            <color indexed="81"/>
            <rFont val="Tahoma"/>
            <family val="2"/>
          </rPr>
          <t>Eligibility for 80TTA</t>
        </r>
        <r>
          <rPr>
            <sz val="8"/>
            <color indexed="81"/>
            <rFont val="Tahoma"/>
            <family val="2"/>
          </rPr>
          <t xml:space="preserve">
Individuals and HUFs who earn interest on their deposit in a savings account can claim tax exemption on such interest. Savings account can be with a bank, post office or co-operative society doing banking business. This deduction is not valid for time deposits like FD and RD.
If the savings account is held on behalf of a firm, association of persons or body of individuals this deduction is not applicable.
</t>
        </r>
        <r>
          <rPr>
            <b/>
            <sz val="8"/>
            <color indexed="81"/>
            <rFont val="Tahoma"/>
            <family val="2"/>
          </rPr>
          <t>Maximum deduction limit under 80TTA</t>
        </r>
        <r>
          <rPr>
            <sz val="8"/>
            <color indexed="81"/>
            <rFont val="Tahoma"/>
            <family val="2"/>
          </rPr>
          <t xml:space="preserve">
Up to Rs 10,000 as savings deposit interest can be claimed as exemption under section 80TTA. If the interest is lesser then that amount can be claimed.
</t>
        </r>
        <r>
          <rPr>
            <b/>
            <sz val="8"/>
            <color indexed="81"/>
            <rFont val="Tahoma"/>
            <family val="2"/>
          </rPr>
          <t>How to get 80TTA deduction</t>
        </r>
        <r>
          <rPr>
            <sz val="8"/>
            <color indexed="81"/>
            <rFont val="Tahoma"/>
            <family val="2"/>
          </rPr>
          <t xml:space="preserve">
Tax rebate under section 80TTA is over and above other chapter VI-A deductions like 80C, 80D etc. You can submit certificate from bank to your employer to get this deduction from salary TDS. If you don't do this, you can still claim it by putting the amount in cell for 80TTA under Chapter VI-A deductions in ITR form while filing tax returns.</t>
        </r>
      </text>
    </comment>
    <comment ref="A37" authorId="1">
      <text>
        <r>
          <rPr>
            <sz val="8"/>
            <color indexed="81"/>
            <rFont val="Tahoma"/>
            <family val="2"/>
          </rPr>
          <t>u/s 24 There is an Exemption for interest on housing loan.(for Self occupied Residence). If the loan was taken before Apr 1, 1999 exemption is limited to Rs30,000/- per year. If the loan was taken after Apr 1, 1999 exemption is limited toRs1,50,000/- per year if the house is self-occupied; There is no limit if the house is rented out. This exemption is available on accrual basis, which means if interest has accrued, you can claim exemption, irrespective of whether you've paid it or not..                            Additional Deduction upto Rs.1Lac for interest on housing loan up to Rs.25 Lacs sanctioned during FY 2013 – 2014 for acquiring residential property</t>
        </r>
      </text>
    </comment>
    <comment ref="A38" authorId="1">
      <text>
        <r>
          <rPr>
            <sz val="8"/>
            <color indexed="81"/>
            <rFont val="Tahoma"/>
            <family val="2"/>
          </rPr>
          <t>Children Education Allowance ( Rs100 P.M. per Child / (Rs300 for Hostel Expenditure) Max of 2 Children)</t>
        </r>
      </text>
    </comment>
    <comment ref="A39" authorId="1">
      <text>
        <r>
          <rPr>
            <sz val="8"/>
            <color indexed="81"/>
            <rFont val="Tahoma"/>
            <family val="2"/>
          </rPr>
          <t xml:space="preserve"> u/s(5) LTA is exempt to the tune of economy class Train/ Air /Recognised public Transport fare for the family to any destination in India, by the shortest route. LTA can be claimed twice in a block of 4 calendar years. The current block is from 01.01.2010 to 31.12.2013. For claim, it is must to provide originals tickets etc.</t>
        </r>
      </text>
    </comment>
    <comment ref="A41" authorId="1">
      <text>
        <r>
          <rPr>
            <sz val="8"/>
            <color indexed="81"/>
            <rFont val="Tahoma"/>
            <family val="2"/>
          </rPr>
          <t>SECTION 89
Relief in case of receipt of salary in arrears or in advance
Year in which relief is to be allowed - Relief under section 89(1) is to be given in the assessment in which the extra payment by way of arrears, advance, etc., is taxed. Basically, the relief under section 89(1) is arithmetical. It involves finding out of two rates of tax. The first is the rate of tax applicable to the total income including the extra amount in the year of receipt. The second is finding out the rate by adding the arrears to the total income of the years to which they relate.—Circular : No. 331 [F.No. 174/102/79-IT(A-I)], dated 22-3-1982. - See more at: http://www.simpletaxindia.net/2010/01/relief-under-891-salary-arrear-advance.</t>
        </r>
      </text>
    </comment>
  </commentList>
</comments>
</file>

<file path=xl/sharedStrings.xml><?xml version="1.0" encoding="utf-8"?>
<sst xmlns="http://schemas.openxmlformats.org/spreadsheetml/2006/main" count="367" uniqueCount="301">
  <si>
    <t>Total</t>
  </si>
  <si>
    <t>House Rent All.</t>
  </si>
  <si>
    <t>Conveyance All.</t>
  </si>
  <si>
    <t>Others All.</t>
  </si>
  <si>
    <t>Parameters</t>
  </si>
  <si>
    <t>Exempted Allowance</t>
  </si>
  <si>
    <t>Saving Details (Chapter VIA)</t>
  </si>
  <si>
    <t>Yes</t>
  </si>
  <si>
    <t>Head</t>
  </si>
  <si>
    <t>Amount</t>
  </si>
  <si>
    <t>Max.Lim</t>
  </si>
  <si>
    <t>U/s.80C</t>
  </si>
  <si>
    <t>U/s.80D</t>
  </si>
  <si>
    <t>U/s.80DD</t>
  </si>
  <si>
    <t>U/s.80DDB</t>
  </si>
  <si>
    <t>U/s.80E</t>
  </si>
  <si>
    <t>U/s.80G</t>
  </si>
  <si>
    <t>Under Sec.80C</t>
  </si>
  <si>
    <t>No</t>
  </si>
  <si>
    <t>Hra Exemption</t>
  </si>
  <si>
    <t>Salary for HRA</t>
  </si>
  <si>
    <t>2.40% or 50% salary</t>
  </si>
  <si>
    <t>3. Actual HRA</t>
  </si>
  <si>
    <t>Income from Other Sources</t>
  </si>
  <si>
    <t>U/s.80CCC</t>
  </si>
  <si>
    <t>2. First Child</t>
  </si>
  <si>
    <t>3. Second Child</t>
  </si>
  <si>
    <t>School Going</t>
  </si>
  <si>
    <t>Study in Hostel</t>
  </si>
  <si>
    <t>Not Applicable</t>
  </si>
  <si>
    <t>U/s</t>
  </si>
  <si>
    <t>Dearness Allowance</t>
  </si>
  <si>
    <t>C.L.A.</t>
  </si>
  <si>
    <t>H.R.A.</t>
  </si>
  <si>
    <t>GSLI</t>
  </si>
  <si>
    <t>Signature</t>
  </si>
  <si>
    <t>PAN</t>
  </si>
  <si>
    <t>POST</t>
  </si>
  <si>
    <t>From</t>
  </si>
  <si>
    <t>To</t>
  </si>
  <si>
    <t>Exm.Amt.</t>
  </si>
  <si>
    <t>Total Contribution to GPF</t>
  </si>
  <si>
    <t>Professional Tax deducted [u/s 16(ii)]</t>
  </si>
  <si>
    <t>Assessee's Date of Birth</t>
  </si>
  <si>
    <t>From House Property</t>
  </si>
  <si>
    <t>Other</t>
  </si>
  <si>
    <t>House Rent All. [u/s 10(13A)]</t>
  </si>
  <si>
    <t>Education Allowance</t>
  </si>
  <si>
    <t>Leave Travel Allowance</t>
  </si>
  <si>
    <t>TAX PAYABLE AFTER TDS</t>
  </si>
  <si>
    <t>Con.All.</t>
  </si>
  <si>
    <t>mmmukhtar@gmail.com</t>
  </si>
  <si>
    <t>H.R.A. CALCULATIONS</t>
  </si>
  <si>
    <t>HOUSE RENT ALLOWANCE EXEMPTION U/S 10(13A)</t>
  </si>
  <si>
    <t>Name:</t>
  </si>
  <si>
    <t>Post:</t>
  </si>
  <si>
    <t>(-)</t>
  </si>
  <si>
    <t>=</t>
  </si>
  <si>
    <t xml:space="preserve">MLWF / Flag </t>
  </si>
  <si>
    <t>Name and Designation of the Employee</t>
  </si>
  <si>
    <t>Quarter</t>
  </si>
  <si>
    <t>(a)</t>
  </si>
  <si>
    <t>Salary as per provision contained in sec.17(1)</t>
  </si>
  <si>
    <t>(b)</t>
  </si>
  <si>
    <t>(c)</t>
  </si>
  <si>
    <t>(d)</t>
  </si>
  <si>
    <t>(A)</t>
  </si>
  <si>
    <t>Section 80C</t>
  </si>
  <si>
    <t>Gross Salary</t>
  </si>
  <si>
    <t xml:space="preserve">Total </t>
  </si>
  <si>
    <t>Relief u/s 89</t>
  </si>
  <si>
    <t>Heads / Pay Month &gt;</t>
  </si>
  <si>
    <t>Total Salary</t>
  </si>
  <si>
    <t>TAN OF DEDUCTOR</t>
  </si>
  <si>
    <t>PART A</t>
  </si>
  <si>
    <t xml:space="preserve"> </t>
  </si>
  <si>
    <t>Assessment Year</t>
  </si>
  <si>
    <t>Receipt Numbers of original statements of TDS under sub-section (3) of section 200</t>
  </si>
  <si>
    <t>Amount of tax deposited/remitted in respect of the employee</t>
  </si>
  <si>
    <t>PART B (Refer Note 1)</t>
  </si>
  <si>
    <t>Place:</t>
  </si>
  <si>
    <t>Date:</t>
  </si>
  <si>
    <t>(The Employer to provide payment wise details of tax deducted and deposited with respect to the employee)</t>
  </si>
  <si>
    <t>Sr. No.</t>
  </si>
  <si>
    <t>Tax Deposited in respect of the employee (Rs.)</t>
  </si>
  <si>
    <t>"FORM NO.16"</t>
  </si>
  <si>
    <t>[See rule 31 (i)(a)]</t>
  </si>
  <si>
    <t>Certificate under section 203 of the Income-tax Act, 1961 for Tax Deducted at source on Salary</t>
  </si>
  <si>
    <t>Name and address of the Employer</t>
  </si>
  <si>
    <t>PAN of the Dedutor</t>
  </si>
  <si>
    <t>TAN of the Deductor</t>
  </si>
  <si>
    <t xml:space="preserve"> PAN of the Employee</t>
  </si>
  <si>
    <t>CIT(TDS)</t>
  </si>
  <si>
    <t>Period</t>
  </si>
  <si>
    <t>Summary of tax deducted at source in respect of Deductee</t>
  </si>
  <si>
    <t>Amount of tax deducted in respect of  emloyee</t>
  </si>
  <si>
    <t>Quarter 1</t>
  </si>
  <si>
    <t/>
  </si>
  <si>
    <t>Quarter 2</t>
  </si>
  <si>
    <t>Quarter 3</t>
  </si>
  <si>
    <t>Quarter 4</t>
  </si>
  <si>
    <t>1.</t>
  </si>
  <si>
    <t>Rs.</t>
  </si>
  <si>
    <t>Value of perquisites u/s 17(2) (as per Form No. 12BB,</t>
  </si>
  <si>
    <t>Profits in liew of salary under section 17(3)(as per</t>
  </si>
  <si>
    <t>Form No.12BB, wherever applicable)</t>
  </si>
  <si>
    <t>2.</t>
  </si>
  <si>
    <t>Allowance</t>
  </si>
  <si>
    <t>3.</t>
  </si>
  <si>
    <t>Balance(1-2)</t>
  </si>
  <si>
    <t>4.</t>
  </si>
  <si>
    <t>Deductions :</t>
  </si>
  <si>
    <t>Entertainment allowance</t>
  </si>
  <si>
    <t>Tax on employment</t>
  </si>
  <si>
    <t>Aggregate of 4(a) and (b)</t>
  </si>
  <si>
    <t>Income</t>
  </si>
  <si>
    <t>Gross total income (6+7)</t>
  </si>
  <si>
    <t>Deductions under Chapter VIA</t>
  </si>
  <si>
    <t>sections 80C,80CCC and 80CCD</t>
  </si>
  <si>
    <t xml:space="preserve"> Gross Amount</t>
  </si>
  <si>
    <t xml:space="preserve"> Deductible </t>
  </si>
  <si>
    <t xml:space="preserve"> Amount</t>
  </si>
  <si>
    <t>Aggregate of deductible amount under Chapter VIA</t>
  </si>
  <si>
    <t>Total Income (8-10)</t>
  </si>
  <si>
    <t>Tax on total income</t>
  </si>
  <si>
    <t>Education cess @ 3%(on tax computed at S.No. 12)</t>
  </si>
  <si>
    <t>Tax Payable (12+13)</t>
  </si>
  <si>
    <t>Tax Payable (14-15)</t>
  </si>
  <si>
    <t>Signature of person responsible for dedcution of tax</t>
  </si>
  <si>
    <t>Full Name:</t>
  </si>
  <si>
    <t>ANNEXURE - B</t>
  </si>
  <si>
    <t xml:space="preserve"> DETAILS OF TAX DEDUCTED AND DEPOSITED IN THE CENTRAL GOVERNMENT ACCOUNT THROUGH CHALLAN</t>
  </si>
  <si>
    <t>Challan identification number (CIN)</t>
  </si>
  <si>
    <t>Date on which tax deposited (dd/mm/yyyy)</t>
  </si>
  <si>
    <t>Challan Serial Number</t>
  </si>
  <si>
    <t>Sir,</t>
  </si>
  <si>
    <t xml:space="preserve">5.  H.R.A. </t>
  </si>
  <si>
    <t>G.  GROSS TOTAL INCOME (D+E+F)</t>
  </si>
  <si>
    <t>TOTAL INCOME TAXABLE  (G - H)</t>
  </si>
  <si>
    <t>ULIP/MEP/SBI LIFE Smart ULIP</t>
  </si>
  <si>
    <t>NSC/Int.on NSC</t>
  </si>
  <si>
    <t>NAME OF EMPLOYER</t>
  </si>
  <si>
    <t>PLACE</t>
  </si>
  <si>
    <t>DESIG.</t>
  </si>
  <si>
    <t>SBI Life/Unit Plus</t>
  </si>
  <si>
    <t>PLI Premium</t>
  </si>
  <si>
    <t>Are You Residing at any Metro?</t>
  </si>
  <si>
    <t>Interest on N.S.C.</t>
  </si>
  <si>
    <t>6.  C.L.A.</t>
  </si>
  <si>
    <t>TOTAL</t>
  </si>
  <si>
    <t>9. Other Allow. / Arrears</t>
  </si>
  <si>
    <t>From:</t>
  </si>
  <si>
    <t>A.  INCOME FROM SALARY:</t>
  </si>
  <si>
    <t>C.  Less u/s. 10</t>
  </si>
  <si>
    <t>D.  INCOME UNDER HEAD SALARY (B - C)</t>
  </si>
  <si>
    <t>E.  INCOME FROM HOUSE PROPERTY</t>
  </si>
  <si>
    <t>F.  INCOME FROM OTHER SOURCES</t>
  </si>
  <si>
    <t>H.  DEDUCTIONS UNDER CHAPTER VI-A</t>
  </si>
  <si>
    <t>Conveniance Allowance (u/s. 14)</t>
  </si>
  <si>
    <t>Professional Tax (u/s. 16 (III))</t>
  </si>
  <si>
    <t>PAN:</t>
  </si>
  <si>
    <t>Gender:</t>
  </si>
  <si>
    <t>U/s.80CCD</t>
  </si>
  <si>
    <t>U/s.80CCG</t>
  </si>
  <si>
    <t>House Rent Paid</t>
  </si>
  <si>
    <t>Agriculture Income</t>
  </si>
  <si>
    <t>Interest on S.B. A/c./P.O. R.D.</t>
  </si>
  <si>
    <t>Agricultural Income</t>
  </si>
  <si>
    <t>7. Conveyance Allowance</t>
  </si>
  <si>
    <t xml:space="preserve">4.  D. A. </t>
  </si>
  <si>
    <t>Grade Pay / D.P.</t>
  </si>
  <si>
    <t>3.  Total</t>
  </si>
  <si>
    <t>OFFICE &amp; ADDRESS</t>
  </si>
  <si>
    <t>Less: A) Relief under section 89 (attach details)</t>
  </si>
  <si>
    <t>BSR Code of the Bank Branch</t>
  </si>
  <si>
    <t>House Rent All. exemption [u/s 10(13A)]</t>
  </si>
  <si>
    <t>Designation:</t>
  </si>
  <si>
    <t>Less:Allowance to the extent exempt u/s 10</t>
  </si>
  <si>
    <t>(B)</t>
  </si>
  <si>
    <t>(i)</t>
  </si>
  <si>
    <t>(ii)</t>
  </si>
  <si>
    <t>(iii)</t>
  </si>
  <si>
    <t>(iv)</t>
  </si>
  <si>
    <t>(v)</t>
  </si>
  <si>
    <t>(vi)</t>
  </si>
  <si>
    <t>Date :</t>
  </si>
  <si>
    <t>wherever applicable)</t>
  </si>
  <si>
    <t>Qualifying amount</t>
  </si>
  <si>
    <t>Deduct. amount</t>
  </si>
  <si>
    <t xml:space="preserve">Convenyance Allowance </t>
  </si>
  <si>
    <t>U/s.80CCG (Rajiv Gandhi Equity Saving Scheme)</t>
  </si>
  <si>
    <t>G.P.F.</t>
  </si>
  <si>
    <t>G.S.L.I.</t>
  </si>
  <si>
    <t>2.  Aggregate amount deductible under the three sections, i.e. 80C, 80CCC, 80 CCD shall not exceed one lakh rupees.</t>
  </si>
  <si>
    <t>1. Aggregate amount deductible under section 80 C shall not exceed one lakh rupees.</t>
  </si>
  <si>
    <t>Note:</t>
  </si>
  <si>
    <t xml:space="preserve">Section 80C </t>
  </si>
  <si>
    <r>
      <rPr>
        <b/>
        <sz val="10"/>
        <rFont val="Arial"/>
        <family val="2"/>
      </rPr>
      <t xml:space="preserve">Add: </t>
    </r>
    <r>
      <rPr>
        <sz val="10"/>
        <rFont val="Arial"/>
        <family val="2"/>
      </rPr>
      <t>Any other income reported by the employee</t>
    </r>
  </si>
  <si>
    <t>Income chargeable under the head 'salaries' (3-5)</t>
  </si>
  <si>
    <t>DETAILS OF SALARY PAID AND ANY OTHER INCOME AND TAX DEDUCTED</t>
  </si>
  <si>
    <t>U/s.80D Mediclaim Insurance Policy</t>
  </si>
  <si>
    <t>U/s.80G Deductions for Donations</t>
  </si>
  <si>
    <t>U/s.80E Interest on Loan for Higher Studies</t>
  </si>
  <si>
    <t xml:space="preserve">U/s.80DD Rehab.of Handicapped Dependent </t>
  </si>
  <si>
    <t xml:space="preserve">U/s.80DDB Medical Exp.on Self or Dependent </t>
  </si>
  <si>
    <t>S/o.</t>
  </si>
  <si>
    <t>D/o.</t>
  </si>
  <si>
    <t>PIN</t>
  </si>
  <si>
    <t>Note: (1) In the column for TDS, give total amount for TDS, Surcharge (if applicable) and education cess.</t>
  </si>
  <si>
    <t>Address :</t>
  </si>
  <si>
    <t>City :</t>
  </si>
  <si>
    <t>VERIFICATION</t>
  </si>
  <si>
    <t>Interest on House Loan [u/s 24(2)]</t>
  </si>
  <si>
    <t>Exempted HRA</t>
  </si>
  <si>
    <t>1. Rent Paid-10% of Salary+DA</t>
  </si>
  <si>
    <t>Actual amount of H.R.A. received</t>
  </si>
  <si>
    <t>Expenditure on rent in excess of 10% of salary (including D.A.)</t>
  </si>
  <si>
    <t>50% of Salary (including D.A.)</t>
  </si>
  <si>
    <t>40% of Salary (including D.A.)</t>
  </si>
  <si>
    <t>Hence House rent allowance exempt U/s 10 13(A)</t>
  </si>
  <si>
    <t>Least of :-</t>
  </si>
  <si>
    <t>The amount exempted for H.R.A. is least of  above (a), (b) or (c)</t>
  </si>
  <si>
    <t>Basic Pay</t>
  </si>
  <si>
    <t>1.  Basic Pay</t>
  </si>
  <si>
    <t>2.  Grade Pay / D.P.</t>
  </si>
  <si>
    <t>IT Payable</t>
  </si>
  <si>
    <t>I, solemnly declare and undertake that the information given above is correct and complete.</t>
  </si>
  <si>
    <t>INCOME TAX CALCULATION SHEET FOR FINANCIALYEAR 2013-2014</t>
  </si>
  <si>
    <t>STATEMENT SHOWING THE CALCULATION OF INCOME TAX TO BE DEDUCTED FOR THE 
FINANCIAL YEAR 2013-14 ASSESSMENT YEAR :  2014-2015</t>
  </si>
  <si>
    <t>B.  TOTAL SALARY INCOME</t>
  </si>
  <si>
    <t>Rounded off to</t>
  </si>
  <si>
    <t>Tax Rebate u/s 87A Rs.2000/- if Total Taxable Income &lt;= Rs.500000/-</t>
  </si>
  <si>
    <t>Assessee's Gender/Status</t>
  </si>
  <si>
    <t>NSC Accrued Interest Calculation</t>
  </si>
  <si>
    <t>Purch. From -&gt;</t>
  </si>
  <si>
    <t>Purch. To -&gt;</t>
  </si>
  <si>
    <t>Interest Rate -&gt;</t>
  </si>
  <si>
    <r>
      <t>1</t>
    </r>
    <r>
      <rPr>
        <vertAlign val="superscript"/>
        <sz val="8"/>
        <color indexed="12"/>
        <rFont val="Franklin Gothic Book"/>
        <family val="2"/>
      </rPr>
      <t>st</t>
    </r>
    <r>
      <rPr>
        <sz val="8"/>
        <color indexed="12"/>
        <rFont val="Franklin Gothic Book"/>
        <family val="2"/>
      </rPr>
      <t xml:space="preserve"> year</t>
    </r>
  </si>
  <si>
    <r>
      <t>2</t>
    </r>
    <r>
      <rPr>
        <vertAlign val="superscript"/>
        <sz val="8"/>
        <color indexed="12"/>
        <rFont val="Franklin Gothic Book"/>
        <family val="2"/>
      </rPr>
      <t>nd</t>
    </r>
    <r>
      <rPr>
        <sz val="8"/>
        <color indexed="12"/>
        <rFont val="Franklin Gothic Book"/>
        <family val="2"/>
      </rPr>
      <t xml:space="preserve"> year</t>
    </r>
  </si>
  <si>
    <r>
      <t>3</t>
    </r>
    <r>
      <rPr>
        <vertAlign val="superscript"/>
        <sz val="8"/>
        <color indexed="12"/>
        <rFont val="Franklin Gothic Book"/>
        <family val="2"/>
      </rPr>
      <t>rd</t>
    </r>
    <r>
      <rPr>
        <sz val="8"/>
        <color indexed="12"/>
        <rFont val="Franklin Gothic Book"/>
        <family val="2"/>
      </rPr>
      <t xml:space="preserve"> year</t>
    </r>
  </si>
  <si>
    <r>
      <t>4</t>
    </r>
    <r>
      <rPr>
        <vertAlign val="superscript"/>
        <sz val="8"/>
        <color indexed="12"/>
        <rFont val="Franklin Gothic Book"/>
        <family val="2"/>
      </rPr>
      <t>th</t>
    </r>
    <r>
      <rPr>
        <sz val="8"/>
        <color indexed="12"/>
        <rFont val="Franklin Gothic Book"/>
        <family val="2"/>
      </rPr>
      <t xml:space="preserve"> year</t>
    </r>
  </si>
  <si>
    <r>
      <t>5</t>
    </r>
    <r>
      <rPr>
        <vertAlign val="superscript"/>
        <sz val="8"/>
        <color indexed="12"/>
        <rFont val="Franklin Gothic Book"/>
        <family val="2"/>
      </rPr>
      <t>th</t>
    </r>
    <r>
      <rPr>
        <sz val="8"/>
        <color indexed="12"/>
        <rFont val="Franklin Gothic Book"/>
        <family val="2"/>
      </rPr>
      <t xml:space="preserve"> year</t>
    </r>
  </si>
  <si>
    <r>
      <t>6</t>
    </r>
    <r>
      <rPr>
        <vertAlign val="superscript"/>
        <sz val="8"/>
        <color indexed="12"/>
        <rFont val="Franklin Gothic Book"/>
        <family val="2"/>
      </rPr>
      <t>th</t>
    </r>
    <r>
      <rPr>
        <sz val="8"/>
        <color indexed="12"/>
        <rFont val="Franklin Gothic Book"/>
        <family val="2"/>
      </rPr>
      <t xml:space="preserve"> year</t>
    </r>
  </si>
  <si>
    <t>Total Interest</t>
  </si>
  <si>
    <t>Maturity Amount</t>
  </si>
  <si>
    <t>Calendar Year Start:</t>
  </si>
  <si>
    <t>fm this iss, dur chgd to 5 yrs</t>
  </si>
  <si>
    <t>In FY16-17, chg D13 to "-4" instd of "-5" coz of this</t>
  </si>
  <si>
    <t>PLEASE ENTER YOUR NAME HERE</t>
  </si>
  <si>
    <t>Certificate No.</t>
  </si>
  <si>
    <t>Date of Purchase</t>
  </si>
  <si>
    <t>Amount invested</t>
  </si>
  <si>
    <t>Accrued Interest</t>
  </si>
  <si>
    <t>Total Accrued Interest</t>
  </si>
  <si>
    <t>© 2001-2014, Nithyanand Yeswanth (taxcalc@ynithya.com)</t>
  </si>
  <si>
    <t>Instructions:</t>
  </si>
  <si>
    <t>1. Enter details of all NSCs purchased between 1-Apr-2008 and 31-Mar-2013</t>
  </si>
  <si>
    <t>2. NSCs purchased before or after this date do not accrue interest for this financial year</t>
  </si>
  <si>
    <t>3. Entry of certificate number is optional</t>
  </si>
  <si>
    <t>K.   LESS:  RELIEF U/S. 89 (I) (Attach details)</t>
  </si>
  <si>
    <r>
      <t xml:space="preserve">L.  </t>
    </r>
    <r>
      <rPr>
        <b/>
        <sz val="10"/>
        <rFont val="Arial"/>
        <family val="2"/>
      </rPr>
      <t>NET TAX PAYABLE</t>
    </r>
  </si>
  <si>
    <t>M.  LESS:  TAX ALREADY PAID (Upto February-2014)</t>
  </si>
  <si>
    <t>Tuition Fees (For 2 child.)</t>
  </si>
  <si>
    <t>TAX PAYABLE AFTER REBATE</t>
  </si>
  <si>
    <t>I.    TAX PAYABLE ON TOTAL INCOME</t>
  </si>
  <si>
    <t>L.I.C.</t>
  </si>
  <si>
    <t>P.P.F.</t>
  </si>
  <si>
    <t>Sub: Submission of statement for calcualtion of Income Tax for F.Y. 2013-14 &amp; A.Y. 2014-15</t>
  </si>
  <si>
    <t>Repay.of Home Loan (Prin.Amt.)</t>
  </si>
  <si>
    <t>M</t>
  </si>
  <si>
    <t>F</t>
  </si>
  <si>
    <t>S CIT</t>
  </si>
  <si>
    <t>VSCIT</t>
  </si>
  <si>
    <t>J.    Add: Education Cess @ 3%</t>
  </si>
  <si>
    <t>2014-2015</t>
  </si>
  <si>
    <t>Rounded off</t>
  </si>
  <si>
    <t>Tax Payable after Rebate</t>
  </si>
  <si>
    <t>Less: B) TAX ALREADY PAID (Upto February-2014)</t>
  </si>
  <si>
    <t>Other sections (e.g.80E, 80G etc) under Chapter VIA</t>
  </si>
  <si>
    <t>Tax Rebate u/s 87A Rs.2000/- if Total Taxable Income&lt;=Rs.500000/-</t>
  </si>
  <si>
    <t>MALE</t>
  </si>
  <si>
    <t>FEMALE</t>
  </si>
  <si>
    <t>SR CITIZEN</t>
  </si>
  <si>
    <t>VERY SR CITIZEN</t>
  </si>
  <si>
    <t xml:space="preserve">Designation: </t>
  </si>
  <si>
    <t xml:space="preserve">Name: </t>
  </si>
  <si>
    <t xml:space="preserve">Signature: </t>
  </si>
  <si>
    <t>Conveyance Allowance</t>
  </si>
  <si>
    <t>TOTAL INCOMETAX PAYABLE</t>
  </si>
  <si>
    <t>Less: Interest on Home Loan [u/s 24(2)]</t>
  </si>
  <si>
    <t xml:space="preserve">      LESS:  INTEREST ON HOME LOAN U/S.24(2)</t>
  </si>
  <si>
    <t>Signature:</t>
  </si>
  <si>
    <r>
      <t xml:space="preserve">N.  </t>
    </r>
    <r>
      <rPr>
        <sz val="9"/>
        <rFont val="Arial"/>
        <family val="2"/>
      </rPr>
      <t xml:space="preserve">BALANCE TAX </t>
    </r>
  </si>
  <si>
    <t>U/s 80TTA</t>
  </si>
  <si>
    <t>Other ULIP/MEP/SBI LIFE Smart ULIP</t>
  </si>
  <si>
    <t>D.A. Arrears</t>
  </si>
  <si>
    <t>8. D.A. Arrears</t>
  </si>
  <si>
    <t>Others All. / Arrears</t>
  </si>
  <si>
    <t>I the undersigned submit herewith the calculation of Income Tax for the F.Y. 2013-14 (i.e. Assessment Year 2014-15) for the purpose of deduction of Income Tax from my current years salary and other emoluments.</t>
  </si>
  <si>
    <t xml:space="preserve">Shri / Smt. </t>
  </si>
  <si>
    <t>Tax Ded.at Source</t>
  </si>
</sst>
</file>

<file path=xl/styles.xml><?xml version="1.0" encoding="utf-8"?>
<styleSheet xmlns="http://schemas.openxmlformats.org/spreadsheetml/2006/main">
  <numFmts count="23">
    <numFmt numFmtId="41" formatCode="_(* #,##0_);_(* \(#,##0\);_(* &quot;-&quot;_);_(@_)"/>
    <numFmt numFmtId="43" formatCode="_(* #,##0.00_);_(* \(#,##0.00\);_(* &quot;-&quot;??_);_(@_)"/>
    <numFmt numFmtId="164" formatCode="0;[Red]0"/>
    <numFmt numFmtId="165" formatCode="[$-409]dd\-mmm\-yy;@"/>
    <numFmt numFmtId="166" formatCode="\ "/>
    <numFmt numFmtId="167" formatCode="_ * ###0_ ;_ * \-###0_ ;_ * &quot;-&quot;_ ;_ @_ "/>
    <numFmt numFmtId="168" formatCode="_(* ###0_);_(* \(###0\);_(* &quot;-&quot;_);_(@_)"/>
    <numFmt numFmtId="169" formatCode="_-* ###0_-;\-* ###0_-;_-* &quot;-&quot;??_-;_-@_-"/>
    <numFmt numFmtId="170" formatCode="dd/mm/yy"/>
    <numFmt numFmtId="171" formatCode="_(* #,##0_);_(* \(#,##0\);_(* &quot;-&quot;??_);_(@_)"/>
    <numFmt numFmtId="172" formatCode="dd\-mmm\-yyyy"/>
    <numFmt numFmtId="173" formatCode="_ * #,##0.00_ ;_ * \-#,##0.00_ ;_ * &quot;-&quot;??_ ;_ @_ "/>
    <numFmt numFmtId="174" formatCode="0_ "/>
    <numFmt numFmtId="175" formatCode="_ [$रु-439]\ * #,##0_ ;_ [$रु-439]\ * \-#,##0_ ;_ [$रु-439]\ * &quot;-&quot;_ ;_ @_ "/>
    <numFmt numFmtId="176" formatCode="[$रु-439]\ #,##0"/>
    <numFmt numFmtId="177" formatCode="[$रु-439]\ #,##0.00"/>
    <numFmt numFmtId="178" formatCode="[$-409]d\-mmm\-yy;@"/>
    <numFmt numFmtId="179" formatCode="0_)"/>
    <numFmt numFmtId="180" formatCode="[$-409]d\-mmm\-yyyy;@"/>
    <numFmt numFmtId="181" formatCode="0.00000"/>
    <numFmt numFmtId="182" formatCode="_ [$रु-439]\ * #,##0_ ;_ [$रु-439]\ * \-#,##0_ ;_ [$रु-439]\ * &quot;-&quot;??_ ;_ @_ "/>
    <numFmt numFmtId="183" formatCode="_ [$रु-439]\ * #,##0.00_ ;_ [$रु-439]\ * \-#,##0.00_ ;_ [$रु-439]\ * &quot;-&quot;??_ ;_ @_ "/>
    <numFmt numFmtId="184" formatCode="_(* ###0.00_);_(* \(###0.00\);_(* &quot;-&quot;_);_(@_)"/>
  </numFmts>
  <fonts count="62">
    <font>
      <sz val="10"/>
      <name val="Arial"/>
    </font>
    <font>
      <sz val="10"/>
      <name val="Arial"/>
      <family val="2"/>
    </font>
    <font>
      <sz val="11"/>
      <name val="Arial"/>
      <family val="2"/>
    </font>
    <font>
      <b/>
      <sz val="11"/>
      <name val="Arial"/>
      <family val="2"/>
    </font>
    <font>
      <u/>
      <sz val="10"/>
      <color indexed="12"/>
      <name val="Arial"/>
      <family val="2"/>
    </font>
    <font>
      <sz val="10"/>
      <name val="Arial"/>
      <family val="2"/>
    </font>
    <font>
      <b/>
      <sz val="10"/>
      <name val="Arial"/>
      <family val="2"/>
    </font>
    <font>
      <sz val="8"/>
      <name val="Arial"/>
      <family val="2"/>
    </font>
    <font>
      <b/>
      <u/>
      <sz val="11"/>
      <name val="Arial"/>
      <family val="2"/>
    </font>
    <font>
      <i/>
      <sz val="11"/>
      <name val="Arial"/>
      <family val="2"/>
    </font>
    <font>
      <b/>
      <sz val="14"/>
      <name val="Arial"/>
      <family val="2"/>
    </font>
    <font>
      <sz val="9"/>
      <name val="Arial"/>
      <family val="2"/>
    </font>
    <font>
      <b/>
      <sz val="8"/>
      <name val="Arial"/>
      <family val="2"/>
    </font>
    <font>
      <u/>
      <sz val="8"/>
      <name val="Arial"/>
      <family val="2"/>
    </font>
    <font>
      <sz val="10"/>
      <name val="Arial Narrow"/>
      <family val="2"/>
    </font>
    <font>
      <b/>
      <sz val="10"/>
      <color indexed="10"/>
      <name val="Arial"/>
      <family val="2"/>
    </font>
    <font>
      <sz val="10"/>
      <color indexed="8"/>
      <name val="Arial"/>
      <family val="2"/>
    </font>
    <font>
      <sz val="7"/>
      <name val="Arial"/>
      <family val="2"/>
    </font>
    <font>
      <b/>
      <sz val="12"/>
      <name val="Arial Narrow"/>
      <family val="2"/>
    </font>
    <font>
      <i/>
      <sz val="10"/>
      <name val="Arial"/>
      <family val="2"/>
    </font>
    <font>
      <b/>
      <i/>
      <sz val="10"/>
      <name val="Arial"/>
      <family val="2"/>
    </font>
    <font>
      <b/>
      <sz val="9"/>
      <name val="Arial"/>
      <family val="2"/>
    </font>
    <font>
      <b/>
      <sz val="8"/>
      <color indexed="10"/>
      <name val="Arial"/>
      <family val="2"/>
    </font>
    <font>
      <sz val="8"/>
      <color indexed="10"/>
      <name val="Arial"/>
      <family val="2"/>
    </font>
    <font>
      <b/>
      <u/>
      <sz val="8"/>
      <color indexed="10"/>
      <name val="Arial"/>
      <family val="2"/>
    </font>
    <font>
      <sz val="8"/>
      <color indexed="12"/>
      <name val="Arial"/>
      <family val="2"/>
    </font>
    <font>
      <b/>
      <sz val="8"/>
      <color indexed="12"/>
      <name val="Arial"/>
      <family val="2"/>
    </font>
    <font>
      <b/>
      <sz val="11"/>
      <name val="Arial Narrow"/>
      <family val="2"/>
    </font>
    <font>
      <sz val="11"/>
      <name val="Arial Narrow"/>
      <family val="2"/>
    </font>
    <font>
      <b/>
      <sz val="10"/>
      <color indexed="8"/>
      <name val="Franklin Gothic Book"/>
      <family val="2"/>
    </font>
    <font>
      <sz val="8"/>
      <name val="Franklin Gothic Book"/>
      <family val="2"/>
    </font>
    <font>
      <b/>
      <sz val="8"/>
      <color indexed="10"/>
      <name val="Franklin Gothic Book"/>
      <family val="2"/>
    </font>
    <font>
      <sz val="8"/>
      <color indexed="12"/>
      <name val="Franklin Gothic Book"/>
      <family val="2"/>
    </font>
    <font>
      <b/>
      <sz val="8"/>
      <color indexed="8"/>
      <name val="Franklin Gothic Book"/>
      <family val="2"/>
    </font>
    <font>
      <vertAlign val="superscript"/>
      <sz val="8"/>
      <color indexed="12"/>
      <name val="Franklin Gothic Book"/>
      <family val="2"/>
    </font>
    <font>
      <sz val="8"/>
      <color indexed="8"/>
      <name val="Franklin Gothic Book"/>
      <family val="2"/>
    </font>
    <font>
      <b/>
      <sz val="9"/>
      <name val="Franklin Gothic Book"/>
      <family val="2"/>
    </font>
    <font>
      <sz val="8"/>
      <name val="Verdana"/>
      <family val="2"/>
    </font>
    <font>
      <b/>
      <sz val="8"/>
      <name val="Franklin Gothic Book"/>
      <family val="2"/>
    </font>
    <font>
      <sz val="8"/>
      <color indexed="20"/>
      <name val="Franklin Gothic Book"/>
      <family val="2"/>
    </font>
    <font>
      <b/>
      <sz val="10"/>
      <color indexed="9"/>
      <name val="Franklin Gothic Book"/>
      <family val="2"/>
    </font>
    <font>
      <sz val="7"/>
      <name val="Franklin Gothic Book"/>
      <family val="2"/>
    </font>
    <font>
      <sz val="9"/>
      <name val="Franklin Gothic Book"/>
      <family val="2"/>
    </font>
    <font>
      <b/>
      <u/>
      <sz val="8"/>
      <color indexed="16"/>
      <name val="Franklin Gothic Book"/>
      <family val="2"/>
    </font>
    <font>
      <b/>
      <sz val="10.5"/>
      <color indexed="8"/>
      <name val="Arial"/>
      <family val="2"/>
    </font>
    <font>
      <sz val="11"/>
      <color indexed="9"/>
      <name val="Arial"/>
      <family val="2"/>
    </font>
    <font>
      <sz val="10"/>
      <color indexed="9"/>
      <name val="Arial"/>
      <family val="2"/>
    </font>
    <font>
      <b/>
      <sz val="10"/>
      <color indexed="8"/>
      <name val="Arial"/>
      <family val="2"/>
    </font>
    <font>
      <b/>
      <sz val="11"/>
      <color indexed="8"/>
      <name val="Arial"/>
      <family val="2"/>
    </font>
    <font>
      <sz val="8"/>
      <color indexed="9"/>
      <name val="Arial"/>
      <family val="2"/>
    </font>
    <font>
      <sz val="8"/>
      <name val="Arial"/>
      <family val="2"/>
    </font>
    <font>
      <b/>
      <sz val="14"/>
      <color indexed="63"/>
      <name val="Arial"/>
      <family val="2"/>
    </font>
    <font>
      <b/>
      <sz val="12"/>
      <color indexed="12"/>
      <name val="Arial"/>
      <family val="2"/>
    </font>
    <font>
      <b/>
      <sz val="12"/>
      <color indexed="10"/>
      <name val="Arial"/>
      <family val="2"/>
    </font>
    <font>
      <sz val="8"/>
      <color indexed="81"/>
      <name val="Tahoma"/>
      <family val="2"/>
    </font>
    <font>
      <sz val="10"/>
      <color theme="0"/>
      <name val="Arial"/>
      <family val="2"/>
    </font>
    <font>
      <b/>
      <sz val="10"/>
      <color theme="0"/>
      <name val="Arial"/>
      <family val="2"/>
    </font>
    <font>
      <b/>
      <sz val="10"/>
      <color rgb="FFFF0000"/>
      <name val="Arial"/>
      <family val="2"/>
    </font>
    <font>
      <b/>
      <sz val="8"/>
      <color indexed="81"/>
      <name val="Tahoma"/>
      <family val="2"/>
    </font>
    <font>
      <sz val="10"/>
      <color rgb="FFFF0000"/>
      <name val="Arial"/>
      <family val="2"/>
    </font>
    <font>
      <b/>
      <sz val="10"/>
      <color indexed="61"/>
      <name val="Arial"/>
      <family val="2"/>
    </font>
    <font>
      <b/>
      <sz val="10"/>
      <color indexed="14"/>
      <name val="Arial"/>
      <family val="2"/>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53"/>
        <bgColor indexed="64"/>
      </patternFill>
    </fill>
    <fill>
      <patternFill patternType="solid">
        <fgColor indexed="65"/>
        <bgColor indexed="64"/>
      </patternFill>
    </fill>
  </fills>
  <borders count="80">
    <border>
      <left/>
      <right/>
      <top/>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right/>
      <top/>
      <bottom style="medium">
        <color indexed="64"/>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9"/>
      </left>
      <right style="thin">
        <color indexed="9"/>
      </right>
      <top style="thin">
        <color indexed="9"/>
      </top>
      <bottom style="thin">
        <color indexed="9"/>
      </bottom>
      <diagonal/>
    </border>
    <border>
      <left/>
      <right/>
      <top/>
      <bottom style="thin">
        <color indexed="9"/>
      </bottom>
      <diagonal/>
    </border>
    <border>
      <left/>
      <right style="medium">
        <color indexed="9"/>
      </right>
      <top/>
      <bottom style="thin">
        <color indexed="9"/>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diagonal/>
    </border>
    <border>
      <left style="thin">
        <color indexed="8"/>
      </left>
      <right/>
      <top/>
      <bottom style="thin">
        <color indexed="64"/>
      </bottom>
      <diagonal/>
    </border>
    <border>
      <left/>
      <right style="thin">
        <color indexed="8"/>
      </right>
      <top style="thin">
        <color indexed="64"/>
      </top>
      <bottom/>
      <diagonal/>
    </border>
    <border>
      <left style="thin">
        <color indexed="8"/>
      </left>
      <right/>
      <top/>
      <bottom/>
      <diagonal/>
    </border>
    <border>
      <left/>
      <right style="thin">
        <color indexed="8"/>
      </right>
      <top/>
      <bottom/>
      <diagonal/>
    </border>
    <border>
      <left style="thin">
        <color indexed="64"/>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right style="thin">
        <color indexed="8"/>
      </right>
      <top style="thin">
        <color indexed="64"/>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12"/>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bottom style="thin">
        <color indexed="9"/>
      </bottom>
      <diagonal/>
    </border>
  </borders>
  <cellStyleXfs count="6">
    <xf numFmtId="0" fontId="0" fillId="0" borderId="0"/>
    <xf numFmtId="43" fontId="1" fillId="0" borderId="0" applyFont="0" applyFill="0" applyBorder="0" applyAlignment="0" applyProtection="0"/>
    <xf numFmtId="0" fontId="4" fillId="0" borderId="0" applyNumberFormat="0" applyFill="0" applyBorder="0" applyAlignment="0" applyProtection="0">
      <alignment vertical="top"/>
      <protection locked="0"/>
    </xf>
    <xf numFmtId="0" fontId="37" fillId="0" borderId="0"/>
    <xf numFmtId="0" fontId="11" fillId="0" borderId="0"/>
    <xf numFmtId="9" fontId="1" fillId="0" borderId="0" applyFont="0" applyFill="0" applyBorder="0" applyAlignment="0" applyProtection="0"/>
  </cellStyleXfs>
  <cellXfs count="622">
    <xf numFmtId="0" fontId="0" fillId="0" borderId="0" xfId="0"/>
    <xf numFmtId="0" fontId="2" fillId="0" borderId="0" xfId="0" applyFont="1" applyProtection="1">
      <protection hidden="1"/>
    </xf>
    <xf numFmtId="0" fontId="3" fillId="0" borderId="0" xfId="0" applyFont="1" applyAlignment="1" applyProtection="1">
      <alignment vertical="top" wrapText="1"/>
      <protection hidden="1"/>
    </xf>
    <xf numFmtId="0" fontId="2" fillId="0" borderId="0" xfId="0" applyFont="1" applyAlignment="1" applyProtection="1">
      <alignment vertical="top" wrapText="1"/>
      <protection hidden="1"/>
    </xf>
    <xf numFmtId="0" fontId="2" fillId="0" borderId="0" xfId="0" applyFont="1" applyAlignment="1" applyProtection="1">
      <alignment horizontal="center" vertical="top" wrapText="1"/>
      <protection hidden="1"/>
    </xf>
    <xf numFmtId="0" fontId="9" fillId="0" borderId="0" xfId="0" applyFont="1" applyProtection="1">
      <protection hidden="1"/>
    </xf>
    <xf numFmtId="1" fontId="2" fillId="0" borderId="0" xfId="0" applyNumberFormat="1" applyFont="1" applyAlignment="1" applyProtection="1">
      <alignment vertical="top" wrapText="1"/>
      <protection hidden="1"/>
    </xf>
    <xf numFmtId="1" fontId="2" fillId="0" borderId="0" xfId="0" applyNumberFormat="1" applyFont="1" applyProtection="1">
      <protection hidden="1"/>
    </xf>
    <xf numFmtId="1" fontId="2" fillId="0" borderId="0" xfId="0" applyNumberFormat="1" applyFont="1" applyAlignment="1" applyProtection="1">
      <alignment horizontal="center" vertical="top" wrapText="1"/>
      <protection hidden="1"/>
    </xf>
    <xf numFmtId="0" fontId="7" fillId="0" borderId="1" xfId="0" applyFont="1" applyFill="1" applyBorder="1" applyAlignment="1" applyProtection="1">
      <alignment horizontal="left" vertical="center"/>
    </xf>
    <xf numFmtId="0" fontId="7" fillId="0" borderId="0" xfId="0" applyFont="1" applyFill="1" applyAlignment="1" applyProtection="1">
      <alignment vertical="center"/>
    </xf>
    <xf numFmtId="165" fontId="7" fillId="0" borderId="0" xfId="0" applyNumberFormat="1" applyFont="1" applyFill="1" applyAlignment="1" applyProtection="1">
      <alignment vertical="center"/>
    </xf>
    <xf numFmtId="0" fontId="12" fillId="0" borderId="0" xfId="0" applyFont="1" applyFill="1" applyBorder="1" applyAlignment="1" applyProtection="1">
      <alignment horizontal="center" vertical="center"/>
    </xf>
    <xf numFmtId="41" fontId="7" fillId="0" borderId="0" xfId="1" applyNumberFormat="1" applyFont="1" applyFill="1" applyBorder="1" applyAlignment="1" applyProtection="1">
      <alignment vertical="center"/>
    </xf>
    <xf numFmtId="43" fontId="7" fillId="0" borderId="0" xfId="1" applyFont="1" applyFill="1" applyBorder="1" applyAlignment="1" applyProtection="1">
      <alignment vertical="center"/>
    </xf>
    <xf numFmtId="41" fontId="7" fillId="0" borderId="0" xfId="1" applyNumberFormat="1" applyFont="1" applyFill="1" applyBorder="1" applyAlignment="1" applyProtection="1">
      <alignment horizontal="right" vertical="center"/>
    </xf>
    <xf numFmtId="41" fontId="12" fillId="0" borderId="0" xfId="1" applyNumberFormat="1" applyFont="1" applyFill="1" applyBorder="1" applyAlignment="1" applyProtection="1">
      <alignment horizontal="right" vertical="center"/>
    </xf>
    <xf numFmtId="0" fontId="12" fillId="0" borderId="2" xfId="0" applyFont="1" applyFill="1" applyBorder="1" applyAlignment="1" applyProtection="1">
      <alignment horizontal="center" vertical="center"/>
    </xf>
    <xf numFmtId="43" fontId="12" fillId="0" borderId="0" xfId="1" applyFont="1" applyFill="1" applyBorder="1" applyAlignment="1" applyProtection="1">
      <alignment vertical="center"/>
    </xf>
    <xf numFmtId="17" fontId="7" fillId="0" borderId="0" xfId="0" applyNumberFormat="1" applyFont="1" applyFill="1" applyAlignment="1" applyProtection="1">
      <alignment vertical="center"/>
    </xf>
    <xf numFmtId="43" fontId="7" fillId="0" borderId="0" xfId="1" applyFont="1" applyFill="1" applyAlignment="1" applyProtection="1">
      <alignment vertical="center"/>
    </xf>
    <xf numFmtId="0" fontId="7" fillId="0" borderId="0" xfId="0" applyFont="1" applyFill="1" applyBorder="1" applyAlignment="1" applyProtection="1">
      <alignment horizontal="left" vertical="center"/>
    </xf>
    <xf numFmtId="0" fontId="12" fillId="0" borderId="0" xfId="0" applyFont="1" applyFill="1" applyAlignment="1" applyProtection="1">
      <alignment vertical="center"/>
    </xf>
    <xf numFmtId="0" fontId="11" fillId="0" borderId="0" xfId="0" applyFont="1" applyFill="1" applyBorder="1" applyAlignment="1" applyProtection="1">
      <alignment horizontal="left" vertical="center"/>
    </xf>
    <xf numFmtId="2" fontId="7" fillId="0" borderId="0" xfId="0" applyNumberFormat="1" applyFont="1" applyFill="1" applyAlignment="1" applyProtection="1">
      <alignment vertical="center"/>
    </xf>
    <xf numFmtId="0" fontId="7" fillId="0" borderId="3" xfId="0" applyFont="1" applyFill="1" applyBorder="1" applyAlignment="1" applyProtection="1">
      <alignment vertical="center"/>
    </xf>
    <xf numFmtId="0" fontId="7" fillId="0" borderId="0" xfId="0" applyFont="1" applyFill="1" applyBorder="1" applyAlignment="1" applyProtection="1">
      <alignment vertical="center"/>
    </xf>
    <xf numFmtId="0" fontId="7" fillId="0" borderId="4" xfId="0" applyFont="1" applyFill="1" applyBorder="1" applyAlignment="1" applyProtection="1">
      <alignment horizontal="left" vertical="center"/>
    </xf>
    <xf numFmtId="0" fontId="7" fillId="0" borderId="5" xfId="0" applyFont="1" applyFill="1" applyBorder="1" applyAlignment="1" applyProtection="1">
      <alignment horizontal="left" vertical="center"/>
    </xf>
    <xf numFmtId="0" fontId="7" fillId="0" borderId="4" xfId="0" applyFont="1" applyFill="1" applyBorder="1" applyAlignment="1" applyProtection="1">
      <alignment vertical="center"/>
    </xf>
    <xf numFmtId="0" fontId="12" fillId="0" borderId="2" xfId="0" applyFont="1" applyFill="1" applyBorder="1" applyAlignment="1" applyProtection="1">
      <alignment vertical="center"/>
    </xf>
    <xf numFmtId="0" fontId="7" fillId="0" borderId="6" xfId="2" applyFont="1" applyFill="1" applyBorder="1" applyAlignment="1" applyProtection="1">
      <alignment vertical="center"/>
    </xf>
    <xf numFmtId="0" fontId="7" fillId="0" borderId="3" xfId="0" applyFont="1" applyFill="1" applyBorder="1" applyAlignment="1" applyProtection="1">
      <alignment horizontal="center" vertical="center"/>
    </xf>
    <xf numFmtId="9" fontId="7" fillId="0" borderId="3" xfId="0" applyNumberFormat="1" applyFont="1" applyFill="1" applyBorder="1" applyAlignment="1" applyProtection="1">
      <alignment vertical="center"/>
    </xf>
    <xf numFmtId="43" fontId="7" fillId="0" borderId="3" xfId="0" applyNumberFormat="1" applyFont="1" applyFill="1" applyBorder="1" applyAlignment="1" applyProtection="1">
      <alignment vertical="center"/>
    </xf>
    <xf numFmtId="0" fontId="13" fillId="0" borderId="3" xfId="0" applyFont="1" applyFill="1" applyBorder="1" applyAlignment="1" applyProtection="1">
      <alignment vertical="center"/>
    </xf>
    <xf numFmtId="0" fontId="12" fillId="0" borderId="3" xfId="0" applyFont="1" applyFill="1" applyBorder="1" applyAlignment="1" applyProtection="1">
      <alignment vertical="center"/>
    </xf>
    <xf numFmtId="0" fontId="7" fillId="0" borderId="7" xfId="0" applyFont="1" applyFill="1" applyBorder="1" applyAlignment="1" applyProtection="1">
      <alignment vertical="center"/>
    </xf>
    <xf numFmtId="0" fontId="7" fillId="0" borderId="8" xfId="0" applyFont="1" applyFill="1" applyBorder="1" applyAlignment="1" applyProtection="1">
      <alignment horizontal="left" vertical="center"/>
    </xf>
    <xf numFmtId="0" fontId="3" fillId="0" borderId="0" xfId="0" applyFont="1" applyAlignment="1" applyProtection="1">
      <alignment horizontal="left" vertical="top" wrapText="1"/>
      <protection hidden="1"/>
    </xf>
    <xf numFmtId="0" fontId="7" fillId="0" borderId="0" xfId="0" applyFont="1" applyFill="1" applyAlignment="1" applyProtection="1">
      <alignment vertical="center"/>
      <protection hidden="1"/>
    </xf>
    <xf numFmtId="0" fontId="7" fillId="2" borderId="0" xfId="0" applyFont="1" applyFill="1" applyAlignment="1" applyProtection="1">
      <alignment vertical="center"/>
    </xf>
    <xf numFmtId="0" fontId="17" fillId="0" borderId="0" xfId="0" applyFont="1" applyFill="1" applyBorder="1" applyAlignment="1" applyProtection="1">
      <alignment vertical="center" wrapText="1"/>
      <protection hidden="1"/>
    </xf>
    <xf numFmtId="0" fontId="17" fillId="0" borderId="0" xfId="1" applyNumberFormat="1" applyFont="1" applyFill="1" applyBorder="1" applyAlignment="1" applyProtection="1">
      <alignment vertical="center" wrapText="1"/>
      <protection hidden="1"/>
    </xf>
    <xf numFmtId="0" fontId="17" fillId="0" borderId="0" xfId="0" applyFont="1" applyFill="1" applyAlignment="1" applyProtection="1">
      <alignment vertical="center"/>
    </xf>
    <xf numFmtId="0" fontId="7" fillId="0" borderId="0" xfId="0" applyFont="1" applyFill="1" applyBorder="1" applyAlignment="1" applyProtection="1">
      <alignment vertical="center"/>
      <protection hidden="1"/>
    </xf>
    <xf numFmtId="0" fontId="5" fillId="0" borderId="0" xfId="0" applyFont="1" applyFill="1" applyBorder="1" applyAlignment="1" applyProtection="1">
      <alignment horizontal="left" vertical="center"/>
      <protection hidden="1"/>
    </xf>
    <xf numFmtId="0" fontId="6" fillId="0" borderId="3" xfId="0" applyFont="1" applyFill="1" applyBorder="1" applyAlignment="1" applyProtection="1">
      <alignment horizontal="center" vertical="center"/>
    </xf>
    <xf numFmtId="0" fontId="5" fillId="2" borderId="0" xfId="0" applyFont="1" applyFill="1" applyAlignment="1" applyProtection="1">
      <alignment vertical="top"/>
      <protection hidden="1"/>
    </xf>
    <xf numFmtId="0" fontId="5" fillId="2" borderId="9" xfId="0" applyFont="1" applyFill="1" applyBorder="1" applyAlignment="1" applyProtection="1">
      <alignment horizontal="center" vertical="top"/>
      <protection hidden="1"/>
    </xf>
    <xf numFmtId="0" fontId="5" fillId="2" borderId="10" xfId="0" applyFont="1" applyFill="1" applyBorder="1" applyAlignment="1" applyProtection="1">
      <alignment horizontal="center" vertical="top"/>
      <protection hidden="1"/>
    </xf>
    <xf numFmtId="0" fontId="6" fillId="2" borderId="0" xfId="0" applyFont="1" applyFill="1" applyBorder="1" applyAlignment="1" applyProtection="1">
      <alignment horizontal="center" vertical="top"/>
      <protection hidden="1"/>
    </xf>
    <xf numFmtId="0" fontId="6" fillId="2" borderId="11" xfId="0" applyFont="1" applyFill="1" applyBorder="1" applyAlignment="1" applyProtection="1">
      <alignment horizontal="center" vertical="top"/>
      <protection hidden="1"/>
    </xf>
    <xf numFmtId="0" fontId="5" fillId="2" borderId="9" xfId="0" applyFont="1" applyFill="1" applyBorder="1" applyAlignment="1" applyProtection="1">
      <alignment horizontal="left" vertical="top"/>
      <protection hidden="1"/>
    </xf>
    <xf numFmtId="0" fontId="5" fillId="2" borderId="10" xfId="0" applyFont="1" applyFill="1" applyBorder="1" applyAlignment="1" applyProtection="1">
      <alignment horizontal="left" vertical="top"/>
      <protection hidden="1"/>
    </xf>
    <xf numFmtId="0" fontId="5" fillId="2" borderId="12" xfId="0" applyFont="1" applyFill="1" applyBorder="1" applyAlignment="1" applyProtection="1">
      <alignment horizontal="left" vertical="top"/>
      <protection hidden="1"/>
    </xf>
    <xf numFmtId="0" fontId="5" fillId="2" borderId="0" xfId="0" applyFont="1" applyFill="1" applyBorder="1" applyAlignment="1" applyProtection="1">
      <alignment horizontal="left" vertical="top"/>
      <protection hidden="1"/>
    </xf>
    <xf numFmtId="0" fontId="5" fillId="2" borderId="11" xfId="0" applyFont="1" applyFill="1" applyBorder="1" applyAlignment="1" applyProtection="1">
      <alignment horizontal="left" vertical="top"/>
      <protection hidden="1"/>
    </xf>
    <xf numFmtId="0" fontId="5" fillId="2" borderId="13" xfId="0" applyFont="1" applyFill="1" applyBorder="1" applyAlignment="1" applyProtection="1">
      <alignment horizontal="left" vertical="top"/>
      <protection hidden="1"/>
    </xf>
    <xf numFmtId="0" fontId="5" fillId="2" borderId="0" xfId="0" applyFont="1" applyFill="1" applyBorder="1" applyAlignment="1" applyProtection="1">
      <alignment vertical="top"/>
      <protection hidden="1"/>
    </xf>
    <xf numFmtId="0" fontId="5" fillId="2" borderId="11" xfId="0" applyFont="1" applyFill="1" applyBorder="1" applyAlignment="1" applyProtection="1">
      <alignment vertical="top"/>
      <protection hidden="1"/>
    </xf>
    <xf numFmtId="0" fontId="5" fillId="2" borderId="14" xfId="0" applyFont="1" applyFill="1" applyBorder="1" applyAlignment="1" applyProtection="1">
      <alignment horizontal="center" vertical="top"/>
      <protection hidden="1"/>
    </xf>
    <xf numFmtId="0" fontId="5" fillId="2" borderId="0" xfId="0" applyFont="1" applyFill="1" applyBorder="1" applyAlignment="1" applyProtection="1">
      <alignment horizontal="center" vertical="top"/>
      <protection hidden="1"/>
    </xf>
    <xf numFmtId="0" fontId="5" fillId="2" borderId="15" xfId="0" applyFont="1" applyFill="1" applyBorder="1" applyAlignment="1" applyProtection="1">
      <alignment horizontal="left" vertical="top"/>
      <protection hidden="1"/>
    </xf>
    <xf numFmtId="0" fontId="5" fillId="2" borderId="16" xfId="0" applyFont="1" applyFill="1" applyBorder="1" applyAlignment="1" applyProtection="1">
      <alignment horizontal="left" vertical="top"/>
      <protection hidden="1"/>
    </xf>
    <xf numFmtId="0" fontId="5" fillId="2" borderId="0" xfId="0" applyNumberFormat="1" applyFont="1" applyFill="1" applyBorder="1" applyAlignment="1" applyProtection="1">
      <alignment vertical="top"/>
      <protection hidden="1"/>
    </xf>
    <xf numFmtId="171" fontId="5" fillId="2" borderId="0" xfId="0" applyNumberFormat="1" applyFont="1" applyFill="1" applyAlignment="1" applyProtection="1">
      <alignment vertical="top"/>
      <protection hidden="1"/>
    </xf>
    <xf numFmtId="2" fontId="5" fillId="2" borderId="0" xfId="0" applyNumberFormat="1" applyFont="1" applyFill="1" applyAlignment="1" applyProtection="1">
      <alignment vertical="top"/>
      <protection hidden="1"/>
    </xf>
    <xf numFmtId="0" fontId="5" fillId="2" borderId="15" xfId="0" applyFont="1" applyFill="1" applyBorder="1" applyAlignment="1" applyProtection="1">
      <alignment horizontal="center" vertical="top"/>
      <protection hidden="1"/>
    </xf>
    <xf numFmtId="0" fontId="5" fillId="2" borderId="13" xfId="0" applyFont="1" applyFill="1" applyBorder="1" applyAlignment="1" applyProtection="1">
      <alignment horizontal="center" vertical="top"/>
      <protection hidden="1"/>
    </xf>
    <xf numFmtId="0" fontId="5" fillId="2" borderId="14" xfId="0" applyFont="1" applyFill="1" applyBorder="1" applyAlignment="1" applyProtection="1">
      <alignment vertical="top"/>
      <protection hidden="1"/>
    </xf>
    <xf numFmtId="0" fontId="5" fillId="2" borderId="14" xfId="0" applyFont="1" applyFill="1" applyBorder="1" applyAlignment="1" applyProtection="1">
      <alignment horizontal="left" vertical="top"/>
      <protection hidden="1"/>
    </xf>
    <xf numFmtId="0" fontId="6" fillId="2" borderId="0" xfId="0" applyFont="1" applyFill="1" applyBorder="1" applyAlignment="1" applyProtection="1">
      <alignment horizontal="left" vertical="top"/>
      <protection hidden="1"/>
    </xf>
    <xf numFmtId="0" fontId="19" fillId="2" borderId="14" xfId="0" applyFont="1" applyFill="1" applyBorder="1" applyAlignment="1" applyProtection="1">
      <alignment horizontal="center" vertical="top"/>
      <protection hidden="1"/>
    </xf>
    <xf numFmtId="0" fontId="19" fillId="2" borderId="0" xfId="0" applyFont="1" applyFill="1" applyBorder="1" applyAlignment="1" applyProtection="1">
      <alignment horizontal="center" vertical="top"/>
      <protection hidden="1"/>
    </xf>
    <xf numFmtId="175" fontId="5" fillId="2" borderId="11" xfId="1" applyNumberFormat="1" applyFont="1" applyFill="1" applyBorder="1" applyAlignment="1" applyProtection="1">
      <alignment horizontal="right" vertical="top"/>
      <protection hidden="1"/>
    </xf>
    <xf numFmtId="175" fontId="5" fillId="2" borderId="0" xfId="1" applyNumberFormat="1" applyFont="1" applyFill="1" applyBorder="1" applyAlignment="1" applyProtection="1">
      <alignment horizontal="right" vertical="top"/>
      <protection hidden="1"/>
    </xf>
    <xf numFmtId="0" fontId="5" fillId="2" borderId="13" xfId="0" applyFont="1" applyFill="1" applyBorder="1" applyAlignment="1" applyProtection="1">
      <alignment vertical="top"/>
      <protection hidden="1"/>
    </xf>
    <xf numFmtId="0" fontId="5" fillId="2" borderId="16" xfId="0" applyFont="1" applyFill="1" applyBorder="1" applyAlignment="1" applyProtection="1">
      <alignment vertical="top"/>
      <protection hidden="1"/>
    </xf>
    <xf numFmtId="0" fontId="6" fillId="2" borderId="0" xfId="0" applyFont="1" applyFill="1" applyBorder="1" applyAlignment="1" applyProtection="1">
      <alignment vertical="top"/>
      <protection hidden="1"/>
    </xf>
    <xf numFmtId="0" fontId="6" fillId="2" borderId="14" xfId="0" applyFont="1" applyFill="1" applyBorder="1" applyAlignment="1" applyProtection="1">
      <alignment horizontal="center" vertical="top"/>
      <protection hidden="1"/>
    </xf>
    <xf numFmtId="0" fontId="5" fillId="2" borderId="15" xfId="0" applyFont="1" applyFill="1" applyBorder="1" applyAlignment="1" applyProtection="1">
      <alignment vertical="top"/>
      <protection hidden="1"/>
    </xf>
    <xf numFmtId="175" fontId="5" fillId="2" borderId="14" xfId="1" applyNumberFormat="1" applyFont="1" applyFill="1" applyBorder="1" applyAlignment="1" applyProtection="1">
      <alignment horizontal="right" vertical="top"/>
      <protection hidden="1"/>
    </xf>
    <xf numFmtId="0" fontId="0" fillId="0" borderId="11" xfId="0" applyBorder="1" applyAlignment="1"/>
    <xf numFmtId="0" fontId="0" fillId="0" borderId="11" xfId="0" applyBorder="1" applyAlignment="1">
      <alignment vertical="top"/>
    </xf>
    <xf numFmtId="0" fontId="6" fillId="2" borderId="11" xfId="0" applyFont="1" applyFill="1" applyBorder="1" applyAlignment="1" applyProtection="1">
      <alignment horizontal="left" vertical="top"/>
      <protection hidden="1"/>
    </xf>
    <xf numFmtId="0" fontId="5" fillId="2" borderId="0" xfId="0" applyFont="1" applyFill="1" applyBorder="1" applyAlignment="1" applyProtection="1">
      <alignment horizontal="right" vertical="top"/>
      <protection hidden="1"/>
    </xf>
    <xf numFmtId="0" fontId="0" fillId="0" borderId="0" xfId="0" applyBorder="1" applyAlignment="1">
      <alignment vertical="top"/>
    </xf>
    <xf numFmtId="0" fontId="0" fillId="0" borderId="0" xfId="0" applyBorder="1" applyAlignment="1"/>
    <xf numFmtId="175" fontId="5" fillId="2" borderId="13" xfId="1" applyNumberFormat="1" applyFont="1" applyFill="1" applyBorder="1" applyAlignment="1" applyProtection="1">
      <alignment horizontal="right" vertical="top"/>
      <protection hidden="1"/>
    </xf>
    <xf numFmtId="0" fontId="0" fillId="0" borderId="13" xfId="0" applyBorder="1" applyAlignment="1">
      <alignment vertical="top"/>
    </xf>
    <xf numFmtId="0" fontId="0" fillId="0" borderId="16" xfId="0" applyBorder="1" applyAlignment="1">
      <alignment vertical="top"/>
    </xf>
    <xf numFmtId="175" fontId="5" fillId="2" borderId="15" xfId="1" applyNumberFormat="1" applyFont="1" applyFill="1" applyBorder="1" applyAlignment="1" applyProtection="1">
      <alignment horizontal="right" vertical="top"/>
      <protection hidden="1"/>
    </xf>
    <xf numFmtId="0" fontId="0" fillId="0" borderId="13" xfId="0" applyBorder="1" applyAlignment="1"/>
    <xf numFmtId="0" fontId="0" fillId="0" borderId="16" xfId="0" applyBorder="1" applyAlignment="1"/>
    <xf numFmtId="0" fontId="5" fillId="2" borderId="10" xfId="0" applyFont="1" applyFill="1" applyBorder="1" applyAlignment="1" applyProtection="1">
      <alignment vertical="top"/>
      <protection hidden="1"/>
    </xf>
    <xf numFmtId="0" fontId="5" fillId="0" borderId="10" xfId="0" applyNumberFormat="1" applyFont="1" applyFill="1" applyBorder="1" applyAlignment="1" applyProtection="1">
      <alignment horizontal="left" vertical="top" readingOrder="1"/>
      <protection hidden="1"/>
    </xf>
    <xf numFmtId="0" fontId="5" fillId="2" borderId="10" xfId="0" applyNumberFormat="1" applyFont="1" applyFill="1" applyBorder="1" applyAlignment="1" applyProtection="1">
      <alignment vertical="top"/>
      <protection hidden="1"/>
    </xf>
    <xf numFmtId="0" fontId="5" fillId="2" borderId="12" xfId="0" applyFont="1" applyFill="1" applyBorder="1" applyAlignment="1" applyProtection="1">
      <alignment vertical="top"/>
      <protection hidden="1"/>
    </xf>
    <xf numFmtId="0" fontId="5" fillId="0" borderId="0" xfId="0" applyFont="1" applyBorder="1"/>
    <xf numFmtId="9" fontId="6" fillId="2" borderId="0" xfId="0" applyNumberFormat="1" applyFont="1" applyFill="1" applyBorder="1" applyAlignment="1" applyProtection="1">
      <alignment horizontal="center" vertical="top"/>
      <protection hidden="1"/>
    </xf>
    <xf numFmtId="14" fontId="5" fillId="2" borderId="0" xfId="0" applyNumberFormat="1" applyFont="1" applyFill="1" applyBorder="1" applyAlignment="1" applyProtection="1">
      <alignment horizontal="left" vertical="top"/>
      <protection hidden="1"/>
    </xf>
    <xf numFmtId="0" fontId="5" fillId="0" borderId="0" xfId="0" applyFont="1" applyAlignment="1">
      <alignment horizontal="left" vertical="top"/>
    </xf>
    <xf numFmtId="0" fontId="1" fillId="0" borderId="0" xfId="0" applyFont="1" applyFill="1" applyBorder="1" applyAlignment="1" applyProtection="1">
      <alignment horizontal="center" vertical="center"/>
      <protection locked="0"/>
    </xf>
    <xf numFmtId="0" fontId="0" fillId="0" borderId="0" xfId="0" applyAlignment="1">
      <alignment horizontal="left" vertical="top"/>
    </xf>
    <xf numFmtId="0" fontId="6" fillId="2" borderId="10" xfId="0" applyFont="1" applyFill="1" applyBorder="1" applyAlignment="1" applyProtection="1">
      <alignment horizontal="center" vertical="top"/>
      <protection hidden="1"/>
    </xf>
    <xf numFmtId="0" fontId="6" fillId="2" borderId="10" xfId="0" applyFont="1" applyFill="1" applyBorder="1" applyAlignment="1" applyProtection="1">
      <alignment horizontal="left" vertical="top"/>
      <protection hidden="1"/>
    </xf>
    <xf numFmtId="0" fontId="6" fillId="2" borderId="10" xfId="0" applyFont="1" applyFill="1" applyBorder="1" applyAlignment="1" applyProtection="1">
      <alignment vertical="top"/>
      <protection hidden="1"/>
    </xf>
    <xf numFmtId="0" fontId="0" fillId="0" borderId="0" xfId="0" applyAlignment="1">
      <alignment vertical="top"/>
    </xf>
    <xf numFmtId="0" fontId="0" fillId="0" borderId="14" xfId="0" applyBorder="1" applyAlignment="1">
      <alignment vertical="top"/>
    </xf>
    <xf numFmtId="0" fontId="5" fillId="2" borderId="0" xfId="0" applyFont="1" applyFill="1" applyAlignment="1" applyProtection="1">
      <alignment horizontal="left" vertical="top"/>
      <protection hidden="1"/>
    </xf>
    <xf numFmtId="0" fontId="0" fillId="0" borderId="0" xfId="0" applyBorder="1" applyAlignment="1">
      <alignment horizontal="left" vertical="top"/>
    </xf>
    <xf numFmtId="0" fontId="5" fillId="2" borderId="9" xfId="0" applyFont="1" applyFill="1" applyBorder="1" applyAlignment="1" applyProtection="1">
      <alignment vertical="top"/>
      <protection hidden="1"/>
    </xf>
    <xf numFmtId="0" fontId="44" fillId="2" borderId="15" xfId="0" applyFont="1" applyFill="1" applyBorder="1" applyAlignment="1" applyProtection="1">
      <alignment horizontal="center" vertical="top" wrapText="1"/>
      <protection hidden="1"/>
    </xf>
    <xf numFmtId="0" fontId="44" fillId="2" borderId="13" xfId="0" applyFont="1" applyFill="1" applyBorder="1" applyAlignment="1" applyProtection="1">
      <alignment horizontal="center" vertical="top" wrapText="1"/>
      <protection hidden="1"/>
    </xf>
    <xf numFmtId="0" fontId="44" fillId="2" borderId="16" xfId="0" applyFont="1" applyFill="1" applyBorder="1" applyAlignment="1" applyProtection="1">
      <alignment horizontal="center" vertical="top" wrapText="1"/>
      <protection hidden="1"/>
    </xf>
    <xf numFmtId="1" fontId="45" fillId="2" borderId="0" xfId="0" applyNumberFormat="1" applyFont="1" applyFill="1" applyAlignment="1" applyProtection="1">
      <alignment vertical="top" wrapText="1"/>
      <protection hidden="1"/>
    </xf>
    <xf numFmtId="1" fontId="46" fillId="0" borderId="0" xfId="0" applyNumberFormat="1" applyFont="1" applyAlignment="1" applyProtection="1">
      <alignment vertical="top"/>
      <protection hidden="1"/>
    </xf>
    <xf numFmtId="0" fontId="45" fillId="0" borderId="0" xfId="0" applyFont="1" applyProtection="1">
      <protection hidden="1"/>
    </xf>
    <xf numFmtId="0" fontId="5" fillId="0" borderId="0" xfId="0" applyFont="1" applyAlignment="1" applyProtection="1">
      <alignment horizontal="left" vertical="top"/>
      <protection hidden="1"/>
    </xf>
    <xf numFmtId="0" fontId="46" fillId="2" borderId="0" xfId="0" applyFont="1" applyFill="1" applyAlignment="1" applyProtection="1">
      <alignment vertical="top"/>
      <protection hidden="1"/>
    </xf>
    <xf numFmtId="0" fontId="2" fillId="0" borderId="0" xfId="0" applyFont="1" applyAlignment="1" applyProtection="1">
      <alignment horizontal="left" vertical="top" wrapText="1"/>
      <protection hidden="1"/>
    </xf>
    <xf numFmtId="1" fontId="7" fillId="0" borderId="3" xfId="0" applyNumberFormat="1" applyFont="1" applyFill="1" applyBorder="1" applyAlignment="1" applyProtection="1">
      <alignment vertical="center"/>
    </xf>
    <xf numFmtId="0" fontId="2" fillId="0" borderId="0" xfId="0" applyFont="1" applyAlignment="1" applyProtection="1">
      <alignment vertical="top"/>
      <protection hidden="1"/>
    </xf>
    <xf numFmtId="49" fontId="14" fillId="0" borderId="3" xfId="0" applyNumberFormat="1" applyFont="1" applyFill="1" applyBorder="1" applyAlignment="1" applyProtection="1">
      <alignment vertical="center"/>
      <protection hidden="1"/>
    </xf>
    <xf numFmtId="0" fontId="6" fillId="0" borderId="3" xfId="0" applyFont="1" applyFill="1" applyBorder="1" applyAlignment="1" applyProtection="1">
      <alignment horizontal="center" vertical="center"/>
      <protection hidden="1"/>
    </xf>
    <xf numFmtId="0" fontId="6" fillId="0" borderId="3" xfId="0" applyFont="1" applyFill="1" applyBorder="1" applyAlignment="1" applyProtection="1">
      <alignment horizontal="right" vertical="center"/>
      <protection hidden="1"/>
    </xf>
    <xf numFmtId="17" fontId="6" fillId="0" borderId="3" xfId="0" applyNumberFormat="1" applyFont="1" applyFill="1" applyBorder="1" applyAlignment="1" applyProtection="1">
      <alignment horizontal="center" vertical="center"/>
      <protection hidden="1"/>
    </xf>
    <xf numFmtId="0" fontId="14" fillId="0" borderId="3" xfId="0" applyFont="1" applyFill="1" applyBorder="1" applyAlignment="1" applyProtection="1">
      <alignment vertical="center"/>
      <protection locked="0" hidden="1"/>
    </xf>
    <xf numFmtId="0" fontId="1" fillId="0" borderId="3" xfId="0" applyFont="1" applyFill="1" applyBorder="1" applyAlignment="1" applyProtection="1">
      <alignment vertical="center"/>
      <protection hidden="1"/>
    </xf>
    <xf numFmtId="0" fontId="14" fillId="0" borderId="3" xfId="0" applyFont="1" applyFill="1" applyBorder="1" applyAlignment="1" applyProtection="1">
      <alignment vertical="center"/>
      <protection hidden="1"/>
    </xf>
    <xf numFmtId="49" fontId="14" fillId="0" borderId="3" xfId="0" applyNumberFormat="1" applyFont="1" applyFill="1" applyBorder="1" applyAlignment="1" applyProtection="1">
      <alignment horizontal="center" vertical="center"/>
      <protection hidden="1"/>
    </xf>
    <xf numFmtId="0" fontId="14" fillId="0" borderId="3" xfId="0" applyFont="1" applyFill="1" applyBorder="1" applyAlignment="1" applyProtection="1">
      <alignment horizontal="center" vertical="center"/>
      <protection hidden="1"/>
    </xf>
    <xf numFmtId="0" fontId="14" fillId="0" borderId="3" xfId="0" applyFont="1" applyFill="1" applyBorder="1" applyAlignment="1" applyProtection="1">
      <alignment horizontal="center" vertical="center" wrapText="1"/>
      <protection hidden="1"/>
    </xf>
    <xf numFmtId="9" fontId="14" fillId="0" borderId="3" xfId="0" applyNumberFormat="1" applyFont="1" applyFill="1" applyBorder="1" applyAlignment="1" applyProtection="1">
      <alignment horizontal="center" vertical="center"/>
      <protection hidden="1"/>
    </xf>
    <xf numFmtId="1" fontId="3" fillId="0" borderId="0" xfId="0" applyNumberFormat="1" applyFont="1" applyProtection="1">
      <protection hidden="1"/>
    </xf>
    <xf numFmtId="0" fontId="1" fillId="0" borderId="11" xfId="0" applyFont="1" applyFill="1" applyBorder="1" applyAlignment="1" applyProtection="1">
      <alignment vertical="center"/>
      <protection locked="0"/>
    </xf>
    <xf numFmtId="0" fontId="1" fillId="0" borderId="14" xfId="0" applyFont="1" applyFill="1" applyBorder="1" applyAlignment="1" applyProtection="1">
      <alignment vertical="center"/>
      <protection locked="0"/>
    </xf>
    <xf numFmtId="0" fontId="6"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vertical="center"/>
      <protection locked="0"/>
    </xf>
    <xf numFmtId="0" fontId="6" fillId="0" borderId="0" xfId="0" applyFont="1" applyFill="1" applyBorder="1" applyAlignment="1" applyProtection="1">
      <alignment vertical="center"/>
      <protection locked="0"/>
    </xf>
    <xf numFmtId="0" fontId="1" fillId="0" borderId="15" xfId="0" applyFont="1" applyFill="1" applyBorder="1" applyAlignment="1" applyProtection="1">
      <alignment vertical="center"/>
      <protection locked="0"/>
    </xf>
    <xf numFmtId="171" fontId="1" fillId="0" borderId="0" xfId="1" applyNumberFormat="1" applyFont="1" applyFill="1" applyBorder="1" applyAlignment="1" applyProtection="1">
      <alignment vertical="center"/>
      <protection locked="0"/>
    </xf>
    <xf numFmtId="2" fontId="6" fillId="0" borderId="0"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left" vertical="center"/>
      <protection locked="0"/>
    </xf>
    <xf numFmtId="2" fontId="1" fillId="0" borderId="0" xfId="1" applyNumberFormat="1" applyFont="1" applyFill="1" applyBorder="1" applyAlignment="1" applyProtection="1">
      <alignment vertical="center"/>
      <protection locked="0"/>
    </xf>
    <xf numFmtId="2" fontId="1" fillId="0" borderId="0" xfId="1"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left" vertical="justify" wrapText="1"/>
      <protection locked="0"/>
    </xf>
    <xf numFmtId="0" fontId="1" fillId="0" borderId="0" xfId="0" applyFont="1" applyBorder="1" applyAlignment="1" applyProtection="1">
      <protection locked="0"/>
    </xf>
    <xf numFmtId="0" fontId="1" fillId="0" borderId="0" xfId="0" applyFont="1" applyBorder="1" applyAlignment="1" applyProtection="1">
      <alignment horizontal="justify" vertical="center" wrapText="1"/>
      <protection locked="0"/>
    </xf>
    <xf numFmtId="0" fontId="1" fillId="0" borderId="9" xfId="0" applyFont="1" applyBorder="1" applyAlignment="1" applyProtection="1">
      <alignment horizontal="justify" vertical="center" wrapText="1"/>
      <protection locked="0"/>
    </xf>
    <xf numFmtId="2" fontId="1" fillId="0" borderId="14" xfId="1" applyNumberFormat="1" applyFont="1" applyFill="1" applyBorder="1" applyAlignment="1" applyProtection="1">
      <alignment vertical="center"/>
      <protection locked="0"/>
    </xf>
    <xf numFmtId="0" fontId="1" fillId="0" borderId="0" xfId="0" applyFont="1" applyFill="1" applyBorder="1" applyAlignment="1" applyProtection="1">
      <alignment horizontal="right" vertical="center"/>
      <protection locked="0"/>
    </xf>
    <xf numFmtId="175" fontId="1" fillId="0" borderId="14" xfId="1" applyNumberFormat="1" applyFont="1" applyFill="1" applyBorder="1" applyAlignment="1" applyProtection="1">
      <alignment horizontal="right" vertical="top"/>
      <protection locked="0"/>
    </xf>
    <xf numFmtId="171" fontId="1" fillId="0" borderId="11" xfId="1" applyNumberFormat="1" applyFont="1" applyFill="1" applyBorder="1" applyAlignment="1" applyProtection="1">
      <alignment vertical="center"/>
      <protection locked="0"/>
    </xf>
    <xf numFmtId="0" fontId="1" fillId="0" borderId="0" xfId="0" applyFont="1" applyFill="1" applyBorder="1" applyAlignment="1" applyProtection="1">
      <alignment horizontal="left" vertical="center"/>
      <protection locked="0"/>
    </xf>
    <xf numFmtId="0" fontId="1" fillId="0" borderId="13" xfId="0" applyFont="1" applyFill="1" applyBorder="1" applyAlignment="1" applyProtection="1">
      <alignment horizontal="right" vertical="center"/>
      <protection locked="0"/>
    </xf>
    <xf numFmtId="0" fontId="6" fillId="0" borderId="0" xfId="0" applyFont="1" applyFill="1" applyBorder="1" applyAlignment="1" applyProtection="1">
      <alignment horizontal="right" vertical="center"/>
      <protection locked="0"/>
    </xf>
    <xf numFmtId="2" fontId="1" fillId="0" borderId="0" xfId="0" applyNumberFormat="1" applyFont="1" applyFill="1" applyBorder="1" applyAlignment="1" applyProtection="1">
      <alignment vertical="center"/>
      <protection locked="0"/>
    </xf>
    <xf numFmtId="2" fontId="1" fillId="0" borderId="13" xfId="0" applyNumberFormat="1" applyFont="1" applyFill="1" applyBorder="1" applyAlignment="1" applyProtection="1">
      <alignment vertical="center"/>
      <protection locked="0"/>
    </xf>
    <xf numFmtId="0" fontId="1" fillId="0" borderId="0" xfId="0" applyFont="1" applyFill="1" applyBorder="1" applyProtection="1">
      <protection locked="0"/>
    </xf>
    <xf numFmtId="3" fontId="1" fillId="0" borderId="0" xfId="1" applyNumberFormat="1" applyFont="1" applyFill="1" applyBorder="1" applyAlignment="1" applyProtection="1">
      <alignment vertical="center"/>
      <protection locked="0"/>
    </xf>
    <xf numFmtId="0" fontId="2" fillId="2" borderId="0" xfId="0" applyFont="1" applyFill="1" applyBorder="1" applyProtection="1">
      <protection hidden="1"/>
    </xf>
    <xf numFmtId="0" fontId="2" fillId="2" borderId="20" xfId="0" applyFont="1" applyFill="1" applyBorder="1" applyProtection="1">
      <protection hidden="1"/>
    </xf>
    <xf numFmtId="0" fontId="2" fillId="2" borderId="21" xfId="0" applyFont="1" applyFill="1" applyBorder="1" applyProtection="1">
      <protection hidden="1"/>
    </xf>
    <xf numFmtId="0" fontId="2" fillId="2" borderId="2" xfId="0" applyFont="1" applyFill="1" applyBorder="1" applyProtection="1">
      <protection hidden="1"/>
    </xf>
    <xf numFmtId="14" fontId="2" fillId="2" borderId="2" xfId="0" applyNumberFormat="1" applyFont="1" applyFill="1" applyBorder="1" applyProtection="1">
      <protection hidden="1"/>
    </xf>
    <xf numFmtId="14" fontId="2" fillId="2" borderId="0" xfId="0" applyNumberFormat="1" applyFont="1" applyFill="1" applyBorder="1" applyProtection="1">
      <protection hidden="1"/>
    </xf>
    <xf numFmtId="2" fontId="2" fillId="2" borderId="0" xfId="0" applyNumberFormat="1" applyFont="1" applyFill="1" applyBorder="1" applyProtection="1">
      <protection hidden="1"/>
    </xf>
    <xf numFmtId="0" fontId="2" fillId="2" borderId="2" xfId="0" applyFont="1" applyFill="1" applyBorder="1" applyAlignment="1" applyProtection="1">
      <alignment horizontal="left"/>
      <protection hidden="1"/>
    </xf>
    <xf numFmtId="0" fontId="2" fillId="2" borderId="0" xfId="0" applyFont="1" applyFill="1" applyBorder="1" applyAlignment="1" applyProtection="1">
      <alignment horizontal="left"/>
      <protection hidden="1"/>
    </xf>
    <xf numFmtId="0" fontId="2" fillId="2" borderId="20" xfId="0" applyFont="1" applyFill="1" applyBorder="1" applyAlignment="1" applyProtection="1">
      <alignment horizontal="left"/>
      <protection hidden="1"/>
    </xf>
    <xf numFmtId="0" fontId="2" fillId="2" borderId="0" xfId="0" applyFont="1" applyFill="1" applyProtection="1">
      <protection hidden="1"/>
    </xf>
    <xf numFmtId="0" fontId="27" fillId="0" borderId="0" xfId="0" applyFont="1" applyFill="1" applyBorder="1" applyAlignment="1" applyProtection="1">
      <alignment vertical="center"/>
      <protection locked="0"/>
    </xf>
    <xf numFmtId="0" fontId="1" fillId="0" borderId="12" xfId="0" applyFont="1" applyBorder="1" applyAlignment="1" applyProtection="1">
      <alignment horizontal="justify" vertical="center" wrapText="1"/>
      <protection locked="0"/>
    </xf>
    <xf numFmtId="9" fontId="6" fillId="0" borderId="3" xfId="0" applyNumberFormat="1"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protection locked="0"/>
    </xf>
    <xf numFmtId="0" fontId="1" fillId="0" borderId="3" xfId="0" applyFont="1" applyFill="1" applyBorder="1" applyAlignment="1" applyProtection="1">
      <alignment horizontal="center" vertical="center"/>
      <protection hidden="1"/>
    </xf>
    <xf numFmtId="168" fontId="1" fillId="0" borderId="3" xfId="0" applyNumberFormat="1" applyFont="1" applyFill="1" applyBorder="1" applyAlignment="1" applyProtection="1">
      <alignment horizontal="center" vertical="center"/>
      <protection locked="0" hidden="1"/>
    </xf>
    <xf numFmtId="168" fontId="1" fillId="0" borderId="3" xfId="1" applyNumberFormat="1" applyFont="1" applyFill="1" applyBorder="1" applyAlignment="1" applyProtection="1">
      <alignment horizontal="right" vertical="center"/>
      <protection locked="0" hidden="1"/>
    </xf>
    <xf numFmtId="168" fontId="1" fillId="0" borderId="17" xfId="0" applyNumberFormat="1" applyFont="1" applyFill="1" applyBorder="1" applyAlignment="1" applyProtection="1">
      <alignment vertical="center"/>
      <protection locked="0" hidden="1"/>
    </xf>
    <xf numFmtId="168" fontId="1" fillId="0" borderId="19" xfId="1" applyNumberFormat="1" applyFont="1" applyFill="1" applyBorder="1" applyAlignment="1" applyProtection="1">
      <alignment horizontal="right" vertical="center"/>
      <protection locked="0" hidden="1"/>
    </xf>
    <xf numFmtId="168" fontId="6" fillId="0" borderId="3" xfId="1" applyNumberFormat="1" applyFont="1" applyFill="1" applyBorder="1" applyAlignment="1" applyProtection="1">
      <alignment horizontal="right" vertical="center"/>
      <protection locked="0" hidden="1"/>
    </xf>
    <xf numFmtId="0" fontId="1" fillId="0" borderId="0" xfId="0" applyFont="1" applyFill="1" applyBorder="1" applyAlignment="1" applyProtection="1">
      <alignment vertical="center"/>
    </xf>
    <xf numFmtId="41" fontId="1" fillId="0" borderId="0" xfId="1" applyNumberFormat="1" applyFont="1" applyFill="1" applyBorder="1" applyAlignment="1" applyProtection="1">
      <alignment horizontal="right" vertical="center"/>
    </xf>
    <xf numFmtId="41" fontId="1" fillId="0" borderId="19" xfId="1" applyNumberFormat="1" applyFont="1" applyFill="1" applyBorder="1" applyAlignment="1" applyProtection="1">
      <alignment horizontal="right" vertical="center"/>
    </xf>
    <xf numFmtId="41" fontId="1" fillId="0" borderId="3" xfId="1" applyNumberFormat="1" applyFont="1" applyFill="1" applyBorder="1" applyAlignment="1" applyProtection="1">
      <alignment horizontal="right" vertical="center"/>
    </xf>
    <xf numFmtId="0" fontId="1" fillId="0" borderId="0" xfId="0" applyFont="1" applyFill="1" applyAlignment="1" applyProtection="1">
      <alignment vertical="center"/>
    </xf>
    <xf numFmtId="168" fontId="1" fillId="0" borderId="0" xfId="0" quotePrefix="1" applyNumberFormat="1" applyFont="1" applyFill="1" applyAlignment="1" applyProtection="1">
      <alignment vertical="center"/>
    </xf>
    <xf numFmtId="0" fontId="1" fillId="0" borderId="0" xfId="0" applyFont="1" applyFill="1" applyAlignment="1" applyProtection="1">
      <alignment vertical="center"/>
      <protection hidden="1"/>
    </xf>
    <xf numFmtId="0" fontId="1" fillId="0" borderId="3" xfId="0" applyFont="1" applyFill="1" applyBorder="1" applyAlignment="1" applyProtection="1">
      <alignment horizontal="center" vertical="center"/>
      <protection locked="0" hidden="1"/>
    </xf>
    <xf numFmtId="164" fontId="1" fillId="0" borderId="3" xfId="5" applyNumberFormat="1" applyFont="1" applyFill="1" applyBorder="1" applyAlignment="1" applyProtection="1">
      <alignment horizontal="right" vertical="center"/>
      <protection locked="0" hidden="1"/>
    </xf>
    <xf numFmtId="168" fontId="1" fillId="0" borderId="3" xfId="1" applyNumberFormat="1" applyFont="1" applyFill="1" applyBorder="1" applyAlignment="1" applyProtection="1">
      <alignment vertical="center"/>
      <protection locked="0" hidden="1"/>
    </xf>
    <xf numFmtId="168" fontId="1" fillId="0" borderId="3" xfId="0" applyNumberFormat="1" applyFont="1" applyFill="1" applyBorder="1" applyAlignment="1" applyProtection="1">
      <alignment horizontal="right" vertical="center"/>
      <protection locked="0" hidden="1"/>
    </xf>
    <xf numFmtId="168" fontId="1" fillId="0" borderId="3" xfId="1" applyNumberFormat="1" applyFont="1" applyFill="1" applyBorder="1" applyAlignment="1" applyProtection="1">
      <alignment horizontal="right" vertical="center"/>
      <protection hidden="1"/>
    </xf>
    <xf numFmtId="170" fontId="1" fillId="0" borderId="3" xfId="0" applyNumberFormat="1" applyFont="1" applyFill="1" applyBorder="1" applyAlignment="1" applyProtection="1">
      <alignment horizontal="center" vertical="center"/>
      <protection locked="0" hidden="1"/>
    </xf>
    <xf numFmtId="169" fontId="1" fillId="0" borderId="7" xfId="1" applyNumberFormat="1" applyFont="1" applyFill="1" applyBorder="1" applyAlignment="1" applyProtection="1">
      <alignment vertical="center"/>
      <protection locked="0" hidden="1"/>
    </xf>
    <xf numFmtId="169" fontId="1" fillId="0" borderId="7" xfId="1" applyNumberFormat="1" applyFont="1" applyFill="1" applyBorder="1" applyAlignment="1" applyProtection="1">
      <alignment horizontal="right" vertical="center"/>
      <protection locked="0" hidden="1"/>
    </xf>
    <xf numFmtId="168" fontId="6" fillId="0" borderId="3" xfId="1" applyNumberFormat="1" applyFont="1" applyFill="1" applyBorder="1" applyAlignment="1" applyProtection="1">
      <alignment vertical="center"/>
      <protection locked="0" hidden="1"/>
    </xf>
    <xf numFmtId="0" fontId="6" fillId="0" borderId="0" xfId="0" applyFont="1" applyFill="1" applyBorder="1" applyAlignment="1" applyProtection="1">
      <alignment vertical="justify" wrapText="1"/>
      <protection locked="0"/>
    </xf>
    <xf numFmtId="0" fontId="29" fillId="3" borderId="22" xfId="4" applyFont="1" applyFill="1" applyBorder="1" applyAlignment="1" applyProtection="1">
      <alignment wrapText="1"/>
      <protection hidden="1"/>
    </xf>
    <xf numFmtId="0" fontId="29" fillId="3" borderId="23" xfId="4" applyFont="1" applyFill="1" applyBorder="1" applyAlignment="1" applyProtection="1">
      <alignment wrapText="1"/>
      <protection hidden="1"/>
    </xf>
    <xf numFmtId="0" fontId="29" fillId="0" borderId="23" xfId="4" applyFont="1" applyFill="1" applyBorder="1" applyAlignment="1" applyProtection="1">
      <alignment wrapText="1"/>
      <protection hidden="1"/>
    </xf>
    <xf numFmtId="0" fontId="29" fillId="3" borderId="24" xfId="4" applyFont="1" applyFill="1" applyBorder="1" applyAlignment="1" applyProtection="1">
      <alignment wrapText="1"/>
      <protection hidden="1"/>
    </xf>
    <xf numFmtId="0" fontId="30" fillId="0" borderId="0" xfId="4" applyFont="1" applyProtection="1">
      <protection hidden="1"/>
    </xf>
    <xf numFmtId="0" fontId="30" fillId="0" borderId="0" xfId="4" applyFont="1" applyFill="1" applyBorder="1" applyProtection="1">
      <protection hidden="1"/>
    </xf>
    <xf numFmtId="178" fontId="31" fillId="4" borderId="25" xfId="4" applyNumberFormat="1" applyFont="1" applyFill="1" applyBorder="1" applyAlignment="1" applyProtection="1">
      <alignment horizontal="center" vertical="top" wrapText="1"/>
      <protection hidden="1"/>
    </xf>
    <xf numFmtId="178" fontId="31" fillId="0" borderId="25" xfId="4" applyNumberFormat="1" applyFont="1" applyFill="1" applyBorder="1" applyAlignment="1" applyProtection="1">
      <alignment horizontal="center" vertical="top" wrapText="1"/>
      <protection hidden="1"/>
    </xf>
    <xf numFmtId="178" fontId="30" fillId="0" borderId="0" xfId="4" applyNumberFormat="1" applyFont="1" applyProtection="1">
      <protection hidden="1"/>
    </xf>
    <xf numFmtId="0" fontId="32" fillId="4" borderId="25" xfId="4" applyFont="1" applyFill="1" applyBorder="1" applyAlignment="1" applyProtection="1">
      <alignment horizontal="center" vertical="top" wrapText="1"/>
      <protection hidden="1"/>
    </xf>
    <xf numFmtId="10" fontId="33" fillId="2" borderId="25" xfId="4" applyNumberFormat="1" applyFont="1" applyFill="1" applyBorder="1" applyAlignment="1" applyProtection="1">
      <alignment horizontal="right" vertical="top" wrapText="1" indent="3"/>
      <protection hidden="1"/>
    </xf>
    <xf numFmtId="10" fontId="33" fillId="0" borderId="25" xfId="4" applyNumberFormat="1" applyFont="1" applyFill="1" applyBorder="1" applyAlignment="1" applyProtection="1">
      <alignment horizontal="right" vertical="top" wrapText="1" indent="3"/>
      <protection hidden="1"/>
    </xf>
    <xf numFmtId="2" fontId="35" fillId="2" borderId="25" xfId="4" applyNumberFormat="1" applyFont="1" applyFill="1" applyBorder="1" applyAlignment="1" applyProtection="1">
      <alignment horizontal="right" vertical="top" wrapText="1" indent="4"/>
      <protection hidden="1"/>
    </xf>
    <xf numFmtId="2" fontId="35" fillId="0" borderId="25" xfId="4" applyNumberFormat="1" applyFont="1" applyFill="1" applyBorder="1" applyAlignment="1" applyProtection="1">
      <alignment horizontal="right" vertical="top" wrapText="1" indent="4"/>
      <protection hidden="1"/>
    </xf>
    <xf numFmtId="15" fontId="30" fillId="0" borderId="25" xfId="4" applyNumberFormat="1" applyFont="1" applyBorder="1" applyAlignment="1" applyProtection="1">
      <alignment horizontal="right"/>
      <protection hidden="1"/>
    </xf>
    <xf numFmtId="178" fontId="30" fillId="0" borderId="25" xfId="4" applyNumberFormat="1" applyFont="1" applyBorder="1" applyAlignment="1" applyProtection="1">
      <alignment horizontal="left"/>
      <protection hidden="1"/>
    </xf>
    <xf numFmtId="178" fontId="30" fillId="0" borderId="25" xfId="4" applyNumberFormat="1" applyFont="1" applyFill="1" applyBorder="1" applyProtection="1">
      <protection hidden="1"/>
    </xf>
    <xf numFmtId="15" fontId="30" fillId="0" borderId="0" xfId="4" applyNumberFormat="1" applyFont="1" applyProtection="1">
      <protection hidden="1"/>
    </xf>
    <xf numFmtId="178" fontId="30" fillId="0" borderId="0" xfId="4" applyNumberFormat="1" applyFont="1" applyBorder="1" applyProtection="1">
      <protection hidden="1"/>
    </xf>
    <xf numFmtId="178" fontId="30" fillId="0" borderId="0" xfId="4" applyNumberFormat="1" applyFont="1" applyFill="1" applyBorder="1" applyProtection="1">
      <protection hidden="1"/>
    </xf>
    <xf numFmtId="0" fontId="30" fillId="0" borderId="26" xfId="4" applyFont="1" applyBorder="1" applyProtection="1">
      <protection hidden="1"/>
    </xf>
    <xf numFmtId="15" fontId="30" fillId="0" borderId="26" xfId="4" applyNumberFormat="1" applyFont="1" applyBorder="1" applyProtection="1">
      <protection hidden="1"/>
    </xf>
    <xf numFmtId="178" fontId="30" fillId="0" borderId="26" xfId="4" applyNumberFormat="1" applyFont="1" applyBorder="1" applyProtection="1">
      <protection hidden="1"/>
    </xf>
    <xf numFmtId="178" fontId="30" fillId="0" borderId="26" xfId="4" applyNumberFormat="1" applyFont="1" applyFill="1" applyBorder="1" applyProtection="1">
      <protection hidden="1"/>
    </xf>
    <xf numFmtId="179" fontId="36" fillId="0" borderId="0" xfId="4" applyNumberFormat="1" applyFont="1" applyFill="1" applyBorder="1" applyAlignment="1" applyProtection="1">
      <alignment horizontal="center" vertical="top"/>
      <protection hidden="1"/>
    </xf>
    <xf numFmtId="179" fontId="36" fillId="2" borderId="0" xfId="4" applyNumberFormat="1" applyFont="1" applyFill="1" applyBorder="1" applyAlignment="1" applyProtection="1">
      <alignment vertical="top"/>
      <protection hidden="1"/>
    </xf>
    <xf numFmtId="179" fontId="36" fillId="2" borderId="0" xfId="4" applyNumberFormat="1" applyFont="1" applyFill="1" applyBorder="1" applyAlignment="1" applyProtection="1">
      <alignment horizontal="center" vertical="top"/>
      <protection hidden="1"/>
    </xf>
    <xf numFmtId="0" fontId="30" fillId="0" borderId="0" xfId="3" applyFont="1" applyProtection="1">
      <protection hidden="1"/>
    </xf>
    <xf numFmtId="0" fontId="29" fillId="0" borderId="0" xfId="4" applyFont="1" applyFill="1" applyBorder="1" applyAlignment="1" applyProtection="1">
      <alignment horizontal="center" wrapText="1"/>
      <protection hidden="1"/>
    </xf>
    <xf numFmtId="49" fontId="31" fillId="4" borderId="25" xfId="4" applyNumberFormat="1" applyFont="1" applyFill="1" applyBorder="1" applyAlignment="1" applyProtection="1">
      <alignment horizontal="left" vertical="center"/>
      <protection hidden="1"/>
    </xf>
    <xf numFmtId="49" fontId="31" fillId="4" borderId="25" xfId="4" applyNumberFormat="1" applyFont="1" applyFill="1" applyBorder="1" applyAlignment="1" applyProtection="1">
      <alignment horizontal="center" vertical="center"/>
      <protection hidden="1"/>
    </xf>
    <xf numFmtId="49" fontId="31" fillId="4" borderId="25" xfId="4" applyNumberFormat="1" applyFont="1" applyFill="1" applyBorder="1" applyAlignment="1" applyProtection="1">
      <alignment horizontal="right" vertical="center"/>
      <protection hidden="1"/>
    </xf>
    <xf numFmtId="49" fontId="38" fillId="0" borderId="0" xfId="4" applyNumberFormat="1" applyFont="1" applyFill="1" applyBorder="1" applyAlignment="1" applyProtection="1">
      <alignment horizontal="right" vertical="center"/>
      <protection hidden="1"/>
    </xf>
    <xf numFmtId="49" fontId="39" fillId="5" borderId="27" xfId="3" applyNumberFormat="1" applyFont="1" applyFill="1" applyBorder="1" applyAlignment="1" applyProtection="1">
      <alignment horizontal="left"/>
      <protection locked="0" hidden="1"/>
    </xf>
    <xf numFmtId="180" fontId="39" fillId="5" borderId="27" xfId="3" applyNumberFormat="1" applyFont="1" applyFill="1" applyBorder="1" applyAlignment="1" applyProtection="1">
      <alignment horizontal="center"/>
      <protection locked="0" hidden="1"/>
    </xf>
    <xf numFmtId="3" fontId="39" fillId="5" borderId="27" xfId="3" applyNumberFormat="1" applyFont="1" applyFill="1" applyBorder="1" applyAlignment="1" applyProtection="1">
      <alignment horizontal="right"/>
      <protection locked="0" hidden="1"/>
    </xf>
    <xf numFmtId="4" fontId="32" fillId="4" borderId="27" xfId="3" applyNumberFormat="1" applyFont="1" applyFill="1" applyBorder="1" applyProtection="1">
      <protection hidden="1"/>
    </xf>
    <xf numFmtId="4" fontId="39" fillId="0" borderId="0" xfId="3" applyNumberFormat="1" applyFont="1" applyFill="1" applyBorder="1" applyProtection="1">
      <protection hidden="1"/>
    </xf>
    <xf numFmtId="181" fontId="30" fillId="0" borderId="0" xfId="4" applyNumberFormat="1" applyFont="1" applyProtection="1">
      <protection hidden="1"/>
    </xf>
    <xf numFmtId="0" fontId="30" fillId="0" borderId="0" xfId="4" applyFont="1" applyFill="1" applyProtection="1">
      <protection hidden="1"/>
    </xf>
    <xf numFmtId="4" fontId="40" fillId="6" borderId="28" xfId="4" applyNumberFormat="1" applyFont="1" applyFill="1" applyBorder="1" applyAlignment="1" applyProtection="1">
      <alignment horizontal="right" vertical="center"/>
      <protection hidden="1"/>
    </xf>
    <xf numFmtId="0" fontId="42" fillId="0" borderId="29" xfId="4" applyFont="1" applyFill="1" applyBorder="1" applyAlignment="1" applyProtection="1">
      <protection hidden="1"/>
    </xf>
    <xf numFmtId="0" fontId="42" fillId="0" borderId="29" xfId="4" applyFont="1" applyBorder="1" applyAlignment="1" applyProtection="1">
      <protection hidden="1"/>
    </xf>
    <xf numFmtId="0" fontId="42" fillId="0" borderId="30" xfId="4" applyFont="1" applyBorder="1" applyAlignment="1" applyProtection="1">
      <protection hidden="1"/>
    </xf>
    <xf numFmtId="179" fontId="43" fillId="7" borderId="0" xfId="3" applyNumberFormat="1" applyFont="1" applyFill="1" applyBorder="1" applyAlignment="1" applyProtection="1">
      <alignment horizontal="left"/>
      <protection hidden="1"/>
    </xf>
    <xf numFmtId="0" fontId="30" fillId="0" borderId="0" xfId="3" applyFont="1" applyAlignment="1" applyProtection="1">
      <alignment horizontal="left" indent="2"/>
      <protection hidden="1"/>
    </xf>
    <xf numFmtId="0" fontId="30" fillId="0" borderId="0" xfId="4" applyFont="1" applyAlignment="1" applyProtection="1">
      <alignment horizontal="center"/>
      <protection hidden="1"/>
    </xf>
    <xf numFmtId="1" fontId="30" fillId="0" borderId="0" xfId="4" applyNumberFormat="1" applyFont="1" applyProtection="1">
      <protection hidden="1"/>
    </xf>
    <xf numFmtId="2" fontId="30" fillId="0" borderId="0" xfId="5" applyNumberFormat="1" applyFont="1" applyProtection="1">
      <protection hidden="1"/>
    </xf>
    <xf numFmtId="178" fontId="30" fillId="0" borderId="0" xfId="4" applyNumberFormat="1" applyFont="1" applyAlignment="1" applyProtection="1">
      <alignment horizontal="center"/>
      <protection hidden="1"/>
    </xf>
    <xf numFmtId="0" fontId="2" fillId="2" borderId="13" xfId="0" applyFont="1" applyFill="1" applyBorder="1" applyProtection="1">
      <protection hidden="1"/>
    </xf>
    <xf numFmtId="2" fontId="1" fillId="0" borderId="0" xfId="0" applyNumberFormat="1" applyFont="1" applyFill="1" applyBorder="1" applyAlignment="1" applyProtection="1">
      <alignment horizontal="left"/>
      <protection hidden="1"/>
    </xf>
    <xf numFmtId="0" fontId="1" fillId="2" borderId="0" xfId="0" applyFont="1" applyFill="1" applyBorder="1" applyAlignment="1" applyProtection="1">
      <alignment horizontal="left" vertical="top"/>
      <protection hidden="1"/>
    </xf>
    <xf numFmtId="0" fontId="46" fillId="0" borderId="0" xfId="0" applyFont="1" applyFill="1" applyAlignment="1" applyProtection="1">
      <alignment vertical="center"/>
    </xf>
    <xf numFmtId="0" fontId="46" fillId="0" borderId="0" xfId="0" applyFont="1" applyFill="1" applyAlignment="1" applyProtection="1">
      <alignment vertical="center"/>
      <protection hidden="1"/>
    </xf>
    <xf numFmtId="9" fontId="46" fillId="2" borderId="0" xfId="0" applyNumberFormat="1" applyFont="1" applyFill="1" applyAlignment="1" applyProtection="1">
      <alignment vertical="center"/>
      <protection hidden="1"/>
    </xf>
    <xf numFmtId="0" fontId="46" fillId="2" borderId="0" xfId="0" applyFont="1" applyFill="1" applyAlignment="1" applyProtection="1">
      <alignment vertical="center"/>
      <protection hidden="1"/>
    </xf>
    <xf numFmtId="0" fontId="49" fillId="0" borderId="0" xfId="0" applyFont="1" applyFill="1" applyAlignment="1" applyProtection="1">
      <alignment vertical="center"/>
    </xf>
    <xf numFmtId="0" fontId="6" fillId="0" borderId="14" xfId="0" applyFont="1" applyFill="1" applyBorder="1" applyAlignment="1" applyProtection="1">
      <alignment horizontal="center" vertical="center"/>
      <protection locked="0"/>
    </xf>
    <xf numFmtId="49" fontId="6" fillId="0" borderId="14" xfId="0" applyNumberFormat="1" applyFont="1" applyFill="1" applyBorder="1" applyAlignment="1" applyProtection="1">
      <alignment horizontal="left" vertical="center"/>
      <protection locked="0"/>
    </xf>
    <xf numFmtId="0" fontId="6" fillId="0" borderId="14" xfId="0" applyFont="1" applyFill="1" applyBorder="1" applyAlignment="1" applyProtection="1">
      <alignment vertical="center"/>
      <protection locked="0"/>
    </xf>
    <xf numFmtId="0" fontId="1" fillId="0" borderId="14" xfId="0" applyFont="1" applyBorder="1" applyAlignment="1" applyProtection="1">
      <alignment horizontal="justify" vertical="center" wrapText="1"/>
      <protection locked="0"/>
    </xf>
    <xf numFmtId="0" fontId="1" fillId="0" borderId="17" xfId="0" applyFont="1" applyFill="1" applyBorder="1" applyAlignment="1" applyProtection="1">
      <alignment vertical="center"/>
      <protection locked="0"/>
    </xf>
    <xf numFmtId="0" fontId="1" fillId="0" borderId="18" xfId="0" applyFont="1" applyFill="1" applyBorder="1" applyAlignment="1" applyProtection="1">
      <alignment vertical="center"/>
      <protection locked="0"/>
    </xf>
    <xf numFmtId="41" fontId="1" fillId="0" borderId="0" xfId="0" applyNumberFormat="1" applyFont="1" applyFill="1" applyBorder="1" applyAlignment="1" applyProtection="1">
      <alignment horizontal="right"/>
      <protection hidden="1"/>
    </xf>
    <xf numFmtId="171" fontId="1" fillId="0" borderId="0" xfId="1" applyNumberFormat="1" applyFont="1" applyFill="1" applyBorder="1" applyAlignment="1" applyProtection="1">
      <alignment horizontal="right" vertical="center"/>
      <protection locked="0"/>
    </xf>
    <xf numFmtId="0" fontId="2" fillId="2" borderId="0" xfId="0" applyFont="1" applyFill="1" applyBorder="1" applyAlignment="1" applyProtection="1">
      <alignment horizontal="right"/>
      <protection hidden="1"/>
    </xf>
    <xf numFmtId="0" fontId="1" fillId="0" borderId="14" xfId="0" applyFont="1" applyFill="1" applyBorder="1" applyAlignment="1" applyProtection="1">
      <alignment horizontal="center" vertical="center"/>
      <protection locked="0"/>
    </xf>
    <xf numFmtId="0" fontId="1" fillId="0" borderId="15" xfId="0" applyFont="1" applyFill="1" applyBorder="1" applyAlignment="1" applyProtection="1">
      <alignment horizontal="center" vertical="center"/>
      <protection locked="0"/>
    </xf>
    <xf numFmtId="0" fontId="1" fillId="0" borderId="13" xfId="0" applyFont="1" applyFill="1" applyBorder="1" applyAlignment="1" applyProtection="1">
      <alignment horizontal="center" vertical="center"/>
      <protection locked="0"/>
    </xf>
    <xf numFmtId="171" fontId="6" fillId="0" borderId="11" xfId="1" applyNumberFormat="1" applyFont="1" applyFill="1" applyBorder="1" applyAlignment="1" applyProtection="1">
      <alignment horizontal="center" vertical="center"/>
      <protection locked="0"/>
    </xf>
    <xf numFmtId="2" fontId="6" fillId="0" borderId="16" xfId="0" applyNumberFormat="1" applyFont="1" applyFill="1" applyBorder="1" applyAlignment="1" applyProtection="1">
      <alignment horizontal="center" vertical="center"/>
      <protection locked="0"/>
    </xf>
    <xf numFmtId="0" fontId="1" fillId="0" borderId="14" xfId="0" applyFont="1" applyFill="1" applyBorder="1" applyAlignment="1" applyProtection="1">
      <alignment horizontal="left" vertical="center"/>
      <protection locked="0"/>
    </xf>
    <xf numFmtId="0" fontId="2" fillId="2" borderId="0" xfId="0" applyFont="1" applyFill="1" applyBorder="1" applyAlignment="1" applyProtection="1">
      <alignment vertical="center"/>
      <protection hidden="1"/>
    </xf>
    <xf numFmtId="0" fontId="1" fillId="0" borderId="9" xfId="0" applyFont="1" applyFill="1" applyBorder="1" applyAlignment="1" applyProtection="1">
      <alignment horizontal="left" vertical="center"/>
      <protection locked="0"/>
    </xf>
    <xf numFmtId="0" fontId="2" fillId="2" borderId="10" xfId="0" applyFont="1" applyFill="1" applyBorder="1" applyAlignment="1" applyProtection="1">
      <alignment vertical="center"/>
      <protection hidden="1"/>
    </xf>
    <xf numFmtId="0" fontId="1" fillId="0" borderId="10" xfId="0" applyFont="1" applyFill="1" applyBorder="1" applyAlignment="1" applyProtection="1">
      <alignment horizontal="right" vertical="center"/>
      <protection locked="0"/>
    </xf>
    <xf numFmtId="0" fontId="2" fillId="0" borderId="14" xfId="0" applyFont="1" applyFill="1" applyBorder="1" applyAlignment="1" applyProtection="1">
      <alignment horizontal="left" vertical="center"/>
      <protection locked="0"/>
    </xf>
    <xf numFmtId="0" fontId="28" fillId="0" borderId="14" xfId="0" applyFont="1" applyFill="1" applyBorder="1" applyAlignment="1" applyProtection="1">
      <alignment horizontal="left" vertical="center"/>
      <protection locked="0"/>
    </xf>
    <xf numFmtId="0" fontId="7" fillId="2" borderId="0" xfId="2" applyFont="1" applyFill="1" applyBorder="1" applyAlignment="1" applyProtection="1">
      <protection hidden="1"/>
    </xf>
    <xf numFmtId="0" fontId="1" fillId="0" borderId="14" xfId="0" applyFont="1" applyFill="1" applyBorder="1" applyAlignment="1" applyProtection="1">
      <alignment horizontal="left" vertical="center" indent="2"/>
      <protection locked="0"/>
    </xf>
    <xf numFmtId="0" fontId="3" fillId="0" borderId="14" xfId="0" applyFont="1" applyFill="1" applyBorder="1" applyAlignment="1" applyProtection="1">
      <alignment horizontal="left" vertical="center" indent="2"/>
      <protection locked="0"/>
    </xf>
    <xf numFmtId="0" fontId="3" fillId="2" borderId="0" xfId="0" applyFont="1" applyFill="1" applyBorder="1" applyAlignment="1" applyProtection="1">
      <alignment vertical="center"/>
      <protection hidden="1"/>
    </xf>
    <xf numFmtId="0" fontId="6" fillId="0" borderId="14" xfId="0" applyFont="1" applyFill="1" applyBorder="1" applyAlignment="1" applyProtection="1">
      <alignment horizontal="left" vertical="center" indent="2"/>
      <protection locked="0"/>
    </xf>
    <xf numFmtId="0" fontId="2" fillId="2" borderId="0" xfId="0" applyFont="1" applyFill="1" applyBorder="1" applyAlignment="1" applyProtection="1">
      <alignment horizontal="left" vertical="center" indent="2"/>
      <protection hidden="1"/>
    </xf>
    <xf numFmtId="0" fontId="1" fillId="0" borderId="0" xfId="0" applyFont="1" applyFill="1" applyBorder="1" applyAlignment="1" applyProtection="1">
      <alignment horizontal="left" vertical="center" indent="2"/>
      <protection locked="0"/>
    </xf>
    <xf numFmtId="0" fontId="1" fillId="0" borderId="15" xfId="0" applyFont="1" applyFill="1" applyBorder="1" applyAlignment="1" applyProtection="1">
      <alignment horizontal="left" vertical="center" indent="2"/>
      <protection locked="0"/>
    </xf>
    <xf numFmtId="0" fontId="2" fillId="2" borderId="13" xfId="0" applyFont="1" applyFill="1" applyBorder="1" applyAlignment="1" applyProtection="1">
      <alignment horizontal="left" vertical="center" indent="2"/>
      <protection hidden="1"/>
    </xf>
    <xf numFmtId="0" fontId="1" fillId="0" borderId="13" xfId="0" applyFont="1" applyFill="1" applyBorder="1" applyAlignment="1" applyProtection="1">
      <alignment horizontal="left" vertical="center" indent="2"/>
      <protection locked="0"/>
    </xf>
    <xf numFmtId="168" fontId="55" fillId="0" borderId="18" xfId="0" applyNumberFormat="1" applyFont="1" applyFill="1" applyBorder="1" applyAlignment="1" applyProtection="1">
      <alignment horizontal="right" vertical="center"/>
      <protection hidden="1"/>
    </xf>
    <xf numFmtId="168" fontId="55" fillId="0" borderId="18" xfId="1" applyNumberFormat="1" applyFont="1" applyFill="1" applyBorder="1" applyAlignment="1" applyProtection="1">
      <alignment horizontal="right" vertical="center"/>
      <protection hidden="1"/>
    </xf>
    <xf numFmtId="168" fontId="56" fillId="0" borderId="19" xfId="1" applyNumberFormat="1" applyFont="1" applyFill="1" applyBorder="1" applyAlignment="1" applyProtection="1">
      <alignment horizontal="right" vertical="center"/>
      <protection hidden="1"/>
    </xf>
    <xf numFmtId="0" fontId="5" fillId="2" borderId="14" xfId="0" applyFont="1" applyFill="1" applyBorder="1" applyAlignment="1" applyProtection="1">
      <alignment horizontal="center" vertical="top"/>
      <protection hidden="1"/>
    </xf>
    <xf numFmtId="0" fontId="5" fillId="2" borderId="0" xfId="0" applyFont="1" applyFill="1" applyBorder="1" applyAlignment="1" applyProtection="1">
      <alignment horizontal="center" vertical="top"/>
      <protection hidden="1"/>
    </xf>
    <xf numFmtId="0" fontId="5" fillId="2" borderId="0" xfId="0" applyFont="1" applyFill="1" applyBorder="1" applyAlignment="1" applyProtection="1">
      <alignment horizontal="left" vertical="top"/>
      <protection hidden="1"/>
    </xf>
    <xf numFmtId="0" fontId="5" fillId="2" borderId="14" xfId="0" applyFont="1" applyFill="1" applyBorder="1" applyAlignment="1" applyProtection="1">
      <alignment horizontal="left" vertical="top"/>
      <protection hidden="1"/>
    </xf>
    <xf numFmtId="167" fontId="57" fillId="0" borderId="3" xfId="0" applyNumberFormat="1" applyFont="1" applyFill="1" applyBorder="1" applyAlignment="1" applyProtection="1">
      <alignment vertical="center"/>
    </xf>
    <xf numFmtId="0" fontId="1" fillId="0" borderId="0" xfId="0" applyFont="1" applyFill="1" applyAlignment="1" applyProtection="1">
      <alignment horizontal="right" vertical="center"/>
      <protection hidden="1"/>
    </xf>
    <xf numFmtId="166" fontId="1" fillId="0" borderId="0" xfId="0" applyNumberFormat="1" applyFont="1" applyFill="1" applyAlignment="1" applyProtection="1">
      <alignment horizontal="right" vertical="center"/>
      <protection hidden="1"/>
    </xf>
    <xf numFmtId="166" fontId="1" fillId="0" borderId="0" xfId="0" applyNumberFormat="1" applyFont="1" applyFill="1" applyAlignment="1" applyProtection="1">
      <alignment vertical="center"/>
    </xf>
    <xf numFmtId="0" fontId="5" fillId="2" borderId="0" xfId="0" applyFont="1" applyFill="1" applyBorder="1" applyAlignment="1" applyProtection="1">
      <alignment horizontal="left" vertical="top"/>
      <protection hidden="1"/>
    </xf>
    <xf numFmtId="168" fontId="7" fillId="0" borderId="0" xfId="0" applyNumberFormat="1" applyFont="1" applyFill="1" applyAlignment="1" applyProtection="1">
      <alignment vertical="center"/>
    </xf>
    <xf numFmtId="184" fontId="7" fillId="0" borderId="0" xfId="0" applyNumberFormat="1" applyFont="1" applyFill="1" applyAlignment="1" applyProtection="1">
      <alignment vertical="center"/>
    </xf>
    <xf numFmtId="14" fontId="1" fillId="0" borderId="0" xfId="0" applyNumberFormat="1" applyFont="1" applyFill="1" applyBorder="1" applyAlignment="1" applyProtection="1">
      <alignment horizontal="left" vertical="center"/>
      <protection locked="0"/>
    </xf>
    <xf numFmtId="168" fontId="55" fillId="0" borderId="0" xfId="0" applyNumberFormat="1" applyFont="1" applyFill="1" applyAlignment="1" applyProtection="1">
      <alignment vertical="center"/>
      <protection hidden="1"/>
    </xf>
    <xf numFmtId="0" fontId="59" fillId="0" borderId="3" xfId="0" applyFont="1" applyFill="1" applyBorder="1" applyAlignment="1" applyProtection="1">
      <alignment vertical="center"/>
      <protection hidden="1"/>
    </xf>
    <xf numFmtId="49" fontId="1" fillId="0" borderId="0" xfId="0" applyNumberFormat="1" applyFont="1" applyFill="1" applyBorder="1" applyAlignment="1" applyProtection="1">
      <alignment vertical="center"/>
      <protection locked="0"/>
    </xf>
    <xf numFmtId="168" fontId="1" fillId="0" borderId="3" xfId="1" applyNumberFormat="1" applyFont="1" applyFill="1" applyBorder="1" applyAlignment="1" applyProtection="1">
      <alignment vertical="center"/>
      <protection hidden="1"/>
    </xf>
    <xf numFmtId="168" fontId="1" fillId="0" borderId="0" xfId="0" applyNumberFormat="1" applyFont="1" applyFill="1" applyAlignment="1" applyProtection="1">
      <alignment vertical="center"/>
    </xf>
    <xf numFmtId="0" fontId="55" fillId="0" borderId="3" xfId="0" applyFont="1" applyFill="1" applyBorder="1" applyAlignment="1" applyProtection="1">
      <alignment horizontal="center" vertical="center"/>
      <protection hidden="1"/>
    </xf>
    <xf numFmtId="175" fontId="1" fillId="0" borderId="14" xfId="1" applyNumberFormat="1" applyFont="1" applyFill="1" applyBorder="1" applyAlignment="1" applyProtection="1">
      <alignment horizontal="right" vertical="center"/>
      <protection hidden="1"/>
    </xf>
    <xf numFmtId="175" fontId="1" fillId="0" borderId="18" xfId="1" applyNumberFormat="1" applyFont="1" applyFill="1" applyBorder="1" applyAlignment="1" applyProtection="1">
      <alignment horizontal="right" vertical="center"/>
      <protection hidden="1"/>
    </xf>
    <xf numFmtId="2" fontId="1" fillId="0" borderId="18" xfId="1" applyNumberFormat="1" applyFont="1" applyFill="1" applyBorder="1" applyAlignment="1" applyProtection="1">
      <alignment vertical="center"/>
      <protection hidden="1"/>
    </xf>
    <xf numFmtId="175" fontId="1" fillId="0" borderId="19" xfId="1" applyNumberFormat="1" applyFont="1" applyFill="1" applyBorder="1" applyAlignment="1" applyProtection="1">
      <alignment horizontal="right" vertical="center"/>
      <protection hidden="1"/>
    </xf>
    <xf numFmtId="175" fontId="1" fillId="0" borderId="17" xfId="1" applyNumberFormat="1" applyFont="1" applyFill="1" applyBorder="1" applyAlignment="1" applyProtection="1">
      <alignment horizontal="right" vertical="center"/>
      <protection hidden="1"/>
    </xf>
    <xf numFmtId="171" fontId="1" fillId="0" borderId="18" xfId="1" applyNumberFormat="1" applyFont="1" applyFill="1" applyBorder="1" applyAlignment="1" applyProtection="1">
      <alignment vertical="center"/>
      <protection hidden="1"/>
    </xf>
    <xf numFmtId="175" fontId="1" fillId="0" borderId="11" xfId="1" applyNumberFormat="1" applyFont="1" applyFill="1" applyBorder="1" applyAlignment="1" applyProtection="1">
      <alignment horizontal="right" vertical="center"/>
      <protection hidden="1"/>
    </xf>
    <xf numFmtId="0" fontId="1" fillId="0" borderId="11" xfId="0" applyFont="1" applyFill="1" applyBorder="1" applyAlignment="1" applyProtection="1">
      <alignment vertical="center"/>
      <protection hidden="1"/>
    </xf>
    <xf numFmtId="171" fontId="6" fillId="0" borderId="18" xfId="1" applyNumberFormat="1" applyFont="1" applyFill="1" applyBorder="1" applyAlignment="1" applyProtection="1">
      <alignment vertical="center"/>
      <protection hidden="1"/>
    </xf>
    <xf numFmtId="175" fontId="6" fillId="0" borderId="11" xfId="0" applyNumberFormat="1" applyFont="1" applyFill="1" applyBorder="1" applyAlignment="1" applyProtection="1">
      <alignment vertical="center"/>
      <protection hidden="1"/>
    </xf>
    <xf numFmtId="175" fontId="6" fillId="0" borderId="18" xfId="1" applyNumberFormat="1" applyFont="1" applyFill="1" applyBorder="1" applyAlignment="1" applyProtection="1">
      <alignment horizontal="right" vertical="center"/>
      <protection hidden="1"/>
    </xf>
    <xf numFmtId="171" fontId="1" fillId="0" borderId="19" xfId="1" applyNumberFormat="1" applyFont="1" applyFill="1" applyBorder="1" applyAlignment="1" applyProtection="1">
      <alignment vertical="center"/>
      <protection hidden="1"/>
    </xf>
    <xf numFmtId="175" fontId="1" fillId="0" borderId="19" xfId="1" applyNumberFormat="1" applyFont="1" applyFill="1" applyBorder="1" applyAlignment="1" applyProtection="1">
      <alignment horizontal="right" vertical="top"/>
      <protection hidden="1"/>
    </xf>
    <xf numFmtId="9" fontId="1" fillId="0" borderId="4" xfId="0" applyNumberFormat="1" applyFont="1" applyFill="1" applyBorder="1" applyAlignment="1" applyProtection="1">
      <alignment horizontal="center" vertical="center" shrinkToFit="1"/>
      <protection locked="0"/>
    </xf>
    <xf numFmtId="9" fontId="1" fillId="0" borderId="8" xfId="0" applyNumberFormat="1" applyFont="1" applyFill="1" applyBorder="1" applyAlignment="1" applyProtection="1">
      <alignment horizontal="center" vertical="center" shrinkToFit="1"/>
      <protection locked="0"/>
    </xf>
    <xf numFmtId="9" fontId="1" fillId="0" borderId="5" xfId="0" applyNumberFormat="1" applyFont="1" applyFill="1" applyBorder="1" applyAlignment="1" applyProtection="1">
      <alignment horizontal="center" vertical="center" shrinkToFit="1"/>
      <protection locked="0"/>
    </xf>
    <xf numFmtId="0" fontId="51" fillId="0" borderId="13" xfId="0" applyFont="1" applyFill="1" applyBorder="1" applyAlignment="1" applyProtection="1">
      <alignment horizontal="center" vertical="center"/>
      <protection hidden="1"/>
    </xf>
    <xf numFmtId="0" fontId="1" fillId="0" borderId="3" xfId="0" applyFont="1" applyFill="1" applyBorder="1" applyAlignment="1" applyProtection="1">
      <alignment horizontal="center" vertical="center"/>
      <protection locked="0"/>
    </xf>
    <xf numFmtId="0" fontId="14" fillId="0" borderId="3" xfId="0" applyFont="1" applyFill="1" applyBorder="1" applyAlignment="1" applyProtection="1">
      <alignment horizontal="left" vertical="center"/>
    </xf>
    <xf numFmtId="0" fontId="6" fillId="0" borderId="3" xfId="0" applyFont="1" applyFill="1" applyBorder="1" applyAlignment="1" applyProtection="1">
      <alignment horizontal="center" vertical="center"/>
    </xf>
    <xf numFmtId="0" fontId="6" fillId="0" borderId="3" xfId="0" applyFont="1" applyFill="1" applyBorder="1" applyAlignment="1" applyProtection="1">
      <alignment horizontal="center" vertical="center"/>
      <protection locked="0"/>
    </xf>
    <xf numFmtId="49" fontId="12" fillId="0" borderId="4" xfId="0" applyNumberFormat="1" applyFont="1" applyFill="1" applyBorder="1" applyAlignment="1" applyProtection="1">
      <alignment horizontal="center" vertical="center" wrapText="1"/>
      <protection locked="0"/>
    </xf>
    <xf numFmtId="49" fontId="12" fillId="0" borderId="8" xfId="0" applyNumberFormat="1" applyFont="1" applyFill="1" applyBorder="1" applyAlignment="1" applyProtection="1">
      <alignment horizontal="center" vertical="center" wrapText="1"/>
      <protection locked="0"/>
    </xf>
    <xf numFmtId="49" fontId="12" fillId="0" borderId="5" xfId="0" applyNumberFormat="1" applyFont="1" applyFill="1" applyBorder="1" applyAlignment="1" applyProtection="1">
      <alignment horizontal="center" vertical="center" wrapText="1"/>
      <protection locked="0"/>
    </xf>
    <xf numFmtId="166" fontId="3" fillId="0" borderId="4" xfId="0" applyNumberFormat="1" applyFont="1" applyFill="1" applyBorder="1" applyAlignment="1" applyProtection="1">
      <alignment horizontal="left" vertical="center" wrapText="1"/>
      <protection locked="0"/>
    </xf>
    <xf numFmtId="166" fontId="3" fillId="0" borderId="8" xfId="0" applyNumberFormat="1" applyFont="1" applyFill="1" applyBorder="1" applyAlignment="1" applyProtection="1">
      <alignment horizontal="left" vertical="center" wrapText="1"/>
      <protection locked="0"/>
    </xf>
    <xf numFmtId="166" fontId="3" fillId="0" borderId="5" xfId="0" applyNumberFormat="1" applyFont="1" applyFill="1" applyBorder="1" applyAlignment="1" applyProtection="1">
      <alignment horizontal="left" vertical="center" wrapText="1"/>
      <protection locked="0"/>
    </xf>
    <xf numFmtId="0" fontId="6" fillId="0" borderId="3" xfId="0" applyFont="1" applyFill="1" applyBorder="1" applyAlignment="1" applyProtection="1">
      <alignment horizontal="center" vertical="center"/>
      <protection hidden="1"/>
    </xf>
    <xf numFmtId="9" fontId="14" fillId="0" borderId="3" xfId="0" applyNumberFormat="1" applyFont="1" applyFill="1" applyBorder="1" applyAlignment="1" applyProtection="1">
      <alignment horizontal="center" vertical="center"/>
      <protection hidden="1"/>
    </xf>
    <xf numFmtId="49" fontId="6" fillId="0" borderId="4" xfId="0" applyNumberFormat="1" applyFont="1" applyFill="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4" fillId="0" borderId="4" xfId="0" applyNumberFormat="1" applyFont="1" applyFill="1" applyBorder="1" applyAlignment="1" applyProtection="1">
      <alignment horizontal="left" vertical="center"/>
      <protection locked="0" hidden="1"/>
    </xf>
    <xf numFmtId="0" fontId="14" fillId="0" borderId="5" xfId="0" applyNumberFormat="1" applyFont="1" applyFill="1" applyBorder="1" applyAlignment="1" applyProtection="1">
      <alignment horizontal="left" vertical="center"/>
      <protection locked="0" hidden="1"/>
    </xf>
    <xf numFmtId="166" fontId="14" fillId="0" borderId="3" xfId="0" applyNumberFormat="1" applyFont="1" applyFill="1" applyBorder="1" applyAlignment="1" applyProtection="1">
      <alignment horizontal="left" vertical="center"/>
      <protection locked="0" hidden="1"/>
    </xf>
    <xf numFmtId="0" fontId="7" fillId="0" borderId="1" xfId="0" applyFont="1" applyFill="1" applyBorder="1" applyAlignment="1" applyProtection="1">
      <alignment horizontal="left" vertical="center"/>
    </xf>
    <xf numFmtId="0" fontId="7" fillId="0" borderId="8" xfId="0" applyFont="1" applyFill="1" applyBorder="1" applyAlignment="1" applyProtection="1">
      <alignment vertical="center"/>
    </xf>
    <xf numFmtId="0" fontId="7" fillId="0" borderId="5" xfId="0" applyFont="1" applyFill="1" applyBorder="1" applyAlignment="1" applyProtection="1">
      <alignment vertical="center"/>
    </xf>
    <xf numFmtId="166" fontId="14" fillId="0" borderId="3" xfId="0" applyNumberFormat="1" applyFont="1" applyFill="1" applyBorder="1" applyAlignment="1" applyProtection="1">
      <alignment horizontal="left" vertical="center"/>
      <protection hidden="1"/>
    </xf>
    <xf numFmtId="0" fontId="14" fillId="0" borderId="1" xfId="0" applyFont="1" applyFill="1" applyBorder="1" applyAlignment="1" applyProtection="1">
      <alignment horizontal="left" vertical="center" wrapText="1"/>
    </xf>
    <xf numFmtId="0" fontId="1" fillId="0" borderId="5" xfId="0" applyFont="1" applyBorder="1" applyAlignment="1">
      <alignment horizontal="left"/>
    </xf>
    <xf numFmtId="0" fontId="6" fillId="0" borderId="31" xfId="0" applyFont="1" applyFill="1" applyBorder="1" applyAlignment="1" applyProtection="1">
      <alignment horizontal="center" vertical="center"/>
      <protection hidden="1"/>
    </xf>
    <xf numFmtId="0" fontId="6" fillId="0" borderId="32" xfId="0" applyFont="1" applyFill="1" applyBorder="1" applyAlignment="1" applyProtection="1">
      <alignment horizontal="center" vertical="center"/>
      <protection hidden="1"/>
    </xf>
    <xf numFmtId="0" fontId="6" fillId="0" borderId="33" xfId="0" applyFont="1" applyFill="1" applyBorder="1" applyAlignment="1" applyProtection="1">
      <alignment horizontal="center" vertical="center"/>
      <protection hidden="1"/>
    </xf>
    <xf numFmtId="0" fontId="14" fillId="0" borderId="1" xfId="0" applyFont="1" applyFill="1" applyBorder="1" applyAlignment="1" applyProtection="1">
      <alignment horizontal="left" vertical="center"/>
    </xf>
    <xf numFmtId="0" fontId="14" fillId="0" borderId="5" xfId="0" applyFont="1" applyFill="1" applyBorder="1" applyAlignment="1" applyProtection="1">
      <alignment horizontal="left" vertical="center"/>
    </xf>
    <xf numFmtId="0" fontId="14" fillId="0" borderId="5" xfId="0" applyFont="1" applyFill="1" applyBorder="1" applyAlignment="1" applyProtection="1">
      <alignment horizontal="left" vertical="center" wrapText="1"/>
    </xf>
    <xf numFmtId="166" fontId="6" fillId="0" borderId="3" xfId="0" applyNumberFormat="1" applyFont="1" applyFill="1" applyBorder="1" applyAlignment="1" applyProtection="1">
      <alignment horizontal="center" vertical="center"/>
      <protection hidden="1"/>
    </xf>
    <xf numFmtId="0" fontId="1" fillId="0" borderId="5" xfId="0" applyFont="1" applyBorder="1" applyAlignment="1">
      <alignment vertical="center"/>
    </xf>
    <xf numFmtId="0" fontId="14" fillId="0" borderId="3" xfId="0" applyFont="1" applyFill="1" applyBorder="1" applyAlignment="1" applyProtection="1">
      <alignment horizontal="left" vertical="center"/>
      <protection hidden="1"/>
    </xf>
    <xf numFmtId="0" fontId="14" fillId="0" borderId="3" xfId="0" applyFont="1" applyFill="1" applyBorder="1" applyAlignment="1" applyProtection="1">
      <alignment horizontal="left" vertical="center"/>
      <protection locked="0" hidden="1"/>
    </xf>
    <xf numFmtId="0" fontId="14" fillId="0" borderId="3" xfId="0" applyNumberFormat="1" applyFont="1" applyFill="1" applyBorder="1" applyAlignment="1" applyProtection="1">
      <alignment horizontal="left" vertical="center"/>
      <protection locked="0" hidden="1"/>
    </xf>
    <xf numFmtId="0" fontId="57" fillId="0" borderId="3" xfId="0" applyFont="1" applyFill="1" applyBorder="1" applyAlignment="1" applyProtection="1">
      <alignment vertical="center"/>
      <protection hidden="1"/>
    </xf>
    <xf numFmtId="0" fontId="1" fillId="0" borderId="14" xfId="0" applyFont="1" applyFill="1" applyBorder="1" applyAlignment="1" applyProtection="1">
      <alignment horizontal="left" vertical="center" indent="2"/>
      <protection locked="0"/>
    </xf>
    <xf numFmtId="0" fontId="1" fillId="0" borderId="0" xfId="0" applyFont="1" applyFill="1" applyBorder="1" applyAlignment="1" applyProtection="1">
      <alignment horizontal="left" vertical="center" indent="2"/>
      <protection locked="0"/>
    </xf>
    <xf numFmtId="0" fontId="1" fillId="0" borderId="11" xfId="0" applyFont="1" applyFill="1" applyBorder="1" applyAlignment="1" applyProtection="1">
      <alignment horizontal="left" vertical="center" indent="2"/>
      <protection locked="0"/>
    </xf>
    <xf numFmtId="0" fontId="18" fillId="0" borderId="9" xfId="0" applyFont="1" applyFill="1" applyBorder="1" applyAlignment="1" applyProtection="1">
      <alignment horizontal="center" vertical="center" wrapText="1"/>
      <protection locked="0"/>
    </xf>
    <xf numFmtId="0" fontId="18" fillId="0" borderId="10" xfId="0" applyFont="1" applyFill="1" applyBorder="1" applyAlignment="1" applyProtection="1">
      <alignment horizontal="center" vertical="center" wrapText="1"/>
      <protection locked="0"/>
    </xf>
    <xf numFmtId="0" fontId="18" fillId="0" borderId="12" xfId="0" applyFont="1" applyFill="1" applyBorder="1" applyAlignment="1" applyProtection="1">
      <alignment horizontal="center" vertical="center" wrapText="1"/>
      <protection locked="0"/>
    </xf>
    <xf numFmtId="0" fontId="18" fillId="0" borderId="14" xfId="0" applyFont="1" applyFill="1" applyBorder="1" applyAlignment="1" applyProtection="1">
      <alignment horizontal="center" vertical="center" wrapText="1"/>
      <protection locked="0"/>
    </xf>
    <xf numFmtId="0" fontId="18" fillId="0" borderId="0"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left" vertical="justify" wrapText="1"/>
      <protection hidden="1"/>
    </xf>
    <xf numFmtId="0" fontId="2" fillId="2" borderId="0" xfId="0" applyFont="1" applyFill="1" applyBorder="1" applyAlignment="1" applyProtection="1">
      <alignment horizontal="left" vertical="justify" wrapText="1"/>
      <protection hidden="1"/>
    </xf>
    <xf numFmtId="0" fontId="2" fillId="2" borderId="20" xfId="0" applyFont="1" applyFill="1" applyBorder="1" applyAlignment="1" applyProtection="1">
      <alignment horizontal="left" vertical="justify" wrapText="1"/>
      <protection hidden="1"/>
    </xf>
    <xf numFmtId="0" fontId="6" fillId="0" borderId="0" xfId="0" applyNumberFormat="1" applyFont="1" applyFill="1" applyBorder="1" applyAlignment="1" applyProtection="1">
      <alignment horizontal="left" vertical="center"/>
      <protection locked="0"/>
    </xf>
    <xf numFmtId="49" fontId="0" fillId="0" borderId="14" xfId="0" applyNumberFormat="1" applyBorder="1" applyAlignment="1">
      <alignment horizontal="left" vertical="center" wrapText="1"/>
    </xf>
    <xf numFmtId="49" fontId="0" fillId="0" borderId="0" xfId="0" applyNumberFormat="1" applyBorder="1" applyAlignment="1">
      <alignment horizontal="left" vertical="center" wrapText="1"/>
    </xf>
    <xf numFmtId="9" fontId="6" fillId="0" borderId="14" xfId="0" applyNumberFormat="1" applyFont="1" applyBorder="1" applyAlignment="1">
      <alignment horizontal="left" vertical="top" wrapText="1"/>
    </xf>
    <xf numFmtId="0" fontId="6" fillId="0" borderId="0" xfId="0" applyNumberFormat="1" applyFont="1" applyBorder="1" applyAlignment="1">
      <alignment horizontal="left" vertical="top" wrapText="1"/>
    </xf>
    <xf numFmtId="0" fontId="1" fillId="0" borderId="14" xfId="0" applyFont="1" applyFill="1" applyBorder="1" applyAlignment="1" applyProtection="1">
      <alignment horizontal="justify" vertical="center" wrapText="1"/>
      <protection locked="0"/>
    </xf>
    <xf numFmtId="0" fontId="1" fillId="0" borderId="0" xfId="0" applyFont="1" applyFill="1" applyBorder="1" applyAlignment="1" applyProtection="1">
      <alignment horizontal="justify" vertical="center" wrapText="1"/>
      <protection locked="0"/>
    </xf>
    <xf numFmtId="0" fontId="1" fillId="0" borderId="11" xfId="0" applyFont="1" applyFill="1" applyBorder="1" applyAlignment="1" applyProtection="1">
      <alignment horizontal="justify" vertical="center" wrapText="1"/>
      <protection locked="0"/>
    </xf>
    <xf numFmtId="0" fontId="1" fillId="0" borderId="15" xfId="0" applyFont="1" applyFill="1" applyBorder="1" applyAlignment="1" applyProtection="1">
      <alignment horizontal="justify" vertical="center" wrapText="1"/>
      <protection locked="0"/>
    </xf>
    <xf numFmtId="0" fontId="1" fillId="0" borderId="13" xfId="0" applyFont="1" applyFill="1" applyBorder="1" applyAlignment="1" applyProtection="1">
      <alignment horizontal="justify" vertical="center" wrapText="1"/>
      <protection locked="0"/>
    </xf>
    <xf numFmtId="0" fontId="1" fillId="0" borderId="16" xfId="0" applyFont="1" applyFill="1" applyBorder="1" applyAlignment="1" applyProtection="1">
      <alignment horizontal="justify" vertical="center" wrapText="1"/>
      <protection locked="0"/>
    </xf>
    <xf numFmtId="49" fontId="6" fillId="0" borderId="13" xfId="0" applyNumberFormat="1" applyFont="1" applyFill="1" applyBorder="1" applyAlignment="1" applyProtection="1">
      <alignment horizontal="left" vertical="center"/>
      <protection locked="0"/>
    </xf>
    <xf numFmtId="0" fontId="1" fillId="0" borderId="14" xfId="0" applyFont="1" applyFill="1" applyBorder="1" applyAlignment="1" applyProtection="1">
      <alignment horizontal="left" vertical="center" wrapText="1" indent="2"/>
      <protection locked="0"/>
    </xf>
    <xf numFmtId="0" fontId="1" fillId="0" borderId="0" xfId="0" applyFont="1" applyFill="1" applyBorder="1" applyAlignment="1" applyProtection="1">
      <alignment horizontal="left" vertical="center" wrapText="1" indent="2"/>
      <protection locked="0"/>
    </xf>
    <xf numFmtId="0" fontId="1" fillId="0" borderId="11" xfId="0" applyFont="1" applyFill="1" applyBorder="1" applyAlignment="1" applyProtection="1">
      <alignment horizontal="left" vertical="center" wrapText="1" indent="2"/>
      <protection locked="0"/>
    </xf>
    <xf numFmtId="171" fontId="2" fillId="0" borderId="0" xfId="1" applyNumberFormat="1" applyFont="1" applyFill="1" applyBorder="1" applyAlignment="1" applyProtection="1">
      <alignment horizontal="left" vertical="center" wrapText="1"/>
      <protection locked="0"/>
    </xf>
    <xf numFmtId="174" fontId="16" fillId="2" borderId="4" xfId="0" applyNumberFormat="1" applyFont="1" applyFill="1" applyBorder="1" applyAlignment="1" applyProtection="1">
      <alignment horizontal="center" vertical="top"/>
      <protection locked="0"/>
    </xf>
    <xf numFmtId="174" fontId="16" fillId="2" borderId="8" xfId="0" applyNumberFormat="1" applyFont="1" applyFill="1" applyBorder="1" applyAlignment="1" applyProtection="1">
      <alignment horizontal="center" vertical="top"/>
      <protection locked="0"/>
    </xf>
    <xf numFmtId="174" fontId="16" fillId="2" borderId="5" xfId="0" applyNumberFormat="1" applyFont="1" applyFill="1" applyBorder="1" applyAlignment="1" applyProtection="1">
      <alignment horizontal="center" vertical="top"/>
      <protection locked="0"/>
    </xf>
    <xf numFmtId="175" fontId="5" fillId="2" borderId="14" xfId="1" applyNumberFormat="1" applyFont="1" applyFill="1" applyBorder="1" applyAlignment="1" applyProtection="1">
      <alignment horizontal="right" vertical="top"/>
      <protection hidden="1"/>
    </xf>
    <xf numFmtId="0" fontId="0" fillId="0" borderId="0" xfId="0" applyBorder="1" applyAlignment="1">
      <alignment vertical="top"/>
    </xf>
    <xf numFmtId="0" fontId="0" fillId="0" borderId="11" xfId="0" applyBorder="1" applyAlignment="1">
      <alignment vertical="top"/>
    </xf>
    <xf numFmtId="175" fontId="0" fillId="0" borderId="0" xfId="0" applyNumberFormat="1" applyBorder="1" applyAlignment="1">
      <alignment vertical="top"/>
    </xf>
    <xf numFmtId="175" fontId="0" fillId="0" borderId="11" xfId="0" applyNumberFormat="1" applyBorder="1" applyAlignment="1">
      <alignment vertical="top"/>
    </xf>
    <xf numFmtId="175" fontId="5" fillId="2" borderId="0" xfId="1" applyNumberFormat="1" applyFont="1" applyFill="1" applyBorder="1" applyAlignment="1" applyProtection="1">
      <alignment horizontal="right" vertical="top"/>
      <protection hidden="1"/>
    </xf>
    <xf numFmtId="175" fontId="5" fillId="2" borderId="11" xfId="1" applyNumberFormat="1" applyFont="1" applyFill="1" applyBorder="1" applyAlignment="1" applyProtection="1">
      <alignment horizontal="right" vertical="top"/>
      <protection hidden="1"/>
    </xf>
    <xf numFmtId="0" fontId="11" fillId="2" borderId="0" xfId="0" applyFont="1" applyFill="1" applyBorder="1" applyAlignment="1" applyProtection="1">
      <alignment horizontal="left" vertical="top"/>
      <protection hidden="1"/>
    </xf>
    <xf numFmtId="0" fontId="11" fillId="2" borderId="11" xfId="0" applyFont="1" applyFill="1" applyBorder="1" applyAlignment="1" applyProtection="1">
      <alignment horizontal="left" vertical="top"/>
      <protection hidden="1"/>
    </xf>
    <xf numFmtId="0" fontId="6" fillId="2" borderId="0" xfId="0" applyFont="1" applyFill="1" applyBorder="1" applyAlignment="1" applyProtection="1">
      <alignment horizontal="left" vertical="top"/>
      <protection hidden="1"/>
    </xf>
    <xf numFmtId="0" fontId="6" fillId="2" borderId="11" xfId="0" applyFont="1" applyFill="1" applyBorder="1" applyAlignment="1" applyProtection="1">
      <alignment horizontal="left" vertical="top"/>
      <protection hidden="1"/>
    </xf>
    <xf numFmtId="176" fontId="5" fillId="2" borderId="11" xfId="1" applyNumberFormat="1" applyFont="1" applyFill="1" applyBorder="1" applyAlignment="1" applyProtection="1">
      <alignment horizontal="right" vertical="top"/>
      <protection hidden="1"/>
    </xf>
    <xf numFmtId="176" fontId="5" fillId="2" borderId="18" xfId="1" applyNumberFormat="1" applyFont="1" applyFill="1" applyBorder="1" applyAlignment="1" applyProtection="1">
      <alignment horizontal="right" vertical="top"/>
      <protection hidden="1"/>
    </xf>
    <xf numFmtId="175" fontId="5" fillId="2" borderId="18" xfId="1" applyNumberFormat="1" applyFont="1" applyFill="1" applyBorder="1" applyAlignment="1" applyProtection="1">
      <alignment horizontal="right" vertical="top"/>
      <protection hidden="1"/>
    </xf>
    <xf numFmtId="0" fontId="5" fillId="2" borderId="0" xfId="0" applyFont="1" applyFill="1" applyBorder="1" applyAlignment="1" applyProtection="1">
      <alignment horizontal="center" vertical="top"/>
      <protection hidden="1"/>
    </xf>
    <xf numFmtId="0" fontId="1" fillId="2" borderId="0" xfId="0" applyFont="1" applyFill="1" applyBorder="1" applyAlignment="1" applyProtection="1">
      <alignment horizontal="left" vertical="top"/>
      <protection hidden="1"/>
    </xf>
    <xf numFmtId="0" fontId="1" fillId="2" borderId="11" xfId="0" applyFont="1" applyFill="1" applyBorder="1" applyAlignment="1" applyProtection="1">
      <alignment horizontal="left" vertical="top"/>
      <protection hidden="1"/>
    </xf>
    <xf numFmtId="0" fontId="5" fillId="2" borderId="0" xfId="0" applyFont="1" applyFill="1" applyBorder="1" applyAlignment="1" applyProtection="1">
      <alignment horizontal="left" vertical="top"/>
      <protection hidden="1"/>
    </xf>
    <xf numFmtId="0" fontId="5" fillId="2" borderId="11" xfId="0" applyFont="1" applyFill="1" applyBorder="1" applyAlignment="1" applyProtection="1">
      <alignment horizontal="left" vertical="top"/>
      <protection hidden="1"/>
    </xf>
    <xf numFmtId="0" fontId="5" fillId="2" borderId="3" xfId="0" applyFont="1" applyFill="1" applyBorder="1" applyAlignment="1" applyProtection="1">
      <alignment horizontal="center" vertical="top"/>
      <protection hidden="1"/>
    </xf>
    <xf numFmtId="0" fontId="5" fillId="2" borderId="9" xfId="0" applyFont="1" applyFill="1" applyBorder="1" applyAlignment="1" applyProtection="1">
      <alignment horizontal="center" vertical="top" wrapText="1"/>
      <protection hidden="1"/>
    </xf>
    <xf numFmtId="0" fontId="5" fillId="2" borderId="10" xfId="0" applyFont="1" applyFill="1" applyBorder="1" applyAlignment="1" applyProtection="1">
      <alignment horizontal="center" vertical="top" wrapText="1"/>
      <protection hidden="1"/>
    </xf>
    <xf numFmtId="0" fontId="5" fillId="2" borderId="12" xfId="0" applyFont="1" applyFill="1" applyBorder="1" applyAlignment="1" applyProtection="1">
      <alignment horizontal="center" vertical="top" wrapText="1"/>
      <protection hidden="1"/>
    </xf>
    <xf numFmtId="0" fontId="5" fillId="2" borderId="14" xfId="0" applyFont="1" applyFill="1" applyBorder="1" applyAlignment="1" applyProtection="1">
      <alignment horizontal="center" vertical="top" wrapText="1"/>
      <protection hidden="1"/>
    </xf>
    <xf numFmtId="0" fontId="5" fillId="2" borderId="0" xfId="0" applyFont="1" applyFill="1" applyBorder="1" applyAlignment="1" applyProtection="1">
      <alignment horizontal="center" vertical="top" wrapText="1"/>
      <protection hidden="1"/>
    </xf>
    <xf numFmtId="0" fontId="5" fillId="2" borderId="11" xfId="0" applyFont="1" applyFill="1" applyBorder="1" applyAlignment="1" applyProtection="1">
      <alignment horizontal="center" vertical="top" wrapText="1"/>
      <protection hidden="1"/>
    </xf>
    <xf numFmtId="0" fontId="5" fillId="2" borderId="15" xfId="0" applyFont="1" applyFill="1" applyBorder="1" applyAlignment="1" applyProtection="1">
      <alignment horizontal="center" vertical="top" wrapText="1"/>
      <protection hidden="1"/>
    </xf>
    <xf numFmtId="0" fontId="5" fillId="2" borderId="13" xfId="0" applyFont="1" applyFill="1" applyBorder="1" applyAlignment="1" applyProtection="1">
      <alignment horizontal="center" vertical="top" wrapText="1"/>
      <protection hidden="1"/>
    </xf>
    <xf numFmtId="0" fontId="5" fillId="2" borderId="16" xfId="0" applyFont="1" applyFill="1" applyBorder="1" applyAlignment="1" applyProtection="1">
      <alignment horizontal="center" vertical="top" wrapText="1"/>
      <protection hidden="1"/>
    </xf>
    <xf numFmtId="0" fontId="0" fillId="2" borderId="3" xfId="0" applyFill="1" applyBorder="1" applyAlignment="1" applyProtection="1">
      <alignment horizontal="center" vertical="top"/>
      <protection hidden="1"/>
    </xf>
    <xf numFmtId="0" fontId="5" fillId="2" borderId="3" xfId="0" applyFont="1" applyFill="1" applyBorder="1" applyAlignment="1" applyProtection="1">
      <alignment horizontal="center" vertical="top" wrapText="1"/>
      <protection hidden="1"/>
    </xf>
    <xf numFmtId="0" fontId="5" fillId="2" borderId="14" xfId="0" applyFont="1" applyFill="1" applyBorder="1" applyAlignment="1" applyProtection="1">
      <alignment horizontal="center" vertical="top"/>
      <protection hidden="1"/>
    </xf>
    <xf numFmtId="0" fontId="6" fillId="2" borderId="14" xfId="0" applyFont="1" applyFill="1" applyBorder="1" applyAlignment="1" applyProtection="1">
      <alignment horizontal="center" vertical="top"/>
      <protection hidden="1"/>
    </xf>
    <xf numFmtId="0" fontId="6" fillId="2" borderId="0" xfId="0" applyFont="1" applyFill="1" applyBorder="1" applyAlignment="1" applyProtection="1">
      <alignment horizontal="center" vertical="top"/>
      <protection hidden="1"/>
    </xf>
    <xf numFmtId="3" fontId="5" fillId="2" borderId="4" xfId="0" applyNumberFormat="1" applyFont="1" applyFill="1" applyBorder="1" applyAlignment="1" applyProtection="1">
      <alignment horizontal="center" vertical="top"/>
      <protection locked="0"/>
    </xf>
    <xf numFmtId="3" fontId="5" fillId="2" borderId="8" xfId="0" applyNumberFormat="1" applyFont="1" applyFill="1" applyBorder="1" applyAlignment="1" applyProtection="1">
      <alignment horizontal="center" vertical="top"/>
      <protection locked="0"/>
    </xf>
    <xf numFmtId="3" fontId="5" fillId="2" borderId="5" xfId="0" applyNumberFormat="1" applyFont="1" applyFill="1" applyBorder="1" applyAlignment="1" applyProtection="1">
      <alignment horizontal="center" vertical="top"/>
      <protection locked="0"/>
    </xf>
    <xf numFmtId="0" fontId="47" fillId="2" borderId="18" xfId="0" applyFont="1" applyFill="1" applyBorder="1" applyAlignment="1" applyProtection="1">
      <alignment horizontal="center" vertical="top" wrapText="1"/>
      <protection hidden="1"/>
    </xf>
    <xf numFmtId="0" fontId="44" fillId="2" borderId="18" xfId="0" applyFont="1" applyFill="1" applyBorder="1" applyAlignment="1" applyProtection="1">
      <alignment horizontal="center" vertical="top" wrapText="1"/>
      <protection hidden="1"/>
    </xf>
    <xf numFmtId="14" fontId="5" fillId="2" borderId="0" xfId="0" applyNumberFormat="1" applyFont="1" applyFill="1" applyBorder="1" applyAlignment="1" applyProtection="1">
      <alignment horizontal="left" vertical="top"/>
      <protection hidden="1"/>
    </xf>
    <xf numFmtId="0" fontId="5" fillId="2" borderId="14" xfId="0" applyFont="1" applyFill="1" applyBorder="1" applyAlignment="1" applyProtection="1">
      <alignment horizontal="justify" vertical="top" wrapText="1"/>
      <protection hidden="1"/>
    </xf>
    <xf numFmtId="0" fontId="0" fillId="0" borderId="0" xfId="0" applyAlignment="1">
      <alignment horizontal="justify" vertical="top" wrapText="1"/>
    </xf>
    <xf numFmtId="0" fontId="0" fillId="0" borderId="11" xfId="0" applyBorder="1" applyAlignment="1">
      <alignment horizontal="justify" vertical="top" wrapText="1"/>
    </xf>
    <xf numFmtId="0" fontId="0" fillId="0" borderId="14" xfId="0" applyBorder="1" applyAlignment="1">
      <alignment horizontal="justify" vertical="top" wrapText="1"/>
    </xf>
    <xf numFmtId="9" fontId="6" fillId="0" borderId="0" xfId="0" applyNumberFormat="1" applyFont="1" applyBorder="1" applyAlignment="1">
      <alignment horizontal="left" vertical="top"/>
    </xf>
    <xf numFmtId="0" fontId="6" fillId="0" borderId="0" xfId="0" applyFont="1" applyBorder="1" applyAlignment="1">
      <alignment horizontal="left" vertical="top"/>
    </xf>
    <xf numFmtId="0" fontId="6" fillId="0" borderId="11" xfId="0" applyFont="1" applyBorder="1" applyAlignment="1">
      <alignment horizontal="left" vertical="top"/>
    </xf>
    <xf numFmtId="0" fontId="6" fillId="2" borderId="3" xfId="0" applyFont="1" applyFill="1" applyBorder="1" applyAlignment="1" applyProtection="1">
      <alignment horizontal="center" vertical="top"/>
      <protection hidden="1"/>
    </xf>
    <xf numFmtId="3" fontId="6" fillId="2" borderId="3" xfId="0" applyNumberFormat="1" applyFont="1" applyFill="1" applyBorder="1" applyAlignment="1" applyProtection="1">
      <alignment horizontal="center" vertical="top"/>
      <protection locked="0"/>
    </xf>
    <xf numFmtId="0" fontId="5" fillId="2" borderId="4" xfId="0" applyFont="1" applyFill="1" applyBorder="1" applyAlignment="1" applyProtection="1">
      <alignment horizontal="center" vertical="top"/>
      <protection locked="0"/>
    </xf>
    <xf numFmtId="0" fontId="5" fillId="2" borderId="8" xfId="0" applyFont="1" applyFill="1" applyBorder="1" applyAlignment="1" applyProtection="1">
      <alignment horizontal="center" vertical="top"/>
      <protection locked="0"/>
    </xf>
    <xf numFmtId="0" fontId="5" fillId="2" borderId="5" xfId="0" applyFont="1" applyFill="1" applyBorder="1" applyAlignment="1" applyProtection="1">
      <alignment horizontal="center" vertical="top"/>
      <protection locked="0"/>
    </xf>
    <xf numFmtId="0" fontId="5" fillId="0" borderId="0" xfId="0" applyFont="1" applyBorder="1" applyAlignment="1">
      <alignment horizontal="justify" wrapText="1"/>
    </xf>
    <xf numFmtId="0" fontId="5" fillId="0" borderId="0" xfId="0" applyFont="1" applyAlignment="1">
      <alignment horizontal="justify" wrapText="1"/>
    </xf>
    <xf numFmtId="0" fontId="5" fillId="0" borderId="11" xfId="0" applyFont="1" applyBorder="1" applyAlignment="1">
      <alignment horizontal="justify" wrapText="1"/>
    </xf>
    <xf numFmtId="0" fontId="5" fillId="0" borderId="13" xfId="0" applyFont="1" applyBorder="1" applyAlignment="1">
      <alignment horizontal="justify" wrapText="1"/>
    </xf>
    <xf numFmtId="0" fontId="5" fillId="0" borderId="16" xfId="0" applyFont="1" applyBorder="1" applyAlignment="1">
      <alignment horizontal="justify" wrapText="1"/>
    </xf>
    <xf numFmtId="0" fontId="5" fillId="2" borderId="0" xfId="0" applyFont="1" applyFill="1" applyBorder="1" applyAlignment="1" applyProtection="1">
      <alignment horizontal="justify" vertical="top" wrapText="1"/>
      <protection hidden="1"/>
    </xf>
    <xf numFmtId="0" fontId="5" fillId="0" borderId="0" xfId="0" applyFont="1" applyAlignment="1">
      <alignment horizontal="justify" vertical="top" wrapText="1"/>
    </xf>
    <xf numFmtId="0" fontId="5" fillId="0" borderId="11" xfId="0" applyFont="1" applyBorder="1" applyAlignment="1">
      <alignment horizontal="justify" vertical="top" wrapText="1"/>
    </xf>
    <xf numFmtId="0" fontId="5" fillId="2" borderId="71" xfId="0" applyFont="1" applyFill="1" applyBorder="1" applyAlignment="1" applyProtection="1">
      <alignment horizontal="left" vertical="top"/>
      <protection hidden="1"/>
    </xf>
    <xf numFmtId="0" fontId="5" fillId="2" borderId="72" xfId="0" applyFont="1" applyFill="1" applyBorder="1" applyAlignment="1" applyProtection="1">
      <alignment horizontal="left" vertical="top"/>
      <protection hidden="1"/>
    </xf>
    <xf numFmtId="0" fontId="5" fillId="2" borderId="74" xfId="0" applyFont="1" applyFill="1" applyBorder="1" applyAlignment="1" applyProtection="1">
      <alignment horizontal="left" vertical="top"/>
      <protection hidden="1"/>
    </xf>
    <xf numFmtId="0" fontId="5" fillId="2" borderId="71" xfId="0" applyFont="1" applyFill="1" applyBorder="1" applyAlignment="1" applyProtection="1">
      <alignment horizontal="center" vertical="top"/>
      <protection hidden="1"/>
    </xf>
    <xf numFmtId="0" fontId="5" fillId="2" borderId="72" xfId="0" applyFont="1" applyFill="1" applyBorder="1" applyAlignment="1" applyProtection="1">
      <alignment horizontal="center" vertical="top"/>
      <protection hidden="1"/>
    </xf>
    <xf numFmtId="0" fontId="5" fillId="2" borderId="74" xfId="0" applyFont="1" applyFill="1" applyBorder="1" applyAlignment="1" applyProtection="1">
      <alignment horizontal="center" vertical="top"/>
      <protection hidden="1"/>
    </xf>
    <xf numFmtId="0" fontId="6" fillId="2" borderId="14" xfId="0" quotePrefix="1" applyFont="1" applyFill="1" applyBorder="1" applyAlignment="1" applyProtection="1">
      <alignment horizontal="center" vertical="top"/>
      <protection hidden="1"/>
    </xf>
    <xf numFmtId="0" fontId="1" fillId="2" borderId="14" xfId="0" applyFont="1" applyFill="1" applyBorder="1" applyAlignment="1" applyProtection="1">
      <alignment horizontal="center" vertical="top"/>
      <protection hidden="1"/>
    </xf>
    <xf numFmtId="0" fontId="1" fillId="2" borderId="0" xfId="0" applyFont="1" applyFill="1" applyBorder="1" applyAlignment="1" applyProtection="1">
      <alignment horizontal="center" vertical="top"/>
      <protection hidden="1"/>
    </xf>
    <xf numFmtId="0" fontId="1" fillId="2" borderId="0" xfId="0" applyFont="1" applyFill="1" applyBorder="1" applyAlignment="1" applyProtection="1">
      <alignment vertical="top"/>
      <protection hidden="1"/>
    </xf>
    <xf numFmtId="0" fontId="1" fillId="2" borderId="11" xfId="0" applyFont="1" applyFill="1" applyBorder="1" applyAlignment="1" applyProtection="1">
      <alignment vertical="top"/>
      <protection hidden="1"/>
    </xf>
    <xf numFmtId="0" fontId="5" fillId="2" borderId="36" xfId="0" applyFont="1" applyFill="1" applyBorder="1" applyAlignment="1" applyProtection="1">
      <alignment horizontal="left" vertical="top"/>
      <protection hidden="1"/>
    </xf>
    <xf numFmtId="175" fontId="5" fillId="2" borderId="36" xfId="1" applyNumberFormat="1" applyFont="1" applyFill="1" applyBorder="1" applyAlignment="1" applyProtection="1">
      <alignment horizontal="right" vertical="top"/>
      <protection hidden="1"/>
    </xf>
    <xf numFmtId="175" fontId="5" fillId="2" borderId="37" xfId="1" applyNumberFormat="1" applyFont="1" applyFill="1" applyBorder="1" applyAlignment="1" applyProtection="1">
      <alignment horizontal="right" vertical="top"/>
      <protection hidden="1"/>
    </xf>
    <xf numFmtId="0" fontId="1" fillId="2" borderId="36" xfId="0" applyFont="1" applyFill="1" applyBorder="1" applyAlignment="1" applyProtection="1">
      <alignment horizontal="left" vertical="top"/>
      <protection hidden="1"/>
    </xf>
    <xf numFmtId="176" fontId="5" fillId="2" borderId="36" xfId="1" applyNumberFormat="1" applyFont="1" applyFill="1" applyBorder="1" applyAlignment="1" applyProtection="1">
      <alignment horizontal="center" vertical="top"/>
      <protection hidden="1"/>
    </xf>
    <xf numFmtId="176" fontId="5" fillId="2" borderId="37" xfId="1" applyNumberFormat="1" applyFont="1" applyFill="1" applyBorder="1" applyAlignment="1" applyProtection="1">
      <alignment horizontal="center" vertical="top"/>
      <protection hidden="1"/>
    </xf>
    <xf numFmtId="0" fontId="5" fillId="2" borderId="36" xfId="0" applyFont="1" applyFill="1" applyBorder="1" applyAlignment="1" applyProtection="1">
      <alignment horizontal="center" vertical="top"/>
      <protection hidden="1"/>
    </xf>
    <xf numFmtId="2" fontId="6" fillId="2" borderId="41" xfId="0" applyNumberFormat="1" applyFont="1" applyFill="1" applyBorder="1" applyAlignment="1" applyProtection="1">
      <alignment horizontal="center" vertical="top"/>
      <protection locked="0"/>
    </xf>
    <xf numFmtId="2" fontId="6" fillId="2" borderId="42" xfId="0" applyNumberFormat="1" applyFont="1" applyFill="1" applyBorder="1" applyAlignment="1" applyProtection="1">
      <alignment horizontal="center" vertical="top"/>
      <protection locked="0"/>
    </xf>
    <xf numFmtId="2" fontId="6" fillId="2" borderId="53" xfId="0" applyNumberFormat="1" applyFont="1" applyFill="1" applyBorder="1" applyAlignment="1" applyProtection="1">
      <alignment horizontal="center" vertical="top"/>
      <protection locked="0"/>
    </xf>
    <xf numFmtId="0" fontId="5" fillId="2" borderId="52" xfId="0" applyFont="1" applyFill="1" applyBorder="1" applyAlignment="1" applyProtection="1">
      <alignment horizontal="center" vertical="top"/>
      <protection hidden="1"/>
    </xf>
    <xf numFmtId="0" fontId="5" fillId="2" borderId="42" xfId="0" applyFont="1" applyFill="1" applyBorder="1" applyAlignment="1" applyProtection="1">
      <alignment horizontal="center" vertical="top"/>
      <protection hidden="1"/>
    </xf>
    <xf numFmtId="0" fontId="5" fillId="2" borderId="53" xfId="0" applyFont="1" applyFill="1" applyBorder="1" applyAlignment="1" applyProtection="1">
      <alignment horizontal="center" vertical="top"/>
      <protection hidden="1"/>
    </xf>
    <xf numFmtId="176" fontId="5" fillId="2" borderId="41" xfId="1" applyNumberFormat="1" applyFont="1" applyFill="1" applyBorder="1" applyAlignment="1" applyProtection="1">
      <alignment horizontal="center" vertical="top"/>
      <protection locked="0"/>
    </xf>
    <xf numFmtId="176" fontId="5" fillId="2" borderId="42" xfId="1" applyNumberFormat="1" applyFont="1" applyFill="1" applyBorder="1" applyAlignment="1" applyProtection="1">
      <alignment horizontal="center" vertical="top"/>
      <protection locked="0"/>
    </xf>
    <xf numFmtId="0" fontId="6" fillId="2" borderId="4" xfId="0" applyFont="1" applyFill="1" applyBorder="1" applyAlignment="1" applyProtection="1">
      <alignment horizontal="center" vertical="top"/>
      <protection hidden="1"/>
    </xf>
    <xf numFmtId="0" fontId="6" fillId="2" borderId="8" xfId="0" applyFont="1" applyFill="1" applyBorder="1" applyAlignment="1" applyProtection="1">
      <alignment horizontal="center" vertical="top"/>
      <protection hidden="1"/>
    </xf>
    <xf numFmtId="0" fontId="6" fillId="2" borderId="5" xfId="0" applyFont="1" applyFill="1" applyBorder="1" applyAlignment="1" applyProtection="1">
      <alignment horizontal="center" vertical="top"/>
      <protection hidden="1"/>
    </xf>
    <xf numFmtId="0" fontId="5" fillId="2" borderId="52" xfId="0" applyFont="1" applyFill="1" applyBorder="1" applyAlignment="1" applyProtection="1">
      <alignment horizontal="center" vertical="top" shrinkToFit="1"/>
      <protection hidden="1"/>
    </xf>
    <xf numFmtId="0" fontId="5" fillId="2" borderId="42" xfId="0" applyFont="1" applyFill="1" applyBorder="1" applyAlignment="1" applyProtection="1">
      <alignment horizontal="center" vertical="top" shrinkToFit="1"/>
      <protection hidden="1"/>
    </xf>
    <xf numFmtId="0" fontId="5" fillId="2" borderId="53" xfId="0" applyFont="1" applyFill="1" applyBorder="1" applyAlignment="1" applyProtection="1">
      <alignment horizontal="center" vertical="top" shrinkToFit="1"/>
      <protection hidden="1"/>
    </xf>
    <xf numFmtId="175" fontId="5" fillId="2" borderId="0" xfId="1" applyNumberFormat="1" applyFont="1" applyFill="1" applyBorder="1" applyAlignment="1" applyProtection="1">
      <alignment horizontal="center" vertical="top"/>
      <protection hidden="1"/>
    </xf>
    <xf numFmtId="175" fontId="5" fillId="2" borderId="11" xfId="1" applyNumberFormat="1" applyFont="1" applyFill="1" applyBorder="1" applyAlignment="1" applyProtection="1">
      <alignment horizontal="center" vertical="top"/>
      <protection hidden="1"/>
    </xf>
    <xf numFmtId="0" fontId="20" fillId="2" borderId="43" xfId="0" applyFont="1" applyFill="1" applyBorder="1" applyAlignment="1" applyProtection="1">
      <alignment horizontal="center" vertical="top"/>
      <protection hidden="1"/>
    </xf>
    <xf numFmtId="0" fontId="20" fillId="2" borderId="44" xfId="0" applyFont="1" applyFill="1" applyBorder="1" applyAlignment="1" applyProtection="1">
      <alignment horizontal="center" vertical="top"/>
      <protection hidden="1"/>
    </xf>
    <xf numFmtId="0" fontId="20" fillId="2" borderId="0" xfId="0" applyFont="1" applyFill="1" applyBorder="1" applyAlignment="1" applyProtection="1">
      <alignment horizontal="center" vertical="top"/>
      <protection hidden="1"/>
    </xf>
    <xf numFmtId="0" fontId="20" fillId="2" borderId="11" xfId="0" applyFont="1" applyFill="1" applyBorder="1" applyAlignment="1" applyProtection="1">
      <alignment horizontal="center" vertical="top"/>
      <protection hidden="1"/>
    </xf>
    <xf numFmtId="0" fontId="10" fillId="2" borderId="17" xfId="0" applyFont="1" applyFill="1" applyBorder="1" applyAlignment="1" applyProtection="1">
      <alignment horizontal="center" vertical="top"/>
      <protection hidden="1"/>
    </xf>
    <xf numFmtId="0" fontId="5" fillId="2" borderId="67" xfId="0" applyFont="1" applyFill="1" applyBorder="1" applyAlignment="1" applyProtection="1">
      <alignment horizontal="center" vertical="top"/>
      <protection hidden="1"/>
    </xf>
    <xf numFmtId="0" fontId="5" fillId="2" borderId="68" xfId="0" applyFont="1" applyFill="1" applyBorder="1" applyAlignment="1" applyProtection="1">
      <alignment horizontal="center" vertical="top"/>
      <protection hidden="1"/>
    </xf>
    <xf numFmtId="0" fontId="5" fillId="2" borderId="69" xfId="0" applyFont="1" applyFill="1" applyBorder="1" applyAlignment="1" applyProtection="1">
      <alignment horizontal="center" vertical="top"/>
      <protection hidden="1"/>
    </xf>
    <xf numFmtId="0" fontId="5" fillId="2" borderId="4" xfId="0" applyFont="1" applyFill="1" applyBorder="1" applyAlignment="1" applyProtection="1">
      <alignment horizontal="center" vertical="top"/>
      <protection hidden="1"/>
    </xf>
    <xf numFmtId="0" fontId="5" fillId="2" borderId="8" xfId="0" applyFont="1" applyFill="1" applyBorder="1" applyAlignment="1" applyProtection="1">
      <alignment horizontal="center" vertical="top"/>
      <protection hidden="1"/>
    </xf>
    <xf numFmtId="0" fontId="5" fillId="2" borderId="66" xfId="0" applyFont="1" applyFill="1" applyBorder="1" applyAlignment="1" applyProtection="1">
      <alignment horizontal="center" vertical="top"/>
      <protection hidden="1"/>
    </xf>
    <xf numFmtId="0" fontId="5" fillId="2" borderId="51" xfId="0" applyFont="1" applyFill="1" applyBorder="1" applyAlignment="1" applyProtection="1">
      <alignment horizontal="center" vertical="top"/>
      <protection hidden="1"/>
    </xf>
    <xf numFmtId="0" fontId="5" fillId="2" borderId="70" xfId="0" applyFont="1" applyFill="1" applyBorder="1" applyAlignment="1" applyProtection="1">
      <alignment horizontal="center" vertical="top"/>
      <protection hidden="1"/>
    </xf>
    <xf numFmtId="9" fontId="6" fillId="2" borderId="9" xfId="0" applyNumberFormat="1" applyFont="1" applyFill="1" applyBorder="1" applyAlignment="1" applyProtection="1">
      <alignment horizontal="left" vertical="top" wrapText="1"/>
      <protection hidden="1"/>
    </xf>
    <xf numFmtId="0" fontId="6" fillId="2" borderId="10" xfId="0" applyFont="1" applyFill="1" applyBorder="1" applyAlignment="1" applyProtection="1">
      <alignment horizontal="left" vertical="top" wrapText="1"/>
      <protection hidden="1"/>
    </xf>
    <xf numFmtId="0" fontId="6" fillId="2" borderId="12" xfId="0" applyFont="1" applyFill="1" applyBorder="1" applyAlignment="1" applyProtection="1">
      <alignment horizontal="left" vertical="top" wrapText="1"/>
      <protection hidden="1"/>
    </xf>
    <xf numFmtId="0" fontId="6" fillId="2" borderId="9" xfId="0" applyFont="1" applyFill="1" applyBorder="1" applyAlignment="1" applyProtection="1">
      <alignment horizontal="center" vertical="top" wrapText="1"/>
      <protection hidden="1"/>
    </xf>
    <xf numFmtId="0" fontId="6" fillId="2" borderId="10" xfId="0" applyFont="1" applyFill="1" applyBorder="1" applyAlignment="1" applyProtection="1">
      <alignment horizontal="center" vertical="top" wrapText="1"/>
      <protection hidden="1"/>
    </xf>
    <xf numFmtId="0" fontId="6" fillId="2" borderId="12" xfId="0" applyFont="1" applyFill="1" applyBorder="1" applyAlignment="1" applyProtection="1">
      <alignment horizontal="center" vertical="top" wrapText="1"/>
      <protection hidden="1"/>
    </xf>
    <xf numFmtId="49" fontId="21" fillId="2" borderId="15" xfId="0" applyNumberFormat="1" applyFont="1" applyFill="1" applyBorder="1" applyAlignment="1" applyProtection="1">
      <alignment horizontal="left" vertical="top"/>
      <protection hidden="1"/>
    </xf>
    <xf numFmtId="0" fontId="0" fillId="0" borderId="13" xfId="0" applyBorder="1" applyAlignment="1">
      <alignment horizontal="left"/>
    </xf>
    <xf numFmtId="0" fontId="0" fillId="0" borderId="16" xfId="0" applyBorder="1" applyAlignment="1">
      <alignment horizontal="left"/>
    </xf>
    <xf numFmtId="49" fontId="6" fillId="2" borderId="14" xfId="0" applyNumberFormat="1" applyFont="1" applyFill="1" applyBorder="1" applyAlignment="1" applyProtection="1">
      <alignment horizontal="center" vertical="top" wrapText="1"/>
      <protection hidden="1"/>
    </xf>
    <xf numFmtId="0" fontId="6" fillId="2" borderId="0" xfId="0" applyFont="1" applyFill="1" applyBorder="1" applyAlignment="1" applyProtection="1">
      <alignment horizontal="center" vertical="top" wrapText="1"/>
      <protection hidden="1"/>
    </xf>
    <xf numFmtId="0" fontId="6" fillId="2" borderId="11" xfId="0" applyFont="1" applyFill="1" applyBorder="1" applyAlignment="1" applyProtection="1">
      <alignment horizontal="center" vertical="top" wrapText="1"/>
      <protection hidden="1"/>
    </xf>
    <xf numFmtId="0" fontId="5" fillId="2" borderId="9" xfId="0" applyFont="1" applyFill="1" applyBorder="1" applyAlignment="1" applyProtection="1">
      <alignment horizontal="center" vertical="top"/>
      <protection hidden="1"/>
    </xf>
    <xf numFmtId="0" fontId="5" fillId="2" borderId="10" xfId="0" applyFont="1" applyFill="1" applyBorder="1" applyAlignment="1" applyProtection="1">
      <alignment horizontal="center" vertical="top"/>
      <protection hidden="1"/>
    </xf>
    <xf numFmtId="0" fontId="5" fillId="2" borderId="12" xfId="0" applyFont="1" applyFill="1" applyBorder="1" applyAlignment="1" applyProtection="1">
      <alignment horizontal="center" vertical="top"/>
      <protection hidden="1"/>
    </xf>
    <xf numFmtId="0" fontId="5" fillId="2" borderId="47" xfId="0" applyFont="1" applyFill="1" applyBorder="1" applyAlignment="1" applyProtection="1">
      <alignment horizontal="center" vertical="top"/>
      <protection hidden="1"/>
    </xf>
    <xf numFmtId="0" fontId="5" fillId="2" borderId="39" xfId="0" applyFont="1" applyFill="1" applyBorder="1" applyAlignment="1" applyProtection="1">
      <alignment horizontal="center" vertical="top"/>
      <protection hidden="1"/>
    </xf>
    <xf numFmtId="0" fontId="5" fillId="2" borderId="48" xfId="0" applyFont="1" applyFill="1" applyBorder="1" applyAlignment="1" applyProtection="1">
      <alignment horizontal="center" vertical="top"/>
      <protection hidden="1"/>
    </xf>
    <xf numFmtId="2" fontId="6" fillId="2" borderId="43" xfId="0" applyNumberFormat="1" applyFont="1" applyFill="1" applyBorder="1" applyAlignment="1" applyProtection="1">
      <alignment horizontal="center" vertical="top"/>
      <protection hidden="1"/>
    </xf>
    <xf numFmtId="0" fontId="6" fillId="2" borderId="44" xfId="0" applyFont="1" applyFill="1" applyBorder="1" applyAlignment="1" applyProtection="1">
      <alignment horizontal="center" vertical="top"/>
      <protection hidden="1"/>
    </xf>
    <xf numFmtId="0" fontId="6" fillId="2" borderId="49" xfId="0" applyFont="1" applyFill="1" applyBorder="1" applyAlignment="1" applyProtection="1">
      <alignment horizontal="center" vertical="top"/>
      <protection hidden="1"/>
    </xf>
    <xf numFmtId="176" fontId="5" fillId="2" borderId="3" xfId="1" applyNumberFormat="1" applyFont="1" applyFill="1" applyBorder="1" applyAlignment="1" applyProtection="1">
      <alignment horizontal="center" vertical="top"/>
      <protection locked="0"/>
    </xf>
    <xf numFmtId="0" fontId="5" fillId="2" borderId="14" xfId="0" applyFont="1" applyFill="1" applyBorder="1" applyAlignment="1" applyProtection="1">
      <alignment horizontal="left" vertical="top"/>
      <protection locked="0"/>
    </xf>
    <xf numFmtId="0" fontId="5" fillId="2" borderId="0" xfId="0" applyFont="1" applyFill="1" applyBorder="1" applyAlignment="1" applyProtection="1">
      <alignment horizontal="left" vertical="top"/>
      <protection locked="0"/>
    </xf>
    <xf numFmtId="0" fontId="6" fillId="2" borderId="0" xfId="0" applyFont="1" applyFill="1" applyBorder="1" applyAlignment="1" applyProtection="1">
      <alignment horizontal="left" vertical="top" shrinkToFit="1"/>
      <protection locked="0"/>
    </xf>
    <xf numFmtId="0" fontId="6" fillId="2" borderId="11" xfId="0" applyFont="1" applyFill="1" applyBorder="1" applyAlignment="1" applyProtection="1">
      <alignment horizontal="left" vertical="top" shrinkToFit="1"/>
      <protection locked="0"/>
    </xf>
    <xf numFmtId="0" fontId="5" fillId="2" borderId="62" xfId="0" applyFont="1" applyFill="1" applyBorder="1" applyAlignment="1" applyProtection="1">
      <alignment horizontal="center" vertical="center"/>
      <protection hidden="1"/>
    </xf>
    <xf numFmtId="0" fontId="5" fillId="2" borderId="44" xfId="0" applyFont="1" applyFill="1" applyBorder="1" applyAlignment="1" applyProtection="1">
      <alignment horizontal="center" vertical="center"/>
      <protection hidden="1"/>
    </xf>
    <xf numFmtId="0" fontId="5" fillId="2" borderId="49" xfId="0" applyFont="1" applyFill="1" applyBorder="1" applyAlignment="1" applyProtection="1">
      <alignment horizontal="center" vertical="center"/>
      <protection hidden="1"/>
    </xf>
    <xf numFmtId="0" fontId="5" fillId="2" borderId="60" xfId="0" applyFont="1" applyFill="1" applyBorder="1" applyAlignment="1" applyProtection="1">
      <alignment horizontal="center" vertical="center"/>
      <protection hidden="1"/>
    </xf>
    <xf numFmtId="0" fontId="5" fillId="2" borderId="63" xfId="0" applyFont="1" applyFill="1" applyBorder="1" applyAlignment="1" applyProtection="1">
      <alignment horizontal="center" vertical="center"/>
      <protection hidden="1"/>
    </xf>
    <xf numFmtId="172" fontId="6" fillId="2" borderId="64" xfId="0" applyNumberFormat="1" applyFont="1" applyFill="1" applyBorder="1" applyAlignment="1" applyProtection="1">
      <alignment horizontal="center" vertical="top"/>
      <protection hidden="1"/>
    </xf>
    <xf numFmtId="172" fontId="6" fillId="2" borderId="65" xfId="0" applyNumberFormat="1" applyFont="1" applyFill="1" applyBorder="1" applyAlignment="1" applyProtection="1">
      <alignment horizontal="center" vertical="top"/>
      <protection hidden="1"/>
    </xf>
    <xf numFmtId="0" fontId="5" fillId="2" borderId="66" xfId="0" applyFont="1" applyFill="1" applyBorder="1" applyAlignment="1" applyProtection="1">
      <alignment horizontal="center" vertical="top"/>
      <protection locked="0"/>
    </xf>
    <xf numFmtId="0" fontId="0" fillId="0" borderId="8" xfId="0" applyBorder="1" applyAlignment="1">
      <alignment horizontal="center" vertical="top"/>
    </xf>
    <xf numFmtId="0" fontId="11" fillId="2" borderId="54" xfId="0" applyFont="1" applyFill="1" applyBorder="1" applyAlignment="1" applyProtection="1">
      <alignment horizontal="center" vertical="top" wrapText="1"/>
      <protection hidden="1"/>
    </xf>
    <xf numFmtId="0" fontId="11" fillId="2" borderId="10" xfId="0" applyFont="1" applyFill="1" applyBorder="1" applyAlignment="1" applyProtection="1">
      <alignment horizontal="center" vertical="top" wrapText="1"/>
      <protection hidden="1"/>
    </xf>
    <xf numFmtId="0" fontId="11" fillId="2" borderId="12" xfId="0" applyFont="1" applyFill="1" applyBorder="1" applyAlignment="1" applyProtection="1">
      <alignment horizontal="center" vertical="top" wrapText="1"/>
      <protection hidden="1"/>
    </xf>
    <xf numFmtId="0" fontId="11" fillId="2" borderId="55" xfId="0" applyFont="1" applyFill="1" applyBorder="1" applyAlignment="1" applyProtection="1">
      <alignment horizontal="center" vertical="top" wrapText="1"/>
      <protection hidden="1"/>
    </xf>
    <xf numFmtId="0" fontId="11" fillId="2" borderId="13" xfId="0" applyFont="1" applyFill="1" applyBorder="1" applyAlignment="1" applyProtection="1">
      <alignment horizontal="center" vertical="top" wrapText="1"/>
      <protection hidden="1"/>
    </xf>
    <xf numFmtId="0" fontId="11" fillId="2" borderId="16" xfId="0" applyFont="1" applyFill="1" applyBorder="1" applyAlignment="1" applyProtection="1">
      <alignment horizontal="center" vertical="top" wrapText="1"/>
      <protection hidden="1"/>
    </xf>
    <xf numFmtId="0" fontId="11" fillId="2" borderId="56" xfId="0" applyFont="1" applyFill="1" applyBorder="1" applyAlignment="1" applyProtection="1">
      <alignment horizontal="center" vertical="top" wrapText="1"/>
      <protection hidden="1"/>
    </xf>
    <xf numFmtId="0" fontId="11" fillId="2" borderId="57" xfId="0" applyFont="1" applyFill="1" applyBorder="1" applyAlignment="1" applyProtection="1">
      <alignment horizontal="center" vertical="top" wrapText="1"/>
      <protection hidden="1"/>
    </xf>
    <xf numFmtId="0" fontId="11" fillId="2" borderId="0" xfId="0" applyFont="1" applyFill="1" applyBorder="1" applyAlignment="1" applyProtection="1">
      <alignment horizontal="center" vertical="top" wrapText="1"/>
      <protection hidden="1"/>
    </xf>
    <xf numFmtId="0" fontId="11" fillId="2" borderId="58" xfId="0" applyFont="1" applyFill="1" applyBorder="1" applyAlignment="1" applyProtection="1">
      <alignment horizontal="center" vertical="top" wrapText="1"/>
      <protection hidden="1"/>
    </xf>
    <xf numFmtId="0" fontId="5" fillId="2" borderId="9" xfId="0" applyFont="1" applyFill="1" applyBorder="1" applyAlignment="1" applyProtection="1">
      <alignment horizontal="center" vertical="center"/>
      <protection hidden="1"/>
    </xf>
    <xf numFmtId="0" fontId="5" fillId="2" borderId="10" xfId="0" applyFont="1" applyFill="1" applyBorder="1" applyAlignment="1" applyProtection="1">
      <alignment horizontal="center" vertical="center"/>
      <protection hidden="1"/>
    </xf>
    <xf numFmtId="0" fontId="5" fillId="2" borderId="56" xfId="0" applyFont="1" applyFill="1" applyBorder="1" applyAlignment="1" applyProtection="1">
      <alignment horizontal="center" vertical="center"/>
      <protection hidden="1"/>
    </xf>
    <xf numFmtId="0" fontId="5" fillId="2" borderId="59" xfId="0" applyFont="1" applyFill="1" applyBorder="1" applyAlignment="1" applyProtection="1">
      <alignment horizontal="center" vertical="center"/>
      <protection hidden="1"/>
    </xf>
    <xf numFmtId="0" fontId="5" fillId="2" borderId="61" xfId="0" applyFont="1" applyFill="1" applyBorder="1" applyAlignment="1" applyProtection="1">
      <alignment horizontal="center" vertical="center"/>
      <protection hidden="1"/>
    </xf>
    <xf numFmtId="0" fontId="6" fillId="2" borderId="50" xfId="0" applyFont="1" applyFill="1" applyBorder="1" applyAlignment="1" applyProtection="1">
      <alignment horizontal="center" vertical="top"/>
      <protection hidden="1"/>
    </xf>
    <xf numFmtId="0" fontId="6" fillId="2" borderId="51" xfId="0" applyFont="1" applyFill="1" applyBorder="1" applyAlignment="1" applyProtection="1">
      <alignment horizontal="center" vertical="top"/>
      <protection hidden="1"/>
    </xf>
    <xf numFmtId="0" fontId="5" fillId="2" borderId="12" xfId="0" applyFont="1" applyFill="1" applyBorder="1" applyAlignment="1" applyProtection="1">
      <alignment horizontal="center" vertical="center"/>
      <protection hidden="1"/>
    </xf>
    <xf numFmtId="0" fontId="5" fillId="2" borderId="15" xfId="0" applyFont="1" applyFill="1" applyBorder="1" applyAlignment="1" applyProtection="1">
      <alignment horizontal="center" vertical="center"/>
      <protection hidden="1"/>
    </xf>
    <xf numFmtId="0" fontId="5" fillId="2" borderId="13" xfId="0" applyFont="1" applyFill="1" applyBorder="1" applyAlignment="1" applyProtection="1">
      <alignment horizontal="center" vertical="center"/>
      <protection hidden="1"/>
    </xf>
    <xf numFmtId="0" fontId="5" fillId="2" borderId="16" xfId="0" applyFont="1" applyFill="1" applyBorder="1" applyAlignment="1" applyProtection="1">
      <alignment horizontal="center" vertical="center"/>
      <protection hidden="1"/>
    </xf>
    <xf numFmtId="0" fontId="5" fillId="2" borderId="34" xfId="0" applyFont="1" applyFill="1" applyBorder="1" applyAlignment="1" applyProtection="1">
      <alignment horizontal="center" vertical="top"/>
      <protection hidden="1"/>
    </xf>
    <xf numFmtId="0" fontId="5" fillId="2" borderId="35" xfId="0" applyFont="1" applyFill="1" applyBorder="1" applyAlignment="1" applyProtection="1">
      <alignment horizontal="center" vertical="top"/>
      <protection hidden="1"/>
    </xf>
    <xf numFmtId="0" fontId="5" fillId="2" borderId="4" xfId="0" applyFont="1" applyFill="1" applyBorder="1" applyAlignment="1" applyProtection="1">
      <alignment horizontal="left" vertical="top"/>
      <protection hidden="1"/>
    </xf>
    <xf numFmtId="0" fontId="5" fillId="2" borderId="8" xfId="0" applyFont="1" applyFill="1" applyBorder="1" applyAlignment="1" applyProtection="1">
      <alignment horizontal="left" vertical="top"/>
      <protection hidden="1"/>
    </xf>
    <xf numFmtId="0" fontId="6" fillId="2" borderId="8" xfId="0" applyFont="1" applyFill="1" applyBorder="1" applyAlignment="1" applyProtection="1">
      <alignment horizontal="center" vertical="top" shrinkToFit="1"/>
      <protection locked="0"/>
    </xf>
    <xf numFmtId="0" fontId="5" fillId="2" borderId="38" xfId="0" applyFont="1" applyFill="1" applyBorder="1" applyAlignment="1" applyProtection="1">
      <alignment horizontal="center" vertical="top"/>
      <protection hidden="1"/>
    </xf>
    <xf numFmtId="0" fontId="5" fillId="2" borderId="40" xfId="0" applyFont="1" applyFill="1" applyBorder="1" applyAlignment="1" applyProtection="1">
      <alignment horizontal="center" vertical="top"/>
      <protection hidden="1"/>
    </xf>
    <xf numFmtId="176" fontId="5" fillId="2" borderId="41" xfId="1" applyNumberFormat="1" applyFont="1" applyFill="1" applyBorder="1" applyAlignment="1" applyProtection="1">
      <alignment horizontal="center" vertical="top"/>
      <protection hidden="1"/>
    </xf>
    <xf numFmtId="176" fontId="5" fillId="2" borderId="42" xfId="1" applyNumberFormat="1" applyFont="1" applyFill="1" applyBorder="1" applyAlignment="1" applyProtection="1">
      <alignment horizontal="center" vertical="top"/>
      <protection hidden="1"/>
    </xf>
    <xf numFmtId="0" fontId="6" fillId="2" borderId="15" xfId="0" applyFont="1" applyFill="1" applyBorder="1" applyAlignment="1" applyProtection="1">
      <alignment horizontal="center" vertical="top" shrinkToFit="1"/>
      <protection locked="0"/>
    </xf>
    <xf numFmtId="0" fontId="6" fillId="2" borderId="13" xfId="0" applyFont="1" applyFill="1" applyBorder="1" applyAlignment="1" applyProtection="1">
      <alignment horizontal="center" vertical="top" shrinkToFit="1"/>
      <protection locked="0"/>
    </xf>
    <xf numFmtId="0" fontId="6" fillId="2" borderId="16" xfId="0" applyFont="1" applyFill="1" applyBorder="1" applyAlignment="1" applyProtection="1">
      <alignment horizontal="center" vertical="top" shrinkToFit="1"/>
      <protection locked="0"/>
    </xf>
    <xf numFmtId="0" fontId="6" fillId="2" borderId="44" xfId="0" applyFont="1" applyFill="1" applyBorder="1" applyAlignment="1" applyProtection="1">
      <alignment horizontal="center" vertical="center"/>
      <protection hidden="1"/>
    </xf>
    <xf numFmtId="0" fontId="6" fillId="2" borderId="45" xfId="0" applyFont="1" applyFill="1" applyBorder="1" applyAlignment="1" applyProtection="1">
      <alignment horizontal="center" vertical="center"/>
      <protection hidden="1"/>
    </xf>
    <xf numFmtId="0" fontId="6" fillId="2" borderId="13" xfId="0" applyFont="1" applyFill="1" applyBorder="1" applyAlignment="1" applyProtection="1">
      <alignment horizontal="center" vertical="center"/>
      <protection hidden="1"/>
    </xf>
    <xf numFmtId="0" fontId="6" fillId="2" borderId="46" xfId="0" applyFont="1" applyFill="1" applyBorder="1" applyAlignment="1" applyProtection="1">
      <alignment horizontal="center" vertical="center"/>
      <protection hidden="1"/>
    </xf>
    <xf numFmtId="0" fontId="6" fillId="2" borderId="9" xfId="0" quotePrefix="1" applyFont="1" applyFill="1" applyBorder="1" applyAlignment="1" applyProtection="1">
      <alignment horizontal="center" vertical="top"/>
      <protection hidden="1"/>
    </xf>
    <xf numFmtId="0" fontId="6" fillId="2" borderId="10" xfId="0" applyFont="1" applyFill="1" applyBorder="1" applyAlignment="1" applyProtection="1">
      <alignment horizontal="center" vertical="top"/>
      <protection hidden="1"/>
    </xf>
    <xf numFmtId="0" fontId="6" fillId="2" borderId="10" xfId="0" applyFont="1" applyFill="1" applyBorder="1" applyAlignment="1" applyProtection="1">
      <alignment horizontal="left" vertical="top"/>
      <protection hidden="1"/>
    </xf>
    <xf numFmtId="0" fontId="6" fillId="2" borderId="12" xfId="0" applyFont="1" applyFill="1" applyBorder="1" applyAlignment="1" applyProtection="1">
      <alignment horizontal="left" vertical="top"/>
      <protection hidden="1"/>
    </xf>
    <xf numFmtId="177" fontId="5" fillId="2" borderId="9" xfId="0" applyNumberFormat="1" applyFont="1" applyFill="1" applyBorder="1" applyAlignment="1" applyProtection="1">
      <alignment horizontal="center" vertical="top"/>
      <protection hidden="1"/>
    </xf>
    <xf numFmtId="177" fontId="5" fillId="2" borderId="10" xfId="0" applyNumberFormat="1" applyFont="1" applyFill="1" applyBorder="1" applyAlignment="1" applyProtection="1">
      <alignment horizontal="center" vertical="top"/>
      <protection hidden="1"/>
    </xf>
    <xf numFmtId="176" fontId="5" fillId="2" borderId="12" xfId="1" applyNumberFormat="1" applyFont="1" applyFill="1" applyBorder="1" applyAlignment="1" applyProtection="1">
      <alignment horizontal="center" vertical="top"/>
      <protection hidden="1"/>
    </xf>
    <xf numFmtId="176" fontId="5" fillId="2" borderId="17" xfId="1" applyNumberFormat="1" applyFont="1" applyFill="1" applyBorder="1" applyAlignment="1" applyProtection="1">
      <alignment horizontal="center" vertical="top"/>
      <protection hidden="1"/>
    </xf>
    <xf numFmtId="176" fontId="5" fillId="2" borderId="3" xfId="1" applyNumberFormat="1" applyFont="1" applyFill="1" applyBorder="1" applyAlignment="1" applyProtection="1">
      <alignment horizontal="center" vertical="top"/>
      <protection hidden="1"/>
    </xf>
    <xf numFmtId="182" fontId="5" fillId="2" borderId="0" xfId="1" applyNumberFormat="1" applyFont="1" applyFill="1" applyBorder="1" applyAlignment="1" applyProtection="1">
      <alignment horizontal="right" vertical="top"/>
      <protection hidden="1"/>
    </xf>
    <xf numFmtId="182" fontId="0" fillId="0" borderId="0" xfId="0" applyNumberFormat="1" applyBorder="1" applyAlignment="1">
      <alignment vertical="top"/>
    </xf>
    <xf numFmtId="182" fontId="0" fillId="0" borderId="11" xfId="0" applyNumberFormat="1" applyBorder="1" applyAlignment="1">
      <alignment vertical="top"/>
    </xf>
    <xf numFmtId="0" fontId="5" fillId="2" borderId="11" xfId="0" applyFont="1" applyFill="1" applyBorder="1" applyAlignment="1" applyProtection="1">
      <alignment horizontal="center" vertical="top"/>
      <protection hidden="1"/>
    </xf>
    <xf numFmtId="183" fontId="5" fillId="2" borderId="71" xfId="1" applyNumberFormat="1" applyFont="1" applyFill="1" applyBorder="1" applyAlignment="1" applyProtection="1">
      <alignment horizontal="center" vertical="top"/>
      <protection hidden="1"/>
    </xf>
    <xf numFmtId="183" fontId="5" fillId="2" borderId="72" xfId="1" applyNumberFormat="1" applyFont="1" applyFill="1" applyBorder="1" applyAlignment="1" applyProtection="1">
      <alignment horizontal="center" vertical="top"/>
      <protection hidden="1"/>
    </xf>
    <xf numFmtId="183" fontId="5" fillId="2" borderId="73" xfId="1" applyNumberFormat="1" applyFont="1" applyFill="1" applyBorder="1" applyAlignment="1" applyProtection="1">
      <alignment horizontal="center" vertical="top"/>
      <protection hidden="1"/>
    </xf>
    <xf numFmtId="173" fontId="5" fillId="2" borderId="71" xfId="1" applyNumberFormat="1" applyFont="1" applyFill="1" applyBorder="1" applyAlignment="1" applyProtection="1">
      <alignment horizontal="center" vertical="top"/>
      <protection hidden="1"/>
    </xf>
    <xf numFmtId="173" fontId="5" fillId="2" borderId="72" xfId="1" applyNumberFormat="1" applyFont="1" applyFill="1" applyBorder="1" applyAlignment="1" applyProtection="1">
      <alignment horizontal="center" vertical="top"/>
      <protection hidden="1"/>
    </xf>
    <xf numFmtId="173" fontId="5" fillId="2" borderId="73" xfId="1" applyNumberFormat="1" applyFont="1" applyFill="1" applyBorder="1" applyAlignment="1" applyProtection="1">
      <alignment horizontal="center" vertical="top"/>
      <protection hidden="1"/>
    </xf>
    <xf numFmtId="175" fontId="5" fillId="2" borderId="14" xfId="1" applyNumberFormat="1" applyFont="1" applyFill="1" applyBorder="1" applyAlignment="1" applyProtection="1">
      <alignment horizontal="center" vertical="top"/>
      <protection hidden="1"/>
    </xf>
    <xf numFmtId="0" fontId="0" fillId="0" borderId="0" xfId="0" applyBorder="1" applyAlignment="1"/>
    <xf numFmtId="0" fontId="0" fillId="0" borderId="11" xfId="0" applyBorder="1" applyAlignment="1"/>
    <xf numFmtId="0" fontId="7" fillId="2" borderId="9" xfId="0" applyFont="1" applyFill="1" applyBorder="1" applyAlignment="1" applyProtection="1">
      <alignment horizontal="center" vertical="top"/>
      <protection hidden="1"/>
    </xf>
    <xf numFmtId="0" fontId="7" fillId="2" borderId="10" xfId="0" applyFont="1" applyFill="1" applyBorder="1" applyAlignment="1" applyProtection="1">
      <alignment horizontal="center" vertical="top"/>
      <protection hidden="1"/>
    </xf>
    <xf numFmtId="0" fontId="7" fillId="2" borderId="12" xfId="0" applyFont="1" applyFill="1" applyBorder="1" applyAlignment="1" applyProtection="1">
      <alignment horizontal="center" vertical="top"/>
      <protection hidden="1"/>
    </xf>
    <xf numFmtId="0" fontId="6" fillId="2" borderId="11" xfId="0" applyFont="1" applyFill="1" applyBorder="1" applyAlignment="1" applyProtection="1">
      <alignment horizontal="center" vertical="top"/>
      <protection hidden="1"/>
    </xf>
    <xf numFmtId="0" fontId="48" fillId="2" borderId="18" xfId="0" applyFont="1" applyFill="1" applyBorder="1" applyAlignment="1" applyProtection="1">
      <alignment horizontal="center" vertical="top" wrapText="1"/>
      <protection hidden="1"/>
    </xf>
    <xf numFmtId="179" fontId="36" fillId="2" borderId="75" xfId="4" applyNumberFormat="1" applyFont="1" applyFill="1" applyBorder="1" applyAlignment="1" applyProtection="1">
      <alignment horizontal="center" vertical="top"/>
      <protection hidden="1"/>
    </xf>
    <xf numFmtId="0" fontId="29" fillId="3" borderId="22" xfId="4" applyFont="1" applyFill="1" applyBorder="1" applyAlignment="1" applyProtection="1">
      <alignment horizontal="center" vertical="center" wrapText="1"/>
      <protection hidden="1"/>
    </xf>
    <xf numFmtId="0" fontId="29" fillId="3" borderId="23" xfId="4" applyFont="1" applyFill="1" applyBorder="1" applyAlignment="1" applyProtection="1">
      <alignment horizontal="center" vertical="center" wrapText="1"/>
      <protection hidden="1"/>
    </xf>
    <xf numFmtId="0" fontId="29" fillId="3" borderId="24" xfId="4" applyFont="1" applyFill="1" applyBorder="1" applyAlignment="1" applyProtection="1">
      <alignment horizontal="center" vertical="center" wrapText="1"/>
      <protection hidden="1"/>
    </xf>
    <xf numFmtId="179" fontId="40" fillId="6" borderId="76" xfId="4" applyNumberFormat="1" applyFont="1" applyFill="1" applyBorder="1" applyAlignment="1" applyProtection="1">
      <alignment horizontal="left" vertical="center"/>
      <protection hidden="1"/>
    </xf>
    <xf numFmtId="179" fontId="40" fillId="6" borderId="77" xfId="4" applyNumberFormat="1" applyFont="1" applyFill="1" applyBorder="1" applyAlignment="1" applyProtection="1">
      <alignment horizontal="left" vertical="center"/>
      <protection hidden="1"/>
    </xf>
    <xf numFmtId="179" fontId="40" fillId="6" borderId="78" xfId="4" applyNumberFormat="1" applyFont="1" applyFill="1" applyBorder="1" applyAlignment="1" applyProtection="1">
      <alignment horizontal="left" vertical="center"/>
      <protection hidden="1"/>
    </xf>
    <xf numFmtId="0" fontId="41" fillId="0" borderId="79" xfId="3" applyFont="1" applyFill="1" applyBorder="1" applyAlignment="1" applyProtection="1">
      <alignment horizontal="right"/>
      <protection hidden="1"/>
    </xf>
    <xf numFmtId="0" fontId="41" fillId="0" borderId="29" xfId="3" applyFont="1" applyFill="1" applyBorder="1" applyAlignment="1" applyProtection="1">
      <alignment horizontal="right"/>
      <protection hidden="1"/>
    </xf>
    <xf numFmtId="0" fontId="2" fillId="0" borderId="0" xfId="0" applyFont="1" applyAlignment="1" applyProtection="1">
      <alignment horizontal="center"/>
      <protection hidden="1"/>
    </xf>
    <xf numFmtId="0" fontId="2" fillId="0" borderId="0" xfId="0" applyFont="1" applyAlignment="1" applyProtection="1">
      <alignment horizontal="left" vertical="top" wrapText="1"/>
      <protection hidden="1"/>
    </xf>
    <xf numFmtId="49" fontId="2" fillId="0" borderId="0" xfId="0" applyNumberFormat="1" applyFont="1" applyAlignment="1" applyProtection="1">
      <alignment horizontal="left" vertical="top"/>
      <protection hidden="1"/>
    </xf>
    <xf numFmtId="0" fontId="2" fillId="0" borderId="0" xfId="0" applyNumberFormat="1" applyFont="1" applyAlignment="1" applyProtection="1">
      <alignment horizontal="left" vertical="top"/>
      <protection hidden="1"/>
    </xf>
    <xf numFmtId="1" fontId="2" fillId="0" borderId="0" xfId="0" applyNumberFormat="1" applyFont="1" applyAlignment="1" applyProtection="1">
      <alignment vertical="top" wrapText="1"/>
      <protection hidden="1"/>
    </xf>
    <xf numFmtId="0" fontId="8" fillId="0" borderId="0" xfId="0" applyFont="1" applyAlignment="1" applyProtection="1">
      <alignment horizontal="center"/>
      <protection hidden="1"/>
    </xf>
    <xf numFmtId="1" fontId="3" fillId="0" borderId="0" xfId="0" applyNumberFormat="1" applyFont="1" applyAlignment="1" applyProtection="1">
      <alignment vertical="top" wrapText="1"/>
      <protection hidden="1"/>
    </xf>
    <xf numFmtId="0" fontId="2" fillId="0" borderId="0" xfId="0" applyFont="1" applyAlignment="1" applyProtection="1">
      <alignment horizontal="center" vertical="top" wrapText="1"/>
      <protection hidden="1"/>
    </xf>
  </cellXfs>
  <cellStyles count="6">
    <cellStyle name="Comma" xfId="1" builtinId="3"/>
    <cellStyle name="Hyperlink" xfId="2" builtinId="8"/>
    <cellStyle name="Normal" xfId="0" builtinId="0"/>
    <cellStyle name="Normal_PerksTax" xfId="3"/>
    <cellStyle name="Normal_TaxCalc_2006" xfId="4"/>
    <cellStyle name="Percent" xfId="5" builtinId="5"/>
  </cellStyles>
  <dxfs count="1">
    <dxf>
      <font>
        <condense val="0"/>
        <extend val="0"/>
        <color indexed="9"/>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tabColor rgb="FFFF0000"/>
    <pageSetUpPr fitToPage="1"/>
  </sheetPr>
  <dimension ref="A1:AC126"/>
  <sheetViews>
    <sheetView showGridLines="0" showZeros="0" tabSelected="1" zoomScaleSheetLayoutView="100" workbookViewId="0">
      <pane ySplit="1" activePane="bottomLeft"/>
      <selection activeCell="A17" sqref="A17:B17"/>
      <selection pane="bottomLeft" activeCell="A2" sqref="A2:D2"/>
    </sheetView>
  </sheetViews>
  <sheetFormatPr defaultColWidth="0" defaultRowHeight="0" customHeight="1" zeroHeight="1" outlineLevelRow="2" outlineLevelCol="2"/>
  <cols>
    <col min="1" max="1" width="18.85546875" style="10" customWidth="1"/>
    <col min="2" max="10" width="8.7109375" style="10" customWidth="1" outlineLevel="1"/>
    <col min="11" max="12" width="8.7109375" style="10" customWidth="1" outlineLevel="2"/>
    <col min="13" max="13" width="8.7109375" style="10" customWidth="1" outlineLevel="1"/>
    <col min="14" max="14" width="9.140625" style="10" customWidth="1"/>
    <col min="15" max="15" width="2.140625" style="10" customWidth="1"/>
    <col min="16" max="19" width="9.140625" style="10" hidden="1" customWidth="1"/>
    <col min="20" max="21" width="0.7109375" style="10" hidden="1" customWidth="1"/>
    <col min="22" max="28" width="9.140625" style="10" hidden="1" customWidth="1"/>
    <col min="29" max="29" width="1.7109375" style="10" hidden="1" customWidth="1"/>
    <col min="30" max="16384" width="9.140625" style="10" hidden="1"/>
  </cols>
  <sheetData>
    <row r="1" spans="1:17" ht="24.95" customHeight="1">
      <c r="A1" s="326" t="s">
        <v>227</v>
      </c>
      <c r="B1" s="326"/>
      <c r="C1" s="326"/>
      <c r="D1" s="326"/>
      <c r="E1" s="326"/>
      <c r="F1" s="326"/>
      <c r="G1" s="326"/>
      <c r="H1" s="326"/>
      <c r="I1" s="326"/>
      <c r="J1" s="326"/>
      <c r="K1" s="326"/>
      <c r="L1" s="326"/>
      <c r="M1" s="326"/>
      <c r="N1" s="326"/>
    </row>
    <row r="2" spans="1:17" ht="15">
      <c r="A2" s="334" t="s">
        <v>299</v>
      </c>
      <c r="B2" s="335"/>
      <c r="C2" s="335"/>
      <c r="D2" s="336"/>
      <c r="E2" s="131" t="s">
        <v>37</v>
      </c>
      <c r="F2" s="339"/>
      <c r="G2" s="343"/>
      <c r="H2" s="344"/>
      <c r="I2" s="125" t="s">
        <v>33</v>
      </c>
      <c r="J2" s="175">
        <v>0.1</v>
      </c>
      <c r="K2" s="125" t="s">
        <v>50</v>
      </c>
      <c r="L2" s="176"/>
      <c r="M2" s="125" t="s">
        <v>34</v>
      </c>
      <c r="N2" s="176"/>
    </row>
    <row r="3" spans="1:17" ht="12.75">
      <c r="A3" s="124" t="s">
        <v>172</v>
      </c>
      <c r="B3" s="331"/>
      <c r="C3" s="332"/>
      <c r="D3" s="333"/>
      <c r="E3" s="132" t="s">
        <v>36</v>
      </c>
      <c r="F3" s="327"/>
      <c r="G3" s="327"/>
      <c r="H3" s="338" t="s">
        <v>73</v>
      </c>
      <c r="I3" s="338"/>
      <c r="J3" s="338"/>
      <c r="K3" s="330"/>
      <c r="L3" s="330"/>
      <c r="M3" s="330"/>
      <c r="N3" s="330"/>
    </row>
    <row r="4" spans="1:17" ht="12.75">
      <c r="A4" s="124" t="s">
        <v>141</v>
      </c>
      <c r="B4" s="339"/>
      <c r="C4" s="340"/>
      <c r="D4" s="341"/>
      <c r="E4" s="133" t="s">
        <v>205</v>
      </c>
      <c r="F4" s="342"/>
      <c r="G4" s="341"/>
      <c r="H4" s="177" t="s">
        <v>143</v>
      </c>
      <c r="I4" s="323"/>
      <c r="J4" s="324"/>
      <c r="K4" s="325"/>
      <c r="L4" s="134" t="s">
        <v>142</v>
      </c>
      <c r="M4" s="345"/>
      <c r="N4" s="346"/>
    </row>
    <row r="5" spans="1:17" ht="12.75">
      <c r="A5" s="125" t="s">
        <v>71</v>
      </c>
      <c r="B5" s="127">
        <v>41334</v>
      </c>
      <c r="C5" s="127">
        <v>41365</v>
      </c>
      <c r="D5" s="127">
        <v>41395</v>
      </c>
      <c r="E5" s="127">
        <v>41426</v>
      </c>
      <c r="F5" s="127">
        <v>41456</v>
      </c>
      <c r="G5" s="127">
        <v>41487</v>
      </c>
      <c r="H5" s="127">
        <v>41518</v>
      </c>
      <c r="I5" s="127">
        <v>41548</v>
      </c>
      <c r="J5" s="127">
        <v>41579</v>
      </c>
      <c r="K5" s="127">
        <v>41609</v>
      </c>
      <c r="L5" s="127">
        <v>41640</v>
      </c>
      <c r="M5" s="127">
        <v>41671</v>
      </c>
      <c r="N5" s="125" t="s">
        <v>0</v>
      </c>
    </row>
    <row r="6" spans="1:17" ht="12.75" outlineLevel="1">
      <c r="A6" s="129" t="s">
        <v>222</v>
      </c>
      <c r="B6" s="178">
        <v>0</v>
      </c>
      <c r="C6" s="178">
        <f>B6</f>
        <v>0</v>
      </c>
      <c r="D6" s="178">
        <f>C6</f>
        <v>0</v>
      </c>
      <c r="E6" s="178">
        <f>D6</f>
        <v>0</v>
      </c>
      <c r="F6" s="178">
        <f>E6+G53</f>
        <v>0</v>
      </c>
      <c r="G6" s="178">
        <f>+F6</f>
        <v>0</v>
      </c>
      <c r="H6" s="178">
        <f t="shared" ref="H6:M6" si="0">+G6</f>
        <v>0</v>
      </c>
      <c r="I6" s="178">
        <f t="shared" si="0"/>
        <v>0</v>
      </c>
      <c r="J6" s="178">
        <f t="shared" si="0"/>
        <v>0</v>
      </c>
      <c r="K6" s="178">
        <f t="shared" si="0"/>
        <v>0</v>
      </c>
      <c r="L6" s="178">
        <f t="shared" si="0"/>
        <v>0</v>
      </c>
      <c r="M6" s="178">
        <f t="shared" si="0"/>
        <v>0</v>
      </c>
      <c r="N6" s="179">
        <f t="shared" ref="N6:N12" si="1">SUM(B6:M6)</f>
        <v>0</v>
      </c>
      <c r="P6" s="11"/>
      <c r="Q6" s="11"/>
    </row>
    <row r="7" spans="1:17" ht="12.75" outlineLevel="1">
      <c r="A7" s="129" t="s">
        <v>170</v>
      </c>
      <c r="B7" s="180">
        <v>0</v>
      </c>
      <c r="C7" s="180">
        <f>B7</f>
        <v>0</v>
      </c>
      <c r="D7" s="180">
        <f t="shared" ref="D7:M7" si="2">C7</f>
        <v>0</v>
      </c>
      <c r="E7" s="180">
        <f t="shared" si="2"/>
        <v>0</v>
      </c>
      <c r="F7" s="180">
        <f t="shared" si="2"/>
        <v>0</v>
      </c>
      <c r="G7" s="180">
        <f t="shared" si="2"/>
        <v>0</v>
      </c>
      <c r="H7" s="180">
        <f t="shared" si="2"/>
        <v>0</v>
      </c>
      <c r="I7" s="180">
        <f t="shared" si="2"/>
        <v>0</v>
      </c>
      <c r="J7" s="180">
        <f t="shared" si="2"/>
        <v>0</v>
      </c>
      <c r="K7" s="180">
        <f t="shared" si="2"/>
        <v>0</v>
      </c>
      <c r="L7" s="180">
        <f t="shared" si="2"/>
        <v>0</v>
      </c>
      <c r="M7" s="180">
        <f t="shared" si="2"/>
        <v>0</v>
      </c>
      <c r="N7" s="179">
        <f t="shared" si="1"/>
        <v>0</v>
      </c>
      <c r="P7" s="11"/>
      <c r="Q7" s="11"/>
    </row>
    <row r="8" spans="1:17" ht="12.75" outlineLevel="1">
      <c r="A8" s="129" t="s">
        <v>69</v>
      </c>
      <c r="B8" s="179">
        <f>SUM(B6:B7)</f>
        <v>0</v>
      </c>
      <c r="C8" s="179">
        <f t="shared" ref="C8:M8" si="3">SUM(C6:C7)</f>
        <v>0</v>
      </c>
      <c r="D8" s="179">
        <f t="shared" si="3"/>
        <v>0</v>
      </c>
      <c r="E8" s="179">
        <f t="shared" si="3"/>
        <v>0</v>
      </c>
      <c r="F8" s="179">
        <f t="shared" si="3"/>
        <v>0</v>
      </c>
      <c r="G8" s="179">
        <f t="shared" si="3"/>
        <v>0</v>
      </c>
      <c r="H8" s="179">
        <f t="shared" si="3"/>
        <v>0</v>
      </c>
      <c r="I8" s="179">
        <f t="shared" si="3"/>
        <v>0</v>
      </c>
      <c r="J8" s="179">
        <f t="shared" si="3"/>
        <v>0</v>
      </c>
      <c r="K8" s="179">
        <f t="shared" si="3"/>
        <v>0</v>
      </c>
      <c r="L8" s="179">
        <f t="shared" si="3"/>
        <v>0</v>
      </c>
      <c r="M8" s="179">
        <f t="shared" si="3"/>
        <v>0</v>
      </c>
      <c r="N8" s="179">
        <f t="shared" si="1"/>
        <v>0</v>
      </c>
    </row>
    <row r="9" spans="1:17" ht="12.75" outlineLevel="1">
      <c r="A9" s="129" t="s">
        <v>31</v>
      </c>
      <c r="B9" s="181">
        <f>ROUND(B8*72%,0)</f>
        <v>0</v>
      </c>
      <c r="C9" s="181">
        <f>ROUND(C8*72%,0)</f>
        <v>0</v>
      </c>
      <c r="D9" s="181">
        <f>ROUND(D8*80%,0)</f>
        <v>0</v>
      </c>
      <c r="E9" s="181">
        <f>ROUND(E8*80%,0)</f>
        <v>0</v>
      </c>
      <c r="F9" s="181">
        <f>ROUND(F8*80%,0)</f>
        <v>0</v>
      </c>
      <c r="G9" s="181">
        <f>ROUND(G8*80%,0)</f>
        <v>0</v>
      </c>
      <c r="H9" s="181">
        <f>ROUND(H8*80%,0)</f>
        <v>0</v>
      </c>
      <c r="I9" s="181">
        <f>ROUND(I8*90%,0)</f>
        <v>0</v>
      </c>
      <c r="J9" s="181">
        <f>ROUND(J8*90%,0)</f>
        <v>0</v>
      </c>
      <c r="K9" s="181">
        <f>ROUND(K8*90%,0)</f>
        <v>0</v>
      </c>
      <c r="L9" s="181">
        <f>ROUND(L8*90%,0)</f>
        <v>0</v>
      </c>
      <c r="M9" s="181">
        <f>ROUND(M8*90%,0)</f>
        <v>0</v>
      </c>
      <c r="N9" s="179">
        <f t="shared" si="1"/>
        <v>0</v>
      </c>
    </row>
    <row r="10" spans="1:17" ht="12.75" outlineLevel="1">
      <c r="A10" s="129" t="s">
        <v>1</v>
      </c>
      <c r="B10" s="179">
        <f>ROUND(B8*$J$2,0)</f>
        <v>0</v>
      </c>
      <c r="C10" s="179">
        <f t="shared" ref="C10:M10" si="4">ROUND(C8*$J$2,0)</f>
        <v>0</v>
      </c>
      <c r="D10" s="179">
        <f t="shared" si="4"/>
        <v>0</v>
      </c>
      <c r="E10" s="179">
        <f t="shared" si="4"/>
        <v>0</v>
      </c>
      <c r="F10" s="179">
        <f t="shared" si="4"/>
        <v>0</v>
      </c>
      <c r="G10" s="179">
        <f t="shared" si="4"/>
        <v>0</v>
      </c>
      <c r="H10" s="179">
        <f t="shared" si="4"/>
        <v>0</v>
      </c>
      <c r="I10" s="179">
        <f t="shared" si="4"/>
        <v>0</v>
      </c>
      <c r="J10" s="179">
        <f t="shared" si="4"/>
        <v>0</v>
      </c>
      <c r="K10" s="179">
        <f t="shared" si="4"/>
        <v>0</v>
      </c>
      <c r="L10" s="179">
        <f t="shared" si="4"/>
        <v>0</v>
      </c>
      <c r="M10" s="179">
        <f t="shared" si="4"/>
        <v>0</v>
      </c>
      <c r="N10" s="179">
        <f t="shared" si="1"/>
        <v>0</v>
      </c>
    </row>
    <row r="11" spans="1:17" ht="12.75" outlineLevel="1">
      <c r="A11" s="129" t="s">
        <v>32</v>
      </c>
      <c r="B11" s="179">
        <v>0</v>
      </c>
      <c r="C11" s="179">
        <f>B11</f>
        <v>0</v>
      </c>
      <c r="D11" s="179">
        <f t="shared" ref="D11:M11" si="5">C11</f>
        <v>0</v>
      </c>
      <c r="E11" s="179">
        <f t="shared" si="5"/>
        <v>0</v>
      </c>
      <c r="F11" s="179">
        <f t="shared" si="5"/>
        <v>0</v>
      </c>
      <c r="G11" s="179">
        <f t="shared" si="5"/>
        <v>0</v>
      </c>
      <c r="H11" s="179">
        <f t="shared" si="5"/>
        <v>0</v>
      </c>
      <c r="I11" s="179">
        <f t="shared" si="5"/>
        <v>0</v>
      </c>
      <c r="J11" s="179">
        <f t="shared" si="5"/>
        <v>0</v>
      </c>
      <c r="K11" s="179">
        <f t="shared" si="5"/>
        <v>0</v>
      </c>
      <c r="L11" s="179">
        <f t="shared" si="5"/>
        <v>0</v>
      </c>
      <c r="M11" s="179">
        <f t="shared" si="5"/>
        <v>0</v>
      </c>
      <c r="N11" s="179">
        <f t="shared" si="1"/>
        <v>0</v>
      </c>
    </row>
    <row r="12" spans="1:17" ht="12.75" outlineLevel="1">
      <c r="A12" s="129" t="s">
        <v>2</v>
      </c>
      <c r="B12" s="179">
        <f>$L$2</f>
        <v>0</v>
      </c>
      <c r="C12" s="179">
        <f t="shared" ref="C12:M12" si="6">$L$2</f>
        <v>0</v>
      </c>
      <c r="D12" s="179">
        <f t="shared" si="6"/>
        <v>0</v>
      </c>
      <c r="E12" s="179">
        <f t="shared" si="6"/>
        <v>0</v>
      </c>
      <c r="F12" s="179">
        <f t="shared" si="6"/>
        <v>0</v>
      </c>
      <c r="G12" s="179">
        <f t="shared" si="6"/>
        <v>0</v>
      </c>
      <c r="H12" s="179">
        <f t="shared" si="6"/>
        <v>0</v>
      </c>
      <c r="I12" s="179">
        <f t="shared" si="6"/>
        <v>0</v>
      </c>
      <c r="J12" s="179">
        <f t="shared" si="6"/>
        <v>0</v>
      </c>
      <c r="K12" s="179">
        <f t="shared" si="6"/>
        <v>0</v>
      </c>
      <c r="L12" s="179">
        <f t="shared" si="6"/>
        <v>0</v>
      </c>
      <c r="M12" s="179">
        <f t="shared" si="6"/>
        <v>0</v>
      </c>
      <c r="N12" s="179">
        <f t="shared" si="1"/>
        <v>0</v>
      </c>
    </row>
    <row r="13" spans="1:17" ht="12.75" outlineLevel="1">
      <c r="A13" s="305" t="s">
        <v>295</v>
      </c>
      <c r="B13" s="179">
        <v>0</v>
      </c>
      <c r="C13" s="179">
        <v>0</v>
      </c>
      <c r="D13" s="179">
        <v>0</v>
      </c>
      <c r="E13" s="179">
        <v>0</v>
      </c>
      <c r="F13" s="179">
        <v>0</v>
      </c>
      <c r="G13" s="179">
        <v>0</v>
      </c>
      <c r="H13" s="179">
        <v>0</v>
      </c>
      <c r="I13" s="179">
        <v>0</v>
      </c>
      <c r="J13" s="179">
        <v>0</v>
      </c>
      <c r="K13" s="179">
        <v>0</v>
      </c>
      <c r="L13" s="179">
        <v>0</v>
      </c>
      <c r="M13" s="179">
        <v>0</v>
      </c>
      <c r="N13" s="179">
        <f>SUM(B13:M13)</f>
        <v>0</v>
      </c>
    </row>
    <row r="14" spans="1:17" ht="12.75" outlineLevel="1">
      <c r="A14" s="129" t="s">
        <v>297</v>
      </c>
      <c r="B14" s="179">
        <v>0</v>
      </c>
      <c r="C14" s="179">
        <v>0</v>
      </c>
      <c r="D14" s="179">
        <v>0</v>
      </c>
      <c r="E14" s="179">
        <f>D10-E10</f>
        <v>0</v>
      </c>
      <c r="F14" s="179">
        <v>0</v>
      </c>
      <c r="G14" s="179">
        <v>0</v>
      </c>
      <c r="H14" s="179">
        <v>0</v>
      </c>
      <c r="I14" s="179">
        <v>0</v>
      </c>
      <c r="J14" s="179">
        <v>0</v>
      </c>
      <c r="K14" s="179">
        <v>0</v>
      </c>
      <c r="L14" s="179">
        <v>0</v>
      </c>
      <c r="M14" s="179">
        <v>0</v>
      </c>
      <c r="N14" s="179">
        <f>SUM(B14:M14)</f>
        <v>0</v>
      </c>
    </row>
    <row r="15" spans="1:17" ht="12.75" hidden="1" outlineLevel="1">
      <c r="A15" s="129" t="s">
        <v>3</v>
      </c>
      <c r="B15" s="179">
        <v>0</v>
      </c>
      <c r="C15" s="179">
        <f>B15</f>
        <v>0</v>
      </c>
      <c r="D15" s="179">
        <f t="shared" ref="D15:M15" si="7">C15</f>
        <v>0</v>
      </c>
      <c r="E15" s="179">
        <f t="shared" si="7"/>
        <v>0</v>
      </c>
      <c r="F15" s="179">
        <f t="shared" si="7"/>
        <v>0</v>
      </c>
      <c r="G15" s="179">
        <f t="shared" si="7"/>
        <v>0</v>
      </c>
      <c r="H15" s="179">
        <f t="shared" si="7"/>
        <v>0</v>
      </c>
      <c r="I15" s="179">
        <f t="shared" si="7"/>
        <v>0</v>
      </c>
      <c r="J15" s="179">
        <f t="shared" si="7"/>
        <v>0</v>
      </c>
      <c r="K15" s="179">
        <f t="shared" si="7"/>
        <v>0</v>
      </c>
      <c r="L15" s="179">
        <f t="shared" si="7"/>
        <v>0</v>
      </c>
      <c r="M15" s="179">
        <f t="shared" si="7"/>
        <v>0</v>
      </c>
      <c r="N15" s="179">
        <f>SUM(B15:M15)</f>
        <v>0</v>
      </c>
    </row>
    <row r="16" spans="1:17" ht="12.75" hidden="1" outlineLevel="1">
      <c r="A16" s="129" t="s">
        <v>3</v>
      </c>
      <c r="B16" s="179">
        <v>0</v>
      </c>
      <c r="C16" s="179">
        <f>B16</f>
        <v>0</v>
      </c>
      <c r="D16" s="179">
        <f t="shared" ref="D16:M16" si="8">C16</f>
        <v>0</v>
      </c>
      <c r="E16" s="179">
        <f t="shared" si="8"/>
        <v>0</v>
      </c>
      <c r="F16" s="179">
        <f t="shared" si="8"/>
        <v>0</v>
      </c>
      <c r="G16" s="179">
        <f t="shared" si="8"/>
        <v>0</v>
      </c>
      <c r="H16" s="179">
        <f t="shared" si="8"/>
        <v>0</v>
      </c>
      <c r="I16" s="179">
        <f t="shared" si="8"/>
        <v>0</v>
      </c>
      <c r="J16" s="179">
        <f t="shared" si="8"/>
        <v>0</v>
      </c>
      <c r="K16" s="179">
        <f t="shared" si="8"/>
        <v>0</v>
      </c>
      <c r="L16" s="179">
        <f t="shared" si="8"/>
        <v>0</v>
      </c>
      <c r="M16" s="179">
        <f t="shared" si="8"/>
        <v>0</v>
      </c>
      <c r="N16" s="179">
        <f>SUM(B16:M16)</f>
        <v>0</v>
      </c>
    </row>
    <row r="17" spans="1:14" ht="12.75" hidden="1" outlineLevel="1">
      <c r="A17" s="129" t="s">
        <v>3</v>
      </c>
      <c r="B17" s="179">
        <v>0</v>
      </c>
      <c r="C17" s="179">
        <f>B17</f>
        <v>0</v>
      </c>
      <c r="D17" s="179">
        <f t="shared" ref="D17:M17" si="9">C17</f>
        <v>0</v>
      </c>
      <c r="E17" s="179">
        <f t="shared" si="9"/>
        <v>0</v>
      </c>
      <c r="F17" s="179">
        <f t="shared" si="9"/>
        <v>0</v>
      </c>
      <c r="G17" s="179">
        <f t="shared" si="9"/>
        <v>0</v>
      </c>
      <c r="H17" s="179">
        <f t="shared" si="9"/>
        <v>0</v>
      </c>
      <c r="I17" s="179">
        <f t="shared" si="9"/>
        <v>0</v>
      </c>
      <c r="J17" s="179">
        <f t="shared" si="9"/>
        <v>0</v>
      </c>
      <c r="K17" s="179">
        <f t="shared" si="9"/>
        <v>0</v>
      </c>
      <c r="L17" s="179">
        <f t="shared" si="9"/>
        <v>0</v>
      </c>
      <c r="M17" s="179">
        <f t="shared" si="9"/>
        <v>0</v>
      </c>
      <c r="N17" s="179">
        <f>SUM(B17:M17)</f>
        <v>0</v>
      </c>
    </row>
    <row r="18" spans="1:14" ht="12.75" collapsed="1">
      <c r="A18" s="126" t="s">
        <v>72</v>
      </c>
      <c r="B18" s="182">
        <f>SUM(B8:B17)</f>
        <v>0</v>
      </c>
      <c r="C18" s="182">
        <f t="shared" ref="C18:M18" si="10">SUM(C8:C17)</f>
        <v>0</v>
      </c>
      <c r="D18" s="182">
        <f t="shared" si="10"/>
        <v>0</v>
      </c>
      <c r="E18" s="182">
        <f t="shared" si="10"/>
        <v>0</v>
      </c>
      <c r="F18" s="182">
        <f t="shared" si="10"/>
        <v>0</v>
      </c>
      <c r="G18" s="182">
        <f t="shared" si="10"/>
        <v>0</v>
      </c>
      <c r="H18" s="182">
        <f t="shared" si="10"/>
        <v>0</v>
      </c>
      <c r="I18" s="182">
        <f t="shared" si="10"/>
        <v>0</v>
      </c>
      <c r="J18" s="182">
        <f t="shared" si="10"/>
        <v>0</v>
      </c>
      <c r="K18" s="182">
        <f t="shared" si="10"/>
        <v>0</v>
      </c>
      <c r="L18" s="182">
        <f t="shared" si="10"/>
        <v>0</v>
      </c>
      <c r="M18" s="182">
        <f t="shared" si="10"/>
        <v>0</v>
      </c>
      <c r="N18" s="182">
        <f t="shared" ref="N18" si="11">SUM(N8:N14)</f>
        <v>0</v>
      </c>
    </row>
    <row r="19" spans="1:14" ht="12.75">
      <c r="A19" s="126" t="s">
        <v>300</v>
      </c>
      <c r="B19" s="179">
        <v>0</v>
      </c>
      <c r="C19" s="179">
        <f>B19</f>
        <v>0</v>
      </c>
      <c r="D19" s="179">
        <f t="shared" ref="D19:J19" si="12">C19</f>
        <v>0</v>
      </c>
      <c r="E19" s="179">
        <f t="shared" si="12"/>
        <v>0</v>
      </c>
      <c r="F19" s="179">
        <f t="shared" si="12"/>
        <v>0</v>
      </c>
      <c r="G19" s="179">
        <f t="shared" si="12"/>
        <v>0</v>
      </c>
      <c r="H19" s="179">
        <f t="shared" si="12"/>
        <v>0</v>
      </c>
      <c r="I19" s="179">
        <f t="shared" si="12"/>
        <v>0</v>
      </c>
      <c r="J19" s="179">
        <f t="shared" si="12"/>
        <v>0</v>
      </c>
      <c r="K19" s="179">
        <f t="shared" ref="K19" si="13">J19</f>
        <v>0</v>
      </c>
      <c r="L19" s="179">
        <f t="shared" ref="L19" si="14">K19</f>
        <v>0</v>
      </c>
      <c r="M19" s="179">
        <f t="shared" ref="M19" si="15">L19</f>
        <v>0</v>
      </c>
      <c r="N19" s="179">
        <f>SUM(B19:M19)</f>
        <v>0</v>
      </c>
    </row>
    <row r="20" spans="1:14" ht="12.75">
      <c r="A20" s="126" t="s">
        <v>164</v>
      </c>
      <c r="B20" s="179">
        <v>0</v>
      </c>
      <c r="C20" s="179">
        <f>B20</f>
        <v>0</v>
      </c>
      <c r="D20" s="179">
        <f t="shared" ref="D20:M20" si="16">C20</f>
        <v>0</v>
      </c>
      <c r="E20" s="179">
        <f t="shared" si="16"/>
        <v>0</v>
      </c>
      <c r="F20" s="179">
        <f t="shared" si="16"/>
        <v>0</v>
      </c>
      <c r="G20" s="179">
        <f t="shared" si="16"/>
        <v>0</v>
      </c>
      <c r="H20" s="179">
        <f t="shared" si="16"/>
        <v>0</v>
      </c>
      <c r="I20" s="179">
        <f t="shared" si="16"/>
        <v>0</v>
      </c>
      <c r="J20" s="179">
        <f t="shared" si="16"/>
        <v>0</v>
      </c>
      <c r="K20" s="179">
        <f t="shared" si="16"/>
        <v>0</v>
      </c>
      <c r="L20" s="179">
        <f t="shared" si="16"/>
        <v>0</v>
      </c>
      <c r="M20" s="179">
        <f t="shared" si="16"/>
        <v>0</v>
      </c>
      <c r="N20" s="179">
        <f>SUM(B20:M20)</f>
        <v>0</v>
      </c>
    </row>
    <row r="21" spans="1:14" ht="12.75" hidden="1">
      <c r="A21" s="183"/>
      <c r="B21" s="184">
        <f>IF(B20="",0,IF(MIN(B10,(B8+B9)*IF($D$26="Yes",50%,40%),B20-((B8+B9)*10%))&gt;0,MIN(B10,(B8+B9)*IF($D$26="Yes",50%,40%),B20-((B8+B9)*10%)),0))</f>
        <v>0</v>
      </c>
      <c r="C21" s="184">
        <f t="shared" ref="C21:M21" si="17">IF(C20="",0,IF(MIN(C10,(C8+C9)*IF($D$26="Yes",50%,40%),C20-((C8+C9)*10%))&gt;0,MIN(C10,(C8+C9)*IF($D$26="Yes",50%,40%),C20-((C8+C9)*10%)),0))</f>
        <v>0</v>
      </c>
      <c r="D21" s="184">
        <f t="shared" si="17"/>
        <v>0</v>
      </c>
      <c r="E21" s="184">
        <f t="shared" si="17"/>
        <v>0</v>
      </c>
      <c r="F21" s="184">
        <f t="shared" si="17"/>
        <v>0</v>
      </c>
      <c r="G21" s="184">
        <f t="shared" si="17"/>
        <v>0</v>
      </c>
      <c r="H21" s="184">
        <f t="shared" si="17"/>
        <v>0</v>
      </c>
      <c r="I21" s="184">
        <f t="shared" si="17"/>
        <v>0</v>
      </c>
      <c r="J21" s="184">
        <f t="shared" si="17"/>
        <v>0</v>
      </c>
      <c r="K21" s="184">
        <f t="shared" si="17"/>
        <v>0</v>
      </c>
      <c r="L21" s="184">
        <f t="shared" si="17"/>
        <v>0</v>
      </c>
      <c r="M21" s="184">
        <f t="shared" si="17"/>
        <v>0</v>
      </c>
      <c r="N21" s="185">
        <f>SUM(B21:M21)</f>
        <v>0</v>
      </c>
    </row>
    <row r="22" spans="1:14" ht="12.75" hidden="1">
      <c r="A22" s="183"/>
      <c r="B22" s="184">
        <f t="shared" ref="B22:M22" si="18">IF(B12="",0,MIN(B12,800))</f>
        <v>0</v>
      </c>
      <c r="C22" s="184">
        <f t="shared" si="18"/>
        <v>0</v>
      </c>
      <c r="D22" s="184">
        <f t="shared" si="18"/>
        <v>0</v>
      </c>
      <c r="E22" s="184">
        <f t="shared" si="18"/>
        <v>0</v>
      </c>
      <c r="F22" s="184">
        <f t="shared" si="18"/>
        <v>0</v>
      </c>
      <c r="G22" s="184">
        <f t="shared" si="18"/>
        <v>0</v>
      </c>
      <c r="H22" s="184">
        <f t="shared" si="18"/>
        <v>0</v>
      </c>
      <c r="I22" s="184">
        <f t="shared" si="18"/>
        <v>0</v>
      </c>
      <c r="J22" s="184">
        <f t="shared" si="18"/>
        <v>0</v>
      </c>
      <c r="K22" s="184">
        <f t="shared" si="18"/>
        <v>0</v>
      </c>
      <c r="L22" s="184">
        <f t="shared" si="18"/>
        <v>0</v>
      </c>
      <c r="M22" s="184">
        <f t="shared" si="18"/>
        <v>0</v>
      </c>
      <c r="N22" s="186">
        <f>SUM(B22:M22)</f>
        <v>0</v>
      </c>
    </row>
    <row r="23" spans="1:14" ht="12.75" hidden="1">
      <c r="A23" s="183"/>
      <c r="B23" s="184">
        <f>IF(B9="",0,MIN(B9,($E$27+$E$28)))</f>
        <v>0</v>
      </c>
      <c r="C23" s="184">
        <f>IF(C9="",0,MIN(C9,($E$27+$E$28)))</f>
        <v>0</v>
      </c>
      <c r="D23" s="184">
        <f t="shared" ref="D23:M23" si="19">IF(D9="",0,MIN(D9,($E$27+$E$28)))</f>
        <v>0</v>
      </c>
      <c r="E23" s="184">
        <f t="shared" si="19"/>
        <v>0</v>
      </c>
      <c r="F23" s="184">
        <f t="shared" si="19"/>
        <v>0</v>
      </c>
      <c r="G23" s="184">
        <f t="shared" si="19"/>
        <v>0</v>
      </c>
      <c r="H23" s="184">
        <f t="shared" si="19"/>
        <v>0</v>
      </c>
      <c r="I23" s="184">
        <f t="shared" si="19"/>
        <v>0</v>
      </c>
      <c r="J23" s="184">
        <f t="shared" si="19"/>
        <v>0</v>
      </c>
      <c r="K23" s="184">
        <f t="shared" si="19"/>
        <v>0</v>
      </c>
      <c r="L23" s="184">
        <f t="shared" si="19"/>
        <v>0</v>
      </c>
      <c r="M23" s="184">
        <f t="shared" si="19"/>
        <v>0</v>
      </c>
      <c r="N23" s="186">
        <f>SUM(B23:M23)</f>
        <v>0</v>
      </c>
    </row>
    <row r="24" spans="1:14" ht="12.75">
      <c r="A24" s="187"/>
      <c r="B24" s="188"/>
      <c r="C24" s="187"/>
      <c r="D24" s="187"/>
      <c r="E24" s="187"/>
      <c r="F24" s="187"/>
      <c r="G24" s="187"/>
      <c r="H24" s="187"/>
      <c r="I24" s="187"/>
      <c r="J24" s="187"/>
      <c r="K24" s="187"/>
      <c r="L24" s="187"/>
      <c r="M24" s="187"/>
      <c r="N24" s="187"/>
    </row>
    <row r="25" spans="1:14" ht="12.75">
      <c r="A25" s="329" t="s">
        <v>4</v>
      </c>
      <c r="B25" s="329"/>
      <c r="C25" s="329"/>
      <c r="D25" s="329"/>
      <c r="E25" s="189"/>
      <c r="F25" s="337" t="s">
        <v>17</v>
      </c>
      <c r="G25" s="337"/>
      <c r="H25" s="337"/>
      <c r="I25" s="255">
        <v>0.3</v>
      </c>
      <c r="J25" s="337" t="s">
        <v>6</v>
      </c>
      <c r="K25" s="337"/>
      <c r="L25" s="337"/>
      <c r="M25" s="337"/>
      <c r="N25" s="187"/>
    </row>
    <row r="26" spans="1:14" ht="12.75">
      <c r="A26" s="328" t="s">
        <v>146</v>
      </c>
      <c r="B26" s="328"/>
      <c r="C26" s="328"/>
      <c r="D26" s="190" t="s">
        <v>18</v>
      </c>
      <c r="E26" s="189"/>
      <c r="F26" s="337" t="s">
        <v>8</v>
      </c>
      <c r="G26" s="337"/>
      <c r="H26" s="125" t="s">
        <v>9</v>
      </c>
      <c r="I26" s="255">
        <v>0.2</v>
      </c>
      <c r="J26" s="177" t="s">
        <v>8</v>
      </c>
      <c r="K26" s="177" t="s">
        <v>9</v>
      </c>
      <c r="L26" s="309" t="s">
        <v>10</v>
      </c>
      <c r="M26" s="177" t="s">
        <v>40</v>
      </c>
      <c r="N26" s="187"/>
    </row>
    <row r="27" spans="1:14" ht="12.75" outlineLevel="1">
      <c r="A27" s="328" t="s">
        <v>41</v>
      </c>
      <c r="B27" s="328"/>
      <c r="C27" s="328"/>
      <c r="D27" s="191">
        <v>0</v>
      </c>
      <c r="E27" s="189">
        <f>VLOOKUP(D114,$D$33:$E$36,2)</f>
        <v>0</v>
      </c>
      <c r="F27" s="365" t="s">
        <v>191</v>
      </c>
      <c r="G27" s="365"/>
      <c r="H27" s="192">
        <f>D27</f>
        <v>0</v>
      </c>
      <c r="I27" s="255">
        <v>0.1</v>
      </c>
      <c r="J27" s="130" t="s">
        <v>11</v>
      </c>
      <c r="K27" s="193">
        <f>H36</f>
        <v>0</v>
      </c>
      <c r="L27" s="289">
        <v>100000</v>
      </c>
      <c r="M27" s="194">
        <f>MIN(K27,(L27-M28-M29))</f>
        <v>0</v>
      </c>
      <c r="N27" s="304">
        <f>SUM(M27:M29)</f>
        <v>0</v>
      </c>
    </row>
    <row r="28" spans="1:14" ht="12.75" outlineLevel="1">
      <c r="A28" s="328" t="s">
        <v>42</v>
      </c>
      <c r="B28" s="328"/>
      <c r="C28" s="328"/>
      <c r="D28" s="191">
        <v>0</v>
      </c>
      <c r="E28" s="189">
        <f>VLOOKUP(D115,$D$33:$E$36,2)</f>
        <v>0</v>
      </c>
      <c r="F28" s="349" t="s">
        <v>192</v>
      </c>
      <c r="G28" s="349"/>
      <c r="H28" s="192">
        <f>N2*12</f>
        <v>0</v>
      </c>
      <c r="I28" s="255">
        <v>0</v>
      </c>
      <c r="J28" s="130" t="s">
        <v>24</v>
      </c>
      <c r="K28" s="179">
        <v>0</v>
      </c>
      <c r="L28" s="289">
        <v>100000</v>
      </c>
      <c r="M28" s="194">
        <f>IF(K28="",0,MIN(K28:L29))</f>
        <v>0</v>
      </c>
      <c r="N28" s="304">
        <f>IF(N27&gt;100000,100000,N27)</f>
        <v>0</v>
      </c>
    </row>
    <row r="29" spans="1:14" ht="12.75" outlineLevel="1">
      <c r="A29" s="328" t="s">
        <v>232</v>
      </c>
      <c r="B29" s="328"/>
      <c r="C29" s="328"/>
      <c r="D29" s="190" t="s">
        <v>280</v>
      </c>
      <c r="E29" s="189"/>
      <c r="F29" s="366" t="s">
        <v>262</v>
      </c>
      <c r="G29" s="366"/>
      <c r="H29" s="192">
        <v>0</v>
      </c>
      <c r="I29" s="256">
        <v>1600</v>
      </c>
      <c r="J29" s="130" t="s">
        <v>162</v>
      </c>
      <c r="K29" s="179">
        <v>0</v>
      </c>
      <c r="L29" s="289">
        <v>100000</v>
      </c>
      <c r="M29" s="194">
        <f>K29</f>
        <v>0</v>
      </c>
      <c r="N29" s="308"/>
    </row>
    <row r="30" spans="1:14" ht="12.75" outlineLevel="1">
      <c r="A30" s="328" t="s">
        <v>43</v>
      </c>
      <c r="B30" s="328"/>
      <c r="C30" s="328"/>
      <c r="D30" s="195">
        <v>25725</v>
      </c>
      <c r="E30" s="189"/>
      <c r="F30" s="347" t="s">
        <v>268</v>
      </c>
      <c r="G30" s="348"/>
      <c r="H30" s="192">
        <v>0</v>
      </c>
      <c r="I30" s="256">
        <v>800</v>
      </c>
      <c r="J30" s="130" t="s">
        <v>163</v>
      </c>
      <c r="K30" s="179">
        <v>0</v>
      </c>
      <c r="L30" s="290">
        <v>50000</v>
      </c>
      <c r="M30" s="194">
        <f>IF(K30&gt;=L30,(L30/2),(K30/2))</f>
        <v>0</v>
      </c>
      <c r="N30" s="187"/>
    </row>
    <row r="31" spans="1:14" ht="12.75" outlineLevel="1">
      <c r="A31" s="187"/>
      <c r="B31" s="187"/>
      <c r="C31" s="187"/>
      <c r="D31" s="187"/>
      <c r="E31" s="189"/>
      <c r="F31" s="347"/>
      <c r="G31" s="348"/>
      <c r="H31" s="192">
        <v>0</v>
      </c>
      <c r="I31" s="256">
        <v>400</v>
      </c>
      <c r="J31" s="130" t="s">
        <v>12</v>
      </c>
      <c r="K31" s="179">
        <v>0</v>
      </c>
      <c r="L31" s="290">
        <v>20000</v>
      </c>
      <c r="M31" s="194">
        <f>K31</f>
        <v>0</v>
      </c>
      <c r="N31" s="187"/>
    </row>
    <row r="32" spans="1:14" ht="12.75" outlineLevel="1">
      <c r="A32" s="367" t="s">
        <v>49</v>
      </c>
      <c r="B32" s="367"/>
      <c r="C32" s="367"/>
      <c r="D32" s="296">
        <f>'IT FORM'!G87</f>
        <v>0</v>
      </c>
      <c r="E32" s="189"/>
      <c r="F32" s="347"/>
      <c r="G32" s="348"/>
      <c r="H32" s="192">
        <v>0</v>
      </c>
      <c r="I32" s="256">
        <v>150</v>
      </c>
      <c r="J32" s="130" t="s">
        <v>13</v>
      </c>
      <c r="K32" s="179">
        <v>0</v>
      </c>
      <c r="L32" s="290">
        <v>20000</v>
      </c>
      <c r="M32" s="194">
        <f>K32</f>
        <v>0</v>
      </c>
      <c r="N32" s="187"/>
    </row>
    <row r="33" spans="1:14" ht="12.75" outlineLevel="1">
      <c r="A33" s="187"/>
      <c r="B33" s="187"/>
      <c r="C33" s="187"/>
      <c r="D33" s="253" t="s">
        <v>29</v>
      </c>
      <c r="E33" s="254">
        <v>0</v>
      </c>
      <c r="F33" s="347"/>
      <c r="G33" s="348"/>
      <c r="H33" s="192">
        <v>0</v>
      </c>
      <c r="I33" s="257"/>
      <c r="J33" s="130" t="s">
        <v>14</v>
      </c>
      <c r="K33" s="179">
        <v>0</v>
      </c>
      <c r="L33" s="290">
        <v>50000</v>
      </c>
      <c r="M33" s="194">
        <f>K33</f>
        <v>0</v>
      </c>
      <c r="N33" s="187"/>
    </row>
    <row r="34" spans="1:14" ht="12.75" outlineLevel="1">
      <c r="A34" s="337" t="s">
        <v>5</v>
      </c>
      <c r="B34" s="337"/>
      <c r="C34" s="337"/>
      <c r="D34" s="253" t="s">
        <v>27</v>
      </c>
      <c r="E34" s="254">
        <v>100</v>
      </c>
      <c r="F34" s="347"/>
      <c r="G34" s="348"/>
      <c r="H34" s="192">
        <v>0</v>
      </c>
      <c r="I34" s="256">
        <v>240</v>
      </c>
      <c r="J34" s="130" t="s">
        <v>15</v>
      </c>
      <c r="K34" s="179">
        <v>0</v>
      </c>
      <c r="L34" s="290">
        <v>40000</v>
      </c>
      <c r="M34" s="194">
        <f>K34</f>
        <v>0</v>
      </c>
      <c r="N34" s="187"/>
    </row>
    <row r="35" spans="1:14" ht="12.75" outlineLevel="2">
      <c r="A35" s="353" t="s">
        <v>46</v>
      </c>
      <c r="B35" s="353"/>
      <c r="C35" s="307">
        <f>N21</f>
        <v>0</v>
      </c>
      <c r="D35" s="253" t="s">
        <v>28</v>
      </c>
      <c r="E35" s="254">
        <v>300</v>
      </c>
      <c r="F35" s="347"/>
      <c r="G35" s="348"/>
      <c r="H35" s="192">
        <v>0</v>
      </c>
      <c r="I35" s="256">
        <v>120</v>
      </c>
      <c r="J35" s="130" t="s">
        <v>16</v>
      </c>
      <c r="K35" s="179">
        <v>0</v>
      </c>
      <c r="L35" s="290">
        <v>60000</v>
      </c>
      <c r="M35" s="194">
        <f>K35</f>
        <v>0</v>
      </c>
      <c r="N35" s="187"/>
    </row>
    <row r="36" spans="1:14" ht="12.75" outlineLevel="1">
      <c r="A36" s="353" t="s">
        <v>287</v>
      </c>
      <c r="B36" s="353"/>
      <c r="C36" s="192">
        <f>N22</f>
        <v>0</v>
      </c>
      <c r="D36" s="253"/>
      <c r="E36" s="254"/>
      <c r="F36" s="329" t="s">
        <v>0</v>
      </c>
      <c r="G36" s="329"/>
      <c r="H36" s="192">
        <f>SUM(H27:H35)</f>
        <v>0</v>
      </c>
      <c r="I36" s="256">
        <v>60</v>
      </c>
      <c r="J36" s="128" t="s">
        <v>293</v>
      </c>
      <c r="K36" s="179">
        <f>H41</f>
        <v>0</v>
      </c>
      <c r="L36" s="290">
        <v>10000</v>
      </c>
      <c r="M36" s="194">
        <f>IF(K36&gt;=10000,10000,K36)</f>
        <v>0</v>
      </c>
      <c r="N36" s="187"/>
    </row>
    <row r="37" spans="1:14" ht="13.5" outlineLevel="1" thickBot="1">
      <c r="A37" s="353" t="s">
        <v>212</v>
      </c>
      <c r="B37" s="353"/>
      <c r="C37" s="192">
        <v>0</v>
      </c>
      <c r="D37" s="253"/>
      <c r="E37" s="254"/>
      <c r="F37" s="187"/>
      <c r="G37" s="187"/>
      <c r="H37" s="187"/>
      <c r="I37" s="256">
        <v>30</v>
      </c>
      <c r="J37" s="128" t="s">
        <v>30</v>
      </c>
      <c r="K37" s="179">
        <v>0</v>
      </c>
      <c r="L37" s="290"/>
      <c r="M37" s="194">
        <f>K37</f>
        <v>0</v>
      </c>
      <c r="N37" s="187"/>
    </row>
    <row r="38" spans="1:14" ht="12.75" outlineLevel="1">
      <c r="A38" s="353" t="s">
        <v>47</v>
      </c>
      <c r="B38" s="353"/>
      <c r="C38" s="192">
        <v>0</v>
      </c>
      <c r="D38" s="253"/>
      <c r="E38" s="254"/>
      <c r="F38" s="356" t="s">
        <v>23</v>
      </c>
      <c r="G38" s="357"/>
      <c r="H38" s="358"/>
      <c r="I38" s="256">
        <v>15</v>
      </c>
      <c r="J38" s="128" t="s">
        <v>30</v>
      </c>
      <c r="K38" s="179">
        <v>0</v>
      </c>
      <c r="L38" s="290"/>
      <c r="M38" s="194">
        <f>K38</f>
        <v>0</v>
      </c>
      <c r="N38" s="187"/>
    </row>
    <row r="39" spans="1:14" ht="12.75" outlineLevel="1">
      <c r="A39" s="353" t="s">
        <v>48</v>
      </c>
      <c r="B39" s="353"/>
      <c r="C39" s="192">
        <v>0</v>
      </c>
      <c r="D39" s="253"/>
      <c r="E39" s="254"/>
      <c r="F39" s="359" t="s">
        <v>44</v>
      </c>
      <c r="G39" s="360"/>
      <c r="H39" s="196">
        <v>0</v>
      </c>
      <c r="I39" s="253"/>
      <c r="J39" s="128" t="s">
        <v>30</v>
      </c>
      <c r="K39" s="179">
        <v>0</v>
      </c>
      <c r="L39" s="290"/>
      <c r="M39" s="194">
        <f>K39</f>
        <v>0</v>
      </c>
      <c r="N39" s="187"/>
    </row>
    <row r="40" spans="1:14" ht="12.75" outlineLevel="1">
      <c r="A40" s="353" t="s">
        <v>58</v>
      </c>
      <c r="B40" s="353"/>
      <c r="C40" s="192">
        <v>0</v>
      </c>
      <c r="D40" s="253"/>
      <c r="E40" s="254"/>
      <c r="F40" s="359" t="s">
        <v>167</v>
      </c>
      <c r="G40" s="363"/>
      <c r="H40" s="197">
        <v>0</v>
      </c>
      <c r="I40" s="253"/>
      <c r="J40" s="128" t="s">
        <v>30</v>
      </c>
      <c r="K40" s="179">
        <v>0</v>
      </c>
      <c r="L40" s="290"/>
      <c r="M40" s="194">
        <f>K40</f>
        <v>0</v>
      </c>
      <c r="N40" s="187"/>
    </row>
    <row r="41" spans="1:14" ht="12.75" outlineLevel="1">
      <c r="A41" s="364" t="s">
        <v>70</v>
      </c>
      <c r="B41" s="364"/>
      <c r="C41" s="192">
        <v>0</v>
      </c>
      <c r="D41" s="253"/>
      <c r="E41" s="254"/>
      <c r="F41" s="354" t="s">
        <v>166</v>
      </c>
      <c r="G41" s="361"/>
      <c r="H41" s="197">
        <v>0</v>
      </c>
      <c r="I41" s="253"/>
      <c r="J41" s="128" t="s">
        <v>30</v>
      </c>
      <c r="K41" s="179">
        <v>0</v>
      </c>
      <c r="L41" s="290"/>
      <c r="M41" s="194">
        <f>K41</f>
        <v>0</v>
      </c>
      <c r="N41" s="187"/>
    </row>
    <row r="42" spans="1:14" ht="12.75" customHeight="1">
      <c r="A42" s="362" t="s">
        <v>69</v>
      </c>
      <c r="B42" s="362"/>
      <c r="C42" s="198">
        <f>SUM(C35:C40)</f>
        <v>0</v>
      </c>
      <c r="D42" s="253"/>
      <c r="E42" s="254"/>
      <c r="F42" s="354" t="s">
        <v>147</v>
      </c>
      <c r="G42" s="355"/>
      <c r="H42" s="197">
        <v>0</v>
      </c>
      <c r="I42" s="253"/>
      <c r="J42" s="47" t="s">
        <v>0</v>
      </c>
      <c r="K42" s="179">
        <f>SUM(K27:K41)</f>
        <v>0</v>
      </c>
      <c r="L42" s="291"/>
      <c r="M42" s="194">
        <f>SUM(M30:M41)+N27</f>
        <v>0</v>
      </c>
      <c r="N42" s="187"/>
    </row>
    <row r="43" spans="1:14" ht="15" customHeight="1">
      <c r="A43" s="12"/>
      <c r="B43" s="12"/>
      <c r="C43" s="13"/>
      <c r="E43" s="40"/>
      <c r="F43" s="12"/>
      <c r="G43" s="12"/>
      <c r="H43" s="14"/>
      <c r="J43" s="12"/>
      <c r="K43" s="15"/>
      <c r="L43" s="16"/>
      <c r="M43" s="15"/>
    </row>
    <row r="44" spans="1:14" ht="15" customHeight="1">
      <c r="A44" s="12"/>
      <c r="B44" s="12"/>
      <c r="C44" s="13"/>
      <c r="E44" s="40"/>
      <c r="F44" s="12"/>
      <c r="G44" s="12"/>
      <c r="H44" s="14"/>
      <c r="J44" s="12"/>
      <c r="K44" s="15"/>
      <c r="L44" s="16"/>
      <c r="M44" s="15"/>
    </row>
    <row r="45" spans="1:14" ht="12.75">
      <c r="E45" s="40"/>
      <c r="J45" s="297" t="s">
        <v>291</v>
      </c>
      <c r="L45" s="187"/>
    </row>
    <row r="46" spans="1:14" ht="12.75">
      <c r="A46" s="41" t="s">
        <v>51</v>
      </c>
      <c r="E46" s="40"/>
      <c r="J46" s="298" t="s">
        <v>54</v>
      </c>
      <c r="K46" s="299" t="str">
        <f>A2</f>
        <v xml:space="preserve">Shri / Smt. </v>
      </c>
      <c r="L46" s="187"/>
    </row>
    <row r="47" spans="1:14" ht="11.25" hidden="1"/>
    <row r="48" spans="1:14" ht="11.25" hidden="1"/>
    <row r="49" spans="1:15" ht="11.25" hidden="1"/>
    <row r="50" spans="1:15" ht="11.25" hidden="1">
      <c r="A50" s="17"/>
      <c r="B50" s="12"/>
      <c r="C50" s="18"/>
    </row>
    <row r="51" spans="1:15" ht="11.25" hidden="1">
      <c r="A51" s="17"/>
      <c r="B51" s="12"/>
      <c r="C51" s="18"/>
      <c r="O51" s="19"/>
    </row>
    <row r="52" spans="1:15" ht="11.25" hidden="1">
      <c r="I52" s="20"/>
      <c r="O52" s="19"/>
    </row>
    <row r="53" spans="1:15" ht="11.25" hidden="1">
      <c r="A53" s="42"/>
      <c r="B53" s="45" t="s">
        <v>166</v>
      </c>
      <c r="E53" s="301">
        <f>E8</f>
        <v>0</v>
      </c>
      <c r="F53" s="302">
        <f>E53*3%</f>
        <v>0</v>
      </c>
      <c r="G53" s="301">
        <f>IF(MOD(F53,10)&lt;=0.99,INT(F53),CEILING(F53,10))</f>
        <v>0</v>
      </c>
      <c r="I53" s="22"/>
      <c r="J53" s="22"/>
      <c r="O53" s="19"/>
    </row>
    <row r="54" spans="1:15" ht="11.25" hidden="1">
      <c r="A54" s="42" t="s">
        <v>265</v>
      </c>
      <c r="B54" s="45" t="s">
        <v>147</v>
      </c>
      <c r="H54" s="24"/>
      <c r="I54" s="22"/>
      <c r="O54" s="19"/>
    </row>
    <row r="55" spans="1:15" ht="11.25" hidden="1">
      <c r="A55" s="42" t="s">
        <v>140</v>
      </c>
      <c r="B55" s="21" t="s">
        <v>165</v>
      </c>
    </row>
    <row r="56" spans="1:15" ht="11.25" hidden="1">
      <c r="A56" s="44" t="s">
        <v>294</v>
      </c>
    </row>
    <row r="57" spans="1:15" ht="11.25" hidden="1">
      <c r="A57" s="43" t="s">
        <v>266</v>
      </c>
      <c r="B57" s="21" t="s">
        <v>205</v>
      </c>
    </row>
    <row r="58" spans="1:15" ht="12" hidden="1">
      <c r="A58" s="42" t="s">
        <v>145</v>
      </c>
      <c r="B58" s="23"/>
    </row>
    <row r="59" spans="1:15" ht="18" hidden="1">
      <c r="A59" s="42" t="s">
        <v>268</v>
      </c>
      <c r="B59" s="21" t="s">
        <v>206</v>
      </c>
    </row>
    <row r="60" spans="1:15" ht="12" hidden="1">
      <c r="A60" s="42" t="s">
        <v>144</v>
      </c>
      <c r="B60" s="23"/>
    </row>
    <row r="61" spans="1:15" ht="11.25" hidden="1">
      <c r="A61" s="42" t="s">
        <v>262</v>
      </c>
      <c r="B61" s="26"/>
    </row>
    <row r="62" spans="1:15" ht="18" hidden="1">
      <c r="A62" s="42" t="s">
        <v>139</v>
      </c>
      <c r="B62" s="26"/>
    </row>
    <row r="63" spans="1:15" ht="11.25" hidden="1">
      <c r="B63" s="21"/>
    </row>
    <row r="64" spans="1:15" ht="11.25" hidden="1">
      <c r="B64" s="21"/>
    </row>
    <row r="65" spans="1:10" ht="11.25" hidden="1">
      <c r="B65" s="21"/>
    </row>
    <row r="66" spans="1:10" ht="11.25" hidden="1">
      <c r="B66" s="21"/>
    </row>
    <row r="67" spans="1:10" ht="11.25" hidden="1">
      <c r="A67" s="29"/>
      <c r="B67" s="21"/>
    </row>
    <row r="68" spans="1:10" ht="11.25" hidden="1">
      <c r="A68" s="29"/>
      <c r="B68" s="21"/>
    </row>
    <row r="69" spans="1:10" ht="11.25" hidden="1">
      <c r="A69" s="27" t="s">
        <v>47</v>
      </c>
      <c r="B69" s="28"/>
    </row>
    <row r="70" spans="1:10" ht="11.25" hidden="1">
      <c r="A70" s="27" t="s">
        <v>48</v>
      </c>
      <c r="B70" s="28"/>
    </row>
    <row r="71" spans="1:10" ht="11.25" hidden="1">
      <c r="A71" s="27" t="s">
        <v>45</v>
      </c>
      <c r="B71" s="28"/>
      <c r="J71" s="22"/>
    </row>
    <row r="72" spans="1:10" ht="11.25" hidden="1">
      <c r="A72" s="29"/>
      <c r="B72" s="28"/>
      <c r="C72" s="18"/>
    </row>
    <row r="73" spans="1:10" ht="11.25" hidden="1">
      <c r="A73" s="26"/>
      <c r="B73" s="21"/>
      <c r="C73" s="18"/>
    </row>
    <row r="74" spans="1:10" ht="11.25" hidden="1">
      <c r="A74" s="26"/>
      <c r="B74" s="12"/>
      <c r="C74" s="18"/>
    </row>
    <row r="75" spans="1:10" ht="11.25" hidden="1">
      <c r="A75" s="21"/>
      <c r="B75" s="12"/>
      <c r="C75" s="18"/>
    </row>
    <row r="76" spans="1:10" ht="11.25" hidden="1">
      <c r="A76" s="17"/>
      <c r="B76" s="12"/>
      <c r="C76" s="18"/>
    </row>
    <row r="77" spans="1:10" ht="11.25" hidden="1">
      <c r="A77" s="30"/>
    </row>
    <row r="78" spans="1:10" ht="12" hidden="1" thickBot="1">
      <c r="A78" s="31"/>
    </row>
    <row r="79" spans="1:10" ht="11.25" hidden="1"/>
    <row r="80" spans="1:10" ht="11.25" hidden="1"/>
    <row r="81" ht="11.25" hidden="1"/>
    <row r="82" ht="11.25" hidden="1"/>
    <row r="83" ht="11.25" hidden="1"/>
    <row r="84" ht="11.25" hidden="1"/>
    <row r="85" ht="11.25" hidden="1"/>
    <row r="86" ht="11.25" hidden="1"/>
    <row r="87" ht="11.25" hidden="1"/>
    <row r="88" ht="11.25" hidden="1"/>
    <row r="89" ht="11.25" hidden="1"/>
    <row r="90" ht="11.25" hidden="1"/>
    <row r="91" ht="11.25" hidden="1"/>
    <row r="92" ht="11.25" hidden="1"/>
    <row r="93" ht="11.25" hidden="1"/>
    <row r="94" ht="11.25" hidden="1"/>
    <row r="95" ht="11.25" hidden="1"/>
    <row r="96" ht="11.25" hidden="1"/>
    <row r="97" spans="1:4" ht="11.25" hidden="1">
      <c r="A97" s="25"/>
      <c r="B97" s="32"/>
      <c r="C97" s="25"/>
      <c r="D97" s="25"/>
    </row>
    <row r="98" spans="1:4" ht="11.25" hidden="1">
      <c r="A98" s="25" t="s">
        <v>7</v>
      </c>
      <c r="B98" s="33"/>
      <c r="C98" s="25"/>
      <c r="D98" s="34"/>
    </row>
    <row r="99" spans="1:4" ht="11.25" hidden="1">
      <c r="A99" s="25" t="s">
        <v>18</v>
      </c>
      <c r="B99" s="33"/>
      <c r="C99" s="25"/>
      <c r="D99" s="25"/>
    </row>
    <row r="100" spans="1:4" ht="11.25" hidden="1">
      <c r="A100" s="25"/>
      <c r="B100" s="25"/>
      <c r="C100" s="25"/>
      <c r="D100" s="25"/>
    </row>
    <row r="101" spans="1:4" ht="11.25" hidden="1">
      <c r="A101" s="25" t="s">
        <v>280</v>
      </c>
      <c r="B101" s="25"/>
      <c r="C101" s="25"/>
      <c r="D101" s="25"/>
    </row>
    <row r="102" spans="1:4" ht="11.25" hidden="1">
      <c r="A102" s="25" t="s">
        <v>281</v>
      </c>
      <c r="B102" s="25"/>
      <c r="C102" s="25"/>
      <c r="D102" s="25"/>
    </row>
    <row r="103" spans="1:4" ht="11.25" hidden="1">
      <c r="A103" s="10" t="s">
        <v>282</v>
      </c>
    </row>
    <row r="104" spans="1:4" ht="11.25" hidden="1">
      <c r="A104" s="10" t="s">
        <v>283</v>
      </c>
    </row>
    <row r="105" spans="1:4" ht="11.25" hidden="1">
      <c r="A105" s="35" t="s">
        <v>19</v>
      </c>
      <c r="B105" s="25"/>
      <c r="C105" s="25"/>
      <c r="D105" s="25"/>
    </row>
    <row r="106" spans="1:4" ht="11.25" hidden="1">
      <c r="A106" s="36" t="s">
        <v>20</v>
      </c>
      <c r="B106" s="25"/>
      <c r="C106" s="122">
        <f>+N8+N9</f>
        <v>0</v>
      </c>
      <c r="D106" s="25"/>
    </row>
    <row r="107" spans="1:4" ht="11.25" hidden="1">
      <c r="A107" s="25" t="s">
        <v>214</v>
      </c>
      <c r="B107" s="25"/>
      <c r="C107" s="122">
        <f>N20-C106*10%</f>
        <v>0</v>
      </c>
      <c r="D107" s="25"/>
    </row>
    <row r="108" spans="1:4" ht="11.25" hidden="1">
      <c r="A108" s="25" t="s">
        <v>21</v>
      </c>
      <c r="B108" s="25"/>
      <c r="C108" s="122">
        <f>ROUND(IF(D26="Yes",(C106*50%),(C106*40%)),0)</f>
        <v>0</v>
      </c>
      <c r="D108" s="25"/>
    </row>
    <row r="109" spans="1:4" ht="11.25" hidden="1">
      <c r="A109" s="25" t="s">
        <v>22</v>
      </c>
      <c r="B109" s="25"/>
      <c r="C109" s="122">
        <f>N10</f>
        <v>0</v>
      </c>
      <c r="D109" s="25"/>
    </row>
    <row r="110" spans="1:4" ht="11.25" hidden="1">
      <c r="A110" s="25" t="s">
        <v>213</v>
      </c>
      <c r="B110" s="25"/>
      <c r="C110" s="122">
        <f>MIN(C107:C109)</f>
        <v>0</v>
      </c>
      <c r="D110" s="25"/>
    </row>
    <row r="111" spans="1:4" ht="11.25" hidden="1">
      <c r="A111" s="25"/>
      <c r="B111" s="25"/>
      <c r="C111" s="25"/>
      <c r="D111" s="25"/>
    </row>
    <row r="112" spans="1:4" ht="11.25" hidden="1"/>
    <row r="113" spans="1:4" ht="11.25" hidden="1"/>
    <row r="114" spans="1:4" ht="11.25" hidden="1">
      <c r="A114" s="350" t="s">
        <v>25</v>
      </c>
      <c r="B114" s="351"/>
      <c r="C114" s="352"/>
      <c r="D114" s="37" t="s">
        <v>29</v>
      </c>
    </row>
    <row r="115" spans="1:4" ht="11.25" hidden="1">
      <c r="A115" s="9" t="s">
        <v>26</v>
      </c>
      <c r="B115" s="38"/>
      <c r="C115" s="28"/>
      <c r="D115" s="37" t="s">
        <v>29</v>
      </c>
    </row>
    <row r="116" spans="1:4" ht="11.25" hidden="1"/>
    <row r="117" spans="1:4" ht="11.25" hidden="1"/>
    <row r="118" spans="1:4" ht="11.25" hidden="1"/>
    <row r="119" spans="1:4" ht="11.25" hidden="1"/>
    <row r="120" spans="1:4" ht="11.25" hidden="1"/>
    <row r="121" spans="1:4" ht="11.25" hidden="1"/>
    <row r="122" spans="1:4" ht="11.25" hidden="1"/>
    <row r="123" spans="1:4" ht="11.25" hidden="1"/>
    <row r="124" spans="1:4" ht="11.25" hidden="1"/>
    <row r="125" spans="1:4" ht="11.25" hidden="1"/>
    <row r="126" spans="1:4" ht="11.25" hidden="1"/>
  </sheetData>
  <sheetProtection password="C771" sheet="1" objects="1" scenarios="1"/>
  <sortState ref="A55:A62">
    <sortCondition ref="A54"/>
  </sortState>
  <dataConsolidate/>
  <customSheetViews>
    <customSheetView guid="{6CAC7012-8CF4-11DA-99EA-0000E873C40F}" scale="80" showGridLines="0" showRowCol="0" fitToPage="1" printArea="1" hiddenRows="1" hiddenColumns="1" showRuler="0" topLeftCell="A6">
      <selection activeCell="A6" sqref="A6:B6"/>
      <pageMargins left="0.5" right="0.25" top="0.4" bottom="0.4" header="0.5" footer="0.3"/>
      <printOptions horizontalCentered="1"/>
      <pageSetup paperSize="9" orientation="landscape" r:id="rId1"/>
      <headerFooter alignWithMargins="0">
        <oddFooter>&amp;L&amp;7For enquiry email to fastnet12@rediffmail.com</oddFooter>
      </headerFooter>
    </customSheetView>
  </customSheetViews>
  <mergeCells count="46">
    <mergeCell ref="A27:C27"/>
    <mergeCell ref="A29:C29"/>
    <mergeCell ref="F27:G27"/>
    <mergeCell ref="F29:G29"/>
    <mergeCell ref="A38:B38"/>
    <mergeCell ref="A32:C32"/>
    <mergeCell ref="A35:B35"/>
    <mergeCell ref="F35:G35"/>
    <mergeCell ref="F32:G32"/>
    <mergeCell ref="A30:C30"/>
    <mergeCell ref="A34:C34"/>
    <mergeCell ref="F34:G34"/>
    <mergeCell ref="F33:G33"/>
    <mergeCell ref="A28:C28"/>
    <mergeCell ref="F31:G31"/>
    <mergeCell ref="A37:B37"/>
    <mergeCell ref="F36:G36"/>
    <mergeCell ref="F30:G30"/>
    <mergeCell ref="F28:G28"/>
    <mergeCell ref="A114:C114"/>
    <mergeCell ref="A36:B36"/>
    <mergeCell ref="F42:G42"/>
    <mergeCell ref="F38:H38"/>
    <mergeCell ref="F39:G39"/>
    <mergeCell ref="F41:G41"/>
    <mergeCell ref="A42:B42"/>
    <mergeCell ref="F40:G40"/>
    <mergeCell ref="A41:B41"/>
    <mergeCell ref="A39:B39"/>
    <mergeCell ref="A40:B40"/>
    <mergeCell ref="I4:K4"/>
    <mergeCell ref="A1:N1"/>
    <mergeCell ref="F3:G3"/>
    <mergeCell ref="A26:C26"/>
    <mergeCell ref="A25:D25"/>
    <mergeCell ref="K3:N3"/>
    <mergeCell ref="B3:D3"/>
    <mergeCell ref="A2:D2"/>
    <mergeCell ref="F26:G26"/>
    <mergeCell ref="H3:J3"/>
    <mergeCell ref="J25:M25"/>
    <mergeCell ref="F25:H25"/>
    <mergeCell ref="B4:D4"/>
    <mergeCell ref="F4:G4"/>
    <mergeCell ref="F2:H2"/>
    <mergeCell ref="M4:N4"/>
  </mergeCells>
  <phoneticPr fontId="0" type="noConversion"/>
  <dataValidations xWindow="220" yWindow="364" count="50">
    <dataValidation type="whole" operator="greaterThanOrEqual" allowBlank="1" showInputMessage="1" showErrorMessage="1" error="Figure should be in +ve" promptTitle="Section 80D" prompt="Medical Insurance Premium for other than Senior Citizen" sqref="K31">
      <formula1>0</formula1>
    </dataValidation>
    <dataValidation type="whole" operator="greaterThanOrEqual" allowBlank="1" showInputMessage="1" showErrorMessage="1" error="Figure should be in +ve" promptTitle="Section 80D" prompt="Medical Insurance Premium for Senior Citizen" sqref="K32">
      <formula1>0</formula1>
    </dataValidation>
    <dataValidation type="whole" operator="greaterThanOrEqual" allowBlank="1" showInputMessage="1" showErrorMessage="1" error="Figure should be in +ve" promptTitle="Section 80DDB" prompt="Deduction in respect of Medical Expenditure on Self or Dependent&#10;Relative" sqref="K34">
      <formula1>0</formula1>
    </dataValidation>
    <dataValidation type="whole" operator="greaterThanOrEqual" allowBlank="1" showInputMessage="1" showErrorMessage="1" error="Figure should be in +ve" promptTitle="Section 80DDB" prompt="(Medical Treatment) - Actual expenses or Rs.60000/- whichever is less for medical treatment of specified disease.&#10;For senior Citizen" sqref="K35">
      <formula1>0</formula1>
    </dataValidation>
    <dataValidation type="whole" operator="greaterThanOrEqual" allowBlank="1" showInputMessage="1" showErrorMessage="1" error="Figure should be in +ve" promptTitle="Section 80E" prompt="Loan taken for Higher Education. Deduction is available for maximum of 8 year or till the interest is paid, whichever is earlier." sqref="K36">
      <formula1>0</formula1>
    </dataValidation>
    <dataValidation type="whole" operator="greaterThanOrEqual" allowBlank="1" showInputMessage="1" showErrorMessage="1" error="Figure should be in +ve" promptTitle="Donations to charitable instt-" prompt="100% or 50% of amount of donation made to 19 entities (National defense f und , Prime minister relief fund etc.)" sqref="K37">
      <formula1>0</formula1>
    </dataValidation>
    <dataValidation type="whole" operator="greaterThanOrEqual" allowBlank="1" showInputMessage="1" showErrorMessage="1" error="Figure should be in +ve" promptTitle="Sec.80DD " prompt="Deduction in respect of Rehabilitation of Handicapped Dependent Relative" sqref="K33">
      <formula1>0</formula1>
    </dataValidation>
    <dataValidation allowBlank="1" showInputMessage="1" showErrorMessage="1" promptTitle="Don't Enter" prompt=" " sqref="M31:M44 M27:M28"/>
    <dataValidation type="whole" operator="greaterThanOrEqual" allowBlank="1" showInputMessage="1" showErrorMessage="1" error="Figure should be in +ve" sqref="H41:H42 K38:K41 B21:M23 B13:M17">
      <formula1>0</formula1>
    </dataValidation>
    <dataValidation type="list" operator="greaterThanOrEqual" allowBlank="1" showInputMessage="1" showErrorMessage="1" error="Figure should be in +ve" sqref="D114:D115">
      <formula1>$D$33:$D$35</formula1>
    </dataValidation>
    <dataValidation allowBlank="1" showInputMessage="1" showErrorMessage="1" promptTitle="Leave Travel Allowance " prompt="is exempted up to cost of 2 journey (only fare) in a block of four calendar year period. Current blocks are 2002-2005 &amp; 2006-2009 subject to conditions." sqref="C39"/>
    <dataValidation operator="greaterThanOrEqual" allowBlank="1" showInputMessage="1" showErrorMessage="1" error="Figure should be in +ve" sqref="H40"/>
    <dataValidation allowBlank="1" showInputMessage="1" showErrorMessage="1" promptTitle="Sec.80C" prompt="Deduction from GTI&#10;Will be claimed by Individual, HUF&#10;Qualifying Amount Rs.100000/-" sqref="L27:L29"/>
    <dataValidation type="list" allowBlank="1" showInputMessage="1" showErrorMessage="1" promptTitle="SELECT" prompt="Male/Female&lt;=60yrs&#10;Sr.Citizen&gt;=60&lt;= 80 yrs&#10;Very Sr.Citizen&gt;=80 yrs" sqref="D29">
      <formula1>$A$101:$A$104</formula1>
    </dataValidation>
    <dataValidation type="list" allowBlank="1" showInputMessage="1" showErrorMessage="1" sqref="D26">
      <formula1>$A$98:$A$99</formula1>
    </dataValidation>
    <dataValidation allowBlank="1" showInputMessage="1" showErrorMessage="1" promptTitle="Basic Salary" prompt="Put the figure on which PF deducted" sqref="A9 A6"/>
    <dataValidation type="whole" operator="greaterThanOrEqual" allowBlank="1" showInputMessage="1" showErrorMessage="1" error="Figure should be in +ve" promptTitle="ENTER TOTAL AMOUNT" prompt="OF CONTRIBITION TO GPF" sqref="D27">
      <formula1>0</formula1>
    </dataValidation>
    <dataValidation type="whole" operator="greaterThanOrEqual" allowBlank="1" showInputMessage="1" showErrorMessage="1" error="Figure should be in +ve" promptTitle="ENTER AMOUNT" prompt="OF P.T. DEDUCTED" sqref="D28">
      <formula1>0</formula1>
    </dataValidation>
    <dataValidation type="whole" operator="greaterThanOrEqual" allowBlank="1" showInputMessage="1" showErrorMessage="1" error="Figure should be in +ve" promptTitle="ENTER" prompt="DATE OF BIRTH&#10;MM/DD/YY FORMAT" sqref="D30">
      <formula1>0</formula1>
    </dataValidation>
    <dataValidation allowBlank="1" showInputMessage="1" showErrorMessage="1" promptTitle="DON'T ENTER" prompt=" " sqref="H28 C7:M7"/>
    <dataValidation type="whole" operator="greaterThanOrEqual" allowBlank="1" showInputMessage="1" showErrorMessage="1" error="Figure should be in +ve" promptTitle="D. A." prompt="Enter amount, if necessary" sqref="B9:M12">
      <formula1>0</formula1>
    </dataValidation>
    <dataValidation type="whole" operator="greaterThanOrEqual" allowBlank="1" showInputMessage="1" showErrorMessage="1" error="Figure should be in +ve" promptTitle="Rent paid to Landlod" prompt="Enter Amount paid/month" sqref="B20:M20">
      <formula1>0</formula1>
    </dataValidation>
    <dataValidation type="whole" operator="greaterThanOrEqual" allowBlank="1" showInputMessage="1" showErrorMessage="1" error="Figure should be in +ve" promptTitle="TDS Deducted" prompt="Enter Amount of TAX deducted during the month" sqref="B19:M19">
      <formula1>0</formula1>
    </dataValidation>
    <dataValidation allowBlank="1" showInputMessage="1" showErrorMessage="1" prompt="ENTER AMOUNT" sqref="H29:H35"/>
    <dataValidation allowBlank="1" showInputMessage="1" showErrorMessage="1" promptTitle="ENTER NAME" prompt=" " sqref="A2"/>
    <dataValidation type="list" allowBlank="1" showInputMessage="1" showErrorMessage="1" promptTitle="SELECT H.R.A. %" prompt="Class A  = 30%&#10;Class B+= 20%&#10;Class C  =  10%&#10;N.A.       = 0%" sqref="J2">
      <formula1>$I$25:$I$28</formula1>
    </dataValidation>
    <dataValidation allowBlank="1" showInputMessage="1" showErrorMessage="1" promptTitle="ENTER OFFICE NAME" prompt=" " sqref="B3:B4"/>
    <dataValidation allowBlank="1" showInputMessage="1" showErrorMessage="1" promptTitle="ENTER PAN" prompt=" " sqref="F3:F4 G3"/>
    <dataValidation allowBlank="1" showInputMessage="1" showErrorMessage="1" promptTitle="ENTER POST" prompt=" " sqref="F2"/>
    <dataValidation type="whole" operator="greaterThanOrEqual" allowBlank="1" showInputMessage="1" showErrorMessage="1" error="Figure should be in +ve" promptTitle="DON'T ENTER" prompt=" " sqref="N19:N20 N9:N17 N5:N7 B8:N8">
      <formula1>0</formula1>
    </dataValidation>
    <dataValidation type="list" allowBlank="1" showInputMessage="1" showErrorMessage="1" promptTitle="SELECT CON.ALL." prompt="Class 1 = Rs.800&#10;Class 2 = Rs.400&#10;Class 3 = Rs.150&#10;N.A.     = Rs.0" sqref="L2">
      <formula1>$I$29:$I$33</formula1>
    </dataValidation>
    <dataValidation type="list" allowBlank="1" showInputMessage="1" showErrorMessage="1" promptTitle="SELECT GSLI RATE" prompt="Class 1 = Rs.120&#10;Class 2 = Rs.60&#10;Class 3 = Rs.30&#10;Class 4 = Rs.15&#10;N.A.     = Rs.0" sqref="N2">
      <formula1>$I$34:$I$39</formula1>
    </dataValidation>
    <dataValidation type="list" allowBlank="1" showInputMessage="1" showErrorMessage="1" promptTitle="SELECT" prompt="MODE OF SAVINGS" sqref="F35:G35">
      <formula1>$A$53:$A$61</formula1>
    </dataValidation>
    <dataValidation allowBlank="1" showInputMessage="1" showErrorMessage="1" promptTitle="DON'T ENTER" prompt="Conveyance Allowance is exempted up to Rs.800/- per month." sqref="C36"/>
    <dataValidation allowBlank="1" showInputMessage="1" showErrorMessage="1" promptTitle="ENTER AMOUNT" prompt="If Housing Loan taken after 1.4.99 - Limit upto Rs.1,50,000.&#10;If Housing Loan taken before 1.4.99 - Limit upto Rs.30,000." sqref="C37"/>
    <dataValidation type="whole" operator="greaterThanOrEqual" allowBlank="1" showInputMessage="1" showErrorMessage="1" promptTitle="DON'T ENTER" prompt=" " sqref="H27">
      <formula1>0</formula1>
    </dataValidation>
    <dataValidation allowBlank="1" showInputMessage="1" showErrorMessage="1" promptTitle="Sec.80C " prompt="(Deduction in respect of investment) Only individual or HUF can claim deduction under this section for investment made upto Rs.100000/-" sqref="F25:H25"/>
    <dataValidation allowBlank="1" showInputMessage="1" showErrorMessage="1" promptTitle="Sec.80C" prompt="(Deduction in respect of investment) Only individual or HUF can claim deduction under this section for investment made upto Rs.100000/-" sqref="K27"/>
    <dataValidation allowBlank="1" showInputMessage="1" showErrorMessage="1" promptTitle="DON'T ENTER" prompt="House Rent Allowance is exempted among least of the following:&#10;(1) Actual HRA received. &#10;(2) Rent Paid (-) 10% of Pay+GP+DA&#10;(3) 40% or 50% salary as the case may be. " sqref="C35"/>
    <dataValidation type="whole" operator="greaterThanOrEqual" allowBlank="1" showInputMessage="1" showErrorMessage="1" error="Figure should be in +ve" promptTitle="Education Allowance " prompt="is exempted to the extent Rs.100/Month in case school going child + Rs.300/Month in case child in hostel up to  2 child, if education allowance is given with pay &amp; allow." sqref="C38">
      <formula1>0</formula1>
    </dataValidation>
    <dataValidation operator="greaterThanOrEqual" allowBlank="1" showInputMessage="1" showErrorMessage="1" error="Figure should be in +ve" sqref="B13:M14"/>
    <dataValidation allowBlank="1" showInputMessage="1" showErrorMessage="1" promptTitle="ENTER TAN OF DEDUCTOR" prompt=" " sqref="K3:N3"/>
    <dataValidation operator="greaterThanOrEqual" allowBlank="1" showInputMessage="1" showErrorMessage="1" error="Figure should be in +ve" prompt="Deduction in case of contribution to pension fund. However, it should be noted that surrender value or employer contribution is&#10;considered income." sqref="K28"/>
    <dataValidation operator="greaterThanOrEqual" allowBlank="1" showInputMessage="1" showErrorMessage="1" error="Figure should be in +ve" prompt="Deduction in respect of contribution to new pension scheme.  Employees of central and others are eligible. Maximum is sum of&#10;employer’s and employee’s contribution to the maximum : 10 % of salary." sqref="K29"/>
    <dataValidation operator="greaterThanOrEqual" allowBlank="1" showInputMessage="1" showErrorMessage="1" error="Figure should be in +ve" promptTitle="NEW" prompt="Rajiv Gandhi Equity Saving Scheme (RGESS)." sqref="K30"/>
    <dataValidation type="list" allowBlank="1" showInputMessage="1" showErrorMessage="1" promptTitle="SELECT" prompt="INCOME FROM OTHER SOURCES" sqref="F41:F42">
      <formula1>$B$53:$B$54</formula1>
    </dataValidation>
    <dataValidation type="list" allowBlank="1" showInputMessage="1" showErrorMessage="1" sqref="E4">
      <formula1>$B$57:$B$58</formula1>
    </dataValidation>
    <dataValidation type="list" allowBlank="1" showInputMessage="1" showErrorMessage="1" promptTitle="SELECT" prompt="MODE OF SAVINGS" sqref="F30:G34">
      <formula1>$A$53:$A$61</formula1>
    </dataValidation>
    <dataValidation type="list" allowBlank="1" showInputMessage="1" showErrorMessage="1" promptTitle="SELECT" prompt="MODE OF SAVINGS" sqref="F29:G29">
      <formula1>$A$53:$A$61</formula1>
    </dataValidation>
    <dataValidation allowBlank="1" showInputMessage="1" showErrorMessage="1" promptTitle="ENTER AMOUNT" prompt=" " sqref="B7"/>
  </dataValidations>
  <printOptions horizontalCentered="1"/>
  <pageMargins left="0.5" right="0.5" top="0.5" bottom="0.5" header="0.5" footer="0.5"/>
  <pageSetup paperSize="9" orientation="landscape" horizontalDpi="300" verticalDpi="300" r:id="rId2"/>
  <headerFooter alignWithMargins="0"/>
  <legacyDrawing r:id="rId3"/>
</worksheet>
</file>

<file path=xl/worksheets/sheet2.xml><?xml version="1.0" encoding="utf-8"?>
<worksheet xmlns="http://schemas.openxmlformats.org/spreadsheetml/2006/main" xmlns:r="http://schemas.openxmlformats.org/officeDocument/2006/relationships">
  <sheetPr codeName="Sheet4"/>
  <dimension ref="A1:K128"/>
  <sheetViews>
    <sheetView showGridLines="0" showZeros="0" topLeftCell="B1" workbookViewId="0">
      <selection activeCell="B1" sqref="B1:G2"/>
    </sheetView>
  </sheetViews>
  <sheetFormatPr defaultColWidth="0" defaultRowHeight="14.25" zeroHeight="1"/>
  <cols>
    <col min="1" max="1" width="0.7109375" style="172" hidden="1" customWidth="1"/>
    <col min="2" max="5" width="15.7109375" style="172" customWidth="1"/>
    <col min="6" max="7" width="13.7109375" style="172" customWidth="1"/>
    <col min="8" max="8" width="1.7109375" style="172" customWidth="1"/>
    <col min="9" max="16384" width="9.140625" style="172" hidden="1"/>
  </cols>
  <sheetData>
    <row r="1" spans="2:7">
      <c r="B1" s="371" t="s">
        <v>228</v>
      </c>
      <c r="C1" s="372"/>
      <c r="D1" s="372"/>
      <c r="E1" s="372"/>
      <c r="F1" s="372"/>
      <c r="G1" s="373"/>
    </row>
    <row r="2" spans="2:7">
      <c r="B2" s="374"/>
      <c r="C2" s="375"/>
      <c r="D2" s="375"/>
      <c r="E2" s="375"/>
      <c r="F2" s="375"/>
      <c r="G2" s="376"/>
    </row>
    <row r="3" spans="2:7">
      <c r="B3" s="258"/>
      <c r="C3" s="138"/>
      <c r="D3" s="138"/>
      <c r="E3" s="138"/>
      <c r="F3" s="138"/>
      <c r="G3" s="136"/>
    </row>
    <row r="4" spans="2:7">
      <c r="B4" s="267" t="s">
        <v>151</v>
      </c>
      <c r="C4" s="380" t="str">
        <f>'TAX COMP'!A2</f>
        <v xml:space="preserve">Shri / Smt. </v>
      </c>
      <c r="D4" s="380"/>
      <c r="E4" s="380"/>
      <c r="F4" s="103" t="s">
        <v>161</v>
      </c>
      <c r="G4" s="270" t="str">
        <f>'TAX COMP'!D29</f>
        <v>MALE</v>
      </c>
    </row>
    <row r="5" spans="2:7">
      <c r="B5" s="268" t="s">
        <v>55</v>
      </c>
      <c r="C5" s="391">
        <f>'TAX COMP'!F2</f>
        <v>0</v>
      </c>
      <c r="D5" s="391"/>
      <c r="E5" s="391"/>
      <c r="F5" s="269" t="s">
        <v>160</v>
      </c>
      <c r="G5" s="271">
        <f>'TAX COMP'!F3</f>
        <v>0</v>
      </c>
    </row>
    <row r="6" spans="2:7">
      <c r="B6" s="137" t="s">
        <v>39</v>
      </c>
      <c r="C6" s="139"/>
      <c r="D6" s="139"/>
      <c r="E6" s="142"/>
      <c r="F6" s="143"/>
      <c r="G6" s="136"/>
    </row>
    <row r="7" spans="2:7" ht="14.25" customHeight="1">
      <c r="B7" s="383">
        <f>'TAX COMP'!I4</f>
        <v>0</v>
      </c>
      <c r="C7" s="384"/>
      <c r="D7" s="384"/>
      <c r="E7" s="384"/>
      <c r="F7" s="384"/>
      <c r="G7" s="136"/>
    </row>
    <row r="8" spans="2:7" ht="14.25" customHeight="1">
      <c r="B8" s="381">
        <f>'TAX COMP'!B3</f>
        <v>0</v>
      </c>
      <c r="C8" s="382"/>
      <c r="D8" s="382"/>
      <c r="E8" s="382"/>
      <c r="F8" s="382"/>
      <c r="G8" s="136"/>
    </row>
    <row r="9" spans="2:7">
      <c r="B9" s="259"/>
      <c r="C9" s="144"/>
      <c r="D9" s="139"/>
      <c r="E9" s="103"/>
      <c r="F9" s="146"/>
      <c r="G9" s="136"/>
    </row>
    <row r="10" spans="2:7">
      <c r="B10" s="260" t="s">
        <v>267</v>
      </c>
      <c r="C10" s="199"/>
      <c r="D10" s="148"/>
      <c r="E10" s="148"/>
      <c r="F10" s="148"/>
      <c r="G10" s="136"/>
    </row>
    <row r="11" spans="2:7">
      <c r="B11" s="260"/>
      <c r="C11" s="147"/>
      <c r="D11" s="148"/>
      <c r="E11" s="148"/>
      <c r="F11" s="148"/>
      <c r="G11" s="136"/>
    </row>
    <row r="12" spans="2:7">
      <c r="B12" s="137" t="s">
        <v>135</v>
      </c>
      <c r="C12" s="139"/>
      <c r="D12" s="139"/>
      <c r="E12" s="103"/>
      <c r="F12" s="145"/>
      <c r="G12" s="136"/>
    </row>
    <row r="13" spans="2:7" ht="14.25" customHeight="1">
      <c r="B13" s="385" t="s">
        <v>298</v>
      </c>
      <c r="C13" s="386"/>
      <c r="D13" s="386"/>
      <c r="E13" s="386"/>
      <c r="F13" s="386"/>
      <c r="G13" s="387"/>
    </row>
    <row r="14" spans="2:7">
      <c r="B14" s="388"/>
      <c r="C14" s="389"/>
      <c r="D14" s="389"/>
      <c r="E14" s="389"/>
      <c r="F14" s="389"/>
      <c r="G14" s="390"/>
    </row>
    <row r="15" spans="2:7">
      <c r="B15" s="261"/>
      <c r="C15" s="149"/>
      <c r="D15" s="149"/>
      <c r="E15" s="174"/>
      <c r="F15" s="150"/>
      <c r="G15" s="262"/>
    </row>
    <row r="16" spans="2:7">
      <c r="B16" s="137" t="s">
        <v>152</v>
      </c>
      <c r="C16" s="139"/>
      <c r="D16" s="139"/>
      <c r="E16" s="154"/>
      <c r="F16" s="151"/>
      <c r="G16" s="263"/>
    </row>
    <row r="17" spans="2:7">
      <c r="B17" s="272" t="s">
        <v>223</v>
      </c>
      <c r="C17" s="273"/>
      <c r="D17" s="152"/>
      <c r="E17" s="273"/>
      <c r="F17" s="310">
        <f>'TAX COMP'!N6</f>
        <v>0</v>
      </c>
      <c r="G17" s="311"/>
    </row>
    <row r="18" spans="2:7">
      <c r="B18" s="272" t="s">
        <v>224</v>
      </c>
      <c r="C18" s="273"/>
      <c r="D18" s="152"/>
      <c r="E18" s="273"/>
      <c r="F18" s="310">
        <f>'TAX COMP'!N7</f>
        <v>0</v>
      </c>
      <c r="G18" s="312"/>
    </row>
    <row r="19" spans="2:7">
      <c r="B19" s="272" t="s">
        <v>171</v>
      </c>
      <c r="C19" s="273"/>
      <c r="D19" s="152"/>
      <c r="E19" s="273"/>
      <c r="F19" s="310">
        <f>'TAX COMP'!N8</f>
        <v>0</v>
      </c>
      <c r="G19" s="311"/>
    </row>
    <row r="20" spans="2:7">
      <c r="B20" s="272" t="s">
        <v>169</v>
      </c>
      <c r="C20" s="273"/>
      <c r="D20" s="152"/>
      <c r="E20" s="273"/>
      <c r="F20" s="310">
        <f>'TAX COMP'!N9</f>
        <v>0</v>
      </c>
      <c r="G20" s="311"/>
    </row>
    <row r="21" spans="2:7">
      <c r="B21" s="272" t="s">
        <v>136</v>
      </c>
      <c r="C21" s="273"/>
      <c r="D21" s="152"/>
      <c r="E21" s="273"/>
      <c r="F21" s="310">
        <f>'TAX COMP'!N10</f>
        <v>0</v>
      </c>
      <c r="G21" s="311"/>
    </row>
    <row r="22" spans="2:7">
      <c r="B22" s="272" t="s">
        <v>148</v>
      </c>
      <c r="C22" s="273"/>
      <c r="D22" s="152"/>
      <c r="E22" s="273"/>
      <c r="F22" s="310">
        <f>'TAX COMP'!N11</f>
        <v>0</v>
      </c>
      <c r="G22" s="311"/>
    </row>
    <row r="23" spans="2:7">
      <c r="B23" s="272" t="s">
        <v>168</v>
      </c>
      <c r="C23" s="273"/>
      <c r="D23" s="152"/>
      <c r="E23" s="273"/>
      <c r="F23" s="310">
        <f>'TAX COMP'!C36</f>
        <v>0</v>
      </c>
      <c r="G23" s="311"/>
    </row>
    <row r="24" spans="2:7">
      <c r="B24" s="272" t="s">
        <v>296</v>
      </c>
      <c r="C24" s="273"/>
      <c r="D24" s="152"/>
      <c r="E24" s="273"/>
      <c r="F24" s="310">
        <f>'TAX COMP'!N13</f>
        <v>0</v>
      </c>
      <c r="G24" s="311"/>
    </row>
    <row r="25" spans="2:7">
      <c r="B25" s="272" t="s">
        <v>150</v>
      </c>
      <c r="C25" s="273"/>
      <c r="D25" s="152"/>
      <c r="E25" s="273"/>
      <c r="F25" s="310">
        <f>'TAX COMP'!N14</f>
        <v>0</v>
      </c>
      <c r="G25" s="311"/>
    </row>
    <row r="26" spans="2:7">
      <c r="B26" s="137" t="s">
        <v>229</v>
      </c>
      <c r="C26" s="139"/>
      <c r="D26" s="152"/>
      <c r="E26" s="273"/>
      <c r="F26" s="310"/>
      <c r="G26" s="311">
        <f>SUM(F19:F25)</f>
        <v>0</v>
      </c>
    </row>
    <row r="27" spans="2:7">
      <c r="B27" s="137" t="s">
        <v>153</v>
      </c>
      <c r="C27" s="139"/>
      <c r="D27" s="152"/>
      <c r="E27" s="273"/>
      <c r="F27" s="310"/>
      <c r="G27" s="311"/>
    </row>
    <row r="28" spans="2:7">
      <c r="B28" s="280" t="s">
        <v>158</v>
      </c>
      <c r="C28" s="273"/>
      <c r="D28" s="152"/>
      <c r="E28" s="273"/>
      <c r="F28" s="310">
        <f>'TAX COMP'!C36</f>
        <v>0</v>
      </c>
      <c r="G28" s="311"/>
    </row>
    <row r="29" spans="2:7">
      <c r="B29" s="280" t="s">
        <v>159</v>
      </c>
      <c r="C29" s="273"/>
      <c r="D29" s="152"/>
      <c r="E29" s="273"/>
      <c r="F29" s="310">
        <f>'TAX COMP'!D28</f>
        <v>0</v>
      </c>
      <c r="G29" s="311"/>
    </row>
    <row r="30" spans="2:7">
      <c r="B30" s="280" t="s">
        <v>175</v>
      </c>
      <c r="C30" s="273"/>
      <c r="D30" s="152"/>
      <c r="E30" s="273"/>
      <c r="F30" s="310">
        <f>'TAX COMP'!C35</f>
        <v>0</v>
      </c>
      <c r="G30" s="311"/>
    </row>
    <row r="31" spans="2:7">
      <c r="B31" s="280" t="str">
        <f>'TAX COMP'!A40</f>
        <v xml:space="preserve">MLWF / Flag </v>
      </c>
      <c r="C31" s="273"/>
      <c r="D31" s="152"/>
      <c r="E31" s="273"/>
      <c r="F31" s="310">
        <f>'TAX COMP'!C40</f>
        <v>0</v>
      </c>
      <c r="G31" s="311"/>
    </row>
    <row r="32" spans="2:7">
      <c r="B32" s="280" t="s">
        <v>149</v>
      </c>
      <c r="C32" s="273"/>
      <c r="D32" s="152"/>
      <c r="E32" s="273"/>
      <c r="F32" s="310"/>
      <c r="G32" s="311">
        <f>SUM(F28:F31)</f>
        <v>0</v>
      </c>
    </row>
    <row r="33" spans="2:7">
      <c r="B33" s="137" t="s">
        <v>154</v>
      </c>
      <c r="C33" s="139"/>
      <c r="D33" s="152"/>
      <c r="E33" s="273"/>
      <c r="F33" s="310"/>
      <c r="G33" s="311">
        <f>G26-G32</f>
        <v>0</v>
      </c>
    </row>
    <row r="34" spans="2:7">
      <c r="B34" s="137" t="s">
        <v>155</v>
      </c>
      <c r="C34" s="139"/>
      <c r="D34" s="152"/>
      <c r="E34" s="273"/>
      <c r="F34" s="311">
        <f>'TAX COMP'!H39</f>
        <v>0</v>
      </c>
      <c r="G34" s="311"/>
    </row>
    <row r="35" spans="2:7">
      <c r="B35" s="137" t="s">
        <v>290</v>
      </c>
      <c r="C35" s="139"/>
      <c r="D35" s="152"/>
      <c r="E35" s="273"/>
      <c r="F35" s="311">
        <f>'TAX COMP'!C37</f>
        <v>0</v>
      </c>
      <c r="G35" s="311">
        <f>F34-F35</f>
        <v>0</v>
      </c>
    </row>
    <row r="36" spans="2:7">
      <c r="B36" s="137" t="s">
        <v>156</v>
      </c>
      <c r="C36" s="139"/>
      <c r="D36" s="152"/>
      <c r="E36" s="273"/>
      <c r="F36" s="311"/>
      <c r="G36" s="311"/>
    </row>
    <row r="37" spans="2:7">
      <c r="B37" s="280" t="str">
        <f>'TAX COMP'!F39</f>
        <v>From House Property</v>
      </c>
      <c r="C37" s="152"/>
      <c r="D37" s="273"/>
      <c r="E37" s="273"/>
      <c r="F37" s="311">
        <f>'TAX COMP'!H39</f>
        <v>0</v>
      </c>
      <c r="G37" s="311"/>
    </row>
    <row r="38" spans="2:7">
      <c r="B38" s="280" t="str">
        <f>'TAX COMP'!F41</f>
        <v>Interest on S.B. A/c./P.O. R.D.</v>
      </c>
      <c r="C38" s="152"/>
      <c r="D38" s="273"/>
      <c r="E38" s="273"/>
      <c r="F38" s="311">
        <f>'TAX COMP'!H41</f>
        <v>0</v>
      </c>
      <c r="G38" s="311"/>
    </row>
    <row r="39" spans="2:7">
      <c r="B39" s="280" t="str">
        <f>'TAX COMP'!F42</f>
        <v>Interest on N.S.C.</v>
      </c>
      <c r="C39" s="152"/>
      <c r="D39" s="273"/>
      <c r="E39" s="273"/>
      <c r="F39" s="311">
        <f>'TAX COMP'!H42</f>
        <v>0</v>
      </c>
      <c r="G39" s="311"/>
    </row>
    <row r="40" spans="2:7">
      <c r="B40" s="280" t="s">
        <v>149</v>
      </c>
      <c r="C40" s="152"/>
      <c r="D40" s="273"/>
      <c r="E40" s="273"/>
      <c r="F40" s="311"/>
      <c r="G40" s="311">
        <f>SUM(F37:F39)</f>
        <v>0</v>
      </c>
    </row>
    <row r="41" spans="2:7">
      <c r="B41" s="280"/>
      <c r="C41" s="152"/>
      <c r="D41" s="273"/>
      <c r="E41" s="273"/>
      <c r="F41" s="311"/>
      <c r="G41" s="311"/>
    </row>
    <row r="42" spans="2:7">
      <c r="B42" s="137" t="s">
        <v>137</v>
      </c>
      <c r="C42" s="139"/>
      <c r="D42" s="152"/>
      <c r="E42" s="273"/>
      <c r="F42" s="311"/>
      <c r="G42" s="311">
        <f>G33+G35+G40</f>
        <v>0</v>
      </c>
    </row>
    <row r="43" spans="2:7">
      <c r="B43" s="137"/>
      <c r="C43" s="139"/>
      <c r="D43" s="152"/>
      <c r="E43" s="273"/>
      <c r="F43" s="311"/>
      <c r="G43" s="311"/>
    </row>
    <row r="44" spans="2:7">
      <c r="B44" s="137" t="s">
        <v>157</v>
      </c>
      <c r="C44" s="139"/>
      <c r="D44" s="152"/>
      <c r="E44" s="273"/>
      <c r="F44" s="311"/>
      <c r="G44" s="311"/>
    </row>
    <row r="45" spans="2:7">
      <c r="B45" s="283" t="s">
        <v>196</v>
      </c>
      <c r="C45" s="284"/>
      <c r="D45" s="285"/>
      <c r="E45" s="284"/>
      <c r="F45" s="311"/>
      <c r="G45" s="311"/>
    </row>
    <row r="46" spans="2:7">
      <c r="B46" s="368" t="str">
        <f>'TAX COMP'!F27</f>
        <v>G.P.F.</v>
      </c>
      <c r="C46" s="369"/>
      <c r="D46" s="369"/>
      <c r="E46" s="370"/>
      <c r="F46" s="311">
        <f>'TAX COMP'!H27</f>
        <v>0</v>
      </c>
      <c r="G46" s="311"/>
    </row>
    <row r="47" spans="2:7">
      <c r="B47" s="368" t="str">
        <f>'TAX COMP'!F28</f>
        <v>G.S.L.I.</v>
      </c>
      <c r="C47" s="369"/>
      <c r="D47" s="369"/>
      <c r="E47" s="370"/>
      <c r="F47" s="311">
        <f>'TAX COMP'!H28</f>
        <v>0</v>
      </c>
      <c r="G47" s="311"/>
    </row>
    <row r="48" spans="2:7">
      <c r="B48" s="392" t="str">
        <f>'TAX COMP'!F29</f>
        <v>Tuition Fees (For 2 child.)</v>
      </c>
      <c r="C48" s="393"/>
      <c r="D48" s="393"/>
      <c r="E48" s="394"/>
      <c r="F48" s="311">
        <f>'TAX COMP'!H29</f>
        <v>0</v>
      </c>
      <c r="G48" s="311"/>
    </row>
    <row r="49" spans="2:7">
      <c r="B49" s="368" t="str">
        <f>'TAX COMP'!F30</f>
        <v>Repay.of Home Loan (Prin.Amt.)</v>
      </c>
      <c r="C49" s="369"/>
      <c r="D49" s="369"/>
      <c r="E49" s="370"/>
      <c r="F49" s="311">
        <f>'TAX COMP'!H30</f>
        <v>0</v>
      </c>
      <c r="G49" s="311"/>
    </row>
    <row r="50" spans="2:7">
      <c r="B50" s="368">
        <f>'TAX COMP'!F31</f>
        <v>0</v>
      </c>
      <c r="C50" s="369"/>
      <c r="D50" s="369"/>
      <c r="E50" s="370"/>
      <c r="F50" s="311">
        <f>'TAX COMP'!H31</f>
        <v>0</v>
      </c>
      <c r="G50" s="311"/>
    </row>
    <row r="51" spans="2:7">
      <c r="B51" s="368">
        <f>'TAX COMP'!F32</f>
        <v>0</v>
      </c>
      <c r="C51" s="369"/>
      <c r="D51" s="369"/>
      <c r="E51" s="370"/>
      <c r="F51" s="311">
        <f>'TAX COMP'!H32</f>
        <v>0</v>
      </c>
      <c r="G51" s="311"/>
    </row>
    <row r="52" spans="2:7">
      <c r="B52" s="368">
        <f>'TAX COMP'!F33</f>
        <v>0</v>
      </c>
      <c r="C52" s="369"/>
      <c r="D52" s="369"/>
      <c r="E52" s="370"/>
      <c r="F52" s="311">
        <f>'TAX COMP'!H33</f>
        <v>0</v>
      </c>
      <c r="G52" s="311"/>
    </row>
    <row r="53" spans="2:7">
      <c r="B53" s="368">
        <f>'TAX COMP'!F34</f>
        <v>0</v>
      </c>
      <c r="C53" s="369"/>
      <c r="D53" s="369"/>
      <c r="E53" s="370"/>
      <c r="F53" s="311">
        <f>'TAX COMP'!H34</f>
        <v>0</v>
      </c>
      <c r="G53" s="311"/>
    </row>
    <row r="54" spans="2:7">
      <c r="B54" s="368">
        <f>'TAX COMP'!F35</f>
        <v>0</v>
      </c>
      <c r="C54" s="369"/>
      <c r="D54" s="369"/>
      <c r="E54" s="370"/>
      <c r="F54" s="311">
        <f>'TAX COMP'!H35</f>
        <v>0</v>
      </c>
      <c r="G54" s="311"/>
    </row>
    <row r="55" spans="2:7">
      <c r="B55" s="286" t="s">
        <v>149</v>
      </c>
      <c r="C55" s="287"/>
      <c r="D55" s="288"/>
      <c r="E55" s="287"/>
      <c r="F55" s="313">
        <f>SUM(F46:F54)</f>
        <v>0</v>
      </c>
      <c r="G55" s="313">
        <f>'TAX COMP'!N28</f>
        <v>0</v>
      </c>
    </row>
    <row r="56" spans="2:7">
      <c r="B56" s="274"/>
      <c r="C56" s="275"/>
      <c r="D56" s="276"/>
      <c r="E56" s="275"/>
      <c r="F56" s="314"/>
      <c r="G56" s="314"/>
    </row>
    <row r="57" spans="2:7">
      <c r="B57" s="280" t="str">
        <f>'TAX COMP'!J28</f>
        <v>U/s.80CCC</v>
      </c>
      <c r="C57" s="273"/>
      <c r="D57" s="152"/>
      <c r="E57" s="273"/>
      <c r="F57" s="311">
        <f>'TAX COMP'!M28</f>
        <v>0</v>
      </c>
      <c r="G57" s="311"/>
    </row>
    <row r="58" spans="2:7">
      <c r="B58" s="280" t="str">
        <f>'TAX COMP'!J29</f>
        <v>U/s.80CCD</v>
      </c>
      <c r="C58" s="273"/>
      <c r="D58" s="152"/>
      <c r="E58" s="273"/>
      <c r="F58" s="311">
        <f>'TAX COMP'!M29</f>
        <v>0</v>
      </c>
      <c r="G58" s="311"/>
    </row>
    <row r="59" spans="2:7">
      <c r="B59" s="280" t="str">
        <f>'TAX COMP'!J30</f>
        <v>U/s.80CCG</v>
      </c>
      <c r="C59" s="273"/>
      <c r="D59" s="152"/>
      <c r="E59" s="273"/>
      <c r="F59" s="311">
        <f>'TAX COMP'!M30</f>
        <v>0</v>
      </c>
      <c r="G59" s="311"/>
    </row>
    <row r="60" spans="2:7">
      <c r="B60" s="280" t="str">
        <f>'TAX COMP'!J31</f>
        <v>U/s.80D</v>
      </c>
      <c r="C60" s="273"/>
      <c r="D60" s="152"/>
      <c r="E60" s="273"/>
      <c r="F60" s="311">
        <f>'TAX COMP'!M32</f>
        <v>0</v>
      </c>
      <c r="G60" s="311"/>
    </row>
    <row r="61" spans="2:7">
      <c r="B61" s="280" t="str">
        <f>'TAX COMP'!J32</f>
        <v>U/s.80DD</v>
      </c>
      <c r="C61" s="273"/>
      <c r="D61" s="152"/>
      <c r="E61" s="273"/>
      <c r="F61" s="311">
        <f>'TAX COMP'!M33</f>
        <v>0</v>
      </c>
      <c r="G61" s="311"/>
    </row>
    <row r="62" spans="2:7">
      <c r="B62" s="280" t="str">
        <f>'TAX COMP'!J33</f>
        <v>U/s.80DDB</v>
      </c>
      <c r="C62" s="273"/>
      <c r="D62" s="152"/>
      <c r="E62" s="273"/>
      <c r="F62" s="311">
        <f>'TAX COMP'!M35</f>
        <v>0</v>
      </c>
      <c r="G62" s="311"/>
    </row>
    <row r="63" spans="2:7">
      <c r="B63" s="280" t="str">
        <f>'TAX COMP'!J34</f>
        <v>U/s.80E</v>
      </c>
      <c r="C63" s="273"/>
      <c r="D63" s="152"/>
      <c r="E63" s="273"/>
      <c r="F63" s="311">
        <f>'TAX COMP'!M36</f>
        <v>0</v>
      </c>
      <c r="G63" s="311"/>
    </row>
    <row r="64" spans="2:7">
      <c r="B64" s="280" t="str">
        <f>'TAX COMP'!J35</f>
        <v>U/s.80G</v>
      </c>
      <c r="C64" s="273"/>
      <c r="D64" s="152"/>
      <c r="E64" s="273"/>
      <c r="F64" s="311">
        <f>'TAX COMP'!M37</f>
        <v>0</v>
      </c>
      <c r="G64" s="311"/>
    </row>
    <row r="65" spans="2:11">
      <c r="B65" s="280" t="str">
        <f>'TAX COMP'!J36</f>
        <v>U/s 80TTA</v>
      </c>
      <c r="C65" s="273"/>
      <c r="D65" s="152"/>
      <c r="E65" s="273"/>
      <c r="F65" s="311">
        <f>'TAX COMP'!M36</f>
        <v>0</v>
      </c>
      <c r="G65" s="311"/>
    </row>
    <row r="66" spans="2:11">
      <c r="B66" s="280" t="s">
        <v>149</v>
      </c>
      <c r="C66" s="273"/>
      <c r="D66" s="152"/>
      <c r="E66" s="273"/>
      <c r="F66" s="311">
        <f>SUM(F59:F65)</f>
        <v>0</v>
      </c>
      <c r="G66" s="311">
        <f>+G55+F66</f>
        <v>0</v>
      </c>
    </row>
    <row r="67" spans="2:11">
      <c r="B67" s="280"/>
      <c r="C67" s="273"/>
      <c r="D67" s="152"/>
      <c r="E67" s="273"/>
      <c r="F67" s="315"/>
      <c r="G67" s="311"/>
    </row>
    <row r="68" spans="2:11">
      <c r="B68" s="283" t="s">
        <v>138</v>
      </c>
      <c r="C68" s="273"/>
      <c r="D68" s="152"/>
      <c r="E68" s="273"/>
      <c r="F68" s="315"/>
      <c r="G68" s="311">
        <f>G42-G66</f>
        <v>0</v>
      </c>
    </row>
    <row r="69" spans="2:11">
      <c r="B69" s="260"/>
      <c r="C69" s="140"/>
      <c r="D69" s="152"/>
      <c r="E69" s="273"/>
      <c r="F69" s="315"/>
      <c r="G69" s="311"/>
    </row>
    <row r="70" spans="2:11">
      <c r="B70" s="137" t="s">
        <v>264</v>
      </c>
      <c r="C70" s="139"/>
      <c r="D70" s="152"/>
      <c r="E70" s="273"/>
      <c r="F70" s="315"/>
      <c r="G70" s="311" t="str">
        <f>IF(G4="FEMALE",C108,IF(G4="SR CITIZEN",C109,IF(G4="VERY SR CITIZEN",C110,C107)))</f>
        <v>0</v>
      </c>
      <c r="K70" s="153">
        <f>IF(J3=3,IF(K68&lt;250000,0,IF(K68&lt;500000,ROUND((K68-250000)*0.1,0),IF(K68&lt;1000000,(ROUND((K68-500000)*0.2,0)+25000),(ROUND(K68*0.3,0)+125000)))),IF(K68&lt;200000,0,IF(K68&lt;500000,ROUND((K68-200000)*0.1,0),IF(K68&lt;1000000,(ROUND((K68-500000)*0.2,0)+30000),(ROUND((K68-1000000)*0.3,0)+130000)))))</f>
        <v>0</v>
      </c>
    </row>
    <row r="71" spans="2:11">
      <c r="B71" s="137"/>
      <c r="C71" s="139"/>
      <c r="D71" s="152"/>
      <c r="E71" s="273"/>
      <c r="F71" s="315"/>
      <c r="G71" s="316"/>
    </row>
    <row r="72" spans="2:11" ht="16.5">
      <c r="B72" s="280" t="s">
        <v>231</v>
      </c>
      <c r="C72" s="139"/>
      <c r="D72" s="152"/>
      <c r="E72" s="273"/>
      <c r="F72" s="315"/>
      <c r="G72" s="311">
        <f>IF(G68&lt;=200000,0,IF(G68&gt;500000,0,IF(G68&gt;220000,2000,IF(G68&gt;20000,G70))))</f>
        <v>0</v>
      </c>
      <c r="I72" s="173"/>
    </row>
    <row r="73" spans="2:11" ht="16.5">
      <c r="B73" s="277"/>
      <c r="C73" s="139"/>
      <c r="D73" s="152"/>
      <c r="E73" s="273"/>
      <c r="F73" s="315"/>
      <c r="G73" s="317"/>
      <c r="I73" s="173"/>
    </row>
    <row r="74" spans="2:11" ht="16.5">
      <c r="B74" s="281" t="s">
        <v>263</v>
      </c>
      <c r="C74" s="140"/>
      <c r="D74" s="157"/>
      <c r="E74" s="282"/>
      <c r="F74" s="318"/>
      <c r="G74" s="319">
        <f>G70-G72</f>
        <v>0</v>
      </c>
      <c r="I74" s="173"/>
    </row>
    <row r="75" spans="2:11" ht="16.5">
      <c r="B75" s="278"/>
      <c r="C75" s="139"/>
      <c r="D75" s="152"/>
      <c r="E75" s="273"/>
      <c r="F75" s="315"/>
      <c r="G75" s="317"/>
      <c r="I75" s="173"/>
    </row>
    <row r="76" spans="2:11">
      <c r="B76" s="137" t="s">
        <v>273</v>
      </c>
      <c r="C76" s="139"/>
      <c r="D76" s="152"/>
      <c r="E76" s="273"/>
      <c r="F76" s="315"/>
      <c r="G76" s="311">
        <f>ROUND(G74*0.03,0)</f>
        <v>0</v>
      </c>
    </row>
    <row r="77" spans="2:11">
      <c r="B77" s="272"/>
      <c r="C77" s="139"/>
      <c r="D77" s="152"/>
      <c r="E77" s="273"/>
      <c r="F77" s="315"/>
      <c r="G77" s="311"/>
    </row>
    <row r="78" spans="2:11" ht="15">
      <c r="B78" s="283" t="s">
        <v>288</v>
      </c>
      <c r="C78" s="282"/>
      <c r="D78" s="157"/>
      <c r="E78" s="157"/>
      <c r="F78" s="318"/>
      <c r="G78" s="320">
        <f>+G74+G76</f>
        <v>0</v>
      </c>
    </row>
    <row r="79" spans="2:11" ht="15">
      <c r="B79" s="283" t="s">
        <v>230</v>
      </c>
      <c r="C79" s="282"/>
      <c r="D79" s="157"/>
      <c r="E79" s="157"/>
      <c r="F79" s="318"/>
      <c r="G79" s="320">
        <f>IF(G78&gt;1,CEILING(G78,10),0)</f>
        <v>0</v>
      </c>
    </row>
    <row r="80" spans="2:11">
      <c r="B80" s="137"/>
      <c r="C80" s="140"/>
      <c r="D80" s="152"/>
      <c r="E80" s="273"/>
      <c r="F80" s="315"/>
      <c r="G80" s="311"/>
    </row>
    <row r="81" spans="2:7">
      <c r="B81" s="137" t="s">
        <v>259</v>
      </c>
      <c r="C81" s="139"/>
      <c r="D81" s="152"/>
      <c r="E81" s="273"/>
      <c r="F81" s="315"/>
      <c r="G81" s="311">
        <f>'TAX COMP'!C41</f>
        <v>0</v>
      </c>
    </row>
    <row r="82" spans="2:7">
      <c r="B82" s="137"/>
      <c r="C82" s="139"/>
      <c r="D82" s="152"/>
      <c r="E82" s="273"/>
      <c r="F82" s="315"/>
      <c r="G82" s="311"/>
    </row>
    <row r="83" spans="2:7">
      <c r="B83" s="137" t="s">
        <v>260</v>
      </c>
      <c r="C83" s="139"/>
      <c r="D83" s="152"/>
      <c r="E83" s="273"/>
      <c r="F83" s="315"/>
      <c r="G83" s="311">
        <f>G79</f>
        <v>0</v>
      </c>
    </row>
    <row r="84" spans="2:7">
      <c r="B84" s="137"/>
      <c r="C84" s="139"/>
      <c r="D84" s="152"/>
      <c r="E84" s="273"/>
      <c r="F84" s="315"/>
      <c r="G84" s="311"/>
    </row>
    <row r="85" spans="2:7">
      <c r="B85" s="137" t="s">
        <v>261</v>
      </c>
      <c r="C85" s="139"/>
      <c r="D85" s="152"/>
      <c r="E85" s="273"/>
      <c r="F85" s="315"/>
      <c r="G85" s="311">
        <f>'TAX COMP'!N19</f>
        <v>0</v>
      </c>
    </row>
    <row r="86" spans="2:7">
      <c r="B86" s="137"/>
      <c r="C86" s="139"/>
      <c r="D86" s="152"/>
      <c r="E86" s="273"/>
      <c r="F86" s="315"/>
      <c r="G86" s="311"/>
    </row>
    <row r="87" spans="2:7">
      <c r="B87" s="137" t="s">
        <v>292</v>
      </c>
      <c r="C87" s="155" t="str">
        <f>IF(G87&gt;0,"PAYABLE",IF(G87&lt;1,"REFUNDABLE"))</f>
        <v>REFUNDABLE</v>
      </c>
      <c r="E87" s="273"/>
      <c r="F87" s="315"/>
      <c r="G87" s="311">
        <f>G83-G85</f>
        <v>0</v>
      </c>
    </row>
    <row r="88" spans="2:7">
      <c r="B88" s="141"/>
      <c r="C88" s="159"/>
      <c r="D88" s="156"/>
      <c r="E88" s="250"/>
      <c r="F88" s="321"/>
      <c r="G88" s="322"/>
    </row>
    <row r="89" spans="2:7">
      <c r="B89" s="139"/>
      <c r="C89" s="158"/>
      <c r="D89" s="160"/>
      <c r="E89" s="142"/>
      <c r="F89" s="161"/>
      <c r="G89" s="139"/>
    </row>
    <row r="90" spans="2:7">
      <c r="B90" s="139" t="s">
        <v>226</v>
      </c>
      <c r="C90" s="139"/>
      <c r="D90" s="139"/>
      <c r="E90" s="142"/>
      <c r="F90" s="145"/>
      <c r="G90" s="139"/>
    </row>
    <row r="91" spans="2:7">
      <c r="B91" s="139"/>
      <c r="C91" s="139"/>
      <c r="D91" s="139"/>
      <c r="E91" s="142"/>
      <c r="F91" s="145"/>
      <c r="G91" s="139"/>
    </row>
    <row r="92" spans="2:7">
      <c r="B92" s="139"/>
      <c r="C92" s="139"/>
      <c r="D92" s="139"/>
      <c r="E92" s="142"/>
      <c r="F92" s="145"/>
      <c r="G92" s="139"/>
    </row>
    <row r="93" spans="2:7">
      <c r="B93" s="139"/>
      <c r="C93" s="139"/>
      <c r="D93" s="139"/>
      <c r="E93" s="142"/>
      <c r="F93" s="145"/>
      <c r="G93" s="139"/>
    </row>
    <row r="94" spans="2:7">
      <c r="B94" s="139"/>
      <c r="C94" s="139"/>
      <c r="D94" s="139"/>
      <c r="E94" s="142"/>
      <c r="F94" s="145"/>
      <c r="G94" s="139"/>
    </row>
    <row r="95" spans="2:7">
      <c r="B95" s="139"/>
      <c r="C95" s="139"/>
      <c r="D95" s="139"/>
      <c r="E95" s="142"/>
      <c r="F95" s="145"/>
      <c r="G95" s="139"/>
    </row>
    <row r="96" spans="2:7">
      <c r="B96" s="139"/>
      <c r="C96" s="139"/>
      <c r="D96" s="139"/>
      <c r="E96" s="142"/>
      <c r="F96" s="145"/>
      <c r="G96" s="139"/>
    </row>
    <row r="97" spans="2:7">
      <c r="B97" s="103" t="s">
        <v>80</v>
      </c>
      <c r="C97" s="303">
        <f>'TAX COMP'!M4</f>
        <v>0</v>
      </c>
      <c r="D97" s="152" t="s">
        <v>286</v>
      </c>
      <c r="F97" s="145"/>
      <c r="G97" s="139"/>
    </row>
    <row r="98" spans="2:7" ht="14.25" customHeight="1">
      <c r="B98" s="103" t="s">
        <v>81</v>
      </c>
      <c r="C98" s="303">
        <f ca="1">NOW()</f>
        <v>41672.883834375003</v>
      </c>
      <c r="D98" s="265" t="s">
        <v>285</v>
      </c>
      <c r="E98" s="395" t="str">
        <f>'TAX COMP'!A2</f>
        <v xml:space="preserve">Shri / Smt. </v>
      </c>
      <c r="F98" s="395"/>
      <c r="G98" s="395"/>
    </row>
    <row r="99" spans="2:7">
      <c r="B99" s="139"/>
      <c r="C99" s="139"/>
      <c r="D99" s="152" t="s">
        <v>284</v>
      </c>
      <c r="E99" s="306">
        <f>'TAX COMP'!F2</f>
        <v>0</v>
      </c>
      <c r="F99" s="306"/>
      <c r="G99" s="306"/>
    </row>
    <row r="100" spans="2:7" hidden="1">
      <c r="B100" s="279"/>
      <c r="C100" s="162"/>
      <c r="D100" s="162"/>
      <c r="E100" s="266"/>
      <c r="F100" s="162"/>
      <c r="G100" s="162"/>
    </row>
    <row r="101" spans="2:7" hidden="1">
      <c r="B101" s="166"/>
      <c r="C101" s="162"/>
      <c r="D101" s="167">
        <v>41729</v>
      </c>
      <c r="E101" s="167">
        <f>'TAX COMP'!D30</f>
        <v>25725</v>
      </c>
      <c r="F101" s="168">
        <f>(+D101-E101)/365</f>
        <v>43.846575342465755</v>
      </c>
      <c r="G101" s="163" t="str">
        <f>"(Age as on 31.03.14)"</f>
        <v>(Age as on 31.03.14)</v>
      </c>
    </row>
    <row r="102" spans="2:7" hidden="1">
      <c r="B102" s="166"/>
      <c r="C102" s="162"/>
      <c r="D102" s="167" t="s">
        <v>225</v>
      </c>
      <c r="E102" s="167"/>
      <c r="F102" s="168">
        <f>ROUNDUP(DATEDIF(E101,D101,"Y"),2)</f>
        <v>43</v>
      </c>
      <c r="G102" s="163" t="str">
        <f>IF(F101&gt;=80,"VERY SR CITIZEN",IF(F101&gt;=60,"SR CITIZEN",G4))</f>
        <v>MALE</v>
      </c>
    </row>
    <row r="103" spans="2:7" hidden="1">
      <c r="B103" s="169"/>
      <c r="C103" s="170"/>
      <c r="D103" s="170"/>
      <c r="E103" s="170"/>
      <c r="F103" s="170"/>
      <c r="G103" s="171"/>
    </row>
    <row r="104" spans="2:7" hidden="1">
      <c r="B104" s="377"/>
      <c r="C104" s="378"/>
      <c r="D104" s="378"/>
      <c r="E104" s="378"/>
      <c r="F104" s="378"/>
      <c r="G104" s="379"/>
    </row>
    <row r="105" spans="2:7" hidden="1">
      <c r="B105" s="377"/>
      <c r="C105" s="378"/>
      <c r="D105" s="378"/>
      <c r="E105" s="378"/>
      <c r="F105" s="378"/>
      <c r="G105" s="379"/>
    </row>
    <row r="106" spans="2:7" hidden="1">
      <c r="B106" s="377"/>
      <c r="C106" s="378"/>
      <c r="D106" s="378"/>
      <c r="E106" s="378"/>
      <c r="F106" s="378"/>
      <c r="G106" s="379"/>
    </row>
    <row r="107" spans="2:7" hidden="1">
      <c r="B107" s="251" t="s">
        <v>269</v>
      </c>
      <c r="C107" s="264" t="str">
        <f>IF(G68&gt;1000000,(G68-1000000)*30%+(130000),IF(G68&gt;500000,(G68-500000)*20%+(30000),IF(G68&gt;200000,(G68-200000)*10%,"0")))</f>
        <v>0</v>
      </c>
      <c r="D107" s="162"/>
      <c r="E107" s="162"/>
      <c r="F107" s="162"/>
      <c r="G107" s="163"/>
    </row>
    <row r="108" spans="2:7" hidden="1">
      <c r="B108" s="251" t="s">
        <v>270</v>
      </c>
      <c r="C108" s="264" t="str">
        <f>IF(G68&gt;1000000,(G68-1000000)*30%+(130000),IF(G68&gt;500000,(G68-500000)*20%+(30000),IF(G68&gt;200000,(G68-200000)*10%,"0")))</f>
        <v>0</v>
      </c>
      <c r="D108" s="162"/>
      <c r="E108" s="162"/>
      <c r="F108" s="162"/>
      <c r="G108" s="163"/>
    </row>
    <row r="109" spans="2:7" hidden="1">
      <c r="B109" s="251" t="s">
        <v>271</v>
      </c>
      <c r="C109" s="264" t="str">
        <f>IF(G68&gt;1000000,(G68-1000000)*30%+(125000),IF(G68&gt;500000,(G68-500000)*20%+(25000),IF(G68&gt;250000,(G68-250000)*10%,"0")))</f>
        <v>0</v>
      </c>
      <c r="D109" s="162"/>
      <c r="E109" s="162"/>
      <c r="F109" s="162"/>
      <c r="G109" s="163"/>
    </row>
    <row r="110" spans="2:7" hidden="1">
      <c r="B110" s="251" t="s">
        <v>272</v>
      </c>
      <c r="C110" s="264" t="str">
        <f>IF(G68&gt;1000000,(G68-1000000)*30%+(100000),IF(G68&gt;500000,(G68-500000)*20%,"0"))</f>
        <v>0</v>
      </c>
      <c r="D110" s="162"/>
      <c r="E110" s="162"/>
      <c r="F110" s="162"/>
      <c r="G110" s="163"/>
    </row>
    <row r="111" spans="2:7" hidden="1">
      <c r="B111" s="165"/>
      <c r="C111" s="162"/>
      <c r="D111" s="162"/>
      <c r="E111" s="162"/>
      <c r="F111" s="162"/>
      <c r="G111" s="163"/>
    </row>
    <row r="112" spans="2:7" hidden="1">
      <c r="B112" s="165"/>
      <c r="C112" s="162"/>
      <c r="D112" s="162"/>
      <c r="E112" s="162"/>
      <c r="F112" s="162"/>
      <c r="G112" s="163"/>
    </row>
    <row r="113" spans="2:7" hidden="1">
      <c r="B113" s="165"/>
      <c r="C113" s="162"/>
      <c r="D113" s="162"/>
      <c r="E113" s="162"/>
      <c r="F113" s="162"/>
      <c r="G113" s="163"/>
    </row>
    <row r="114" spans="2:7" hidden="1">
      <c r="B114" s="165"/>
      <c r="C114" s="162"/>
      <c r="D114" s="162"/>
      <c r="E114" s="162"/>
      <c r="F114" s="162"/>
      <c r="G114" s="163"/>
    </row>
    <row r="115" spans="2:7" hidden="1">
      <c r="B115" s="165"/>
      <c r="C115" s="162"/>
      <c r="D115" s="162"/>
      <c r="E115" s="162"/>
      <c r="F115" s="162"/>
      <c r="G115" s="163"/>
    </row>
    <row r="116" spans="2:7" hidden="1">
      <c r="B116" s="165"/>
      <c r="C116" s="162"/>
      <c r="D116" s="162"/>
      <c r="E116" s="162"/>
      <c r="F116" s="162"/>
      <c r="G116" s="163"/>
    </row>
    <row r="117" spans="2:7" hidden="1">
      <c r="B117" s="165"/>
      <c r="C117" s="162"/>
      <c r="D117" s="162"/>
      <c r="E117" s="162"/>
      <c r="F117" s="162"/>
      <c r="G117" s="163"/>
    </row>
    <row r="118" spans="2:7" hidden="1">
      <c r="B118" s="165"/>
      <c r="C118" s="162"/>
      <c r="D118" s="162"/>
      <c r="E118" s="162"/>
      <c r="F118" s="162"/>
      <c r="G118" s="163"/>
    </row>
    <row r="119" spans="2:7" hidden="1">
      <c r="B119" s="165"/>
      <c r="C119" s="162"/>
      <c r="D119" s="162"/>
      <c r="E119" s="162"/>
      <c r="F119" s="162"/>
      <c r="G119" s="163"/>
    </row>
    <row r="120" spans="2:7" hidden="1">
      <c r="B120" s="165"/>
      <c r="C120" s="162"/>
      <c r="D120" s="162"/>
      <c r="E120" s="162"/>
      <c r="F120" s="162"/>
      <c r="G120" s="163"/>
    </row>
    <row r="121" spans="2:7" hidden="1">
      <c r="B121" s="165"/>
      <c r="C121" s="162"/>
      <c r="D121" s="162"/>
      <c r="E121" s="162"/>
      <c r="F121" s="162"/>
      <c r="G121" s="163"/>
    </row>
    <row r="122" spans="2:7" hidden="1">
      <c r="B122" s="165"/>
      <c r="C122" s="162"/>
      <c r="D122" s="162"/>
      <c r="E122" s="162"/>
      <c r="F122" s="162"/>
      <c r="G122" s="163"/>
    </row>
    <row r="123" spans="2:7" hidden="1">
      <c r="B123" s="165"/>
      <c r="C123" s="162"/>
      <c r="D123" s="162"/>
      <c r="E123" s="162"/>
      <c r="F123" s="162"/>
      <c r="G123" s="163"/>
    </row>
    <row r="124" spans="2:7" hidden="1">
      <c r="B124" s="165"/>
      <c r="C124" s="162"/>
      <c r="D124" s="162"/>
      <c r="E124" s="162"/>
      <c r="F124" s="162"/>
      <c r="G124" s="163"/>
    </row>
    <row r="125" spans="2:7" hidden="1">
      <c r="B125" s="165"/>
      <c r="C125" s="162"/>
      <c r="D125" s="162"/>
      <c r="E125" s="162"/>
      <c r="F125" s="162"/>
      <c r="G125" s="163"/>
    </row>
    <row r="126" spans="2:7" hidden="1">
      <c r="B126" s="165"/>
      <c r="C126" s="162"/>
      <c r="D126" s="162"/>
      <c r="E126" s="162"/>
      <c r="F126" s="162"/>
      <c r="G126" s="163"/>
    </row>
    <row r="127" spans="2:7" ht="15" hidden="1" thickBot="1">
      <c r="B127" s="164"/>
      <c r="C127" s="164"/>
      <c r="D127" s="164"/>
      <c r="E127" s="164"/>
      <c r="F127" s="164"/>
      <c r="G127" s="164"/>
    </row>
    <row r="128" spans="2:7"/>
  </sheetData>
  <sheetProtection password="C771" sheet="1" objects="1" scenarios="1"/>
  <protectedRanges>
    <protectedRange sqref="C4 C97:C98 F37:F39 G81:G82 F30:F31 F35" name="Range3_1"/>
  </protectedRanges>
  <mergeCells count="17">
    <mergeCell ref="B51:E51"/>
    <mergeCell ref="B52:E52"/>
    <mergeCell ref="B1:G2"/>
    <mergeCell ref="B104:G106"/>
    <mergeCell ref="C4:E4"/>
    <mergeCell ref="B8:F8"/>
    <mergeCell ref="B7:F7"/>
    <mergeCell ref="B13:G14"/>
    <mergeCell ref="C5:E5"/>
    <mergeCell ref="B46:E46"/>
    <mergeCell ref="B53:E53"/>
    <mergeCell ref="B54:E54"/>
    <mergeCell ref="B47:E47"/>
    <mergeCell ref="B48:E48"/>
    <mergeCell ref="B49:E49"/>
    <mergeCell ref="B50:E50"/>
    <mergeCell ref="E98:G98"/>
  </mergeCells>
  <phoneticPr fontId="50" type="noConversion"/>
  <dataValidations count="1">
    <dataValidation allowBlank="1" showInputMessage="1" showErrorMessage="1" promptTitle="Don't Enter" prompt=" " sqref="G55:G64"/>
  </dataValidations>
  <printOptions horizontalCentered="1"/>
  <pageMargins left="0.6" right="0.5" top="0.5" bottom="0.5" header="0.3" footer="0.3"/>
  <pageSetup paperSize="9" orientation="portrait" verticalDpi="0" r:id="rId1"/>
  <headerFooter>
    <oddFooter>&amp;L&amp;8mmmukhtar@gmail.com&amp;CPage &amp;P of &amp;N</oddFooter>
  </headerFooter>
</worksheet>
</file>

<file path=xl/worksheets/sheet3.xml><?xml version="1.0" encoding="utf-8"?>
<worksheet xmlns="http://schemas.openxmlformats.org/spreadsheetml/2006/main" xmlns:r="http://schemas.openxmlformats.org/officeDocument/2006/relationships">
  <sheetPr codeName="Sheet3">
    <tabColor rgb="FF92D050"/>
    <pageSetUpPr fitToPage="1"/>
  </sheetPr>
  <dimension ref="A1:AU202"/>
  <sheetViews>
    <sheetView showGridLines="0" showZeros="0" view="pageBreakPreview" zoomScaleSheetLayoutView="100" workbookViewId="0">
      <selection sqref="A1:AS1"/>
    </sheetView>
  </sheetViews>
  <sheetFormatPr defaultRowHeight="0" customHeight="1" zeroHeight="1"/>
  <cols>
    <col min="1" max="29" width="2.140625" style="48" customWidth="1"/>
    <col min="30" max="33" width="2.7109375" style="48" customWidth="1"/>
    <col min="34" max="35" width="2.140625" style="48" customWidth="1"/>
    <col min="36" max="39" width="2.7109375" style="48" customWidth="1"/>
    <col min="40" max="42" width="2.140625" style="48" customWidth="1"/>
    <col min="43" max="45" width="2.7109375" style="48" customWidth="1"/>
    <col min="46" max="46" width="0.7109375" style="48" customWidth="1"/>
    <col min="47" max="49" width="9.5703125" style="48" customWidth="1"/>
    <col min="50" max="16384" width="9.140625" style="48"/>
  </cols>
  <sheetData>
    <row r="1" spans="1:45" ht="18">
      <c r="A1" s="497" t="s">
        <v>85</v>
      </c>
      <c r="B1" s="497"/>
      <c r="C1" s="497"/>
      <c r="D1" s="497"/>
      <c r="E1" s="497"/>
      <c r="F1" s="497"/>
      <c r="G1" s="497"/>
      <c r="H1" s="497"/>
      <c r="I1" s="497"/>
      <c r="J1" s="497"/>
      <c r="K1" s="497"/>
      <c r="L1" s="497"/>
      <c r="M1" s="497"/>
      <c r="N1" s="497"/>
      <c r="O1" s="497"/>
      <c r="P1" s="497"/>
      <c r="Q1" s="497"/>
      <c r="R1" s="497"/>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c r="AR1" s="497"/>
      <c r="AS1" s="497"/>
    </row>
    <row r="2" spans="1:45" ht="12.75">
      <c r="A2" s="498" t="s">
        <v>86</v>
      </c>
      <c r="B2" s="499"/>
      <c r="C2" s="499"/>
      <c r="D2" s="499"/>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99"/>
      <c r="AM2" s="499"/>
      <c r="AN2" s="499"/>
      <c r="AO2" s="499"/>
      <c r="AP2" s="499"/>
      <c r="AQ2" s="499"/>
      <c r="AR2" s="499"/>
      <c r="AS2" s="500"/>
    </row>
    <row r="3" spans="1:45" ht="12.75">
      <c r="A3" s="446" t="s">
        <v>74</v>
      </c>
      <c r="B3" s="446"/>
      <c r="C3" s="446"/>
      <c r="D3" s="446"/>
      <c r="E3" s="446"/>
      <c r="F3" s="446"/>
      <c r="G3" s="446"/>
      <c r="H3" s="446"/>
      <c r="I3" s="446"/>
      <c r="J3" s="446"/>
      <c r="K3" s="446"/>
      <c r="L3" s="446"/>
      <c r="M3" s="446"/>
      <c r="N3" s="446"/>
      <c r="O3" s="446"/>
      <c r="P3" s="446"/>
      <c r="Q3" s="446"/>
      <c r="R3" s="446"/>
      <c r="S3" s="446"/>
      <c r="T3" s="446"/>
      <c r="U3" s="446"/>
      <c r="V3" s="446"/>
      <c r="W3" s="446"/>
      <c r="X3" s="446"/>
      <c r="Y3" s="446"/>
      <c r="Z3" s="446"/>
      <c r="AA3" s="446"/>
      <c r="AB3" s="446"/>
      <c r="AC3" s="446"/>
      <c r="AD3" s="446"/>
      <c r="AE3" s="446"/>
      <c r="AF3" s="446"/>
      <c r="AG3" s="446"/>
      <c r="AH3" s="446"/>
      <c r="AI3" s="446"/>
      <c r="AJ3" s="446"/>
      <c r="AK3" s="446"/>
      <c r="AL3" s="446"/>
      <c r="AM3" s="446"/>
      <c r="AN3" s="446"/>
      <c r="AO3" s="446"/>
      <c r="AP3" s="446"/>
      <c r="AQ3" s="446"/>
      <c r="AR3" s="446"/>
      <c r="AS3" s="446"/>
    </row>
    <row r="4" spans="1:45" ht="12.75">
      <c r="A4" s="418" t="s">
        <v>87</v>
      </c>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O4" s="418"/>
      <c r="AP4" s="418"/>
      <c r="AQ4" s="418"/>
      <c r="AR4" s="418"/>
      <c r="AS4" s="418"/>
    </row>
    <row r="5" spans="1:45" ht="12.75">
      <c r="A5" s="501" t="s">
        <v>88</v>
      </c>
      <c r="B5" s="502"/>
      <c r="C5" s="502"/>
      <c r="D5" s="502"/>
      <c r="E5" s="502"/>
      <c r="F5" s="502"/>
      <c r="G5" s="502"/>
      <c r="H5" s="502"/>
      <c r="I5" s="502"/>
      <c r="J5" s="502"/>
      <c r="K5" s="502"/>
      <c r="L5" s="502"/>
      <c r="M5" s="502"/>
      <c r="N5" s="502"/>
      <c r="O5" s="502"/>
      <c r="P5" s="502"/>
      <c r="Q5" s="502"/>
      <c r="R5" s="502"/>
      <c r="S5" s="502"/>
      <c r="T5" s="503"/>
      <c r="U5" s="504" t="s">
        <v>59</v>
      </c>
      <c r="V5" s="504"/>
      <c r="W5" s="504"/>
      <c r="X5" s="504"/>
      <c r="Y5" s="504"/>
      <c r="Z5" s="504"/>
      <c r="AA5" s="504"/>
      <c r="AB5" s="504"/>
      <c r="AC5" s="504"/>
      <c r="AD5" s="504"/>
      <c r="AE5" s="504"/>
      <c r="AF5" s="504"/>
      <c r="AG5" s="504"/>
      <c r="AH5" s="504"/>
      <c r="AI5" s="504"/>
      <c r="AJ5" s="504"/>
      <c r="AK5" s="504"/>
      <c r="AL5" s="504"/>
      <c r="AM5" s="504"/>
      <c r="AN5" s="504"/>
      <c r="AO5" s="504"/>
      <c r="AP5" s="504"/>
      <c r="AQ5" s="504"/>
      <c r="AR5" s="504"/>
      <c r="AS5" s="505"/>
    </row>
    <row r="6" spans="1:45" ht="12.75">
      <c r="A6" s="506">
        <f>'TAX COMP'!I4</f>
        <v>0</v>
      </c>
      <c r="B6" s="507"/>
      <c r="C6" s="507"/>
      <c r="D6" s="507"/>
      <c r="E6" s="507"/>
      <c r="F6" s="507"/>
      <c r="G6" s="507"/>
      <c r="H6" s="507"/>
      <c r="I6" s="507"/>
      <c r="J6" s="507"/>
      <c r="K6" s="507"/>
      <c r="L6" s="507"/>
      <c r="M6" s="507"/>
      <c r="N6" s="507"/>
      <c r="O6" s="507"/>
      <c r="P6" s="507"/>
      <c r="Q6" s="507"/>
      <c r="R6" s="507"/>
      <c r="S6" s="507"/>
      <c r="T6" s="508"/>
      <c r="U6" s="509" t="str">
        <f>'TAX COMP'!A2</f>
        <v xml:space="preserve">Shri / Smt. </v>
      </c>
      <c r="V6" s="510"/>
      <c r="W6" s="510"/>
      <c r="X6" s="510"/>
      <c r="Y6" s="510"/>
      <c r="Z6" s="510"/>
      <c r="AA6" s="510"/>
      <c r="AB6" s="510"/>
      <c r="AC6" s="510"/>
      <c r="AD6" s="510"/>
      <c r="AE6" s="510"/>
      <c r="AF6" s="510"/>
      <c r="AG6" s="510"/>
      <c r="AH6" s="510"/>
      <c r="AI6" s="510"/>
      <c r="AJ6" s="510"/>
      <c r="AK6" s="510"/>
      <c r="AL6" s="510"/>
      <c r="AM6" s="510"/>
      <c r="AN6" s="510"/>
      <c r="AO6" s="510"/>
      <c r="AP6" s="510"/>
      <c r="AQ6" s="510"/>
      <c r="AR6" s="510"/>
      <c r="AS6" s="511"/>
    </row>
    <row r="7" spans="1:45" ht="12.75">
      <c r="A7" s="512">
        <f>'TAX COMP'!B3</f>
        <v>0</v>
      </c>
      <c r="B7" s="513"/>
      <c r="C7" s="513"/>
      <c r="D7" s="513"/>
      <c r="E7" s="513"/>
      <c r="F7" s="513"/>
      <c r="G7" s="513"/>
      <c r="H7" s="513"/>
      <c r="I7" s="513"/>
      <c r="J7" s="513"/>
      <c r="K7" s="513"/>
      <c r="L7" s="513"/>
      <c r="M7" s="513"/>
      <c r="N7" s="513"/>
      <c r="O7" s="513"/>
      <c r="P7" s="513"/>
      <c r="Q7" s="513"/>
      <c r="R7" s="513"/>
      <c r="S7" s="513"/>
      <c r="T7" s="514"/>
      <c r="U7" s="515">
        <f>'TAX COMP'!F2</f>
        <v>0</v>
      </c>
      <c r="V7" s="516"/>
      <c r="W7" s="516"/>
      <c r="X7" s="516"/>
      <c r="Y7" s="516"/>
      <c r="Z7" s="516"/>
      <c r="AA7" s="516"/>
      <c r="AB7" s="516"/>
      <c r="AC7" s="516"/>
      <c r="AD7" s="516"/>
      <c r="AE7" s="516"/>
      <c r="AF7" s="516"/>
      <c r="AG7" s="516"/>
      <c r="AH7" s="516"/>
      <c r="AI7" s="516"/>
      <c r="AJ7" s="516"/>
      <c r="AK7" s="516"/>
      <c r="AL7" s="516"/>
      <c r="AM7" s="516"/>
      <c r="AN7" s="516"/>
      <c r="AO7" s="516"/>
      <c r="AP7" s="516"/>
      <c r="AQ7" s="516"/>
      <c r="AR7" s="516"/>
      <c r="AS7" s="517"/>
    </row>
    <row r="8" spans="1:45" ht="12.75">
      <c r="A8" s="518" t="s">
        <v>89</v>
      </c>
      <c r="B8" s="519"/>
      <c r="C8" s="519"/>
      <c r="D8" s="519"/>
      <c r="E8" s="519"/>
      <c r="F8" s="519"/>
      <c r="G8" s="519"/>
      <c r="H8" s="519"/>
      <c r="I8" s="519"/>
      <c r="J8" s="519"/>
      <c r="K8" s="518" t="s">
        <v>90</v>
      </c>
      <c r="L8" s="519"/>
      <c r="M8" s="519"/>
      <c r="N8" s="519"/>
      <c r="O8" s="519"/>
      <c r="P8" s="519"/>
      <c r="Q8" s="519"/>
      <c r="R8" s="519"/>
      <c r="S8" s="519"/>
      <c r="T8" s="520"/>
      <c r="U8" s="521" t="s">
        <v>91</v>
      </c>
      <c r="V8" s="522"/>
      <c r="W8" s="522"/>
      <c r="X8" s="522"/>
      <c r="Y8" s="522"/>
      <c r="Z8" s="522"/>
      <c r="AA8" s="522"/>
      <c r="AB8" s="522"/>
      <c r="AC8" s="522"/>
      <c r="AD8" s="522"/>
      <c r="AE8" s="522"/>
      <c r="AF8" s="522"/>
      <c r="AG8" s="522"/>
      <c r="AH8" s="522"/>
      <c r="AI8" s="522"/>
      <c r="AJ8" s="522"/>
      <c r="AK8" s="522"/>
      <c r="AL8" s="522"/>
      <c r="AM8" s="522"/>
      <c r="AN8" s="522"/>
      <c r="AO8" s="522"/>
      <c r="AP8" s="522"/>
      <c r="AQ8" s="522"/>
      <c r="AR8" s="522"/>
      <c r="AS8" s="523"/>
    </row>
    <row r="9" spans="1:45" ht="12.75">
      <c r="A9" s="446"/>
      <c r="B9" s="446"/>
      <c r="C9" s="446"/>
      <c r="D9" s="446"/>
      <c r="E9" s="446"/>
      <c r="F9" s="446"/>
      <c r="G9" s="446"/>
      <c r="H9" s="446"/>
      <c r="I9" s="446"/>
      <c r="J9" s="446"/>
      <c r="K9" s="446">
        <f>'TAX COMP'!K3</f>
        <v>0</v>
      </c>
      <c r="L9" s="446"/>
      <c r="M9" s="446"/>
      <c r="N9" s="446"/>
      <c r="O9" s="446"/>
      <c r="P9" s="446"/>
      <c r="Q9" s="446"/>
      <c r="R9" s="446"/>
      <c r="S9" s="446"/>
      <c r="T9" s="446"/>
      <c r="U9" s="524">
        <f>'TAX COMP'!F3</f>
        <v>0</v>
      </c>
      <c r="V9" s="525"/>
      <c r="W9" s="525"/>
      <c r="X9" s="525"/>
      <c r="Y9" s="525"/>
      <c r="Z9" s="525"/>
      <c r="AA9" s="525"/>
      <c r="AB9" s="525"/>
      <c r="AC9" s="525"/>
      <c r="AD9" s="525"/>
      <c r="AE9" s="525"/>
      <c r="AF9" s="525"/>
      <c r="AG9" s="525"/>
      <c r="AH9" s="525"/>
      <c r="AI9" s="525"/>
      <c r="AJ9" s="525"/>
      <c r="AK9" s="525"/>
      <c r="AL9" s="525"/>
      <c r="AM9" s="525"/>
      <c r="AN9" s="525"/>
      <c r="AO9" s="525"/>
      <c r="AP9" s="525"/>
      <c r="AQ9" s="525"/>
      <c r="AR9" s="525"/>
      <c r="AS9" s="526"/>
    </row>
    <row r="10" spans="1:45" ht="12.75">
      <c r="A10" s="556" t="s">
        <v>92</v>
      </c>
      <c r="B10" s="557"/>
      <c r="C10" s="557"/>
      <c r="D10" s="557"/>
      <c r="E10" s="557"/>
      <c r="F10" s="557"/>
      <c r="G10" s="557"/>
      <c r="H10" s="557"/>
      <c r="I10" s="557"/>
      <c r="J10" s="557"/>
      <c r="K10" s="557"/>
      <c r="L10" s="557"/>
      <c r="M10" s="557"/>
      <c r="N10" s="557"/>
      <c r="O10" s="557"/>
      <c r="P10" s="557"/>
      <c r="Q10" s="557"/>
      <c r="R10" s="557"/>
      <c r="S10" s="557"/>
      <c r="T10" s="557"/>
      <c r="U10" s="532" t="s">
        <v>76</v>
      </c>
      <c r="V10" s="533"/>
      <c r="W10" s="533"/>
      <c r="X10" s="533"/>
      <c r="Y10" s="533"/>
      <c r="Z10" s="533"/>
      <c r="AA10" s="533"/>
      <c r="AB10" s="533"/>
      <c r="AC10" s="533"/>
      <c r="AD10" s="533"/>
      <c r="AE10" s="533"/>
      <c r="AF10" s="533"/>
      <c r="AG10" s="534"/>
      <c r="AH10" s="551" t="s">
        <v>93</v>
      </c>
      <c r="AI10" s="552"/>
      <c r="AJ10" s="552"/>
      <c r="AK10" s="552"/>
      <c r="AL10" s="552"/>
      <c r="AM10" s="552"/>
      <c r="AN10" s="552"/>
      <c r="AO10" s="552"/>
      <c r="AP10" s="552"/>
      <c r="AQ10" s="552"/>
      <c r="AR10" s="552"/>
      <c r="AS10" s="558"/>
    </row>
    <row r="11" spans="1:45" ht="12.75">
      <c r="A11" s="528" t="s">
        <v>209</v>
      </c>
      <c r="B11" s="529"/>
      <c r="C11" s="529"/>
      <c r="D11" s="529"/>
      <c r="E11" s="530"/>
      <c r="F11" s="530"/>
      <c r="G11" s="530"/>
      <c r="H11" s="530"/>
      <c r="I11" s="530"/>
      <c r="J11" s="530"/>
      <c r="K11" s="530"/>
      <c r="L11" s="530"/>
      <c r="M11" s="530"/>
      <c r="N11" s="530"/>
      <c r="O11" s="530"/>
      <c r="P11" s="530"/>
      <c r="Q11" s="530"/>
      <c r="R11" s="530"/>
      <c r="S11" s="530"/>
      <c r="T11" s="531"/>
      <c r="U11" s="535"/>
      <c r="V11" s="535"/>
      <c r="W11" s="535"/>
      <c r="X11" s="535"/>
      <c r="Y11" s="535"/>
      <c r="Z11" s="535"/>
      <c r="AA11" s="535"/>
      <c r="AB11" s="535"/>
      <c r="AC11" s="535"/>
      <c r="AD11" s="535"/>
      <c r="AE11" s="535"/>
      <c r="AF11" s="535"/>
      <c r="AG11" s="536"/>
      <c r="AH11" s="559"/>
      <c r="AI11" s="560"/>
      <c r="AJ11" s="560"/>
      <c r="AK11" s="560"/>
      <c r="AL11" s="560"/>
      <c r="AM11" s="560"/>
      <c r="AN11" s="560"/>
      <c r="AO11" s="560"/>
      <c r="AP11" s="560"/>
      <c r="AQ11" s="560"/>
      <c r="AR11" s="560"/>
      <c r="AS11" s="561"/>
    </row>
    <row r="12" spans="1:45" ht="12.75">
      <c r="A12" s="571"/>
      <c r="B12" s="572"/>
      <c r="C12" s="572"/>
      <c r="D12" s="572"/>
      <c r="E12" s="572"/>
      <c r="F12" s="572"/>
      <c r="G12" s="572"/>
      <c r="H12" s="572"/>
      <c r="I12" s="572"/>
      <c r="J12" s="572"/>
      <c r="K12" s="572"/>
      <c r="L12" s="572"/>
      <c r="M12" s="572"/>
      <c r="N12" s="572"/>
      <c r="O12" s="572"/>
      <c r="P12" s="572"/>
      <c r="Q12" s="572"/>
      <c r="R12" s="572"/>
      <c r="S12" s="572"/>
      <c r="T12" s="573"/>
      <c r="U12" s="574" t="s">
        <v>274</v>
      </c>
      <c r="V12" s="574"/>
      <c r="W12" s="574"/>
      <c r="X12" s="574"/>
      <c r="Y12" s="574"/>
      <c r="Z12" s="574"/>
      <c r="AA12" s="574"/>
      <c r="AB12" s="574"/>
      <c r="AC12" s="574"/>
      <c r="AD12" s="574"/>
      <c r="AE12" s="574"/>
      <c r="AF12" s="574"/>
      <c r="AG12" s="575"/>
      <c r="AH12" s="567" t="s">
        <v>38</v>
      </c>
      <c r="AI12" s="522"/>
      <c r="AJ12" s="522"/>
      <c r="AK12" s="522"/>
      <c r="AL12" s="568"/>
      <c r="AM12" s="562" t="s">
        <v>39</v>
      </c>
      <c r="AN12" s="562"/>
      <c r="AO12" s="562"/>
      <c r="AP12" s="562"/>
      <c r="AQ12" s="562"/>
      <c r="AR12" s="562"/>
      <c r="AS12" s="563"/>
    </row>
    <row r="13" spans="1:45" ht="12.75">
      <c r="A13" s="564" t="s">
        <v>210</v>
      </c>
      <c r="B13" s="565"/>
      <c r="C13" s="566"/>
      <c r="D13" s="566"/>
      <c r="E13" s="566"/>
      <c r="F13" s="566"/>
      <c r="G13" s="566"/>
      <c r="H13" s="566"/>
      <c r="I13" s="566"/>
      <c r="J13" s="566"/>
      <c r="K13" s="566"/>
      <c r="L13" s="486" t="s">
        <v>207</v>
      </c>
      <c r="M13" s="540"/>
      <c r="N13" s="449"/>
      <c r="O13" s="449"/>
      <c r="P13" s="449"/>
      <c r="Q13" s="449"/>
      <c r="R13" s="449"/>
      <c r="S13" s="449"/>
      <c r="T13" s="539"/>
      <c r="U13" s="576"/>
      <c r="V13" s="576"/>
      <c r="W13" s="576"/>
      <c r="X13" s="576"/>
      <c r="Y13" s="576"/>
      <c r="Z13" s="576"/>
      <c r="AA13" s="576"/>
      <c r="AB13" s="576"/>
      <c r="AC13" s="576"/>
      <c r="AD13" s="576"/>
      <c r="AE13" s="576"/>
      <c r="AF13" s="576"/>
      <c r="AG13" s="577"/>
      <c r="AH13" s="537">
        <v>41365</v>
      </c>
      <c r="AI13" s="537"/>
      <c r="AJ13" s="537"/>
      <c r="AK13" s="537"/>
      <c r="AL13" s="537"/>
      <c r="AM13" s="537">
        <v>41729</v>
      </c>
      <c r="AN13" s="537"/>
      <c r="AO13" s="537"/>
      <c r="AP13" s="537"/>
      <c r="AQ13" s="537"/>
      <c r="AR13" s="537"/>
      <c r="AS13" s="538"/>
    </row>
    <row r="14" spans="1:45" ht="12.75">
      <c r="A14" s="418" t="s">
        <v>94</v>
      </c>
      <c r="B14" s="418"/>
      <c r="C14" s="418"/>
      <c r="D14" s="418"/>
      <c r="E14" s="418"/>
      <c r="F14" s="418"/>
      <c r="G14" s="418"/>
      <c r="H14" s="418"/>
      <c r="I14" s="418"/>
      <c r="J14" s="418"/>
      <c r="K14" s="418"/>
      <c r="L14" s="418"/>
      <c r="M14" s="418"/>
      <c r="N14" s="418"/>
      <c r="O14" s="418"/>
      <c r="P14" s="418"/>
      <c r="Q14" s="418"/>
      <c r="R14" s="418"/>
      <c r="S14" s="418"/>
      <c r="T14" s="418"/>
      <c r="U14" s="418"/>
      <c r="V14" s="418"/>
      <c r="W14" s="418"/>
      <c r="X14" s="418"/>
      <c r="Y14" s="418"/>
      <c r="Z14" s="418"/>
      <c r="AA14" s="418"/>
      <c r="AB14" s="418"/>
      <c r="AC14" s="418"/>
      <c r="AD14" s="418"/>
      <c r="AE14" s="418"/>
      <c r="AF14" s="418"/>
      <c r="AG14" s="418"/>
      <c r="AH14" s="418"/>
      <c r="AI14" s="418"/>
      <c r="AJ14" s="418"/>
      <c r="AK14" s="418"/>
      <c r="AL14" s="418"/>
      <c r="AM14" s="418"/>
      <c r="AN14" s="418"/>
      <c r="AO14" s="418"/>
      <c r="AP14" s="418"/>
      <c r="AQ14" s="418"/>
      <c r="AR14" s="418"/>
      <c r="AS14" s="418"/>
    </row>
    <row r="15" spans="1:45" ht="12.75" customHeight="1">
      <c r="A15" s="551" t="s">
        <v>60</v>
      </c>
      <c r="B15" s="552"/>
      <c r="C15" s="552"/>
      <c r="D15" s="553"/>
      <c r="E15" s="541" t="s">
        <v>77</v>
      </c>
      <c r="F15" s="542"/>
      <c r="G15" s="542"/>
      <c r="H15" s="542"/>
      <c r="I15" s="542"/>
      <c r="J15" s="542"/>
      <c r="K15" s="542"/>
      <c r="L15" s="542"/>
      <c r="M15" s="542"/>
      <c r="N15" s="542"/>
      <c r="O15" s="542"/>
      <c r="P15" s="542"/>
      <c r="Q15" s="542"/>
      <c r="R15" s="547"/>
      <c r="S15" s="541" t="s">
        <v>95</v>
      </c>
      <c r="T15" s="542"/>
      <c r="U15" s="542"/>
      <c r="V15" s="542"/>
      <c r="W15" s="542"/>
      <c r="X15" s="542"/>
      <c r="Y15" s="542"/>
      <c r="Z15" s="542"/>
      <c r="AA15" s="542"/>
      <c r="AB15" s="542"/>
      <c r="AC15" s="542"/>
      <c r="AD15" s="542"/>
      <c r="AE15" s="542"/>
      <c r="AF15" s="542"/>
      <c r="AG15" s="547"/>
      <c r="AH15" s="541" t="s">
        <v>78</v>
      </c>
      <c r="AI15" s="542"/>
      <c r="AJ15" s="542"/>
      <c r="AK15" s="542"/>
      <c r="AL15" s="542"/>
      <c r="AM15" s="542"/>
      <c r="AN15" s="542"/>
      <c r="AO15" s="542"/>
      <c r="AP15" s="542"/>
      <c r="AQ15" s="542"/>
      <c r="AR15" s="542"/>
      <c r="AS15" s="543"/>
    </row>
    <row r="16" spans="1:45" ht="12.75">
      <c r="A16" s="554"/>
      <c r="B16" s="535"/>
      <c r="C16" s="535"/>
      <c r="D16" s="555"/>
      <c r="E16" s="548"/>
      <c r="F16" s="549"/>
      <c r="G16" s="549"/>
      <c r="H16" s="549"/>
      <c r="I16" s="549"/>
      <c r="J16" s="549"/>
      <c r="K16" s="549"/>
      <c r="L16" s="549"/>
      <c r="M16" s="549"/>
      <c r="N16" s="549"/>
      <c r="O16" s="549"/>
      <c r="P16" s="549"/>
      <c r="Q16" s="549"/>
      <c r="R16" s="550"/>
      <c r="S16" s="548"/>
      <c r="T16" s="549"/>
      <c r="U16" s="549"/>
      <c r="V16" s="549"/>
      <c r="W16" s="549"/>
      <c r="X16" s="549"/>
      <c r="Y16" s="549"/>
      <c r="Z16" s="549"/>
      <c r="AA16" s="549"/>
      <c r="AB16" s="549"/>
      <c r="AC16" s="549"/>
      <c r="AD16" s="549"/>
      <c r="AE16" s="549"/>
      <c r="AF16" s="549"/>
      <c r="AG16" s="550"/>
      <c r="AH16" s="544"/>
      <c r="AI16" s="545"/>
      <c r="AJ16" s="545"/>
      <c r="AK16" s="545"/>
      <c r="AL16" s="545"/>
      <c r="AM16" s="545"/>
      <c r="AN16" s="545"/>
      <c r="AO16" s="545"/>
      <c r="AP16" s="545"/>
      <c r="AQ16" s="545"/>
      <c r="AR16" s="545"/>
      <c r="AS16" s="546"/>
    </row>
    <row r="17" spans="1:45" ht="12.75">
      <c r="A17" s="488" t="s">
        <v>96</v>
      </c>
      <c r="B17" s="489"/>
      <c r="C17" s="489"/>
      <c r="D17" s="490"/>
      <c r="E17" s="477" t="s">
        <v>97</v>
      </c>
      <c r="F17" s="478"/>
      <c r="G17" s="478"/>
      <c r="H17" s="478"/>
      <c r="I17" s="478"/>
      <c r="J17" s="478"/>
      <c r="K17" s="478"/>
      <c r="L17" s="478"/>
      <c r="M17" s="478"/>
      <c r="N17" s="478"/>
      <c r="O17" s="478"/>
      <c r="P17" s="478"/>
      <c r="Q17" s="478"/>
      <c r="R17" s="479"/>
      <c r="S17" s="483">
        <f>SUM(D125:S127)</f>
        <v>0</v>
      </c>
      <c r="T17" s="484"/>
      <c r="U17" s="484"/>
      <c r="V17" s="484"/>
      <c r="W17" s="484"/>
      <c r="X17" s="484"/>
      <c r="Y17" s="484"/>
      <c r="Z17" s="484"/>
      <c r="AA17" s="484"/>
      <c r="AB17" s="484"/>
      <c r="AC17" s="484"/>
      <c r="AD17" s="484"/>
      <c r="AE17" s="484"/>
      <c r="AF17" s="484"/>
      <c r="AG17" s="484"/>
      <c r="AH17" s="527">
        <f>S17</f>
        <v>0</v>
      </c>
      <c r="AI17" s="527"/>
      <c r="AJ17" s="527"/>
      <c r="AK17" s="527"/>
      <c r="AL17" s="527"/>
      <c r="AM17" s="527"/>
      <c r="AN17" s="527"/>
      <c r="AO17" s="527"/>
      <c r="AP17" s="527"/>
      <c r="AQ17" s="527"/>
      <c r="AR17" s="527"/>
      <c r="AS17" s="527"/>
    </row>
    <row r="18" spans="1:45" ht="12.75">
      <c r="A18" s="488" t="s">
        <v>98</v>
      </c>
      <c r="B18" s="489"/>
      <c r="C18" s="489"/>
      <c r="D18" s="490"/>
      <c r="E18" s="477" t="s">
        <v>97</v>
      </c>
      <c r="F18" s="478"/>
      <c r="G18" s="478"/>
      <c r="H18" s="478"/>
      <c r="I18" s="478"/>
      <c r="J18" s="478"/>
      <c r="K18" s="478"/>
      <c r="L18" s="478"/>
      <c r="M18" s="478"/>
      <c r="N18" s="478"/>
      <c r="O18" s="478"/>
      <c r="P18" s="478"/>
      <c r="Q18" s="478"/>
      <c r="R18" s="479"/>
      <c r="S18" s="483">
        <f>SUM('FORM-16'!D128:S130)</f>
        <v>0</v>
      </c>
      <c r="T18" s="484"/>
      <c r="U18" s="484"/>
      <c r="V18" s="484"/>
      <c r="W18" s="484"/>
      <c r="X18" s="484"/>
      <c r="Y18" s="484"/>
      <c r="Z18" s="484"/>
      <c r="AA18" s="484"/>
      <c r="AB18" s="484"/>
      <c r="AC18" s="484"/>
      <c r="AD18" s="484"/>
      <c r="AE18" s="484"/>
      <c r="AF18" s="484"/>
      <c r="AG18" s="484"/>
      <c r="AH18" s="527">
        <f>S18</f>
        <v>0</v>
      </c>
      <c r="AI18" s="527"/>
      <c r="AJ18" s="527"/>
      <c r="AK18" s="527"/>
      <c r="AL18" s="527"/>
      <c r="AM18" s="527"/>
      <c r="AN18" s="527"/>
      <c r="AO18" s="527"/>
      <c r="AP18" s="527"/>
      <c r="AQ18" s="527"/>
      <c r="AR18" s="527"/>
      <c r="AS18" s="527"/>
    </row>
    <row r="19" spans="1:45" ht="12.75">
      <c r="A19" s="488" t="s">
        <v>99</v>
      </c>
      <c r="B19" s="489"/>
      <c r="C19" s="489"/>
      <c r="D19" s="490"/>
      <c r="E19" s="477" t="s">
        <v>97</v>
      </c>
      <c r="F19" s="478"/>
      <c r="G19" s="478"/>
      <c r="H19" s="478"/>
      <c r="I19" s="478"/>
      <c r="J19" s="478"/>
      <c r="K19" s="478"/>
      <c r="L19" s="478"/>
      <c r="M19" s="478"/>
      <c r="N19" s="478"/>
      <c r="O19" s="478"/>
      <c r="P19" s="478"/>
      <c r="Q19" s="478"/>
      <c r="R19" s="479"/>
      <c r="S19" s="483">
        <f>SUM(D131:S133)</f>
        <v>0</v>
      </c>
      <c r="T19" s="484"/>
      <c r="U19" s="484"/>
      <c r="V19" s="484"/>
      <c r="W19" s="484"/>
      <c r="X19" s="484"/>
      <c r="Y19" s="484"/>
      <c r="Z19" s="484"/>
      <c r="AA19" s="484"/>
      <c r="AB19" s="484"/>
      <c r="AC19" s="484"/>
      <c r="AD19" s="484"/>
      <c r="AE19" s="484"/>
      <c r="AF19" s="484"/>
      <c r="AG19" s="484"/>
      <c r="AH19" s="527">
        <f>S19</f>
        <v>0</v>
      </c>
      <c r="AI19" s="527"/>
      <c r="AJ19" s="527"/>
      <c r="AK19" s="527"/>
      <c r="AL19" s="527"/>
      <c r="AM19" s="527"/>
      <c r="AN19" s="527"/>
      <c r="AO19" s="527"/>
      <c r="AP19" s="527"/>
      <c r="AQ19" s="527"/>
      <c r="AR19" s="527"/>
      <c r="AS19" s="527"/>
    </row>
    <row r="20" spans="1:45" ht="12.75">
      <c r="A20" s="488" t="s">
        <v>100</v>
      </c>
      <c r="B20" s="489"/>
      <c r="C20" s="489"/>
      <c r="D20" s="490"/>
      <c r="E20" s="477" t="s">
        <v>97</v>
      </c>
      <c r="F20" s="478"/>
      <c r="G20" s="478"/>
      <c r="H20" s="478"/>
      <c r="I20" s="478"/>
      <c r="J20" s="478"/>
      <c r="K20" s="478"/>
      <c r="L20" s="478"/>
      <c r="M20" s="478"/>
      <c r="N20" s="478"/>
      <c r="O20" s="478"/>
      <c r="P20" s="478"/>
      <c r="Q20" s="478"/>
      <c r="R20" s="479"/>
      <c r="S20" s="483">
        <f>SUM(D134:S136)</f>
        <v>0</v>
      </c>
      <c r="T20" s="484"/>
      <c r="U20" s="484"/>
      <c r="V20" s="484"/>
      <c r="W20" s="484"/>
      <c r="X20" s="484"/>
      <c r="Y20" s="484"/>
      <c r="Z20" s="484"/>
      <c r="AA20" s="484"/>
      <c r="AB20" s="484"/>
      <c r="AC20" s="484"/>
      <c r="AD20" s="484"/>
      <c r="AE20" s="484"/>
      <c r="AF20" s="484"/>
      <c r="AG20" s="484"/>
      <c r="AH20" s="527">
        <f>S20</f>
        <v>0</v>
      </c>
      <c r="AI20" s="527"/>
      <c r="AJ20" s="527"/>
      <c r="AK20" s="527"/>
      <c r="AL20" s="527"/>
      <c r="AM20" s="527"/>
      <c r="AN20" s="527"/>
      <c r="AO20" s="527"/>
      <c r="AP20" s="527"/>
      <c r="AQ20" s="527"/>
      <c r="AR20" s="527"/>
      <c r="AS20" s="527"/>
    </row>
    <row r="21" spans="1:45" ht="12.75">
      <c r="A21" s="480" t="s">
        <v>0</v>
      </c>
      <c r="B21" s="481"/>
      <c r="C21" s="481"/>
      <c r="D21" s="481"/>
      <c r="E21" s="481"/>
      <c r="F21" s="481"/>
      <c r="G21" s="481"/>
      <c r="H21" s="481"/>
      <c r="I21" s="481"/>
      <c r="J21" s="481"/>
      <c r="K21" s="481"/>
      <c r="L21" s="481"/>
      <c r="M21" s="481"/>
      <c r="N21" s="481"/>
      <c r="O21" s="481"/>
      <c r="P21" s="481"/>
      <c r="Q21" s="481"/>
      <c r="R21" s="482"/>
      <c r="S21" s="569">
        <f>SUM(S17:AG20)</f>
        <v>0</v>
      </c>
      <c r="T21" s="570"/>
      <c r="U21" s="570"/>
      <c r="V21" s="570"/>
      <c r="W21" s="570"/>
      <c r="X21" s="570"/>
      <c r="Y21" s="570"/>
      <c r="Z21" s="570"/>
      <c r="AA21" s="570"/>
      <c r="AB21" s="570"/>
      <c r="AC21" s="570"/>
      <c r="AD21" s="570"/>
      <c r="AE21" s="570"/>
      <c r="AF21" s="570"/>
      <c r="AG21" s="570"/>
      <c r="AH21" s="586">
        <f>S21</f>
        <v>0</v>
      </c>
      <c r="AI21" s="586"/>
      <c r="AJ21" s="586"/>
      <c r="AK21" s="586"/>
      <c r="AL21" s="586"/>
      <c r="AM21" s="586"/>
      <c r="AN21" s="586"/>
      <c r="AO21" s="586"/>
      <c r="AP21" s="586"/>
      <c r="AQ21" s="586"/>
      <c r="AR21" s="586"/>
      <c r="AS21" s="586"/>
    </row>
    <row r="22" spans="1:45" ht="12.75">
      <c r="A22" s="493" t="s">
        <v>79</v>
      </c>
      <c r="B22" s="494"/>
      <c r="C22" s="494"/>
      <c r="D22" s="494"/>
      <c r="E22" s="494"/>
      <c r="F22" s="494"/>
      <c r="G22" s="494"/>
      <c r="H22" s="494"/>
      <c r="I22" s="494"/>
      <c r="J22" s="494"/>
      <c r="K22" s="494"/>
      <c r="L22" s="494"/>
      <c r="M22" s="494"/>
      <c r="N22" s="494"/>
      <c r="O22" s="494"/>
      <c r="P22" s="494"/>
      <c r="Q22" s="494"/>
      <c r="R22" s="494"/>
      <c r="S22" s="494"/>
      <c r="T22" s="494"/>
      <c r="U22" s="494"/>
      <c r="V22" s="494"/>
      <c r="W22" s="494"/>
      <c r="X22" s="494"/>
      <c r="Y22" s="494"/>
      <c r="Z22" s="494"/>
      <c r="AA22" s="494"/>
      <c r="AB22" s="494"/>
      <c r="AC22" s="494"/>
      <c r="AD22" s="494"/>
      <c r="AE22" s="494"/>
      <c r="AF22" s="494"/>
      <c r="AG22" s="494"/>
      <c r="AH22" s="495"/>
      <c r="AI22" s="495"/>
      <c r="AJ22" s="495"/>
      <c r="AK22" s="495"/>
      <c r="AL22" s="495"/>
      <c r="AM22" s="495"/>
      <c r="AN22" s="495"/>
      <c r="AO22" s="495"/>
      <c r="AP22" s="495"/>
      <c r="AQ22" s="495"/>
      <c r="AR22" s="495"/>
      <c r="AS22" s="496"/>
    </row>
    <row r="23" spans="1:45" ht="12.75">
      <c r="A23" s="485" t="s">
        <v>199</v>
      </c>
      <c r="B23" s="486"/>
      <c r="C23" s="486"/>
      <c r="D23" s="486"/>
      <c r="E23" s="486"/>
      <c r="F23" s="486"/>
      <c r="G23" s="486"/>
      <c r="H23" s="486"/>
      <c r="I23" s="486"/>
      <c r="J23" s="486"/>
      <c r="K23" s="486"/>
      <c r="L23" s="486"/>
      <c r="M23" s="486"/>
      <c r="N23" s="486"/>
      <c r="O23" s="486"/>
      <c r="P23" s="486"/>
      <c r="Q23" s="486"/>
      <c r="R23" s="486"/>
      <c r="S23" s="486"/>
      <c r="T23" s="486"/>
      <c r="U23" s="486"/>
      <c r="V23" s="486"/>
      <c r="W23" s="486"/>
      <c r="X23" s="486"/>
      <c r="Y23" s="486"/>
      <c r="Z23" s="486"/>
      <c r="AA23" s="486"/>
      <c r="AB23" s="486"/>
      <c r="AC23" s="486"/>
      <c r="AD23" s="486"/>
      <c r="AE23" s="486"/>
      <c r="AF23" s="486"/>
      <c r="AG23" s="486"/>
      <c r="AH23" s="486"/>
      <c r="AI23" s="486"/>
      <c r="AJ23" s="486"/>
      <c r="AK23" s="486"/>
      <c r="AL23" s="486"/>
      <c r="AM23" s="486"/>
      <c r="AN23" s="486"/>
      <c r="AO23" s="486"/>
      <c r="AP23" s="486"/>
      <c r="AQ23" s="486"/>
      <c r="AR23" s="486"/>
      <c r="AS23" s="487"/>
    </row>
    <row r="24" spans="1:45" ht="12.75">
      <c r="A24" s="578" t="s">
        <v>101</v>
      </c>
      <c r="B24" s="579"/>
      <c r="C24" s="580" t="s">
        <v>68</v>
      </c>
      <c r="D24" s="580"/>
      <c r="E24" s="580"/>
      <c r="F24" s="580"/>
      <c r="G24" s="580"/>
      <c r="H24" s="580"/>
      <c r="I24" s="580"/>
      <c r="J24" s="580"/>
      <c r="K24" s="580"/>
      <c r="L24" s="580"/>
      <c r="M24" s="580"/>
      <c r="N24" s="580"/>
      <c r="O24" s="580"/>
      <c r="P24" s="580"/>
      <c r="Q24" s="580"/>
      <c r="R24" s="580"/>
      <c r="S24" s="580"/>
      <c r="T24" s="580"/>
      <c r="U24" s="580"/>
      <c r="V24" s="580"/>
      <c r="W24" s="580"/>
      <c r="X24" s="580"/>
      <c r="Y24" s="580"/>
      <c r="Z24" s="580"/>
      <c r="AA24" s="581"/>
      <c r="AB24" s="582"/>
      <c r="AC24" s="583"/>
      <c r="AD24" s="584"/>
      <c r="AE24" s="585"/>
      <c r="AF24" s="585"/>
      <c r="AG24" s="585"/>
      <c r="AH24" s="53"/>
      <c r="AI24" s="54"/>
      <c r="AJ24" s="54"/>
      <c r="AK24" s="54"/>
      <c r="AL24" s="54"/>
      <c r="AM24" s="55"/>
      <c r="AN24" s="53"/>
      <c r="AO24" s="54"/>
      <c r="AP24" s="54"/>
      <c r="AQ24" s="54"/>
      <c r="AR24" s="54"/>
      <c r="AS24" s="55"/>
    </row>
    <row r="25" spans="1:45" ht="12.75">
      <c r="A25" s="430"/>
      <c r="B25" s="413"/>
      <c r="C25" s="413" t="s">
        <v>61</v>
      </c>
      <c r="D25" s="413"/>
      <c r="E25" s="56"/>
      <c r="F25" s="416" t="s">
        <v>62</v>
      </c>
      <c r="G25" s="416"/>
      <c r="H25" s="416"/>
      <c r="I25" s="416"/>
      <c r="J25" s="416"/>
      <c r="K25" s="416"/>
      <c r="L25" s="416"/>
      <c r="M25" s="416"/>
      <c r="N25" s="416"/>
      <c r="O25" s="416"/>
      <c r="P25" s="416"/>
      <c r="Q25" s="416"/>
      <c r="R25" s="416"/>
      <c r="S25" s="416"/>
      <c r="T25" s="416"/>
      <c r="U25" s="416"/>
      <c r="V25" s="416"/>
      <c r="W25" s="416"/>
      <c r="X25" s="416"/>
      <c r="Y25" s="416"/>
      <c r="Z25" s="416"/>
      <c r="AA25" s="417"/>
      <c r="AB25" s="61"/>
      <c r="AC25" s="491">
        <f>'IT FORM'!G26</f>
        <v>0</v>
      </c>
      <c r="AD25" s="491"/>
      <c r="AE25" s="491"/>
      <c r="AF25" s="491"/>
      <c r="AG25" s="492"/>
      <c r="AH25" s="71"/>
      <c r="AI25" s="56"/>
      <c r="AJ25" s="56"/>
      <c r="AK25" s="56"/>
      <c r="AL25" s="56"/>
      <c r="AM25" s="57"/>
      <c r="AN25" s="71"/>
      <c r="AO25" s="56"/>
      <c r="AP25" s="56"/>
      <c r="AQ25" s="56"/>
      <c r="AR25" s="56"/>
      <c r="AS25" s="57"/>
    </row>
    <row r="26" spans="1:45" ht="12.75">
      <c r="A26" s="430"/>
      <c r="B26" s="413"/>
      <c r="C26" s="413" t="s">
        <v>63</v>
      </c>
      <c r="D26" s="413"/>
      <c r="E26" s="56"/>
      <c r="F26" s="416" t="s">
        <v>103</v>
      </c>
      <c r="G26" s="416"/>
      <c r="H26" s="416"/>
      <c r="I26" s="416"/>
      <c r="J26" s="416"/>
      <c r="K26" s="416"/>
      <c r="L26" s="416"/>
      <c r="M26" s="416"/>
      <c r="N26" s="416"/>
      <c r="O26" s="416"/>
      <c r="P26" s="416"/>
      <c r="Q26" s="416"/>
      <c r="R26" s="416"/>
      <c r="S26" s="416"/>
      <c r="T26" s="416"/>
      <c r="U26" s="416"/>
      <c r="V26" s="416"/>
      <c r="W26" s="416"/>
      <c r="X26" s="416"/>
      <c r="Y26" s="416"/>
      <c r="Z26" s="416"/>
      <c r="AA26" s="417"/>
      <c r="AB26" s="61"/>
      <c r="AC26" s="491">
        <v>0</v>
      </c>
      <c r="AD26" s="491"/>
      <c r="AE26" s="491"/>
      <c r="AF26" s="491"/>
      <c r="AG26" s="492"/>
      <c r="AH26" s="71"/>
      <c r="AI26" s="56"/>
      <c r="AJ26" s="56"/>
      <c r="AK26" s="56"/>
      <c r="AL26" s="56"/>
      <c r="AM26" s="57"/>
      <c r="AN26" s="71"/>
      <c r="AO26" s="56"/>
      <c r="AP26" s="56"/>
      <c r="AQ26" s="56"/>
      <c r="AR26" s="56"/>
      <c r="AS26" s="57"/>
    </row>
    <row r="27" spans="1:45" ht="12.75">
      <c r="A27" s="430"/>
      <c r="B27" s="413"/>
      <c r="C27" s="56"/>
      <c r="D27" s="56"/>
      <c r="E27" s="56"/>
      <c r="F27" s="416" t="s">
        <v>186</v>
      </c>
      <c r="G27" s="416"/>
      <c r="H27" s="416"/>
      <c r="I27" s="416"/>
      <c r="J27" s="416"/>
      <c r="K27" s="416"/>
      <c r="L27" s="416"/>
      <c r="M27" s="416"/>
      <c r="N27" s="416"/>
      <c r="O27" s="416"/>
      <c r="P27" s="416"/>
      <c r="Q27" s="416"/>
      <c r="R27" s="416"/>
      <c r="S27" s="416"/>
      <c r="T27" s="416"/>
      <c r="U27" s="416"/>
      <c r="V27" s="416"/>
      <c r="W27" s="416"/>
      <c r="X27" s="416"/>
      <c r="Y27" s="416"/>
      <c r="Z27" s="416"/>
      <c r="AA27" s="417"/>
      <c r="AB27" s="71"/>
      <c r="AC27" s="56"/>
      <c r="AD27" s="405"/>
      <c r="AE27" s="412"/>
      <c r="AF27" s="412"/>
      <c r="AG27" s="412"/>
      <c r="AH27" s="71"/>
      <c r="AI27" s="56"/>
      <c r="AJ27" s="56"/>
      <c r="AK27" s="56"/>
      <c r="AL27" s="56"/>
      <c r="AM27" s="57"/>
      <c r="AN27" s="71"/>
      <c r="AO27" s="56"/>
      <c r="AP27" s="56"/>
      <c r="AQ27" s="56"/>
      <c r="AR27" s="56"/>
      <c r="AS27" s="57"/>
    </row>
    <row r="28" spans="1:45" ht="12.75">
      <c r="A28" s="430"/>
      <c r="B28" s="413"/>
      <c r="C28" s="413" t="s">
        <v>64</v>
      </c>
      <c r="D28" s="413"/>
      <c r="E28" s="56"/>
      <c r="F28" s="416" t="s">
        <v>104</v>
      </c>
      <c r="G28" s="416"/>
      <c r="H28" s="416"/>
      <c r="I28" s="416"/>
      <c r="J28" s="416"/>
      <c r="K28" s="416"/>
      <c r="L28" s="416"/>
      <c r="M28" s="416"/>
      <c r="N28" s="416"/>
      <c r="O28" s="416"/>
      <c r="P28" s="416"/>
      <c r="Q28" s="416"/>
      <c r="R28" s="416"/>
      <c r="S28" s="416"/>
      <c r="T28" s="416"/>
      <c r="U28" s="416"/>
      <c r="V28" s="416"/>
      <c r="W28" s="416"/>
      <c r="X28" s="416"/>
      <c r="Y28" s="416"/>
      <c r="Z28" s="416"/>
      <c r="AA28" s="417"/>
      <c r="AB28" s="61"/>
      <c r="AC28" s="491">
        <v>0</v>
      </c>
      <c r="AD28" s="491"/>
      <c r="AE28" s="491"/>
      <c r="AF28" s="491"/>
      <c r="AG28" s="492"/>
      <c r="AH28" s="71"/>
      <c r="AI28" s="56"/>
      <c r="AJ28" s="56"/>
      <c r="AK28" s="56"/>
      <c r="AL28" s="56"/>
      <c r="AM28" s="57"/>
      <c r="AN28" s="71"/>
      <c r="AO28" s="56"/>
      <c r="AP28" s="56"/>
      <c r="AQ28" s="56"/>
      <c r="AR28" s="56"/>
      <c r="AS28" s="57"/>
    </row>
    <row r="29" spans="1:45" ht="12.75">
      <c r="A29" s="430"/>
      <c r="B29" s="413"/>
      <c r="C29" s="56"/>
      <c r="D29" s="56"/>
      <c r="E29" s="56"/>
      <c r="F29" s="416" t="s">
        <v>105</v>
      </c>
      <c r="G29" s="416"/>
      <c r="H29" s="416"/>
      <c r="I29" s="416"/>
      <c r="J29" s="416"/>
      <c r="K29" s="416"/>
      <c r="L29" s="416"/>
      <c r="M29" s="416"/>
      <c r="N29" s="416"/>
      <c r="O29" s="416"/>
      <c r="P29" s="416"/>
      <c r="Q29" s="416"/>
      <c r="R29" s="416"/>
      <c r="S29" s="416"/>
      <c r="T29" s="416"/>
      <c r="U29" s="416"/>
      <c r="V29" s="416"/>
      <c r="W29" s="416"/>
      <c r="X29" s="416"/>
      <c r="Y29" s="416"/>
      <c r="Z29" s="416"/>
      <c r="AA29" s="417"/>
      <c r="AB29" s="71"/>
      <c r="AC29" s="56"/>
      <c r="AD29" s="405"/>
      <c r="AE29" s="412"/>
      <c r="AF29" s="412"/>
      <c r="AG29" s="412"/>
      <c r="AH29" s="71"/>
      <c r="AI29" s="56"/>
      <c r="AJ29" s="56"/>
      <c r="AK29" s="56"/>
      <c r="AL29" s="56"/>
      <c r="AM29" s="57"/>
      <c r="AN29" s="71"/>
      <c r="AO29" s="56"/>
      <c r="AP29" s="56"/>
      <c r="AQ29" s="56"/>
      <c r="AR29" s="56"/>
      <c r="AS29" s="57"/>
    </row>
    <row r="30" spans="1:45" ht="12.75">
      <c r="A30" s="430"/>
      <c r="B30" s="413"/>
      <c r="C30" s="413" t="s">
        <v>65</v>
      </c>
      <c r="D30" s="413"/>
      <c r="E30" s="56"/>
      <c r="F30" s="416" t="s">
        <v>0</v>
      </c>
      <c r="G30" s="416"/>
      <c r="H30" s="416"/>
      <c r="I30" s="416"/>
      <c r="J30" s="416"/>
      <c r="K30" s="416"/>
      <c r="L30" s="416"/>
      <c r="M30" s="416"/>
      <c r="N30" s="416"/>
      <c r="O30" s="416"/>
      <c r="P30" s="416"/>
      <c r="Q30" s="416"/>
      <c r="R30" s="416"/>
      <c r="S30" s="416"/>
      <c r="T30" s="416"/>
      <c r="U30" s="416"/>
      <c r="V30" s="416"/>
      <c r="W30" s="416"/>
      <c r="X30" s="416"/>
      <c r="Y30" s="416"/>
      <c r="Z30" s="416"/>
      <c r="AA30" s="417"/>
      <c r="AB30" s="71"/>
      <c r="AC30" s="56"/>
      <c r="AD30" s="405"/>
      <c r="AE30" s="412"/>
      <c r="AF30" s="412"/>
      <c r="AG30" s="412"/>
      <c r="AH30" s="292"/>
      <c r="AI30" s="491">
        <f>SUM(AC25+AC26+AC28)</f>
        <v>0</v>
      </c>
      <c r="AJ30" s="491"/>
      <c r="AK30" s="491"/>
      <c r="AL30" s="491"/>
      <c r="AM30" s="492"/>
      <c r="AN30" s="71"/>
      <c r="AO30" s="56"/>
      <c r="AP30" s="56"/>
      <c r="AQ30" s="56"/>
      <c r="AR30" s="56"/>
      <c r="AS30" s="57"/>
    </row>
    <row r="31" spans="1:45" ht="12.75">
      <c r="A31" s="465" t="s">
        <v>106</v>
      </c>
      <c r="B31" s="432"/>
      <c r="C31" s="72"/>
      <c r="D31" s="408" t="s">
        <v>177</v>
      </c>
      <c r="E31" s="408"/>
      <c r="F31" s="408"/>
      <c r="G31" s="408"/>
      <c r="H31" s="408"/>
      <c r="I31" s="408"/>
      <c r="J31" s="408"/>
      <c r="K31" s="408"/>
      <c r="L31" s="408"/>
      <c r="M31" s="408"/>
      <c r="N31" s="408"/>
      <c r="O31" s="408"/>
      <c r="P31" s="408"/>
      <c r="Q31" s="408"/>
      <c r="R31" s="408"/>
      <c r="S31" s="408"/>
      <c r="T31" s="408"/>
      <c r="U31" s="408"/>
      <c r="V31" s="408"/>
      <c r="W31" s="408"/>
      <c r="X31" s="408"/>
      <c r="Y31" s="408"/>
      <c r="Z31" s="408"/>
      <c r="AA31" s="409"/>
      <c r="AB31" s="71"/>
      <c r="AC31" s="56"/>
      <c r="AD31" s="405"/>
      <c r="AE31" s="412"/>
      <c r="AF31" s="412"/>
      <c r="AG31" s="412"/>
      <c r="AH31" s="295"/>
      <c r="AI31" s="294"/>
      <c r="AJ31" s="405"/>
      <c r="AK31" s="412"/>
      <c r="AL31" s="412"/>
      <c r="AM31" s="412"/>
      <c r="AN31" s="71"/>
      <c r="AO31" s="56"/>
      <c r="AP31" s="56"/>
      <c r="AQ31" s="56"/>
      <c r="AR31" s="56"/>
      <c r="AS31" s="57"/>
    </row>
    <row r="32" spans="1:45" ht="12.75">
      <c r="A32" s="430"/>
      <c r="B32" s="413"/>
      <c r="C32" s="56"/>
      <c r="D32" s="476" t="s">
        <v>107</v>
      </c>
      <c r="E32" s="476"/>
      <c r="F32" s="476"/>
      <c r="G32" s="476"/>
      <c r="H32" s="476"/>
      <c r="I32" s="476"/>
      <c r="J32" s="476"/>
      <c r="K32" s="476"/>
      <c r="L32" s="476"/>
      <c r="M32" s="476"/>
      <c r="N32" s="476"/>
      <c r="O32" s="476"/>
      <c r="P32" s="476"/>
      <c r="Q32" s="476"/>
      <c r="R32" s="476"/>
      <c r="S32" s="476"/>
      <c r="T32" s="476"/>
      <c r="U32" s="476"/>
      <c r="V32" s="474" t="s">
        <v>102</v>
      </c>
      <c r="W32" s="474"/>
      <c r="X32" s="474"/>
      <c r="Y32" s="474"/>
      <c r="Z32" s="474"/>
      <c r="AA32" s="475"/>
      <c r="AB32" s="62"/>
      <c r="AC32" s="62"/>
      <c r="AD32" s="405"/>
      <c r="AE32" s="412"/>
      <c r="AF32" s="412"/>
      <c r="AG32" s="412"/>
      <c r="AH32" s="295"/>
      <c r="AI32" s="294"/>
      <c r="AJ32" s="405"/>
      <c r="AK32" s="412"/>
      <c r="AL32" s="412"/>
      <c r="AM32" s="412"/>
      <c r="AN32" s="71"/>
      <c r="AO32" s="56"/>
      <c r="AP32" s="56"/>
      <c r="AQ32" s="56"/>
      <c r="AR32" s="56"/>
      <c r="AS32" s="57"/>
    </row>
    <row r="33" spans="1:45" ht="12.75">
      <c r="A33" s="430"/>
      <c r="B33" s="413"/>
      <c r="C33" s="56"/>
      <c r="D33" s="470" t="s">
        <v>189</v>
      </c>
      <c r="E33" s="470"/>
      <c r="F33" s="470"/>
      <c r="G33" s="470"/>
      <c r="H33" s="470"/>
      <c r="I33" s="470"/>
      <c r="J33" s="470"/>
      <c r="K33" s="470"/>
      <c r="L33" s="470"/>
      <c r="M33" s="470"/>
      <c r="N33" s="470"/>
      <c r="O33" s="470"/>
      <c r="P33" s="470"/>
      <c r="Q33" s="470"/>
      <c r="R33" s="470"/>
      <c r="S33" s="470"/>
      <c r="T33" s="470"/>
      <c r="U33" s="470"/>
      <c r="V33" s="471">
        <f>'TAX COMP'!C36</f>
        <v>0</v>
      </c>
      <c r="W33" s="471"/>
      <c r="X33" s="471"/>
      <c r="Y33" s="471"/>
      <c r="Z33" s="471"/>
      <c r="AA33" s="472"/>
      <c r="AB33" s="62"/>
      <c r="AC33" s="62"/>
      <c r="AD33" s="405"/>
      <c r="AE33" s="412"/>
      <c r="AF33" s="412"/>
      <c r="AG33" s="412"/>
      <c r="AH33" s="292"/>
      <c r="AI33" s="293"/>
      <c r="AJ33" s="405"/>
      <c r="AK33" s="412"/>
      <c r="AL33" s="412"/>
      <c r="AM33" s="412"/>
      <c r="AN33" s="71"/>
      <c r="AO33" s="56"/>
      <c r="AP33" s="56"/>
      <c r="AQ33" s="56"/>
      <c r="AR33" s="56"/>
      <c r="AS33" s="57"/>
    </row>
    <row r="34" spans="1:45" ht="12.75">
      <c r="A34" s="430"/>
      <c r="B34" s="413"/>
      <c r="C34" s="56"/>
      <c r="D34" s="473" t="s">
        <v>46</v>
      </c>
      <c r="E34" s="470"/>
      <c r="F34" s="470"/>
      <c r="G34" s="470"/>
      <c r="H34" s="470"/>
      <c r="I34" s="470"/>
      <c r="J34" s="470"/>
      <c r="K34" s="470"/>
      <c r="L34" s="470"/>
      <c r="M34" s="470"/>
      <c r="N34" s="470"/>
      <c r="O34" s="470"/>
      <c r="P34" s="470"/>
      <c r="Q34" s="470"/>
      <c r="R34" s="470"/>
      <c r="S34" s="470"/>
      <c r="T34" s="470"/>
      <c r="U34" s="470"/>
      <c r="V34" s="471">
        <f>'TAX COMP'!C35</f>
        <v>0</v>
      </c>
      <c r="W34" s="471"/>
      <c r="X34" s="471"/>
      <c r="Y34" s="471"/>
      <c r="Z34" s="471"/>
      <c r="AA34" s="472"/>
      <c r="AB34" s="56"/>
      <c r="AC34" s="56"/>
      <c r="AD34" s="405"/>
      <c r="AE34" s="412"/>
      <c r="AF34" s="412"/>
      <c r="AG34" s="412"/>
      <c r="AH34" s="292"/>
      <c r="AI34" s="293"/>
      <c r="AJ34" s="405"/>
      <c r="AK34" s="412"/>
      <c r="AL34" s="412"/>
      <c r="AM34" s="412"/>
      <c r="AN34" s="71"/>
      <c r="AO34" s="56"/>
      <c r="AP34" s="56"/>
      <c r="AQ34" s="56"/>
      <c r="AR34" s="56"/>
      <c r="AS34" s="57"/>
    </row>
    <row r="35" spans="1:45" ht="12.75">
      <c r="A35" s="61"/>
      <c r="B35" s="62"/>
      <c r="C35" s="56"/>
      <c r="D35" s="473" t="s">
        <v>289</v>
      </c>
      <c r="E35" s="470"/>
      <c r="F35" s="470"/>
      <c r="G35" s="470"/>
      <c r="H35" s="470"/>
      <c r="I35" s="470"/>
      <c r="J35" s="470"/>
      <c r="K35" s="470"/>
      <c r="L35" s="470"/>
      <c r="M35" s="470"/>
      <c r="N35" s="470"/>
      <c r="O35" s="470"/>
      <c r="P35" s="470"/>
      <c r="Q35" s="470"/>
      <c r="R35" s="470"/>
      <c r="S35" s="470"/>
      <c r="T35" s="470"/>
      <c r="U35" s="470"/>
      <c r="V35" s="471">
        <f>'TAX COMP'!C37</f>
        <v>0</v>
      </c>
      <c r="W35" s="471"/>
      <c r="X35" s="471"/>
      <c r="Y35" s="471"/>
      <c r="Z35" s="471"/>
      <c r="AA35" s="472"/>
      <c r="AB35" s="56"/>
      <c r="AC35" s="56"/>
      <c r="AD35" s="405"/>
      <c r="AE35" s="412"/>
      <c r="AF35" s="412"/>
      <c r="AG35" s="412"/>
      <c r="AH35" s="292"/>
      <c r="AI35" s="293"/>
      <c r="AJ35" s="76"/>
      <c r="AK35" s="76"/>
      <c r="AL35" s="76"/>
      <c r="AM35" s="75"/>
      <c r="AN35" s="71"/>
      <c r="AO35" s="56"/>
      <c r="AP35" s="56"/>
      <c r="AQ35" s="56"/>
      <c r="AR35" s="56"/>
      <c r="AS35" s="57"/>
    </row>
    <row r="36" spans="1:45" ht="12.75">
      <c r="A36" s="61"/>
      <c r="B36" s="62"/>
      <c r="C36" s="56"/>
      <c r="D36" s="470" t="str">
        <f>'TAX COMP'!A40</f>
        <v xml:space="preserve">MLWF / Flag </v>
      </c>
      <c r="E36" s="470"/>
      <c r="F36" s="470"/>
      <c r="G36" s="470"/>
      <c r="H36" s="470"/>
      <c r="I36" s="470"/>
      <c r="J36" s="470"/>
      <c r="K36" s="470"/>
      <c r="L36" s="470"/>
      <c r="M36" s="470"/>
      <c r="N36" s="470"/>
      <c r="O36" s="470"/>
      <c r="P36" s="470"/>
      <c r="Q36" s="470"/>
      <c r="R36" s="470"/>
      <c r="S36" s="470"/>
      <c r="T36" s="470"/>
      <c r="U36" s="470"/>
      <c r="V36" s="471">
        <f>'TAX COMP'!C40</f>
        <v>0</v>
      </c>
      <c r="W36" s="471"/>
      <c r="X36" s="471"/>
      <c r="Y36" s="471"/>
      <c r="Z36" s="471"/>
      <c r="AA36" s="472"/>
      <c r="AB36" s="56"/>
      <c r="AC36" s="491">
        <f>SUM(V33:AA36)</f>
        <v>0</v>
      </c>
      <c r="AD36" s="491"/>
      <c r="AE36" s="491"/>
      <c r="AF36" s="491"/>
      <c r="AG36" s="492"/>
      <c r="AH36" s="292"/>
      <c r="AI36" s="293"/>
      <c r="AJ36" s="76"/>
      <c r="AK36" s="76"/>
      <c r="AL36" s="76"/>
      <c r="AM36" s="75"/>
      <c r="AN36" s="71"/>
      <c r="AO36" s="56"/>
      <c r="AP36" s="56"/>
      <c r="AQ36" s="56"/>
      <c r="AR36" s="56"/>
      <c r="AS36" s="57"/>
    </row>
    <row r="37" spans="1:45" ht="12.75">
      <c r="A37" s="465" t="s">
        <v>108</v>
      </c>
      <c r="B37" s="432"/>
      <c r="C37" s="408" t="s">
        <v>109</v>
      </c>
      <c r="D37" s="408"/>
      <c r="E37" s="408"/>
      <c r="F37" s="408"/>
      <c r="G37" s="408"/>
      <c r="H37" s="408"/>
      <c r="I37" s="408"/>
      <c r="J37" s="408"/>
      <c r="K37" s="408"/>
      <c r="L37" s="408"/>
      <c r="M37" s="408"/>
      <c r="N37" s="408"/>
      <c r="O37" s="408"/>
      <c r="P37" s="408"/>
      <c r="Q37" s="408"/>
      <c r="R37" s="408"/>
      <c r="S37" s="408"/>
      <c r="T37" s="408"/>
      <c r="U37" s="408"/>
      <c r="V37" s="408"/>
      <c r="W37" s="408"/>
      <c r="X37" s="408"/>
      <c r="Y37" s="408"/>
      <c r="Z37" s="408"/>
      <c r="AA37" s="409"/>
      <c r="AB37" s="71"/>
      <c r="AC37" s="56"/>
      <c r="AD37" s="405"/>
      <c r="AE37" s="412"/>
      <c r="AF37" s="412"/>
      <c r="AG37" s="412"/>
      <c r="AH37" s="292"/>
      <c r="AI37" s="491">
        <f>AI30-AC36</f>
        <v>0</v>
      </c>
      <c r="AJ37" s="491"/>
      <c r="AK37" s="491"/>
      <c r="AL37" s="491"/>
      <c r="AM37" s="492"/>
      <c r="AN37" s="71"/>
      <c r="AO37" s="56"/>
      <c r="AP37" s="56"/>
      <c r="AQ37" s="56"/>
      <c r="AR37" s="56"/>
      <c r="AS37" s="57"/>
    </row>
    <row r="38" spans="1:45" ht="12.75">
      <c r="A38" s="465" t="s">
        <v>110</v>
      </c>
      <c r="B38" s="432"/>
      <c r="C38" s="408" t="s">
        <v>111</v>
      </c>
      <c r="D38" s="408"/>
      <c r="E38" s="408"/>
      <c r="F38" s="408"/>
      <c r="G38" s="408"/>
      <c r="H38" s="408"/>
      <c r="I38" s="408"/>
      <c r="J38" s="408"/>
      <c r="K38" s="408"/>
      <c r="L38" s="408"/>
      <c r="M38" s="408"/>
      <c r="N38" s="408"/>
      <c r="O38" s="408"/>
      <c r="P38" s="408"/>
      <c r="Q38" s="408"/>
      <c r="R38" s="408"/>
      <c r="S38" s="408"/>
      <c r="T38" s="408"/>
      <c r="U38" s="408"/>
      <c r="V38" s="408"/>
      <c r="W38" s="408"/>
      <c r="X38" s="408"/>
      <c r="Y38" s="408"/>
      <c r="Z38" s="408"/>
      <c r="AA38" s="409"/>
      <c r="AB38" s="71"/>
      <c r="AC38" s="56"/>
      <c r="AD38" s="405"/>
      <c r="AE38" s="412"/>
      <c r="AF38" s="412"/>
      <c r="AG38" s="412"/>
      <c r="AH38" s="295"/>
      <c r="AI38" s="294"/>
      <c r="AJ38" s="405"/>
      <c r="AK38" s="412"/>
      <c r="AL38" s="412"/>
      <c r="AM38" s="412"/>
      <c r="AN38" s="71"/>
      <c r="AO38" s="56"/>
      <c r="AP38" s="56"/>
      <c r="AQ38" s="56"/>
      <c r="AR38" s="56"/>
      <c r="AS38" s="57"/>
    </row>
    <row r="39" spans="1:45" ht="12.75">
      <c r="A39" s="430"/>
      <c r="B39" s="413"/>
      <c r="C39" s="413" t="s">
        <v>61</v>
      </c>
      <c r="D39" s="413"/>
      <c r="E39" s="416" t="s">
        <v>112</v>
      </c>
      <c r="F39" s="416"/>
      <c r="G39" s="416"/>
      <c r="H39" s="416"/>
      <c r="I39" s="416"/>
      <c r="J39" s="416"/>
      <c r="K39" s="416"/>
      <c r="L39" s="416"/>
      <c r="M39" s="416"/>
      <c r="N39" s="416"/>
      <c r="O39" s="416"/>
      <c r="P39" s="416"/>
      <c r="Q39" s="416"/>
      <c r="R39" s="416"/>
      <c r="S39" s="416"/>
      <c r="T39" s="416"/>
      <c r="U39" s="416"/>
      <c r="V39" s="416"/>
      <c r="W39" s="416"/>
      <c r="X39" s="416"/>
      <c r="Y39" s="416"/>
      <c r="Z39" s="416"/>
      <c r="AA39" s="417"/>
      <c r="AB39" s="61"/>
      <c r="AC39" s="62"/>
      <c r="AD39" s="405"/>
      <c r="AE39" s="412"/>
      <c r="AF39" s="412"/>
      <c r="AG39" s="412"/>
      <c r="AH39" s="295"/>
      <c r="AI39" s="294"/>
      <c r="AJ39" s="405"/>
      <c r="AK39" s="412"/>
      <c r="AL39" s="412"/>
      <c r="AM39" s="412"/>
      <c r="AN39" s="71"/>
      <c r="AO39" s="56"/>
      <c r="AP39" s="56"/>
      <c r="AQ39" s="56"/>
      <c r="AR39" s="56"/>
      <c r="AS39" s="57"/>
    </row>
    <row r="40" spans="1:45" ht="12.75">
      <c r="A40" s="430"/>
      <c r="B40" s="413"/>
      <c r="C40" s="413" t="s">
        <v>63</v>
      </c>
      <c r="D40" s="413"/>
      <c r="E40" s="416" t="s">
        <v>113</v>
      </c>
      <c r="F40" s="416"/>
      <c r="G40" s="416"/>
      <c r="H40" s="416"/>
      <c r="I40" s="416"/>
      <c r="J40" s="416"/>
      <c r="K40" s="416"/>
      <c r="L40" s="416"/>
      <c r="M40" s="416"/>
      <c r="N40" s="416"/>
      <c r="O40" s="416"/>
      <c r="P40" s="416"/>
      <c r="Q40" s="416"/>
      <c r="R40" s="416"/>
      <c r="S40" s="416"/>
      <c r="T40" s="416"/>
      <c r="U40" s="416"/>
      <c r="V40" s="416"/>
      <c r="W40" s="416"/>
      <c r="X40" s="416"/>
      <c r="Y40" s="416"/>
      <c r="Z40" s="416"/>
      <c r="AA40" s="417"/>
      <c r="AB40" s="61"/>
      <c r="AC40" s="491">
        <f>'IT FORM'!F29</f>
        <v>0</v>
      </c>
      <c r="AD40" s="491"/>
      <c r="AE40" s="491"/>
      <c r="AF40" s="491"/>
      <c r="AG40" s="492"/>
      <c r="AH40" s="295"/>
      <c r="AI40" s="294"/>
      <c r="AJ40" s="405"/>
      <c r="AK40" s="412"/>
      <c r="AL40" s="412"/>
      <c r="AM40" s="412"/>
      <c r="AN40" s="71"/>
      <c r="AO40" s="56"/>
      <c r="AP40" s="56"/>
      <c r="AQ40" s="56"/>
      <c r="AR40" s="56"/>
      <c r="AS40" s="57"/>
    </row>
    <row r="41" spans="1:45" ht="12.75">
      <c r="A41" s="466">
        <v>5</v>
      </c>
      <c r="B41" s="467"/>
      <c r="C41" s="468" t="s">
        <v>114</v>
      </c>
      <c r="D41" s="468"/>
      <c r="E41" s="468"/>
      <c r="F41" s="468"/>
      <c r="G41" s="468"/>
      <c r="H41" s="468"/>
      <c r="I41" s="468"/>
      <c r="J41" s="468"/>
      <c r="K41" s="468"/>
      <c r="L41" s="468"/>
      <c r="M41" s="468"/>
      <c r="N41" s="468"/>
      <c r="O41" s="468"/>
      <c r="P41" s="468"/>
      <c r="Q41" s="468"/>
      <c r="R41" s="468"/>
      <c r="S41" s="468"/>
      <c r="T41" s="468"/>
      <c r="U41" s="468"/>
      <c r="V41" s="468"/>
      <c r="W41" s="468"/>
      <c r="X41" s="468"/>
      <c r="Y41" s="468"/>
      <c r="Z41" s="468"/>
      <c r="AA41" s="469"/>
      <c r="AB41" s="71"/>
      <c r="AC41" s="56"/>
      <c r="AD41" s="56"/>
      <c r="AE41" s="56"/>
      <c r="AF41" s="56"/>
      <c r="AG41" s="57"/>
      <c r="AH41" s="292"/>
      <c r="AI41" s="491">
        <f>SUM(AD39:AG40)</f>
        <v>0</v>
      </c>
      <c r="AJ41" s="491"/>
      <c r="AK41" s="491"/>
      <c r="AL41" s="491"/>
      <c r="AM41" s="492"/>
      <c r="AN41" s="71"/>
      <c r="AO41" s="56"/>
      <c r="AP41" s="56"/>
      <c r="AQ41" s="56"/>
      <c r="AR41" s="56"/>
      <c r="AS41" s="57"/>
    </row>
    <row r="42" spans="1:45" ht="12.75">
      <c r="A42" s="431">
        <v>6</v>
      </c>
      <c r="B42" s="432"/>
      <c r="C42" s="79" t="s">
        <v>198</v>
      </c>
      <c r="D42" s="79"/>
      <c r="E42" s="56"/>
      <c r="F42" s="59"/>
      <c r="G42" s="59"/>
      <c r="H42" s="59"/>
      <c r="I42" s="59"/>
      <c r="J42" s="59"/>
      <c r="K42" s="59"/>
      <c r="L42" s="59"/>
      <c r="M42" s="59"/>
      <c r="N42" s="59"/>
      <c r="O42" s="59"/>
      <c r="P42" s="59"/>
      <c r="Q42" s="59"/>
      <c r="R42" s="59"/>
      <c r="S42" s="59"/>
      <c r="T42" s="59"/>
      <c r="U42" s="59"/>
      <c r="V42" s="59"/>
      <c r="W42" s="59"/>
      <c r="X42" s="59"/>
      <c r="Y42" s="59"/>
      <c r="Z42" s="59"/>
      <c r="AA42" s="60"/>
      <c r="AB42" s="71"/>
      <c r="AC42" s="56"/>
      <c r="AD42" s="56"/>
      <c r="AE42" s="56"/>
      <c r="AF42" s="56"/>
      <c r="AG42" s="57"/>
      <c r="AH42" s="71"/>
      <c r="AI42" s="56"/>
      <c r="AJ42" s="405"/>
      <c r="AK42" s="412"/>
      <c r="AL42" s="412"/>
      <c r="AM42" s="412"/>
      <c r="AN42" s="597">
        <f>AI37-AI41</f>
        <v>0</v>
      </c>
      <c r="AO42" s="491"/>
      <c r="AP42" s="491"/>
      <c r="AQ42" s="491"/>
      <c r="AR42" s="491"/>
      <c r="AS42" s="492"/>
    </row>
    <row r="43" spans="1:45" ht="12.75">
      <c r="A43" s="431">
        <v>7</v>
      </c>
      <c r="B43" s="432"/>
      <c r="C43" s="416" t="s">
        <v>197</v>
      </c>
      <c r="D43" s="416"/>
      <c r="E43" s="416"/>
      <c r="F43" s="416"/>
      <c r="G43" s="416"/>
      <c r="H43" s="416"/>
      <c r="I43" s="416"/>
      <c r="J43" s="416"/>
      <c r="K43" s="416"/>
      <c r="L43" s="416"/>
      <c r="M43" s="416"/>
      <c r="N43" s="416"/>
      <c r="O43" s="416"/>
      <c r="P43" s="416"/>
      <c r="Q43" s="416"/>
      <c r="R43" s="416"/>
      <c r="S43" s="416"/>
      <c r="T43" s="416"/>
      <c r="U43" s="416"/>
      <c r="V43" s="416"/>
      <c r="W43" s="416"/>
      <c r="X43" s="416"/>
      <c r="Y43" s="416"/>
      <c r="Z43" s="416"/>
      <c r="AA43" s="417"/>
      <c r="AB43" s="71"/>
      <c r="AC43" s="56"/>
      <c r="AD43" s="56"/>
      <c r="AE43" s="56"/>
      <c r="AF43" s="56"/>
      <c r="AG43" s="57"/>
      <c r="AH43" s="71"/>
      <c r="AI43" s="56"/>
      <c r="AJ43" s="405"/>
      <c r="AK43" s="412"/>
      <c r="AL43" s="412"/>
      <c r="AM43" s="412"/>
      <c r="AN43" s="71"/>
      <c r="AO43" s="56"/>
      <c r="AP43" s="56"/>
      <c r="AQ43" s="56"/>
      <c r="AR43" s="56"/>
      <c r="AS43" s="57"/>
    </row>
    <row r="44" spans="1:45" ht="12.75">
      <c r="A44" s="430"/>
      <c r="B44" s="413"/>
      <c r="C44" s="59"/>
      <c r="D44" s="462" t="s">
        <v>115</v>
      </c>
      <c r="E44" s="463"/>
      <c r="F44" s="463"/>
      <c r="G44" s="463"/>
      <c r="H44" s="463"/>
      <c r="I44" s="463"/>
      <c r="J44" s="463"/>
      <c r="K44" s="463"/>
      <c r="L44" s="463"/>
      <c r="M44" s="463"/>
      <c r="N44" s="463"/>
      <c r="O44" s="463"/>
      <c r="P44" s="463"/>
      <c r="Q44" s="463"/>
      <c r="R44" s="463"/>
      <c r="S44" s="463"/>
      <c r="T44" s="463"/>
      <c r="U44" s="464"/>
      <c r="V44" s="594" t="s">
        <v>102</v>
      </c>
      <c r="W44" s="595"/>
      <c r="X44" s="595"/>
      <c r="Y44" s="595"/>
      <c r="Z44" s="595"/>
      <c r="AA44" s="596"/>
      <c r="AB44" s="56"/>
      <c r="AC44" s="56"/>
      <c r="AD44" s="56"/>
      <c r="AE44" s="56"/>
      <c r="AF44" s="56"/>
      <c r="AG44" s="57"/>
      <c r="AH44" s="71"/>
      <c r="AI44" s="56"/>
      <c r="AJ44" s="405"/>
      <c r="AK44" s="412"/>
      <c r="AL44" s="412"/>
      <c r="AM44" s="412"/>
      <c r="AN44" s="71"/>
      <c r="AO44" s="56"/>
      <c r="AP44" s="56"/>
      <c r="AQ44" s="56"/>
      <c r="AR44" s="56"/>
      <c r="AS44" s="57"/>
    </row>
    <row r="45" spans="1:45" ht="12.75">
      <c r="A45" s="430"/>
      <c r="B45" s="413"/>
      <c r="C45" s="59"/>
      <c r="D45" s="459" t="str">
        <f>'TAX COMP'!F39</f>
        <v>From House Property</v>
      </c>
      <c r="E45" s="460"/>
      <c r="F45" s="460"/>
      <c r="G45" s="460"/>
      <c r="H45" s="460"/>
      <c r="I45" s="460"/>
      <c r="J45" s="460"/>
      <c r="K45" s="460"/>
      <c r="L45" s="460"/>
      <c r="M45" s="460"/>
      <c r="N45" s="460"/>
      <c r="O45" s="460"/>
      <c r="P45" s="460"/>
      <c r="Q45" s="460"/>
      <c r="R45" s="460"/>
      <c r="S45" s="460"/>
      <c r="T45" s="460"/>
      <c r="U45" s="461"/>
      <c r="V45" s="591">
        <f>'TAX COMP'!H39</f>
        <v>0</v>
      </c>
      <c r="W45" s="592"/>
      <c r="X45" s="592">
        <f>'TAX COMP'!P39</f>
        <v>0</v>
      </c>
      <c r="Y45" s="592"/>
      <c r="Z45" s="592"/>
      <c r="AA45" s="593"/>
      <c r="AB45" s="56"/>
      <c r="AC45" s="56"/>
      <c r="AD45" s="56"/>
      <c r="AE45" s="56"/>
      <c r="AF45" s="56"/>
      <c r="AG45" s="57"/>
      <c r="AH45" s="71"/>
      <c r="AI45" s="56"/>
      <c r="AJ45" s="405"/>
      <c r="AK45" s="412"/>
      <c r="AL45" s="412"/>
      <c r="AM45" s="412"/>
      <c r="AN45" s="71"/>
      <c r="AO45" s="56"/>
      <c r="AP45" s="56"/>
      <c r="AQ45" s="56"/>
      <c r="AR45" s="56"/>
      <c r="AS45" s="57"/>
    </row>
    <row r="46" spans="1:45" ht="12.75">
      <c r="A46" s="61"/>
      <c r="B46" s="62"/>
      <c r="C46" s="59"/>
      <c r="D46" s="459" t="str">
        <f>'TAX COMP'!F40</f>
        <v>Agricultural Income</v>
      </c>
      <c r="E46" s="460"/>
      <c r="F46" s="460"/>
      <c r="G46" s="460"/>
      <c r="H46" s="460"/>
      <c r="I46" s="460"/>
      <c r="J46" s="460"/>
      <c r="K46" s="460"/>
      <c r="L46" s="460"/>
      <c r="M46" s="460"/>
      <c r="N46" s="460"/>
      <c r="O46" s="460"/>
      <c r="P46" s="460">
        <f>'TAX COMP'!H40</f>
        <v>0</v>
      </c>
      <c r="Q46" s="460"/>
      <c r="R46" s="460"/>
      <c r="S46" s="460"/>
      <c r="T46" s="460"/>
      <c r="U46" s="461"/>
      <c r="V46" s="591">
        <f>'TAX COMP'!H40</f>
        <v>0</v>
      </c>
      <c r="W46" s="592"/>
      <c r="X46" s="592">
        <f>'TAX COMP'!P40</f>
        <v>0</v>
      </c>
      <c r="Y46" s="592"/>
      <c r="Z46" s="592"/>
      <c r="AA46" s="593"/>
      <c r="AB46" s="56"/>
      <c r="AC46" s="56"/>
      <c r="AD46" s="56"/>
      <c r="AE46" s="56"/>
      <c r="AF46" s="56"/>
      <c r="AG46" s="57"/>
      <c r="AH46" s="71"/>
      <c r="AI46" s="56"/>
      <c r="AJ46" s="405"/>
      <c r="AK46" s="412"/>
      <c r="AL46" s="412"/>
      <c r="AM46" s="412"/>
      <c r="AN46" s="71"/>
      <c r="AO46" s="56"/>
      <c r="AP46" s="56"/>
      <c r="AQ46" s="56"/>
      <c r="AR46" s="56"/>
      <c r="AS46" s="57"/>
    </row>
    <row r="47" spans="1:45" ht="12.75">
      <c r="A47" s="61"/>
      <c r="B47" s="62"/>
      <c r="C47" s="59"/>
      <c r="D47" s="459" t="str">
        <f>'TAX COMP'!F41</f>
        <v>Interest on S.B. A/c./P.O. R.D.</v>
      </c>
      <c r="E47" s="460"/>
      <c r="F47" s="460"/>
      <c r="G47" s="460"/>
      <c r="H47" s="460"/>
      <c r="I47" s="460"/>
      <c r="J47" s="460"/>
      <c r="K47" s="460"/>
      <c r="L47" s="460"/>
      <c r="M47" s="460"/>
      <c r="N47" s="460"/>
      <c r="O47" s="460"/>
      <c r="P47" s="460">
        <f>'TAX COMP'!H41</f>
        <v>0</v>
      </c>
      <c r="Q47" s="460"/>
      <c r="R47" s="460"/>
      <c r="S47" s="460"/>
      <c r="T47" s="460"/>
      <c r="U47" s="461"/>
      <c r="V47" s="591">
        <f>'TAX COMP'!H41</f>
        <v>0</v>
      </c>
      <c r="W47" s="592"/>
      <c r="X47" s="592">
        <f>'TAX COMP'!P41</f>
        <v>0</v>
      </c>
      <c r="Y47" s="592"/>
      <c r="Z47" s="592"/>
      <c r="AA47" s="593"/>
      <c r="AB47" s="56"/>
      <c r="AC47" s="56"/>
      <c r="AD47" s="56"/>
      <c r="AE47" s="56"/>
      <c r="AF47" s="56"/>
      <c r="AG47" s="57"/>
      <c r="AH47" s="56"/>
      <c r="AI47" s="56"/>
      <c r="AJ47" s="405"/>
      <c r="AK47" s="412"/>
      <c r="AL47" s="412"/>
      <c r="AM47" s="412"/>
      <c r="AN47" s="71"/>
      <c r="AO47" s="56"/>
      <c r="AP47" s="56"/>
      <c r="AQ47" s="56"/>
      <c r="AR47" s="56"/>
      <c r="AS47" s="57"/>
    </row>
    <row r="48" spans="1:45" ht="12.75">
      <c r="A48" s="430"/>
      <c r="B48" s="413"/>
      <c r="C48" s="59"/>
      <c r="D48" s="459" t="str">
        <f>'TAX COMP'!F42</f>
        <v>Interest on N.S.C.</v>
      </c>
      <c r="E48" s="460"/>
      <c r="F48" s="460"/>
      <c r="G48" s="460"/>
      <c r="H48" s="460"/>
      <c r="I48" s="460"/>
      <c r="J48" s="460"/>
      <c r="K48" s="460"/>
      <c r="L48" s="460"/>
      <c r="M48" s="460"/>
      <c r="N48" s="460"/>
      <c r="O48" s="460"/>
      <c r="P48" s="460">
        <f>'TAX COMP'!H42</f>
        <v>0</v>
      </c>
      <c r="Q48" s="460"/>
      <c r="R48" s="460"/>
      <c r="S48" s="460"/>
      <c r="T48" s="460"/>
      <c r="U48" s="461"/>
      <c r="V48" s="591">
        <f>'TAX COMP'!H42</f>
        <v>0</v>
      </c>
      <c r="W48" s="592"/>
      <c r="X48" s="592">
        <f>'TAX COMP'!P42</f>
        <v>0</v>
      </c>
      <c r="Y48" s="592"/>
      <c r="Z48" s="592"/>
      <c r="AA48" s="593"/>
      <c r="AB48" s="56"/>
      <c r="AC48" s="56"/>
      <c r="AD48" s="56"/>
      <c r="AE48" s="56"/>
      <c r="AF48" s="56"/>
      <c r="AG48" s="57"/>
      <c r="AH48" s="61"/>
      <c r="AI48" s="491">
        <f>SUM(V45:AA48)</f>
        <v>0</v>
      </c>
      <c r="AJ48" s="491"/>
      <c r="AK48" s="491"/>
      <c r="AL48" s="491"/>
      <c r="AM48" s="492"/>
      <c r="AN48" s="71"/>
      <c r="AO48" s="56"/>
      <c r="AP48" s="56"/>
      <c r="AQ48" s="56"/>
      <c r="AR48" s="56"/>
      <c r="AS48" s="57"/>
    </row>
    <row r="49" spans="1:45" ht="12.75">
      <c r="A49" s="431">
        <v>8</v>
      </c>
      <c r="B49" s="432"/>
      <c r="C49" s="408" t="s">
        <v>116</v>
      </c>
      <c r="D49" s="408"/>
      <c r="E49" s="408"/>
      <c r="F49" s="408"/>
      <c r="G49" s="408"/>
      <c r="H49" s="408"/>
      <c r="I49" s="408"/>
      <c r="J49" s="408"/>
      <c r="K49" s="408"/>
      <c r="L49" s="408"/>
      <c r="M49" s="408"/>
      <c r="N49" s="408"/>
      <c r="O49" s="408"/>
      <c r="P49" s="408"/>
      <c r="Q49" s="408"/>
      <c r="R49" s="408"/>
      <c r="S49" s="408"/>
      <c r="T49" s="408"/>
      <c r="U49" s="408"/>
      <c r="V49" s="408"/>
      <c r="W49" s="408"/>
      <c r="X49" s="408"/>
      <c r="Y49" s="408"/>
      <c r="Z49" s="408"/>
      <c r="AA49" s="409"/>
      <c r="AB49" s="71"/>
      <c r="AC49" s="56"/>
      <c r="AD49" s="56"/>
      <c r="AE49" s="56"/>
      <c r="AF49" s="56"/>
      <c r="AG49" s="57"/>
      <c r="AH49" s="71"/>
      <c r="AI49" s="56"/>
      <c r="AJ49" s="410"/>
      <c r="AK49" s="411"/>
      <c r="AL49" s="411"/>
      <c r="AM49" s="411"/>
      <c r="AN49" s="597">
        <f>+AN42+AI48</f>
        <v>0</v>
      </c>
      <c r="AO49" s="491"/>
      <c r="AP49" s="491"/>
      <c r="AQ49" s="491"/>
      <c r="AR49" s="491"/>
      <c r="AS49" s="492"/>
    </row>
    <row r="50" spans="1:45" ht="12.75">
      <c r="A50" s="431">
        <v>9</v>
      </c>
      <c r="B50" s="432"/>
      <c r="C50" s="408" t="s">
        <v>117</v>
      </c>
      <c r="D50" s="408"/>
      <c r="E50" s="408"/>
      <c r="F50" s="408"/>
      <c r="G50" s="408"/>
      <c r="H50" s="408"/>
      <c r="I50" s="408"/>
      <c r="J50" s="408"/>
      <c r="K50" s="408"/>
      <c r="L50" s="408"/>
      <c r="M50" s="408"/>
      <c r="N50" s="408"/>
      <c r="O50" s="408"/>
      <c r="P50" s="408"/>
      <c r="Q50" s="408"/>
      <c r="R50" s="408"/>
      <c r="S50" s="408"/>
      <c r="T50" s="408"/>
      <c r="U50" s="408"/>
      <c r="V50" s="408"/>
      <c r="W50" s="408"/>
      <c r="X50" s="408"/>
      <c r="Y50" s="408"/>
      <c r="Z50" s="408"/>
      <c r="AA50" s="409"/>
      <c r="AB50" s="71"/>
      <c r="AC50" s="56"/>
      <c r="AD50" s="56"/>
      <c r="AE50" s="56"/>
      <c r="AF50" s="56"/>
      <c r="AG50" s="57"/>
      <c r="AH50" s="71"/>
      <c r="AI50" s="56"/>
      <c r="AJ50" s="56"/>
      <c r="AK50" s="56"/>
      <c r="AL50" s="56"/>
      <c r="AM50" s="57"/>
      <c r="AN50" s="71"/>
      <c r="AO50" s="56"/>
      <c r="AP50" s="56"/>
      <c r="AQ50" s="56"/>
      <c r="AR50" s="56"/>
      <c r="AS50" s="57"/>
    </row>
    <row r="51" spans="1:45" ht="12.75">
      <c r="A51" s="430"/>
      <c r="B51" s="413"/>
      <c r="C51" s="432" t="s">
        <v>66</v>
      </c>
      <c r="D51" s="432"/>
      <c r="E51" s="72"/>
      <c r="F51" s="408" t="s">
        <v>118</v>
      </c>
      <c r="G51" s="408"/>
      <c r="H51" s="408"/>
      <c r="I51" s="408"/>
      <c r="J51" s="408"/>
      <c r="K51" s="408"/>
      <c r="L51" s="408"/>
      <c r="M51" s="408"/>
      <c r="N51" s="408"/>
      <c r="O51" s="408"/>
      <c r="P51" s="408"/>
      <c r="Q51" s="408"/>
      <c r="R51" s="408"/>
      <c r="S51" s="408"/>
      <c r="T51" s="408"/>
      <c r="U51" s="408"/>
      <c r="V51" s="408"/>
      <c r="W51" s="408"/>
      <c r="X51" s="408"/>
      <c r="Y51" s="408"/>
      <c r="Z51" s="408"/>
      <c r="AA51" s="409"/>
      <c r="AB51" s="71"/>
      <c r="AC51" s="56"/>
      <c r="AD51" s="56"/>
      <c r="AE51" s="56"/>
      <c r="AF51" s="56"/>
      <c r="AG51" s="57"/>
      <c r="AH51" s="430" t="s">
        <v>119</v>
      </c>
      <c r="AI51" s="413"/>
      <c r="AJ51" s="413"/>
      <c r="AK51" s="413"/>
      <c r="AL51" s="413"/>
      <c r="AM51" s="590"/>
      <c r="AN51" s="430" t="s">
        <v>120</v>
      </c>
      <c r="AO51" s="413"/>
      <c r="AP51" s="413"/>
      <c r="AQ51" s="413"/>
      <c r="AR51" s="413"/>
      <c r="AS51" s="590"/>
    </row>
    <row r="52" spans="1:45" ht="12.75">
      <c r="A52" s="430"/>
      <c r="B52" s="413"/>
      <c r="C52" s="413"/>
      <c r="D52" s="413"/>
      <c r="E52" s="56"/>
      <c r="F52" s="413" t="s">
        <v>61</v>
      </c>
      <c r="G52" s="413"/>
      <c r="H52" s="416" t="s">
        <v>67</v>
      </c>
      <c r="I52" s="416"/>
      <c r="J52" s="416"/>
      <c r="K52" s="416"/>
      <c r="L52" s="416"/>
      <c r="M52" s="416"/>
      <c r="N52" s="416"/>
      <c r="O52" s="416"/>
      <c r="P52" s="416"/>
      <c r="Q52" s="416"/>
      <c r="R52" s="416"/>
      <c r="S52" s="416"/>
      <c r="T52" s="416"/>
      <c r="U52" s="416"/>
      <c r="V52" s="416"/>
      <c r="W52" s="416"/>
      <c r="X52" s="416"/>
      <c r="Y52" s="416"/>
      <c r="Z52" s="416"/>
      <c r="AA52" s="417"/>
      <c r="AB52" s="71"/>
      <c r="AC52" s="56"/>
      <c r="AD52" s="56"/>
      <c r="AE52" s="56"/>
      <c r="AF52" s="56"/>
      <c r="AG52" s="57"/>
      <c r="AH52" s="430"/>
      <c r="AI52" s="413"/>
      <c r="AJ52" s="413"/>
      <c r="AK52" s="413"/>
      <c r="AL52" s="413"/>
      <c r="AM52" s="590"/>
      <c r="AN52" s="430" t="s">
        <v>121</v>
      </c>
      <c r="AO52" s="413"/>
      <c r="AP52" s="413"/>
      <c r="AQ52" s="413"/>
      <c r="AR52" s="413"/>
      <c r="AS52" s="590"/>
    </row>
    <row r="53" spans="1:45" ht="12.75">
      <c r="A53" s="430"/>
      <c r="B53" s="413"/>
      <c r="C53" s="413"/>
      <c r="D53" s="413"/>
      <c r="E53" s="56"/>
      <c r="F53" s="59" t="s">
        <v>75</v>
      </c>
      <c r="G53" s="59"/>
      <c r="H53" s="59" t="str">
        <f>'TAX COMP'!F27</f>
        <v>G.P.F.</v>
      </c>
      <c r="I53" s="59"/>
      <c r="J53" s="59"/>
      <c r="K53" s="59"/>
      <c r="L53" s="59"/>
      <c r="M53" s="59"/>
      <c r="N53" s="59"/>
      <c r="O53" s="59"/>
      <c r="P53" s="59"/>
      <c r="Q53" s="59"/>
      <c r="R53" s="59"/>
      <c r="S53" s="59"/>
      <c r="T53" s="59"/>
      <c r="U53" s="59"/>
      <c r="V53" s="59"/>
      <c r="W53" s="59"/>
      <c r="X53" s="59"/>
      <c r="Y53" s="59"/>
      <c r="Z53" s="59"/>
      <c r="AA53" s="60"/>
      <c r="AB53" s="71"/>
      <c r="AC53" s="56"/>
      <c r="AD53" s="56"/>
      <c r="AE53" s="56"/>
      <c r="AF53" s="56"/>
      <c r="AG53" s="57"/>
      <c r="AH53" s="61"/>
      <c r="AI53" s="587">
        <f>'IT FORM'!F46</f>
        <v>0</v>
      </c>
      <c r="AJ53" s="588"/>
      <c r="AK53" s="588"/>
      <c r="AL53" s="588"/>
      <c r="AM53" s="589"/>
      <c r="AN53" s="71"/>
      <c r="AO53" s="56"/>
      <c r="AP53" s="56"/>
      <c r="AQ53" s="56"/>
      <c r="AR53" s="56"/>
      <c r="AS53" s="57"/>
    </row>
    <row r="54" spans="1:45" ht="12.75">
      <c r="A54" s="430"/>
      <c r="B54" s="413"/>
      <c r="C54" s="413"/>
      <c r="D54" s="413"/>
      <c r="E54" s="56"/>
      <c r="F54" s="59" t="s">
        <v>75</v>
      </c>
      <c r="G54" s="59"/>
      <c r="H54" s="416" t="str">
        <f>'TAX COMP'!F28</f>
        <v>G.S.L.I.</v>
      </c>
      <c r="I54" s="416"/>
      <c r="J54" s="416"/>
      <c r="K54" s="416"/>
      <c r="L54" s="416"/>
      <c r="M54" s="416"/>
      <c r="N54" s="416"/>
      <c r="O54" s="416"/>
      <c r="P54" s="416"/>
      <c r="Q54" s="416"/>
      <c r="R54" s="416"/>
      <c r="S54" s="416"/>
      <c r="T54" s="416"/>
      <c r="U54" s="416"/>
      <c r="V54" s="416"/>
      <c r="W54" s="416"/>
      <c r="X54" s="416"/>
      <c r="Y54" s="416"/>
      <c r="Z54" s="416"/>
      <c r="AA54" s="417"/>
      <c r="AB54" s="71"/>
      <c r="AC54" s="56"/>
      <c r="AD54" s="56"/>
      <c r="AE54" s="56"/>
      <c r="AF54" s="56"/>
      <c r="AG54" s="57"/>
      <c r="AH54" s="61"/>
      <c r="AI54" s="587">
        <f>'IT FORM'!F47</f>
        <v>0</v>
      </c>
      <c r="AJ54" s="588"/>
      <c r="AK54" s="588"/>
      <c r="AL54" s="588"/>
      <c r="AM54" s="589"/>
      <c r="AN54" s="71"/>
      <c r="AO54" s="56"/>
      <c r="AP54" s="56"/>
      <c r="AQ54" s="56"/>
      <c r="AR54" s="56"/>
      <c r="AS54" s="57"/>
    </row>
    <row r="55" spans="1:45" ht="12.75">
      <c r="A55" s="430"/>
      <c r="B55" s="413"/>
      <c r="C55" s="413"/>
      <c r="D55" s="413"/>
      <c r="E55" s="56"/>
      <c r="F55" s="59" t="s">
        <v>75</v>
      </c>
      <c r="G55" s="59"/>
      <c r="H55" s="56" t="str">
        <f>'TAX COMP'!F29</f>
        <v>Tuition Fees (For 2 child.)</v>
      </c>
      <c r="I55" s="56"/>
      <c r="J55" s="56"/>
      <c r="K55" s="56"/>
      <c r="L55" s="56"/>
      <c r="M55" s="56"/>
      <c r="N55" s="56"/>
      <c r="O55" s="56"/>
      <c r="P55" s="56"/>
      <c r="Q55" s="56"/>
      <c r="R55" s="56"/>
      <c r="S55" s="56"/>
      <c r="T55" s="56"/>
      <c r="U55" s="56"/>
      <c r="V55" s="56"/>
      <c r="W55" s="56"/>
      <c r="X55" s="56"/>
      <c r="Y55" s="56"/>
      <c r="Z55" s="56"/>
      <c r="AA55" s="57"/>
      <c r="AB55" s="71"/>
      <c r="AC55" s="56"/>
      <c r="AD55" s="56"/>
      <c r="AE55" s="56"/>
      <c r="AF55" s="56"/>
      <c r="AG55" s="57"/>
      <c r="AH55" s="61"/>
      <c r="AI55" s="587">
        <f>'IT FORM'!F48</f>
        <v>0</v>
      </c>
      <c r="AJ55" s="588"/>
      <c r="AK55" s="588"/>
      <c r="AL55" s="588"/>
      <c r="AM55" s="589"/>
      <c r="AN55" s="71"/>
      <c r="AO55" s="56"/>
      <c r="AP55" s="56"/>
      <c r="AQ55" s="56"/>
      <c r="AR55" s="56"/>
      <c r="AS55" s="57"/>
    </row>
    <row r="56" spans="1:45" ht="12.75">
      <c r="A56" s="430"/>
      <c r="B56" s="413"/>
      <c r="C56" s="413"/>
      <c r="D56" s="413"/>
      <c r="E56" s="56"/>
      <c r="F56" s="59" t="s">
        <v>75</v>
      </c>
      <c r="G56" s="59"/>
      <c r="H56" s="300" t="str">
        <f>'TAX COMP'!F30</f>
        <v>Repay.of Home Loan (Prin.Amt.)</v>
      </c>
      <c r="I56" s="300"/>
      <c r="J56" s="300"/>
      <c r="K56" s="300"/>
      <c r="L56" s="300"/>
      <c r="M56" s="300"/>
      <c r="N56" s="300"/>
      <c r="O56" s="300"/>
      <c r="P56" s="300"/>
      <c r="Q56" s="300"/>
      <c r="R56" s="300"/>
      <c r="S56" s="300"/>
      <c r="T56" s="300"/>
      <c r="U56" s="300"/>
      <c r="V56" s="300"/>
      <c r="W56" s="300"/>
      <c r="X56" s="300"/>
      <c r="Y56" s="300"/>
      <c r="Z56" s="300"/>
      <c r="AA56" s="300"/>
      <c r="AB56" s="71"/>
      <c r="AC56" s="56"/>
      <c r="AD56" s="56"/>
      <c r="AE56" s="56"/>
      <c r="AF56" s="56"/>
      <c r="AG56" s="57"/>
      <c r="AH56" s="61"/>
      <c r="AI56" s="587">
        <f>'IT FORM'!F49</f>
        <v>0</v>
      </c>
      <c r="AJ56" s="588"/>
      <c r="AK56" s="588"/>
      <c r="AL56" s="588"/>
      <c r="AM56" s="589"/>
      <c r="AN56" s="71"/>
      <c r="AO56" s="56"/>
      <c r="AP56" s="56"/>
      <c r="AQ56" s="56"/>
      <c r="AR56" s="56"/>
      <c r="AS56" s="57"/>
    </row>
    <row r="57" spans="1:45" ht="12.75">
      <c r="A57" s="430"/>
      <c r="B57" s="413"/>
      <c r="C57" s="413"/>
      <c r="D57" s="413"/>
      <c r="E57" s="56"/>
      <c r="F57" s="59" t="s">
        <v>75</v>
      </c>
      <c r="G57" s="59"/>
      <c r="H57" s="300">
        <f>'TAX COMP'!F31</f>
        <v>0</v>
      </c>
      <c r="I57" s="300"/>
      <c r="J57" s="300"/>
      <c r="K57" s="300"/>
      <c r="L57" s="300"/>
      <c r="M57" s="300"/>
      <c r="N57" s="300"/>
      <c r="O57" s="300"/>
      <c r="P57" s="300"/>
      <c r="Q57" s="300"/>
      <c r="R57" s="300"/>
      <c r="S57" s="300"/>
      <c r="T57" s="300"/>
      <c r="U57" s="300"/>
      <c r="V57" s="300"/>
      <c r="W57" s="300"/>
      <c r="X57" s="300"/>
      <c r="Y57" s="300"/>
      <c r="Z57" s="300"/>
      <c r="AA57" s="300"/>
      <c r="AB57" s="71"/>
      <c r="AC57" s="56"/>
      <c r="AD57" s="56"/>
      <c r="AE57" s="56"/>
      <c r="AF57" s="56"/>
      <c r="AG57" s="57"/>
      <c r="AH57" s="61"/>
      <c r="AI57" s="587">
        <f>'IT FORM'!F50</f>
        <v>0</v>
      </c>
      <c r="AJ57" s="588"/>
      <c r="AK57" s="588"/>
      <c r="AL57" s="588"/>
      <c r="AM57" s="589"/>
      <c r="AN57" s="71"/>
      <c r="AO57" s="56"/>
      <c r="AP57" s="56"/>
      <c r="AQ57" s="56"/>
      <c r="AR57" s="56"/>
      <c r="AS57" s="57"/>
    </row>
    <row r="58" spans="1:45" ht="12.75">
      <c r="A58" s="430"/>
      <c r="B58" s="413"/>
      <c r="C58" s="413"/>
      <c r="D58" s="413"/>
      <c r="E58" s="56"/>
      <c r="F58" s="59" t="s">
        <v>75</v>
      </c>
      <c r="G58" s="59"/>
      <c r="H58" s="300">
        <f>'TAX COMP'!F32</f>
        <v>0</v>
      </c>
      <c r="I58" s="300"/>
      <c r="J58" s="300"/>
      <c r="K58" s="300"/>
      <c r="L58" s="300"/>
      <c r="M58" s="300"/>
      <c r="N58" s="300"/>
      <c r="O58" s="300"/>
      <c r="P58" s="300"/>
      <c r="Q58" s="300"/>
      <c r="R58" s="300"/>
      <c r="S58" s="300"/>
      <c r="T58" s="300"/>
      <c r="U58" s="300"/>
      <c r="V58" s="300"/>
      <c r="W58" s="300"/>
      <c r="X58" s="300"/>
      <c r="Y58" s="300"/>
      <c r="Z58" s="300"/>
      <c r="AA58" s="300"/>
      <c r="AB58" s="71"/>
      <c r="AC58" s="56"/>
      <c r="AD58" s="56"/>
      <c r="AE58" s="56"/>
      <c r="AF58" s="56"/>
      <c r="AG58" s="57"/>
      <c r="AH58" s="61"/>
      <c r="AI58" s="587">
        <f>'IT FORM'!F51</f>
        <v>0</v>
      </c>
      <c r="AJ58" s="588"/>
      <c r="AK58" s="588"/>
      <c r="AL58" s="588"/>
      <c r="AM58" s="589"/>
      <c r="AN58" s="71"/>
      <c r="AO58" s="56"/>
      <c r="AP58" s="56"/>
      <c r="AQ58" s="56"/>
      <c r="AR58" s="56"/>
      <c r="AS58" s="57"/>
    </row>
    <row r="59" spans="1:45" ht="12.75">
      <c r="A59" s="430"/>
      <c r="B59" s="413"/>
      <c r="C59" s="413"/>
      <c r="D59" s="413"/>
      <c r="E59" s="56"/>
      <c r="F59" s="59" t="s">
        <v>75</v>
      </c>
      <c r="G59" s="59"/>
      <c r="H59" s="300">
        <f>'TAX COMP'!F33</f>
        <v>0</v>
      </c>
      <c r="I59" s="300"/>
      <c r="J59" s="300"/>
      <c r="K59" s="300"/>
      <c r="L59" s="300"/>
      <c r="M59" s="300"/>
      <c r="N59" s="300"/>
      <c r="O59" s="300"/>
      <c r="P59" s="300"/>
      <c r="Q59" s="300"/>
      <c r="R59" s="300"/>
      <c r="S59" s="300"/>
      <c r="T59" s="300"/>
      <c r="U59" s="300"/>
      <c r="V59" s="300"/>
      <c r="W59" s="300"/>
      <c r="X59" s="300"/>
      <c r="Y59" s="300"/>
      <c r="Z59" s="300"/>
      <c r="AA59" s="300"/>
      <c r="AB59" s="71"/>
      <c r="AC59" s="56"/>
      <c r="AD59" s="56"/>
      <c r="AE59" s="56"/>
      <c r="AF59" s="56"/>
      <c r="AG59" s="57"/>
      <c r="AH59" s="61"/>
      <c r="AI59" s="587">
        <f>'IT FORM'!F52</f>
        <v>0</v>
      </c>
      <c r="AJ59" s="588"/>
      <c r="AK59" s="588"/>
      <c r="AL59" s="588"/>
      <c r="AM59" s="589"/>
      <c r="AN59" s="71"/>
      <c r="AO59" s="56"/>
      <c r="AP59" s="56"/>
      <c r="AQ59" s="56"/>
      <c r="AR59" s="56"/>
      <c r="AS59" s="57"/>
    </row>
    <row r="60" spans="1:45" ht="12.75">
      <c r="A60" s="61"/>
      <c r="B60" s="62"/>
      <c r="C60" s="62"/>
      <c r="D60" s="62"/>
      <c r="E60" s="56"/>
      <c r="F60" s="59"/>
      <c r="G60" s="59"/>
      <c r="H60" s="300">
        <f>'TAX COMP'!F34</f>
        <v>0</v>
      </c>
      <c r="I60" s="300"/>
      <c r="J60" s="300"/>
      <c r="K60" s="300"/>
      <c r="L60" s="300"/>
      <c r="M60" s="300"/>
      <c r="N60" s="300"/>
      <c r="O60" s="300"/>
      <c r="P60" s="300"/>
      <c r="Q60" s="300"/>
      <c r="R60" s="300"/>
      <c r="S60" s="300"/>
      <c r="T60" s="300"/>
      <c r="U60" s="300"/>
      <c r="V60" s="300"/>
      <c r="W60" s="300"/>
      <c r="X60" s="300"/>
      <c r="Y60" s="300"/>
      <c r="Z60" s="300"/>
      <c r="AA60" s="300"/>
      <c r="AB60" s="71"/>
      <c r="AC60" s="56"/>
      <c r="AD60" s="56"/>
      <c r="AE60" s="56"/>
      <c r="AF60" s="56"/>
      <c r="AG60" s="57"/>
      <c r="AH60" s="61"/>
      <c r="AI60" s="587">
        <f>'IT FORM'!F53</f>
        <v>0</v>
      </c>
      <c r="AJ60" s="588"/>
      <c r="AK60" s="588"/>
      <c r="AL60" s="588"/>
      <c r="AM60" s="589"/>
      <c r="AN60" s="71"/>
      <c r="AO60" s="56"/>
      <c r="AP60" s="56"/>
      <c r="AQ60" s="56"/>
      <c r="AR60" s="56"/>
      <c r="AS60" s="57"/>
    </row>
    <row r="61" spans="1:45" ht="12.75">
      <c r="A61" s="61"/>
      <c r="B61" s="62"/>
      <c r="C61" s="62"/>
      <c r="D61" s="62"/>
      <c r="E61" s="56"/>
      <c r="F61" s="59"/>
      <c r="G61" s="59"/>
      <c r="H61" s="300">
        <f>'TAX COMP'!F35</f>
        <v>0</v>
      </c>
      <c r="I61" s="300"/>
      <c r="J61" s="300"/>
      <c r="K61" s="300"/>
      <c r="L61" s="300"/>
      <c r="M61" s="300"/>
      <c r="N61" s="300"/>
      <c r="O61" s="300"/>
      <c r="P61" s="300"/>
      <c r="Q61" s="300"/>
      <c r="R61" s="300"/>
      <c r="S61" s="300"/>
      <c r="T61" s="300"/>
      <c r="U61" s="300"/>
      <c r="V61" s="300"/>
      <c r="W61" s="300"/>
      <c r="X61" s="300"/>
      <c r="Y61" s="300"/>
      <c r="Z61" s="300"/>
      <c r="AA61" s="300"/>
      <c r="AB61" s="71"/>
      <c r="AC61" s="56"/>
      <c r="AD61" s="56"/>
      <c r="AE61" s="56"/>
      <c r="AF61" s="56"/>
      <c r="AG61" s="57"/>
      <c r="AH61" s="61"/>
      <c r="AI61" s="587">
        <f>'IT FORM'!F54</f>
        <v>0</v>
      </c>
      <c r="AJ61" s="588"/>
      <c r="AK61" s="588"/>
      <c r="AL61" s="588"/>
      <c r="AM61" s="589"/>
      <c r="AN61" s="71"/>
      <c r="AO61" s="56"/>
      <c r="AP61" s="56"/>
      <c r="AQ61" s="56"/>
      <c r="AR61" s="56"/>
      <c r="AS61" s="57"/>
    </row>
    <row r="62" spans="1:45" ht="12.75">
      <c r="A62" s="61"/>
      <c r="B62" s="62"/>
      <c r="C62" s="62"/>
      <c r="D62" s="62"/>
      <c r="E62" s="56"/>
      <c r="F62" s="413" t="s">
        <v>63</v>
      </c>
      <c r="G62" s="413"/>
      <c r="H62" s="65" t="s">
        <v>24</v>
      </c>
      <c r="I62" s="65"/>
      <c r="J62" s="65"/>
      <c r="K62" s="59"/>
      <c r="L62" s="59"/>
      <c r="M62" s="59"/>
      <c r="N62" s="59"/>
      <c r="O62" s="59"/>
      <c r="P62" s="59"/>
      <c r="Q62" s="59"/>
      <c r="R62" s="59"/>
      <c r="S62" s="59"/>
      <c r="T62" s="59"/>
      <c r="U62" s="59"/>
      <c r="V62" s="59"/>
      <c r="W62" s="59"/>
      <c r="X62" s="59"/>
      <c r="Y62" s="59"/>
      <c r="Z62" s="59"/>
      <c r="AA62" s="60"/>
      <c r="AB62" s="71"/>
      <c r="AC62" s="56"/>
      <c r="AD62" s="56"/>
      <c r="AE62" s="56"/>
      <c r="AF62" s="56"/>
      <c r="AG62" s="57"/>
      <c r="AH62" s="61"/>
      <c r="AI62" s="587">
        <f>'IT FORM'!F57</f>
        <v>0</v>
      </c>
      <c r="AJ62" s="588"/>
      <c r="AK62" s="588"/>
      <c r="AL62" s="588"/>
      <c r="AM62" s="589"/>
      <c r="AN62" s="399"/>
      <c r="AO62" s="598"/>
      <c r="AP62" s="598"/>
      <c r="AQ62" s="598"/>
      <c r="AR62" s="598"/>
      <c r="AS62" s="599"/>
    </row>
    <row r="63" spans="1:45" ht="12.75">
      <c r="A63" s="61"/>
      <c r="B63" s="62"/>
      <c r="C63" s="62"/>
      <c r="D63" s="62"/>
      <c r="E63" s="56"/>
      <c r="F63" s="413" t="s">
        <v>64</v>
      </c>
      <c r="G63" s="413"/>
      <c r="H63" s="65" t="s">
        <v>162</v>
      </c>
      <c r="I63" s="65"/>
      <c r="J63" s="65"/>
      <c r="K63" s="59"/>
      <c r="L63" s="59"/>
      <c r="M63" s="59"/>
      <c r="N63" s="59"/>
      <c r="O63" s="59"/>
      <c r="P63" s="59"/>
      <c r="Q63" s="59"/>
      <c r="R63" s="59"/>
      <c r="S63" s="59"/>
      <c r="T63" s="59"/>
      <c r="U63" s="59"/>
      <c r="V63" s="59"/>
      <c r="W63" s="59"/>
      <c r="X63" s="59"/>
      <c r="Y63" s="59"/>
      <c r="Z63" s="59"/>
      <c r="AA63" s="60"/>
      <c r="AB63" s="71"/>
      <c r="AC63" s="56"/>
      <c r="AD63" s="56"/>
      <c r="AE63" s="56"/>
      <c r="AF63" s="56"/>
      <c r="AG63" s="57"/>
      <c r="AH63" s="61"/>
      <c r="AI63" s="587">
        <f>'IT FORM'!F58</f>
        <v>0</v>
      </c>
      <c r="AJ63" s="588"/>
      <c r="AK63" s="588"/>
      <c r="AL63" s="588"/>
      <c r="AM63" s="589"/>
      <c r="AN63" s="399"/>
      <c r="AO63" s="598"/>
      <c r="AP63" s="598"/>
      <c r="AQ63" s="598"/>
      <c r="AR63" s="598"/>
      <c r="AS63" s="599"/>
    </row>
    <row r="64" spans="1:45" ht="12.75">
      <c r="A64" s="61"/>
      <c r="B64" s="62"/>
      <c r="C64" s="62"/>
      <c r="D64" s="62"/>
      <c r="E64" s="56"/>
      <c r="F64" s="62"/>
      <c r="G64" s="62"/>
      <c r="H64" s="65"/>
      <c r="I64" s="65"/>
      <c r="J64" s="65"/>
      <c r="K64" s="59"/>
      <c r="L64" s="59"/>
      <c r="M64" s="59"/>
      <c r="N64" s="59"/>
      <c r="O64" s="59"/>
      <c r="P64" s="59"/>
      <c r="Q64" s="59"/>
      <c r="R64" s="59"/>
      <c r="S64" s="59"/>
      <c r="T64" s="59"/>
      <c r="U64" s="59"/>
      <c r="V64" s="59"/>
      <c r="W64" s="59"/>
      <c r="X64" s="59"/>
      <c r="Y64" s="59"/>
      <c r="Z64" s="59"/>
      <c r="AA64" s="60"/>
      <c r="AB64" s="71"/>
      <c r="AC64" s="56"/>
      <c r="AD64" s="56"/>
      <c r="AE64" s="56"/>
      <c r="AF64" s="56"/>
      <c r="AG64" s="57"/>
      <c r="AH64" s="61"/>
      <c r="AI64" s="587">
        <f>SUM(AI53:AM63)</f>
        <v>0</v>
      </c>
      <c r="AJ64" s="588"/>
      <c r="AK64" s="588"/>
      <c r="AL64" s="588"/>
      <c r="AM64" s="589"/>
      <c r="AN64" s="399">
        <f>'IT FORM'!G55</f>
        <v>0</v>
      </c>
      <c r="AO64" s="598"/>
      <c r="AP64" s="598"/>
      <c r="AQ64" s="598"/>
      <c r="AR64" s="598"/>
      <c r="AS64" s="599"/>
    </row>
    <row r="65" spans="1:45" ht="12.75">
      <c r="A65" s="61"/>
      <c r="B65" s="62"/>
      <c r="C65" s="62"/>
      <c r="D65" s="62"/>
      <c r="E65" s="56"/>
      <c r="F65" s="413" t="s">
        <v>65</v>
      </c>
      <c r="G65" s="413"/>
      <c r="H65" s="65" t="s">
        <v>190</v>
      </c>
      <c r="I65" s="65"/>
      <c r="J65" s="65"/>
      <c r="K65" s="59"/>
      <c r="L65" s="59"/>
      <c r="M65" s="59"/>
      <c r="N65" s="59"/>
      <c r="O65" s="59"/>
      <c r="P65" s="59"/>
      <c r="Q65" s="59"/>
      <c r="R65" s="59"/>
      <c r="S65" s="59"/>
      <c r="T65" s="59"/>
      <c r="U65" s="59"/>
      <c r="V65" s="59"/>
      <c r="W65" s="59"/>
      <c r="X65" s="59"/>
      <c r="Y65" s="59"/>
      <c r="Z65" s="59"/>
      <c r="AA65" s="60"/>
      <c r="AB65" s="71"/>
      <c r="AC65" s="56"/>
      <c r="AD65" s="56"/>
      <c r="AE65" s="56"/>
      <c r="AF65" s="56"/>
      <c r="AG65" s="57"/>
      <c r="AH65" s="61"/>
      <c r="AI65" s="587">
        <f>'TAX COMP'!M30</f>
        <v>0</v>
      </c>
      <c r="AJ65" s="588"/>
      <c r="AK65" s="588"/>
      <c r="AL65" s="588"/>
      <c r="AM65" s="589"/>
      <c r="AN65" s="399">
        <f>'TAX COMP'!M30</f>
        <v>0</v>
      </c>
      <c r="AO65" s="598"/>
      <c r="AP65" s="598"/>
      <c r="AQ65" s="598"/>
      <c r="AR65" s="598"/>
      <c r="AS65" s="599"/>
    </row>
    <row r="66" spans="1:45" ht="12.75">
      <c r="A66" s="61"/>
      <c r="B66" s="62"/>
      <c r="C66" s="99" t="s">
        <v>195</v>
      </c>
      <c r="D66" s="62"/>
      <c r="E66" s="456" t="s">
        <v>194</v>
      </c>
      <c r="F66" s="457"/>
      <c r="G66" s="457"/>
      <c r="H66" s="457"/>
      <c r="I66" s="457"/>
      <c r="J66" s="457"/>
      <c r="K66" s="457"/>
      <c r="L66" s="457"/>
      <c r="M66" s="457"/>
      <c r="N66" s="457"/>
      <c r="O66" s="457"/>
      <c r="P66" s="457"/>
      <c r="Q66" s="457"/>
      <c r="R66" s="457"/>
      <c r="S66" s="457"/>
      <c r="T66" s="457"/>
      <c r="U66" s="457"/>
      <c r="V66" s="457"/>
      <c r="W66" s="457"/>
      <c r="X66" s="457"/>
      <c r="Y66" s="457"/>
      <c r="Z66" s="457"/>
      <c r="AA66" s="458"/>
      <c r="AB66" s="71"/>
      <c r="AC66" s="56"/>
      <c r="AD66" s="56"/>
      <c r="AE66" s="56"/>
      <c r="AF66" s="56"/>
      <c r="AG66" s="57"/>
      <c r="AH66" s="61"/>
      <c r="AI66" s="76"/>
      <c r="AJ66" s="87"/>
      <c r="AK66" s="87"/>
      <c r="AL66" s="87"/>
      <c r="AM66" s="84"/>
      <c r="AN66" s="82"/>
      <c r="AO66" s="88"/>
      <c r="AP66" s="88"/>
      <c r="AQ66" s="88"/>
      <c r="AR66" s="88"/>
      <c r="AS66" s="83"/>
    </row>
    <row r="67" spans="1:45" ht="12.75">
      <c r="A67" s="61"/>
      <c r="B67" s="62"/>
      <c r="C67" s="99"/>
      <c r="D67" s="62"/>
      <c r="E67" s="457"/>
      <c r="F67" s="457"/>
      <c r="G67" s="457"/>
      <c r="H67" s="457"/>
      <c r="I67" s="457"/>
      <c r="J67" s="457"/>
      <c r="K67" s="457"/>
      <c r="L67" s="457"/>
      <c r="M67" s="457"/>
      <c r="N67" s="457"/>
      <c r="O67" s="457"/>
      <c r="P67" s="457"/>
      <c r="Q67" s="457"/>
      <c r="R67" s="457"/>
      <c r="S67" s="457"/>
      <c r="T67" s="457"/>
      <c r="U67" s="457"/>
      <c r="V67" s="457"/>
      <c r="W67" s="457"/>
      <c r="X67" s="457"/>
      <c r="Y67" s="457"/>
      <c r="Z67" s="457"/>
      <c r="AA67" s="458"/>
      <c r="AB67" s="71"/>
      <c r="AC67" s="56"/>
      <c r="AD67" s="56"/>
      <c r="AE67" s="56"/>
      <c r="AF67" s="56"/>
      <c r="AG67" s="57"/>
      <c r="AH67" s="61"/>
      <c r="AI67" s="76"/>
      <c r="AJ67" s="87"/>
      <c r="AK67" s="87"/>
      <c r="AL67" s="87"/>
      <c r="AM67" s="84"/>
      <c r="AN67" s="82"/>
      <c r="AO67" s="88"/>
      <c r="AP67" s="88"/>
      <c r="AQ67" s="88"/>
      <c r="AR67" s="88"/>
      <c r="AS67" s="83"/>
    </row>
    <row r="68" spans="1:45" ht="12.75">
      <c r="A68" s="61"/>
      <c r="B68" s="62"/>
      <c r="C68" s="62"/>
      <c r="D68" s="62"/>
      <c r="E68" s="451" t="s">
        <v>193</v>
      </c>
      <c r="F68" s="451"/>
      <c r="G68" s="451"/>
      <c r="H68" s="451"/>
      <c r="I68" s="451"/>
      <c r="J68" s="451"/>
      <c r="K68" s="451"/>
      <c r="L68" s="451"/>
      <c r="M68" s="452"/>
      <c r="N68" s="452"/>
      <c r="O68" s="452"/>
      <c r="P68" s="452"/>
      <c r="Q68" s="452"/>
      <c r="R68" s="452"/>
      <c r="S68" s="452"/>
      <c r="T68" s="452"/>
      <c r="U68" s="452"/>
      <c r="V68" s="452"/>
      <c r="W68" s="452"/>
      <c r="X68" s="452"/>
      <c r="Y68" s="452"/>
      <c r="Z68" s="452"/>
      <c r="AA68" s="453"/>
      <c r="AB68" s="71"/>
      <c r="AC68" s="56"/>
      <c r="AD68" s="56"/>
      <c r="AE68" s="56"/>
      <c r="AF68" s="56"/>
      <c r="AG68" s="57"/>
      <c r="AH68" s="61"/>
      <c r="AI68" s="76"/>
      <c r="AJ68" s="87"/>
      <c r="AK68" s="87"/>
      <c r="AL68" s="87"/>
      <c r="AM68" s="84"/>
      <c r="AN68" s="82"/>
      <c r="AO68" s="88"/>
      <c r="AP68" s="88"/>
      <c r="AQ68" s="88"/>
      <c r="AR68" s="88"/>
      <c r="AS68" s="83"/>
    </row>
    <row r="69" spans="1:45" ht="12.75">
      <c r="A69" s="68"/>
      <c r="B69" s="69"/>
      <c r="C69" s="69"/>
      <c r="D69" s="69"/>
      <c r="E69" s="454"/>
      <c r="F69" s="454"/>
      <c r="G69" s="454"/>
      <c r="H69" s="454"/>
      <c r="I69" s="454"/>
      <c r="J69" s="454"/>
      <c r="K69" s="454"/>
      <c r="L69" s="454"/>
      <c r="M69" s="454"/>
      <c r="N69" s="454"/>
      <c r="O69" s="454"/>
      <c r="P69" s="454"/>
      <c r="Q69" s="454"/>
      <c r="R69" s="454"/>
      <c r="S69" s="454"/>
      <c r="T69" s="454"/>
      <c r="U69" s="454"/>
      <c r="V69" s="454"/>
      <c r="W69" s="454"/>
      <c r="X69" s="454"/>
      <c r="Y69" s="454"/>
      <c r="Z69" s="454"/>
      <c r="AA69" s="455"/>
      <c r="AB69" s="63"/>
      <c r="AC69" s="58"/>
      <c r="AD69" s="58"/>
      <c r="AE69" s="58"/>
      <c r="AF69" s="58"/>
      <c r="AG69" s="64"/>
      <c r="AH69" s="68"/>
      <c r="AI69" s="89"/>
      <c r="AJ69" s="90"/>
      <c r="AK69" s="90"/>
      <c r="AL69" s="90"/>
      <c r="AM69" s="91"/>
      <c r="AN69" s="92"/>
      <c r="AO69" s="93"/>
      <c r="AP69" s="93"/>
      <c r="AQ69" s="93"/>
      <c r="AR69" s="93"/>
      <c r="AS69" s="94"/>
    </row>
    <row r="70" spans="1:45" ht="12.75">
      <c r="A70" s="49"/>
      <c r="B70" s="50"/>
      <c r="C70" s="50"/>
      <c r="D70" s="105" t="s">
        <v>178</v>
      </c>
      <c r="E70" s="106"/>
      <c r="F70" s="107" t="s">
        <v>278</v>
      </c>
      <c r="G70" s="96"/>
      <c r="H70" s="97"/>
      <c r="I70" s="97"/>
      <c r="J70" s="97"/>
      <c r="K70" s="95"/>
      <c r="L70" s="95"/>
      <c r="M70" s="95"/>
      <c r="N70" s="95"/>
      <c r="O70" s="95"/>
      <c r="P70" s="95"/>
      <c r="Q70" s="95"/>
      <c r="R70" s="95"/>
      <c r="S70" s="95"/>
      <c r="T70" s="95"/>
      <c r="U70" s="95"/>
      <c r="V70" s="95"/>
      <c r="W70" s="95"/>
      <c r="X70" s="95"/>
      <c r="Y70" s="95"/>
      <c r="Z70" s="95"/>
      <c r="AA70" s="98"/>
      <c r="AB70" s="600" t="s">
        <v>119</v>
      </c>
      <c r="AC70" s="601"/>
      <c r="AD70" s="601"/>
      <c r="AE70" s="601"/>
      <c r="AF70" s="601"/>
      <c r="AG70" s="602"/>
      <c r="AH70" s="600" t="s">
        <v>187</v>
      </c>
      <c r="AI70" s="601"/>
      <c r="AJ70" s="601"/>
      <c r="AK70" s="601"/>
      <c r="AL70" s="601"/>
      <c r="AM70" s="602"/>
      <c r="AN70" s="600" t="s">
        <v>188</v>
      </c>
      <c r="AO70" s="601"/>
      <c r="AP70" s="601"/>
      <c r="AQ70" s="601"/>
      <c r="AR70" s="601"/>
      <c r="AS70" s="602"/>
    </row>
    <row r="71" spans="1:45" ht="12.75">
      <c r="A71" s="61"/>
      <c r="B71" s="62"/>
      <c r="C71" s="62"/>
      <c r="D71" s="62"/>
      <c r="E71" s="56"/>
      <c r="F71" s="413" t="s">
        <v>179</v>
      </c>
      <c r="G71" s="413"/>
      <c r="H71" s="65" t="s">
        <v>200</v>
      </c>
      <c r="I71" s="65"/>
      <c r="J71" s="65"/>
      <c r="K71" s="59"/>
      <c r="L71" s="59"/>
      <c r="M71" s="59"/>
      <c r="N71" s="59"/>
      <c r="O71" s="59"/>
      <c r="P71" s="59"/>
      <c r="Q71" s="59"/>
      <c r="R71" s="59"/>
      <c r="S71" s="59"/>
      <c r="T71" s="59"/>
      <c r="U71" s="59"/>
      <c r="V71" s="59"/>
      <c r="W71" s="59"/>
      <c r="X71" s="59"/>
      <c r="Y71" s="59"/>
      <c r="Z71" s="59"/>
      <c r="AA71" s="60"/>
      <c r="AB71" s="71"/>
      <c r="AC71" s="404">
        <f>'TAX COMP'!M31</f>
        <v>0</v>
      </c>
      <c r="AD71" s="400"/>
      <c r="AE71" s="400"/>
      <c r="AF71" s="400"/>
      <c r="AG71" s="401"/>
      <c r="AH71" s="61"/>
      <c r="AI71" s="404">
        <v>0</v>
      </c>
      <c r="AJ71" s="400"/>
      <c r="AK71" s="400"/>
      <c r="AL71" s="400"/>
      <c r="AM71" s="401"/>
      <c r="AN71" s="399">
        <f>AC71</f>
        <v>0</v>
      </c>
      <c r="AO71" s="400"/>
      <c r="AP71" s="400"/>
      <c r="AQ71" s="400"/>
      <c r="AR71" s="400"/>
      <c r="AS71" s="401"/>
    </row>
    <row r="72" spans="1:45" ht="12.75">
      <c r="A72" s="61"/>
      <c r="B72" s="62"/>
      <c r="C72" s="62"/>
      <c r="D72" s="62"/>
      <c r="E72" s="56"/>
      <c r="F72" s="413" t="s">
        <v>180</v>
      </c>
      <c r="G72" s="413"/>
      <c r="H72" s="65" t="s">
        <v>203</v>
      </c>
      <c r="I72" s="65"/>
      <c r="J72" s="65"/>
      <c r="K72" s="59"/>
      <c r="L72" s="59"/>
      <c r="M72" s="59"/>
      <c r="N72" s="59"/>
      <c r="O72" s="59"/>
      <c r="P72" s="59"/>
      <c r="Q72" s="59"/>
      <c r="R72" s="59"/>
      <c r="S72" s="59"/>
      <c r="T72" s="59"/>
      <c r="U72" s="59"/>
      <c r="V72" s="59"/>
      <c r="W72" s="59"/>
      <c r="X72" s="59"/>
      <c r="Y72" s="59"/>
      <c r="Z72" s="59"/>
      <c r="AA72" s="60"/>
      <c r="AB72" s="71"/>
      <c r="AC72" s="404">
        <f>'TAX COMP'!M32</f>
        <v>0</v>
      </c>
      <c r="AD72" s="400"/>
      <c r="AE72" s="400"/>
      <c r="AF72" s="400"/>
      <c r="AG72" s="401"/>
      <c r="AH72" s="61"/>
      <c r="AI72" s="404">
        <v>0</v>
      </c>
      <c r="AJ72" s="400"/>
      <c r="AK72" s="400"/>
      <c r="AL72" s="400"/>
      <c r="AM72" s="401"/>
      <c r="AN72" s="399">
        <f>AC72</f>
        <v>0</v>
      </c>
      <c r="AO72" s="400"/>
      <c r="AP72" s="400"/>
      <c r="AQ72" s="400"/>
      <c r="AR72" s="400"/>
      <c r="AS72" s="401"/>
    </row>
    <row r="73" spans="1:45" ht="12.75">
      <c r="A73" s="61"/>
      <c r="B73" s="62"/>
      <c r="C73" s="62"/>
      <c r="D73" s="62"/>
      <c r="E73" s="56"/>
      <c r="F73" s="413" t="s">
        <v>181</v>
      </c>
      <c r="G73" s="413"/>
      <c r="H73" s="65" t="s">
        <v>204</v>
      </c>
      <c r="I73" s="65"/>
      <c r="J73" s="65"/>
      <c r="K73" s="59"/>
      <c r="L73" s="59"/>
      <c r="M73" s="59"/>
      <c r="N73" s="59"/>
      <c r="O73" s="59"/>
      <c r="P73" s="59"/>
      <c r="Q73" s="59"/>
      <c r="R73" s="59"/>
      <c r="S73" s="59"/>
      <c r="T73" s="59"/>
      <c r="U73" s="59"/>
      <c r="V73" s="59"/>
      <c r="W73" s="59"/>
      <c r="X73" s="59"/>
      <c r="Y73" s="59"/>
      <c r="Z73" s="59"/>
      <c r="AA73" s="60"/>
      <c r="AB73" s="71"/>
      <c r="AC73" s="404">
        <f>'TAX COMP'!M33</f>
        <v>0</v>
      </c>
      <c r="AD73" s="400"/>
      <c r="AE73" s="400"/>
      <c r="AF73" s="400"/>
      <c r="AG73" s="401"/>
      <c r="AH73" s="61"/>
      <c r="AI73" s="404">
        <v>0</v>
      </c>
      <c r="AJ73" s="400"/>
      <c r="AK73" s="400"/>
      <c r="AL73" s="400"/>
      <c r="AM73" s="401"/>
      <c r="AN73" s="399">
        <f>AC73</f>
        <v>0</v>
      </c>
      <c r="AO73" s="400"/>
      <c r="AP73" s="400"/>
      <c r="AQ73" s="400"/>
      <c r="AR73" s="400"/>
      <c r="AS73" s="401"/>
    </row>
    <row r="74" spans="1:45" ht="12.75">
      <c r="A74" s="61"/>
      <c r="B74" s="62"/>
      <c r="C74" s="62"/>
      <c r="D74" s="62"/>
      <c r="E74" s="56"/>
      <c r="F74" s="413" t="s">
        <v>182</v>
      </c>
      <c r="G74" s="413"/>
      <c r="H74" s="65" t="s">
        <v>202</v>
      </c>
      <c r="I74" s="65"/>
      <c r="J74" s="65"/>
      <c r="K74" s="59"/>
      <c r="L74" s="59"/>
      <c r="M74" s="59"/>
      <c r="N74" s="59"/>
      <c r="O74" s="59"/>
      <c r="P74" s="59"/>
      <c r="Q74" s="59"/>
      <c r="R74" s="59"/>
      <c r="S74" s="59"/>
      <c r="T74" s="59"/>
      <c r="U74" s="59"/>
      <c r="V74" s="59"/>
      <c r="W74" s="59"/>
      <c r="X74" s="59"/>
      <c r="Y74" s="59"/>
      <c r="Z74" s="59"/>
      <c r="AA74" s="60"/>
      <c r="AB74" s="71"/>
      <c r="AC74" s="404">
        <f>'TAX COMP'!M34</f>
        <v>0</v>
      </c>
      <c r="AD74" s="400"/>
      <c r="AE74" s="400"/>
      <c r="AF74" s="400"/>
      <c r="AG74" s="401"/>
      <c r="AH74" s="61"/>
      <c r="AI74" s="404">
        <v>0</v>
      </c>
      <c r="AJ74" s="400"/>
      <c r="AK74" s="400"/>
      <c r="AL74" s="400"/>
      <c r="AM74" s="401"/>
      <c r="AN74" s="399">
        <f t="shared" ref="AN74:AN77" si="0">AC74</f>
        <v>0</v>
      </c>
      <c r="AO74" s="400"/>
      <c r="AP74" s="400"/>
      <c r="AQ74" s="400"/>
      <c r="AR74" s="400"/>
      <c r="AS74" s="401"/>
    </row>
    <row r="75" spans="1:45" ht="12.75">
      <c r="A75" s="61"/>
      <c r="B75" s="62"/>
      <c r="C75" s="62"/>
      <c r="D75" s="62"/>
      <c r="E75" s="56"/>
      <c r="F75" s="413" t="s">
        <v>183</v>
      </c>
      <c r="G75" s="413"/>
      <c r="H75" s="65" t="s">
        <v>201</v>
      </c>
      <c r="I75" s="65"/>
      <c r="J75" s="65"/>
      <c r="K75" s="59"/>
      <c r="L75" s="59"/>
      <c r="M75" s="59"/>
      <c r="N75" s="59"/>
      <c r="O75" s="59"/>
      <c r="P75" s="59"/>
      <c r="Q75" s="59"/>
      <c r="R75" s="59"/>
      <c r="S75" s="59"/>
      <c r="T75" s="59"/>
      <c r="U75" s="59"/>
      <c r="V75" s="59"/>
      <c r="W75" s="59"/>
      <c r="X75" s="59"/>
      <c r="Y75" s="59"/>
      <c r="Z75" s="59"/>
      <c r="AA75" s="60"/>
      <c r="AB75" s="71"/>
      <c r="AC75" s="404">
        <f>'TAX COMP'!M35</f>
        <v>0</v>
      </c>
      <c r="AD75" s="400"/>
      <c r="AE75" s="400"/>
      <c r="AF75" s="400"/>
      <c r="AG75" s="401"/>
      <c r="AH75" s="61"/>
      <c r="AI75" s="404">
        <v>0</v>
      </c>
      <c r="AJ75" s="400"/>
      <c r="AK75" s="400"/>
      <c r="AL75" s="400"/>
      <c r="AM75" s="401"/>
      <c r="AN75" s="399">
        <f t="shared" si="0"/>
        <v>0</v>
      </c>
      <c r="AO75" s="400"/>
      <c r="AP75" s="400"/>
      <c r="AQ75" s="400"/>
      <c r="AR75" s="400"/>
      <c r="AS75" s="401"/>
    </row>
    <row r="76" spans="1:45" ht="12.75">
      <c r="A76" s="61"/>
      <c r="B76" s="62"/>
      <c r="C76" s="62"/>
      <c r="D76" s="62"/>
      <c r="E76" s="56"/>
      <c r="F76" s="413" t="s">
        <v>184</v>
      </c>
      <c r="G76" s="413"/>
      <c r="H76" s="65" t="s">
        <v>30</v>
      </c>
      <c r="I76" s="65"/>
      <c r="J76" s="65"/>
      <c r="K76" s="59"/>
      <c r="L76" s="59"/>
      <c r="M76" s="59"/>
      <c r="N76" s="59"/>
      <c r="O76" s="59"/>
      <c r="P76" s="59"/>
      <c r="Q76" s="59"/>
      <c r="R76" s="59"/>
      <c r="S76" s="59"/>
      <c r="T76" s="59"/>
      <c r="U76" s="59"/>
      <c r="V76" s="59"/>
      <c r="W76" s="59"/>
      <c r="X76" s="59"/>
      <c r="Y76" s="59"/>
      <c r="Z76" s="59"/>
      <c r="AA76" s="60"/>
      <c r="AB76" s="71"/>
      <c r="AC76" s="404">
        <f>'TAX COMP'!M36</f>
        <v>0</v>
      </c>
      <c r="AD76" s="400"/>
      <c r="AE76" s="400"/>
      <c r="AF76" s="400"/>
      <c r="AG76" s="401"/>
      <c r="AH76" s="61"/>
      <c r="AI76" s="404">
        <v>0</v>
      </c>
      <c r="AJ76" s="400"/>
      <c r="AK76" s="400"/>
      <c r="AL76" s="400"/>
      <c r="AM76" s="401"/>
      <c r="AN76" s="399">
        <f t="shared" si="0"/>
        <v>0</v>
      </c>
      <c r="AO76" s="400"/>
      <c r="AP76" s="400"/>
      <c r="AQ76" s="400"/>
      <c r="AR76" s="400"/>
      <c r="AS76" s="401"/>
    </row>
    <row r="77" spans="1:45" ht="12.75">
      <c r="A77" s="61"/>
      <c r="B77" s="62"/>
      <c r="C77" s="62"/>
      <c r="D77" s="62"/>
      <c r="E77" s="56"/>
      <c r="F77" s="59"/>
      <c r="G77" s="59"/>
      <c r="H77" s="46"/>
      <c r="I77" s="59"/>
      <c r="J77" s="59"/>
      <c r="K77" s="59"/>
      <c r="L77" s="59"/>
      <c r="M77" s="59"/>
      <c r="N77" s="59"/>
      <c r="O77" s="59"/>
      <c r="P77" s="59"/>
      <c r="Q77" s="59"/>
      <c r="R77" s="59"/>
      <c r="S77" s="59"/>
      <c r="T77" s="59"/>
      <c r="U77" s="59"/>
      <c r="V77" s="59"/>
      <c r="W77" s="59"/>
      <c r="X77" s="59"/>
      <c r="Y77" s="59"/>
      <c r="Z77" s="59"/>
      <c r="AA77" s="60"/>
      <c r="AB77" s="71"/>
      <c r="AC77" s="56"/>
      <c r="AD77" s="56"/>
      <c r="AE77" s="56"/>
      <c r="AF77" s="56"/>
      <c r="AG77" s="57"/>
      <c r="AH77" s="61"/>
      <c r="AI77" s="62"/>
      <c r="AJ77" s="405"/>
      <c r="AK77" s="412"/>
      <c r="AL77" s="412"/>
      <c r="AM77" s="412"/>
      <c r="AN77" s="399">
        <f t="shared" si="0"/>
        <v>0</v>
      </c>
      <c r="AO77" s="400"/>
      <c r="AP77" s="400"/>
      <c r="AQ77" s="400"/>
      <c r="AR77" s="400"/>
      <c r="AS77" s="401"/>
    </row>
    <row r="78" spans="1:45" ht="12.75">
      <c r="A78" s="430"/>
      <c r="B78" s="413"/>
      <c r="C78" s="413"/>
      <c r="D78" s="413"/>
      <c r="E78" s="56"/>
      <c r="F78" s="416" t="s">
        <v>75</v>
      </c>
      <c r="G78" s="416"/>
      <c r="H78" s="416"/>
      <c r="I78" s="416"/>
      <c r="J78" s="416"/>
      <c r="K78" s="416"/>
      <c r="L78" s="416"/>
      <c r="M78" s="416"/>
      <c r="N78" s="416"/>
      <c r="O78" s="416"/>
      <c r="P78" s="416"/>
      <c r="Q78" s="416"/>
      <c r="R78" s="416"/>
      <c r="S78" s="416"/>
      <c r="T78" s="416"/>
      <c r="U78" s="416"/>
      <c r="V78" s="416"/>
      <c r="W78" s="416"/>
      <c r="X78" s="416"/>
      <c r="Y78" s="416"/>
      <c r="Z78" s="416"/>
      <c r="AA78" s="417"/>
      <c r="AB78" s="71"/>
      <c r="AC78" s="56"/>
      <c r="AD78" s="56"/>
      <c r="AE78" s="56"/>
      <c r="AF78" s="56"/>
      <c r="AG78" s="57"/>
      <c r="AH78" s="71"/>
      <c r="AI78" s="56"/>
      <c r="AJ78" s="56"/>
      <c r="AK78" s="56"/>
      <c r="AL78" s="56"/>
      <c r="AM78" s="57"/>
      <c r="AN78" s="71"/>
      <c r="AO78" s="56"/>
      <c r="AP78" s="56"/>
      <c r="AQ78" s="410"/>
      <c r="AR78" s="411"/>
      <c r="AS78" s="411"/>
    </row>
    <row r="79" spans="1:45" ht="12.75">
      <c r="A79" s="431">
        <v>10</v>
      </c>
      <c r="B79" s="432"/>
      <c r="C79" s="408" t="s">
        <v>122</v>
      </c>
      <c r="D79" s="408"/>
      <c r="E79" s="408"/>
      <c r="F79" s="408"/>
      <c r="G79" s="408"/>
      <c r="H79" s="408"/>
      <c r="I79" s="408"/>
      <c r="J79" s="408"/>
      <c r="K79" s="408"/>
      <c r="L79" s="408"/>
      <c r="M79" s="408"/>
      <c r="N79" s="408"/>
      <c r="O79" s="408"/>
      <c r="P79" s="408"/>
      <c r="Q79" s="408"/>
      <c r="R79" s="408"/>
      <c r="S79" s="408"/>
      <c r="T79" s="408"/>
      <c r="U79" s="408"/>
      <c r="V79" s="408"/>
      <c r="W79" s="408"/>
      <c r="X79" s="408"/>
      <c r="Y79" s="408"/>
      <c r="Z79" s="408"/>
      <c r="AA79" s="409"/>
      <c r="AB79" s="71"/>
      <c r="AC79" s="56"/>
      <c r="AD79" s="56"/>
      <c r="AE79" s="56"/>
      <c r="AF79" s="56"/>
      <c r="AG79" s="57"/>
      <c r="AH79" s="71"/>
      <c r="AI79" s="56"/>
      <c r="AJ79" s="56"/>
      <c r="AK79" s="56"/>
      <c r="AL79" s="56"/>
      <c r="AM79" s="57"/>
      <c r="AN79" s="399">
        <f>+AN64+AN65+SUM(AN71:AS77)</f>
        <v>0</v>
      </c>
      <c r="AO79" s="400"/>
      <c r="AP79" s="400"/>
      <c r="AQ79" s="400"/>
      <c r="AR79" s="400"/>
      <c r="AS79" s="401"/>
    </row>
    <row r="80" spans="1:45" ht="12.75">
      <c r="A80" s="80"/>
      <c r="B80" s="51"/>
      <c r="C80" s="72"/>
      <c r="D80" s="72"/>
      <c r="E80" s="72"/>
      <c r="F80" s="72"/>
      <c r="G80" s="72"/>
      <c r="H80" s="72"/>
      <c r="I80" s="72"/>
      <c r="J80" s="72"/>
      <c r="K80" s="72"/>
      <c r="L80" s="72"/>
      <c r="M80" s="72"/>
      <c r="N80" s="72"/>
      <c r="O80" s="72"/>
      <c r="P80" s="72"/>
      <c r="Q80" s="72"/>
      <c r="R80" s="72"/>
      <c r="S80" s="72"/>
      <c r="T80" s="72"/>
      <c r="U80" s="72"/>
      <c r="V80" s="72"/>
      <c r="W80" s="72"/>
      <c r="X80" s="72"/>
      <c r="Y80" s="72"/>
      <c r="Z80" s="72"/>
      <c r="AA80" s="85"/>
      <c r="AB80" s="71"/>
      <c r="AC80" s="56"/>
      <c r="AD80" s="56"/>
      <c r="AE80" s="56"/>
      <c r="AF80" s="56"/>
      <c r="AG80" s="57"/>
      <c r="AH80" s="71"/>
      <c r="AI80" s="56"/>
      <c r="AJ80" s="56"/>
      <c r="AK80" s="56"/>
      <c r="AL80" s="56"/>
      <c r="AM80" s="57"/>
      <c r="AN80" s="71"/>
      <c r="AO80" s="56"/>
      <c r="AP80" s="56"/>
      <c r="AQ80" s="405"/>
      <c r="AR80" s="412"/>
      <c r="AS80" s="412"/>
    </row>
    <row r="81" spans="1:47" ht="12.75">
      <c r="A81" s="431">
        <v>11</v>
      </c>
      <c r="B81" s="432"/>
      <c r="C81" s="408" t="s">
        <v>123</v>
      </c>
      <c r="D81" s="408"/>
      <c r="E81" s="408"/>
      <c r="F81" s="408"/>
      <c r="G81" s="408"/>
      <c r="H81" s="408"/>
      <c r="I81" s="408"/>
      <c r="J81" s="408"/>
      <c r="K81" s="408"/>
      <c r="L81" s="408"/>
      <c r="M81" s="408"/>
      <c r="N81" s="408"/>
      <c r="O81" s="408"/>
      <c r="P81" s="408"/>
      <c r="Q81" s="408"/>
      <c r="R81" s="408"/>
      <c r="S81" s="408"/>
      <c r="T81" s="408"/>
      <c r="U81" s="408"/>
      <c r="V81" s="408"/>
      <c r="W81" s="408"/>
      <c r="X81" s="408"/>
      <c r="Y81" s="408"/>
      <c r="Z81" s="408"/>
      <c r="AA81" s="409"/>
      <c r="AB81" s="71"/>
      <c r="AC81" s="56"/>
      <c r="AD81" s="56"/>
      <c r="AE81" s="56"/>
      <c r="AF81" s="56"/>
      <c r="AG81" s="57"/>
      <c r="AH81" s="71"/>
      <c r="AI81" s="56"/>
      <c r="AJ81" s="56"/>
      <c r="AK81" s="56"/>
      <c r="AL81" s="56"/>
      <c r="AM81" s="57"/>
      <c r="AN81" s="399">
        <f>AN49-AN79</f>
        <v>0</v>
      </c>
      <c r="AO81" s="400"/>
      <c r="AP81" s="400"/>
      <c r="AQ81" s="400"/>
      <c r="AR81" s="400"/>
      <c r="AS81" s="401"/>
      <c r="AT81" s="66"/>
    </row>
    <row r="82" spans="1:47" ht="12.75">
      <c r="A82" s="430"/>
      <c r="B82" s="413"/>
      <c r="C82" s="413"/>
      <c r="D82" s="413"/>
      <c r="E82" s="56"/>
      <c r="F82" s="416" t="s">
        <v>75</v>
      </c>
      <c r="G82" s="416"/>
      <c r="H82" s="416"/>
      <c r="I82" s="416"/>
      <c r="J82" s="416"/>
      <c r="K82" s="416"/>
      <c r="L82" s="416"/>
      <c r="M82" s="416"/>
      <c r="N82" s="416"/>
      <c r="O82" s="416"/>
      <c r="P82" s="416"/>
      <c r="Q82" s="416"/>
      <c r="R82" s="416"/>
      <c r="S82" s="416"/>
      <c r="T82" s="416"/>
      <c r="U82" s="416"/>
      <c r="V82" s="416"/>
      <c r="W82" s="416"/>
      <c r="X82" s="416"/>
      <c r="Y82" s="416"/>
      <c r="Z82" s="416"/>
      <c r="AA82" s="417"/>
      <c r="AB82" s="71"/>
      <c r="AC82" s="56"/>
      <c r="AD82" s="56"/>
      <c r="AE82" s="56"/>
      <c r="AF82" s="56"/>
      <c r="AG82" s="57"/>
      <c r="AH82" s="71"/>
      <c r="AI82" s="56"/>
      <c r="AJ82" s="56"/>
      <c r="AK82" s="56"/>
      <c r="AL82" s="56"/>
      <c r="AM82" s="57"/>
      <c r="AN82" s="71"/>
      <c r="AO82" s="56"/>
      <c r="AP82" s="56"/>
      <c r="AQ82" s="405"/>
      <c r="AR82" s="412"/>
      <c r="AS82" s="412"/>
    </row>
    <row r="83" spans="1:47" ht="12.75">
      <c r="A83" s="431">
        <v>12</v>
      </c>
      <c r="B83" s="432"/>
      <c r="C83" s="408" t="s">
        <v>124</v>
      </c>
      <c r="D83" s="408"/>
      <c r="E83" s="408"/>
      <c r="F83" s="408"/>
      <c r="G83" s="408"/>
      <c r="H83" s="408"/>
      <c r="I83" s="408"/>
      <c r="J83" s="408"/>
      <c r="K83" s="408"/>
      <c r="L83" s="408"/>
      <c r="M83" s="408"/>
      <c r="N83" s="408"/>
      <c r="O83" s="408"/>
      <c r="P83" s="408"/>
      <c r="Q83" s="408"/>
      <c r="R83" s="408"/>
      <c r="S83" s="408"/>
      <c r="T83" s="408"/>
      <c r="U83" s="408"/>
      <c r="V83" s="408"/>
      <c r="W83" s="408"/>
      <c r="X83" s="408"/>
      <c r="Y83" s="408"/>
      <c r="Z83" s="408"/>
      <c r="AA83" s="409"/>
      <c r="AB83" s="71"/>
      <c r="AC83" s="56"/>
      <c r="AD83" s="56"/>
      <c r="AE83" s="56"/>
      <c r="AF83" s="56"/>
      <c r="AG83" s="57"/>
      <c r="AH83" s="71"/>
      <c r="AI83" s="56"/>
      <c r="AJ83" s="56"/>
      <c r="AK83" s="56"/>
      <c r="AL83" s="56"/>
      <c r="AM83" s="57"/>
      <c r="AN83" s="399">
        <f>'IT FORM'!G78</f>
        <v>0</v>
      </c>
      <c r="AO83" s="400"/>
      <c r="AP83" s="400"/>
      <c r="AQ83" s="400"/>
      <c r="AR83" s="400"/>
      <c r="AS83" s="401"/>
    </row>
    <row r="84" spans="1:47" ht="12.75">
      <c r="A84" s="80"/>
      <c r="B84" s="51"/>
      <c r="C84" s="406" t="s">
        <v>279</v>
      </c>
      <c r="D84" s="406"/>
      <c r="E84" s="406"/>
      <c r="F84" s="406"/>
      <c r="G84" s="406"/>
      <c r="H84" s="406"/>
      <c r="I84" s="406"/>
      <c r="J84" s="406"/>
      <c r="K84" s="406"/>
      <c r="L84" s="406"/>
      <c r="M84" s="406"/>
      <c r="N84" s="406"/>
      <c r="O84" s="406"/>
      <c r="P84" s="406"/>
      <c r="Q84" s="406"/>
      <c r="R84" s="406"/>
      <c r="S84" s="406"/>
      <c r="T84" s="406"/>
      <c r="U84" s="406"/>
      <c r="V84" s="406"/>
      <c r="W84" s="406"/>
      <c r="X84" s="406"/>
      <c r="Y84" s="406"/>
      <c r="Z84" s="406"/>
      <c r="AA84" s="407"/>
      <c r="AB84" s="71"/>
      <c r="AC84" s="56"/>
      <c r="AD84" s="56"/>
      <c r="AE84" s="56"/>
      <c r="AF84" s="56"/>
      <c r="AG84" s="57"/>
      <c r="AH84" s="71"/>
      <c r="AI84" s="56"/>
      <c r="AJ84" s="56"/>
      <c r="AK84" s="56"/>
      <c r="AL84" s="56"/>
      <c r="AM84" s="57"/>
      <c r="AN84" s="399">
        <f>'IT FORM'!G72</f>
        <v>0</v>
      </c>
      <c r="AO84" s="400"/>
      <c r="AP84" s="400"/>
      <c r="AQ84" s="400"/>
      <c r="AR84" s="400"/>
      <c r="AS84" s="401"/>
    </row>
    <row r="85" spans="1:47" ht="12.75">
      <c r="A85" s="80"/>
      <c r="B85" s="51"/>
      <c r="C85" s="252" t="s">
        <v>276</v>
      </c>
      <c r="D85" s="72"/>
      <c r="E85" s="72"/>
      <c r="F85" s="72"/>
      <c r="G85" s="72"/>
      <c r="H85" s="72"/>
      <c r="I85" s="72"/>
      <c r="J85" s="72"/>
      <c r="K85" s="72"/>
      <c r="L85" s="72"/>
      <c r="M85" s="72"/>
      <c r="N85" s="72"/>
      <c r="O85" s="72"/>
      <c r="P85" s="72"/>
      <c r="Q85" s="72"/>
      <c r="R85" s="72"/>
      <c r="S85" s="72"/>
      <c r="T85" s="72"/>
      <c r="U85" s="72"/>
      <c r="V85" s="72"/>
      <c r="W85" s="72"/>
      <c r="X85" s="72"/>
      <c r="Y85" s="72"/>
      <c r="Z85" s="72"/>
      <c r="AA85" s="85"/>
      <c r="AB85" s="71"/>
      <c r="AC85" s="56"/>
      <c r="AD85" s="56"/>
      <c r="AE85" s="56"/>
      <c r="AF85" s="56"/>
      <c r="AG85" s="57"/>
      <c r="AH85" s="71"/>
      <c r="AI85" s="56"/>
      <c r="AJ85" s="56"/>
      <c r="AK85" s="56"/>
      <c r="AL85" s="56"/>
      <c r="AM85" s="57"/>
      <c r="AN85" s="399">
        <f>'IT FORM'!G74</f>
        <v>0</v>
      </c>
      <c r="AO85" s="400"/>
      <c r="AP85" s="400"/>
      <c r="AQ85" s="400"/>
      <c r="AR85" s="400"/>
      <c r="AS85" s="401"/>
    </row>
    <row r="86" spans="1:47" ht="12.75">
      <c r="A86" s="80"/>
      <c r="B86" s="51"/>
      <c r="C86" s="62"/>
      <c r="D86" s="62"/>
      <c r="E86" s="56"/>
      <c r="F86" s="56"/>
      <c r="G86" s="56"/>
      <c r="H86" s="56"/>
      <c r="I86" s="56"/>
      <c r="J86" s="56"/>
      <c r="K86" s="56"/>
      <c r="L86" s="56"/>
      <c r="M86" s="56"/>
      <c r="N86" s="56"/>
      <c r="O86" s="56"/>
      <c r="P86" s="56"/>
      <c r="Q86" s="56"/>
      <c r="R86" s="56"/>
      <c r="S86" s="56"/>
      <c r="T86" s="56"/>
      <c r="U86" s="56"/>
      <c r="V86" s="56"/>
      <c r="W86" s="56"/>
      <c r="X86" s="56"/>
      <c r="Y86" s="56"/>
      <c r="Z86" s="56"/>
      <c r="AA86" s="57"/>
      <c r="AB86" s="71"/>
      <c r="AC86" s="56"/>
      <c r="AD86" s="56"/>
      <c r="AE86" s="56"/>
      <c r="AF86" s="56"/>
      <c r="AG86" s="57"/>
      <c r="AH86" s="71"/>
      <c r="AI86" s="56"/>
      <c r="AJ86" s="56"/>
      <c r="AK86" s="56"/>
      <c r="AL86" s="56"/>
      <c r="AM86" s="57"/>
      <c r="AN86" s="71"/>
      <c r="AO86" s="56"/>
      <c r="AP86" s="56"/>
      <c r="AQ86" s="76"/>
      <c r="AR86" s="76"/>
      <c r="AS86" s="75"/>
      <c r="AT86" s="67"/>
    </row>
    <row r="87" spans="1:47" ht="12.75">
      <c r="A87" s="431">
        <v>13</v>
      </c>
      <c r="B87" s="432"/>
      <c r="C87" s="408" t="s">
        <v>125</v>
      </c>
      <c r="D87" s="408"/>
      <c r="E87" s="408"/>
      <c r="F87" s="408"/>
      <c r="G87" s="408"/>
      <c r="H87" s="408"/>
      <c r="I87" s="408"/>
      <c r="J87" s="408"/>
      <c r="K87" s="408"/>
      <c r="L87" s="408"/>
      <c r="M87" s="408"/>
      <c r="N87" s="408"/>
      <c r="O87" s="408"/>
      <c r="P87" s="408"/>
      <c r="Q87" s="408"/>
      <c r="R87" s="408"/>
      <c r="S87" s="408"/>
      <c r="T87" s="408"/>
      <c r="U87" s="408"/>
      <c r="V87" s="408"/>
      <c r="W87" s="408"/>
      <c r="X87" s="408"/>
      <c r="Y87" s="408"/>
      <c r="Z87" s="408"/>
      <c r="AA87" s="409"/>
      <c r="AB87" s="71"/>
      <c r="AC87" s="56"/>
      <c r="AD87" s="56"/>
      <c r="AE87" s="56"/>
      <c r="AF87" s="56"/>
      <c r="AG87" s="57"/>
      <c r="AH87" s="71"/>
      <c r="AI87" s="56"/>
      <c r="AJ87" s="56"/>
      <c r="AK87" s="56"/>
      <c r="AL87" s="56"/>
      <c r="AM87" s="57"/>
      <c r="AN87" s="399">
        <f>'IT FORM'!G76</f>
        <v>0</v>
      </c>
      <c r="AO87" s="400"/>
      <c r="AP87" s="400"/>
      <c r="AQ87" s="400"/>
      <c r="AR87" s="400"/>
      <c r="AS87" s="401"/>
      <c r="AT87" s="67"/>
      <c r="AU87" s="67"/>
    </row>
    <row r="88" spans="1:47" ht="12.75">
      <c r="A88" s="430"/>
      <c r="B88" s="413"/>
      <c r="C88" s="413"/>
      <c r="D88" s="413"/>
      <c r="E88" s="56"/>
      <c r="F88" s="416" t="s">
        <v>75</v>
      </c>
      <c r="G88" s="416"/>
      <c r="H88" s="416"/>
      <c r="I88" s="416"/>
      <c r="J88" s="416"/>
      <c r="K88" s="416"/>
      <c r="L88" s="416"/>
      <c r="M88" s="416"/>
      <c r="N88" s="416"/>
      <c r="O88" s="416"/>
      <c r="P88" s="416"/>
      <c r="Q88" s="416"/>
      <c r="R88" s="416"/>
      <c r="S88" s="416"/>
      <c r="T88" s="416"/>
      <c r="U88" s="416"/>
      <c r="V88" s="416"/>
      <c r="W88" s="416"/>
      <c r="X88" s="416"/>
      <c r="Y88" s="416"/>
      <c r="Z88" s="416"/>
      <c r="AA88" s="417"/>
      <c r="AB88" s="71"/>
      <c r="AC88" s="56"/>
      <c r="AD88" s="56"/>
      <c r="AE88" s="56"/>
      <c r="AF88" s="56"/>
      <c r="AG88" s="57"/>
      <c r="AH88" s="71"/>
      <c r="AI88" s="56"/>
      <c r="AJ88" s="56"/>
      <c r="AK88" s="56"/>
      <c r="AL88" s="56"/>
      <c r="AM88" s="57"/>
      <c r="AN88" s="71"/>
      <c r="AO88" s="56"/>
      <c r="AP88" s="56"/>
      <c r="AQ88" s="405"/>
      <c r="AR88" s="412"/>
      <c r="AS88" s="412"/>
      <c r="AT88" s="67"/>
    </row>
    <row r="89" spans="1:47" ht="12.75">
      <c r="A89" s="431">
        <v>14</v>
      </c>
      <c r="B89" s="432"/>
      <c r="C89" s="408" t="s">
        <v>126</v>
      </c>
      <c r="D89" s="408"/>
      <c r="E89" s="408"/>
      <c r="F89" s="408"/>
      <c r="G89" s="408"/>
      <c r="H89" s="408"/>
      <c r="I89" s="408"/>
      <c r="J89" s="408"/>
      <c r="K89" s="408"/>
      <c r="L89" s="408"/>
      <c r="M89" s="408"/>
      <c r="N89" s="408"/>
      <c r="O89" s="408"/>
      <c r="P89" s="408"/>
      <c r="Q89" s="408"/>
      <c r="R89" s="408"/>
      <c r="S89" s="408"/>
      <c r="T89" s="408"/>
      <c r="U89" s="408"/>
      <c r="V89" s="408"/>
      <c r="W89" s="408"/>
      <c r="X89" s="408"/>
      <c r="Y89" s="408"/>
      <c r="Z89" s="408"/>
      <c r="AA89" s="409"/>
      <c r="AB89" s="71"/>
      <c r="AC89" s="56"/>
      <c r="AD89" s="56"/>
      <c r="AE89" s="56"/>
      <c r="AF89" s="56"/>
      <c r="AG89" s="57"/>
      <c r="AH89" s="71"/>
      <c r="AI89" s="56"/>
      <c r="AJ89" s="56"/>
      <c r="AK89" s="56"/>
      <c r="AL89" s="56"/>
      <c r="AM89" s="57"/>
      <c r="AN89" s="399">
        <f>AN85+AN87</f>
        <v>0</v>
      </c>
      <c r="AO89" s="402"/>
      <c r="AP89" s="402"/>
      <c r="AQ89" s="402"/>
      <c r="AR89" s="402"/>
      <c r="AS89" s="403"/>
    </row>
    <row r="90" spans="1:47" ht="12.75">
      <c r="A90" s="80"/>
      <c r="B90" s="51"/>
      <c r="C90" s="414" t="s">
        <v>275</v>
      </c>
      <c r="D90" s="414"/>
      <c r="E90" s="414"/>
      <c r="F90" s="414"/>
      <c r="G90" s="414"/>
      <c r="H90" s="414"/>
      <c r="I90" s="414"/>
      <c r="J90" s="414"/>
      <c r="K90" s="414"/>
      <c r="L90" s="414"/>
      <c r="M90" s="414"/>
      <c r="N90" s="414"/>
      <c r="O90" s="414"/>
      <c r="P90" s="414"/>
      <c r="Q90" s="414"/>
      <c r="R90" s="414"/>
      <c r="S90" s="414"/>
      <c r="T90" s="414"/>
      <c r="U90" s="414"/>
      <c r="V90" s="414"/>
      <c r="W90" s="414"/>
      <c r="X90" s="414"/>
      <c r="Y90" s="414"/>
      <c r="Z90" s="414"/>
      <c r="AA90" s="415"/>
      <c r="AB90" s="71"/>
      <c r="AC90" s="56"/>
      <c r="AD90" s="56"/>
      <c r="AE90" s="56"/>
      <c r="AF90" s="56"/>
      <c r="AG90" s="57"/>
      <c r="AH90" s="71"/>
      <c r="AI90" s="56"/>
      <c r="AJ90" s="56"/>
      <c r="AK90" s="56"/>
      <c r="AL90" s="56"/>
      <c r="AM90" s="57"/>
      <c r="AN90" s="399">
        <f>CEILING(AN89,10)</f>
        <v>0</v>
      </c>
      <c r="AO90" s="404">
        <f>CEILING(AO87,10)</f>
        <v>0</v>
      </c>
      <c r="AP90" s="404">
        <f>CEILING(AP87,10)</f>
        <v>0</v>
      </c>
      <c r="AQ90" s="404">
        <f>CEILING(AQ87,10)</f>
        <v>0</v>
      </c>
      <c r="AR90" s="404">
        <f>CEILING(AR87,10)</f>
        <v>0</v>
      </c>
      <c r="AS90" s="405">
        <f>CEILING(AS87,10)</f>
        <v>0</v>
      </c>
    </row>
    <row r="91" spans="1:47" ht="12.75">
      <c r="A91" s="430"/>
      <c r="B91" s="413"/>
      <c r="C91" s="413"/>
      <c r="D91" s="413"/>
      <c r="E91" s="56"/>
      <c r="F91" s="416" t="s">
        <v>75</v>
      </c>
      <c r="G91" s="416"/>
      <c r="H91" s="416"/>
      <c r="I91" s="416"/>
      <c r="J91" s="416"/>
      <c r="K91" s="416"/>
      <c r="L91" s="416"/>
      <c r="M91" s="416"/>
      <c r="N91" s="416"/>
      <c r="O91" s="416"/>
      <c r="P91" s="416"/>
      <c r="Q91" s="416"/>
      <c r="R91" s="416"/>
      <c r="S91" s="416"/>
      <c r="T91" s="416"/>
      <c r="U91" s="416"/>
      <c r="V91" s="416"/>
      <c r="W91" s="416"/>
      <c r="X91" s="416"/>
      <c r="Y91" s="416"/>
      <c r="Z91" s="416"/>
      <c r="AA91" s="417"/>
      <c r="AB91" s="71"/>
      <c r="AC91" s="56"/>
      <c r="AD91" s="56"/>
      <c r="AE91" s="56"/>
      <c r="AF91" s="56"/>
      <c r="AG91" s="57"/>
      <c r="AH91" s="71"/>
      <c r="AI91" s="56"/>
      <c r="AJ91" s="56"/>
      <c r="AK91" s="56"/>
      <c r="AL91" s="56"/>
      <c r="AM91" s="57"/>
      <c r="AN91" s="71"/>
      <c r="AO91" s="56"/>
      <c r="AP91" s="56"/>
      <c r="AQ91" s="405"/>
      <c r="AR91" s="412"/>
      <c r="AS91" s="412"/>
    </row>
    <row r="92" spans="1:47" ht="12.75">
      <c r="A92" s="431">
        <v>15</v>
      </c>
      <c r="B92" s="432"/>
      <c r="C92" s="408" t="s">
        <v>173</v>
      </c>
      <c r="D92" s="408"/>
      <c r="E92" s="408"/>
      <c r="F92" s="408"/>
      <c r="G92" s="408"/>
      <c r="H92" s="408"/>
      <c r="I92" s="408"/>
      <c r="J92" s="408"/>
      <c r="K92" s="408"/>
      <c r="L92" s="408"/>
      <c r="M92" s="408"/>
      <c r="N92" s="408"/>
      <c r="O92" s="408"/>
      <c r="P92" s="408"/>
      <c r="Q92" s="408"/>
      <c r="R92" s="408"/>
      <c r="S92" s="408"/>
      <c r="T92" s="408"/>
      <c r="U92" s="408"/>
      <c r="V92" s="408"/>
      <c r="W92" s="408"/>
      <c r="X92" s="408"/>
      <c r="Y92" s="408"/>
      <c r="Z92" s="408"/>
      <c r="AA92" s="409"/>
      <c r="AB92" s="71"/>
      <c r="AC92" s="56"/>
      <c r="AD92" s="56"/>
      <c r="AE92" s="56"/>
      <c r="AF92" s="56"/>
      <c r="AG92" s="57"/>
      <c r="AH92" s="71"/>
      <c r="AI92" s="56"/>
      <c r="AJ92" s="56"/>
      <c r="AK92" s="56"/>
      <c r="AL92" s="56"/>
      <c r="AM92" s="57"/>
      <c r="AN92" s="399">
        <f>'TAX COMP'!C41</f>
        <v>0</v>
      </c>
      <c r="AO92" s="400"/>
      <c r="AP92" s="400"/>
      <c r="AQ92" s="400"/>
      <c r="AR92" s="400"/>
      <c r="AS92" s="401"/>
    </row>
    <row r="93" spans="1:47" ht="12.75">
      <c r="A93" s="430"/>
      <c r="B93" s="413"/>
      <c r="C93" s="413"/>
      <c r="D93" s="413"/>
      <c r="E93" s="56"/>
      <c r="F93" s="416" t="s">
        <v>75</v>
      </c>
      <c r="G93" s="416"/>
      <c r="H93" s="416"/>
      <c r="I93" s="416"/>
      <c r="J93" s="416"/>
      <c r="K93" s="416"/>
      <c r="L93" s="416"/>
      <c r="M93" s="416"/>
      <c r="N93" s="416"/>
      <c r="O93" s="416"/>
      <c r="P93" s="416"/>
      <c r="Q93" s="416"/>
      <c r="R93" s="416"/>
      <c r="S93" s="416"/>
      <c r="T93" s="416"/>
      <c r="U93" s="416"/>
      <c r="V93" s="416"/>
      <c r="W93" s="416"/>
      <c r="X93" s="416"/>
      <c r="Y93" s="416"/>
      <c r="Z93" s="416"/>
      <c r="AA93" s="417"/>
      <c r="AB93" s="71"/>
      <c r="AC93" s="56"/>
      <c r="AD93" s="56"/>
      <c r="AE93" s="56"/>
      <c r="AF93" s="56"/>
      <c r="AG93" s="57"/>
      <c r="AH93" s="71"/>
      <c r="AI93" s="56"/>
      <c r="AJ93" s="56"/>
      <c r="AK93" s="56"/>
      <c r="AL93" s="56"/>
      <c r="AM93" s="57"/>
      <c r="AN93" s="71"/>
      <c r="AO93" s="56"/>
      <c r="AP93" s="56"/>
      <c r="AQ93" s="405"/>
      <c r="AR93" s="412"/>
      <c r="AS93" s="412"/>
    </row>
    <row r="94" spans="1:47" ht="12.75">
      <c r="A94" s="61"/>
      <c r="B94" s="62"/>
      <c r="C94" s="408" t="s">
        <v>277</v>
      </c>
      <c r="D94" s="408"/>
      <c r="E94" s="408"/>
      <c r="F94" s="408"/>
      <c r="G94" s="408"/>
      <c r="H94" s="408"/>
      <c r="I94" s="408"/>
      <c r="J94" s="408"/>
      <c r="K94" s="408"/>
      <c r="L94" s="408"/>
      <c r="M94" s="408"/>
      <c r="N94" s="408"/>
      <c r="O94" s="408"/>
      <c r="P94" s="408"/>
      <c r="Q94" s="408"/>
      <c r="R94" s="408"/>
      <c r="S94" s="408"/>
      <c r="T94" s="408"/>
      <c r="U94" s="408"/>
      <c r="V94" s="408"/>
      <c r="W94" s="408"/>
      <c r="X94" s="408"/>
      <c r="Y94" s="408"/>
      <c r="Z94" s="408"/>
      <c r="AA94" s="409"/>
      <c r="AB94" s="71"/>
      <c r="AC94" s="56"/>
      <c r="AD94" s="56"/>
      <c r="AE94" s="56"/>
      <c r="AF94" s="56"/>
      <c r="AG94" s="57"/>
      <c r="AH94" s="71"/>
      <c r="AI94" s="56"/>
      <c r="AJ94" s="56"/>
      <c r="AK94" s="56"/>
      <c r="AL94" s="56"/>
      <c r="AM94" s="57"/>
      <c r="AN94" s="399">
        <f>'TAX COMP'!N19</f>
        <v>0</v>
      </c>
      <c r="AO94" s="400"/>
      <c r="AP94" s="400"/>
      <c r="AQ94" s="400"/>
      <c r="AR94" s="400"/>
      <c r="AS94" s="401"/>
    </row>
    <row r="95" spans="1:47" ht="12.75">
      <c r="A95" s="73"/>
      <c r="B95" s="74"/>
      <c r="C95" s="62"/>
      <c r="D95" s="62"/>
      <c r="E95" s="56"/>
      <c r="F95" s="56"/>
      <c r="G95" s="56"/>
      <c r="H95" s="56"/>
      <c r="I95" s="56"/>
      <c r="J95" s="56"/>
      <c r="K95" s="56"/>
      <c r="L95" s="56"/>
      <c r="M95" s="56"/>
      <c r="N95" s="56"/>
      <c r="O95" s="56"/>
      <c r="P95" s="56"/>
      <c r="Q95" s="56"/>
      <c r="R95" s="56"/>
      <c r="S95" s="56"/>
      <c r="T95" s="56"/>
      <c r="U95" s="56"/>
      <c r="V95" s="56"/>
      <c r="W95" s="56"/>
      <c r="X95" s="56"/>
      <c r="Y95" s="56"/>
      <c r="Z95" s="56"/>
      <c r="AA95" s="57"/>
      <c r="AB95" s="71"/>
      <c r="AC95" s="56"/>
      <c r="AD95" s="56"/>
      <c r="AE95" s="56"/>
      <c r="AF95" s="56"/>
      <c r="AG95" s="57"/>
      <c r="AH95" s="71"/>
      <c r="AI95" s="56"/>
      <c r="AJ95" s="56"/>
      <c r="AK95" s="56"/>
      <c r="AL95" s="56"/>
      <c r="AM95" s="57"/>
      <c r="AN95" s="71"/>
      <c r="AO95" s="56"/>
      <c r="AP95" s="56"/>
      <c r="AQ95" s="405"/>
      <c r="AR95" s="412"/>
      <c r="AS95" s="412"/>
    </row>
    <row r="96" spans="1:47" ht="12.75">
      <c r="A96" s="431">
        <v>16</v>
      </c>
      <c r="B96" s="432"/>
      <c r="C96" s="408" t="s">
        <v>127</v>
      </c>
      <c r="D96" s="408"/>
      <c r="E96" s="408"/>
      <c r="F96" s="408"/>
      <c r="G96" s="408"/>
      <c r="H96" s="408"/>
      <c r="I96" s="408"/>
      <c r="J96" s="408"/>
      <c r="K96" s="408"/>
      <c r="L96" s="408"/>
      <c r="M96" s="408"/>
      <c r="N96" s="408"/>
      <c r="O96" s="408"/>
      <c r="P96" s="408"/>
      <c r="Q96" s="408"/>
      <c r="R96" s="408"/>
      <c r="S96" s="408"/>
      <c r="T96" s="408"/>
      <c r="U96" s="408"/>
      <c r="V96" s="408"/>
      <c r="W96" s="408"/>
      <c r="X96" s="408"/>
      <c r="Y96" s="408"/>
      <c r="Z96" s="408"/>
      <c r="AA96" s="409"/>
      <c r="AB96" s="71"/>
      <c r="AC96" s="56"/>
      <c r="AD96" s="56"/>
      <c r="AE96" s="56"/>
      <c r="AF96" s="56"/>
      <c r="AG96" s="57"/>
      <c r="AH96" s="71"/>
      <c r="AI96" s="56"/>
      <c r="AJ96" s="56"/>
      <c r="AK96" s="56"/>
      <c r="AL96" s="56"/>
      <c r="AM96" s="57"/>
      <c r="AN96" s="399">
        <f>AN90-AN92-AN94</f>
        <v>0</v>
      </c>
      <c r="AO96" s="400"/>
      <c r="AP96" s="400"/>
      <c r="AQ96" s="400"/>
      <c r="AR96" s="400"/>
      <c r="AS96" s="401"/>
    </row>
    <row r="97" spans="1:45" ht="12.75">
      <c r="A97" s="68"/>
      <c r="B97" s="69"/>
      <c r="C97" s="58"/>
      <c r="D97" s="58"/>
      <c r="E97" s="58"/>
      <c r="F97" s="58"/>
      <c r="G97" s="58"/>
      <c r="H97" s="58"/>
      <c r="I97" s="58"/>
      <c r="J97" s="58"/>
      <c r="K97" s="58"/>
      <c r="L97" s="58"/>
      <c r="M97" s="58"/>
      <c r="N97" s="58"/>
      <c r="O97" s="58"/>
      <c r="P97" s="58"/>
      <c r="Q97" s="58"/>
      <c r="R97" s="58"/>
      <c r="S97" s="58"/>
      <c r="T97" s="58"/>
      <c r="U97" s="58"/>
      <c r="V97" s="58"/>
      <c r="W97" s="58"/>
      <c r="X97" s="58"/>
      <c r="Y97" s="58"/>
      <c r="Z97" s="58"/>
      <c r="AA97" s="64"/>
      <c r="AB97" s="63"/>
      <c r="AC97" s="58"/>
      <c r="AD97" s="58"/>
      <c r="AE97" s="58"/>
      <c r="AF97" s="58"/>
      <c r="AG97" s="64"/>
      <c r="AH97" s="63"/>
      <c r="AI97" s="58"/>
      <c r="AJ97" s="58"/>
      <c r="AK97" s="58"/>
      <c r="AL97" s="58"/>
      <c r="AM97" s="64"/>
      <c r="AN97" s="63"/>
      <c r="AO97" s="58"/>
      <c r="AP97" s="58"/>
      <c r="AQ97" s="58"/>
      <c r="AR97" s="58"/>
      <c r="AS97" s="64"/>
    </row>
    <row r="98" spans="1:45" ht="12.75">
      <c r="A98" s="49"/>
      <c r="B98" s="50"/>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5"/>
    </row>
    <row r="99" spans="1:45" ht="12.75">
      <c r="A99" s="431" t="s">
        <v>211</v>
      </c>
      <c r="B99" s="432"/>
      <c r="C99" s="432"/>
      <c r="D99" s="432"/>
      <c r="E99" s="432"/>
      <c r="F99" s="432"/>
      <c r="G99" s="432"/>
      <c r="H99" s="432"/>
      <c r="I99" s="432"/>
      <c r="J99" s="432"/>
      <c r="K99" s="432"/>
      <c r="L99" s="432"/>
      <c r="M99" s="432"/>
      <c r="N99" s="432"/>
      <c r="O99" s="432"/>
      <c r="P99" s="432"/>
      <c r="Q99" s="432"/>
      <c r="R99" s="432"/>
      <c r="S99" s="432"/>
      <c r="T99" s="432"/>
      <c r="U99" s="432"/>
      <c r="V99" s="432"/>
      <c r="W99" s="432"/>
      <c r="X99" s="432"/>
      <c r="Y99" s="432"/>
      <c r="Z99" s="432"/>
      <c r="AA99" s="432"/>
      <c r="AB99" s="432"/>
      <c r="AC99" s="432"/>
      <c r="AD99" s="432"/>
      <c r="AE99" s="432"/>
      <c r="AF99" s="432"/>
      <c r="AG99" s="432"/>
      <c r="AH99" s="432"/>
      <c r="AI99" s="432"/>
      <c r="AJ99" s="432"/>
      <c r="AK99" s="432"/>
      <c r="AL99" s="432"/>
      <c r="AM99" s="432"/>
      <c r="AN99" s="432"/>
      <c r="AO99" s="432"/>
      <c r="AP99" s="432"/>
      <c r="AQ99" s="432"/>
      <c r="AR99" s="432"/>
      <c r="AS99" s="603"/>
    </row>
    <row r="100" spans="1:45" ht="12.75">
      <c r="A100" s="80"/>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2"/>
    </row>
    <row r="101" spans="1:45" ht="12.75">
      <c r="A101" s="439" t="e">
        <f ca="1">+A188</f>
        <v>#NAME?</v>
      </c>
      <c r="B101" s="440"/>
      <c r="C101" s="440"/>
      <c r="D101" s="440"/>
      <c r="E101" s="440"/>
      <c r="F101" s="440"/>
      <c r="G101" s="440"/>
      <c r="H101" s="440"/>
      <c r="I101" s="440"/>
      <c r="J101" s="440"/>
      <c r="K101" s="440"/>
      <c r="L101" s="440"/>
      <c r="M101" s="440"/>
      <c r="N101" s="440"/>
      <c r="O101" s="440"/>
      <c r="P101" s="440"/>
      <c r="Q101" s="440"/>
      <c r="R101" s="440"/>
      <c r="S101" s="440"/>
      <c r="T101" s="440"/>
      <c r="U101" s="440"/>
      <c r="V101" s="440"/>
      <c r="W101" s="440"/>
      <c r="X101" s="440"/>
      <c r="Y101" s="440"/>
      <c r="Z101" s="440"/>
      <c r="AA101" s="440"/>
      <c r="AB101" s="440"/>
      <c r="AC101" s="440"/>
      <c r="AD101" s="440"/>
      <c r="AE101" s="440"/>
      <c r="AF101" s="440"/>
      <c r="AG101" s="440"/>
      <c r="AH101" s="440"/>
      <c r="AI101" s="440"/>
      <c r="AJ101" s="440"/>
      <c r="AK101" s="440"/>
      <c r="AL101" s="440"/>
      <c r="AM101" s="440"/>
      <c r="AN101" s="440"/>
      <c r="AO101" s="440"/>
      <c r="AP101" s="440"/>
      <c r="AQ101" s="440"/>
      <c r="AR101" s="440"/>
      <c r="AS101" s="441"/>
    </row>
    <row r="102" spans="1:45" ht="12.75">
      <c r="A102" s="442"/>
      <c r="B102" s="440"/>
      <c r="C102" s="440"/>
      <c r="D102" s="440"/>
      <c r="E102" s="440"/>
      <c r="F102" s="440"/>
      <c r="G102" s="440"/>
      <c r="H102" s="440"/>
      <c r="I102" s="440"/>
      <c r="J102" s="440"/>
      <c r="K102" s="440"/>
      <c r="L102" s="440"/>
      <c r="M102" s="440"/>
      <c r="N102" s="440"/>
      <c r="O102" s="440"/>
      <c r="P102" s="440"/>
      <c r="Q102" s="440"/>
      <c r="R102" s="440"/>
      <c r="S102" s="440"/>
      <c r="T102" s="440"/>
      <c r="U102" s="440"/>
      <c r="V102" s="440"/>
      <c r="W102" s="440"/>
      <c r="X102" s="440"/>
      <c r="Y102" s="440"/>
      <c r="Z102" s="440"/>
      <c r="AA102" s="440"/>
      <c r="AB102" s="440"/>
      <c r="AC102" s="440"/>
      <c r="AD102" s="440"/>
      <c r="AE102" s="440"/>
      <c r="AF102" s="440"/>
      <c r="AG102" s="440"/>
      <c r="AH102" s="440"/>
      <c r="AI102" s="440"/>
      <c r="AJ102" s="440"/>
      <c r="AK102" s="440"/>
      <c r="AL102" s="440"/>
      <c r="AM102" s="440"/>
      <c r="AN102" s="440"/>
      <c r="AO102" s="440"/>
      <c r="AP102" s="440"/>
      <c r="AQ102" s="440"/>
      <c r="AR102" s="440"/>
      <c r="AS102" s="441"/>
    </row>
    <row r="103" spans="1:45" ht="12.75">
      <c r="A103" s="442"/>
      <c r="B103" s="440"/>
      <c r="C103" s="440"/>
      <c r="D103" s="440"/>
      <c r="E103" s="440"/>
      <c r="F103" s="440"/>
      <c r="G103" s="440"/>
      <c r="H103" s="440"/>
      <c r="I103" s="440"/>
      <c r="J103" s="440"/>
      <c r="K103" s="440"/>
      <c r="L103" s="440"/>
      <c r="M103" s="440"/>
      <c r="N103" s="440"/>
      <c r="O103" s="440"/>
      <c r="P103" s="440"/>
      <c r="Q103" s="440"/>
      <c r="R103" s="440"/>
      <c r="S103" s="440"/>
      <c r="T103" s="440"/>
      <c r="U103" s="440"/>
      <c r="V103" s="440"/>
      <c r="W103" s="440"/>
      <c r="X103" s="440"/>
      <c r="Y103" s="440"/>
      <c r="Z103" s="440"/>
      <c r="AA103" s="440"/>
      <c r="AB103" s="440"/>
      <c r="AC103" s="440"/>
      <c r="AD103" s="440"/>
      <c r="AE103" s="440"/>
      <c r="AF103" s="440"/>
      <c r="AG103" s="440"/>
      <c r="AH103" s="440"/>
      <c r="AI103" s="440"/>
      <c r="AJ103" s="440"/>
      <c r="AK103" s="440"/>
      <c r="AL103" s="440"/>
      <c r="AM103" s="440"/>
      <c r="AN103" s="440"/>
      <c r="AO103" s="440"/>
      <c r="AP103" s="440"/>
      <c r="AQ103" s="440"/>
      <c r="AR103" s="440"/>
      <c r="AS103" s="441"/>
    </row>
    <row r="104" spans="1:45" ht="12.75">
      <c r="A104" s="442"/>
      <c r="B104" s="440"/>
      <c r="C104" s="440"/>
      <c r="D104" s="440"/>
      <c r="E104" s="440"/>
      <c r="F104" s="440"/>
      <c r="G104" s="440"/>
      <c r="H104" s="440"/>
      <c r="I104" s="440"/>
      <c r="J104" s="440"/>
      <c r="K104" s="440"/>
      <c r="L104" s="440"/>
      <c r="M104" s="440"/>
      <c r="N104" s="440"/>
      <c r="O104" s="440"/>
      <c r="P104" s="440"/>
      <c r="Q104" s="440"/>
      <c r="R104" s="440"/>
      <c r="S104" s="440"/>
      <c r="T104" s="440"/>
      <c r="U104" s="440"/>
      <c r="V104" s="440"/>
      <c r="W104" s="440"/>
      <c r="X104" s="440"/>
      <c r="Y104" s="440"/>
      <c r="Z104" s="440"/>
      <c r="AA104" s="440"/>
      <c r="AB104" s="440"/>
      <c r="AC104" s="440"/>
      <c r="AD104" s="440"/>
      <c r="AE104" s="440"/>
      <c r="AF104" s="440"/>
      <c r="AG104" s="440"/>
      <c r="AH104" s="440"/>
      <c r="AI104" s="440"/>
      <c r="AJ104" s="440"/>
      <c r="AK104" s="440"/>
      <c r="AL104" s="440"/>
      <c r="AM104" s="440"/>
      <c r="AN104" s="440"/>
      <c r="AO104" s="440"/>
      <c r="AP104" s="440"/>
      <c r="AQ104" s="440"/>
      <c r="AR104" s="440"/>
      <c r="AS104" s="441"/>
    </row>
    <row r="105" spans="1:45" ht="12.75">
      <c r="A105" s="109"/>
      <c r="B105" s="108"/>
      <c r="C105" s="108"/>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8"/>
      <c r="AL105" s="108"/>
      <c r="AM105" s="108"/>
      <c r="AN105" s="108"/>
      <c r="AO105" s="108"/>
      <c r="AP105" s="108"/>
      <c r="AQ105" s="108"/>
      <c r="AR105" s="108"/>
      <c r="AS105" s="84"/>
    </row>
    <row r="106" spans="1:45" ht="12.75">
      <c r="A106" s="109"/>
      <c r="B106" s="108"/>
      <c r="C106" s="108"/>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AH106" s="108"/>
      <c r="AI106" s="108"/>
      <c r="AJ106" s="108"/>
      <c r="AK106" s="108"/>
      <c r="AL106" s="108"/>
      <c r="AM106" s="108"/>
      <c r="AN106" s="108"/>
      <c r="AO106" s="108"/>
      <c r="AP106" s="108"/>
      <c r="AQ106" s="108"/>
      <c r="AR106" s="108"/>
      <c r="AS106" s="84"/>
    </row>
    <row r="107" spans="1:45" ht="12.75">
      <c r="A107" s="71"/>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7"/>
    </row>
    <row r="108" spans="1:45" ht="12.75">
      <c r="A108" s="71"/>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7"/>
    </row>
    <row r="109" spans="1:45" ht="12.75">
      <c r="A109" s="71"/>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7"/>
    </row>
    <row r="110" spans="1:45" ht="12.75">
      <c r="A110" s="71"/>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7"/>
    </row>
    <row r="111" spans="1:45" ht="12.75">
      <c r="A111" s="70"/>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60"/>
    </row>
    <row r="112" spans="1:45" ht="12.75">
      <c r="A112" s="70"/>
      <c r="V112" s="102" t="s">
        <v>128</v>
      </c>
      <c r="W112" s="104"/>
      <c r="X112" s="104"/>
      <c r="Y112" s="104"/>
      <c r="Z112" s="104"/>
      <c r="AA112" s="111"/>
      <c r="AB112" s="111"/>
      <c r="AC112" s="111"/>
      <c r="AD112" s="111"/>
      <c r="AE112" s="111"/>
      <c r="AF112" s="111"/>
      <c r="AG112" s="111"/>
      <c r="AH112" s="111"/>
      <c r="AI112" s="111"/>
      <c r="AJ112" s="111"/>
      <c r="AK112" s="111"/>
      <c r="AL112" s="111"/>
      <c r="AM112" s="111"/>
      <c r="AN112" s="111"/>
      <c r="AO112" s="59"/>
      <c r="AP112" s="59"/>
      <c r="AQ112" s="59"/>
      <c r="AR112" s="59"/>
      <c r="AS112" s="60"/>
    </row>
    <row r="113" spans="1:45" ht="12.75">
      <c r="A113" s="70"/>
      <c r="V113" s="62"/>
      <c r="W113" s="62"/>
      <c r="X113" s="62"/>
      <c r="Y113" s="74"/>
      <c r="Z113" s="74"/>
      <c r="AA113" s="59"/>
      <c r="AB113" s="59"/>
      <c r="AC113" s="59"/>
      <c r="AD113" s="59"/>
      <c r="AE113" s="59"/>
      <c r="AF113" s="59"/>
      <c r="AG113" s="59"/>
      <c r="AH113" s="59"/>
      <c r="AI113" s="59"/>
      <c r="AJ113" s="59"/>
      <c r="AK113" s="59"/>
      <c r="AL113" s="59"/>
      <c r="AM113" s="59"/>
      <c r="AN113" s="59"/>
      <c r="AO113" s="59"/>
      <c r="AP113" s="59"/>
      <c r="AQ113" s="59"/>
      <c r="AR113" s="59"/>
      <c r="AS113" s="60"/>
    </row>
    <row r="114" spans="1:45" ht="12.75" customHeight="1">
      <c r="A114" s="70" t="s">
        <v>80</v>
      </c>
      <c r="B114" s="79"/>
      <c r="C114" s="79"/>
      <c r="D114" s="72"/>
      <c r="E114" s="416">
        <f>'TAX COMP'!M4</f>
        <v>0</v>
      </c>
      <c r="F114" s="416"/>
      <c r="G114" s="416"/>
      <c r="H114" s="416"/>
      <c r="I114" s="416"/>
      <c r="J114" s="416"/>
      <c r="K114" s="416"/>
      <c r="L114" s="416"/>
      <c r="M114" s="416"/>
      <c r="N114" s="416"/>
      <c r="O114" s="416"/>
      <c r="P114" s="416"/>
      <c r="Q114" s="416"/>
      <c r="R114" s="56"/>
      <c r="S114" s="56"/>
      <c r="V114" s="56" t="s">
        <v>129</v>
      </c>
      <c r="W114" s="86"/>
      <c r="AA114" s="444" t="str">
        <f>CONCATENATE(UPPER('TAX COMP'!B4),(" "), (UPPER('TAX COMP'!F4)))</f>
        <v xml:space="preserve"> </v>
      </c>
      <c r="AB114" s="444"/>
      <c r="AC114" s="444"/>
      <c r="AD114" s="444"/>
      <c r="AE114" s="444"/>
      <c r="AF114" s="444"/>
      <c r="AG114" s="444"/>
      <c r="AH114" s="444"/>
      <c r="AI114" s="444"/>
      <c r="AJ114" s="444"/>
      <c r="AK114" s="444"/>
      <c r="AL114" s="444"/>
      <c r="AM114" s="444"/>
      <c r="AN114" s="444"/>
      <c r="AO114" s="444"/>
      <c r="AP114" s="444"/>
      <c r="AQ114" s="444"/>
      <c r="AR114" s="444"/>
      <c r="AS114" s="445"/>
    </row>
    <row r="115" spans="1:45" ht="12.75">
      <c r="A115" s="70" t="s">
        <v>185</v>
      </c>
      <c r="B115" s="79"/>
      <c r="C115" s="79"/>
      <c r="D115" s="72"/>
      <c r="E115" s="438">
        <f ca="1">NOW()</f>
        <v>41672.883834375003</v>
      </c>
      <c r="F115" s="438"/>
      <c r="G115" s="438"/>
      <c r="H115" s="438"/>
      <c r="I115" s="438"/>
      <c r="J115" s="438"/>
      <c r="K115" s="438"/>
      <c r="L115" s="438"/>
      <c r="M115" s="438"/>
      <c r="N115" s="438"/>
      <c r="O115" s="438"/>
      <c r="P115" s="438"/>
      <c r="Q115" s="438"/>
      <c r="R115" s="101"/>
      <c r="S115" s="101"/>
      <c r="V115" s="56" t="s">
        <v>176</v>
      </c>
      <c r="W115" s="86"/>
      <c r="X115" s="86"/>
      <c r="Y115" s="100"/>
      <c r="Z115" s="51"/>
      <c r="AA115" s="443" t="str">
        <f>UPPER('TAX COMP'!I4)</f>
        <v/>
      </c>
      <c r="AB115" s="444"/>
      <c r="AC115" s="444"/>
      <c r="AD115" s="444"/>
      <c r="AE115" s="444"/>
      <c r="AF115" s="444"/>
      <c r="AG115" s="444"/>
      <c r="AH115" s="444"/>
      <c r="AI115" s="444"/>
      <c r="AJ115" s="444"/>
      <c r="AK115" s="444"/>
      <c r="AL115" s="444"/>
      <c r="AM115" s="444"/>
      <c r="AN115" s="444"/>
      <c r="AO115" s="444"/>
      <c r="AP115" s="444"/>
      <c r="AQ115" s="444"/>
      <c r="AR115" s="444"/>
      <c r="AS115" s="445"/>
    </row>
    <row r="116" spans="1:45" ht="12.75">
      <c r="A116" s="81"/>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c r="AS116" s="78"/>
    </row>
    <row r="117" spans="1:45" ht="12.75">
      <c r="A117" s="112"/>
      <c r="B117" s="95"/>
      <c r="C117" s="95"/>
      <c r="D117" s="95"/>
      <c r="E117" s="95"/>
      <c r="F117" s="95"/>
      <c r="G117" s="95"/>
      <c r="H117" s="95"/>
      <c r="I117" s="95"/>
      <c r="J117" s="95"/>
      <c r="K117" s="95"/>
      <c r="L117" s="95"/>
      <c r="M117" s="95"/>
      <c r="N117" s="95"/>
      <c r="O117" s="95"/>
      <c r="P117" s="95"/>
      <c r="Q117" s="95"/>
      <c r="R117" s="95"/>
      <c r="S117" s="95"/>
      <c r="T117" s="95"/>
      <c r="U117" s="95"/>
      <c r="V117" s="95"/>
      <c r="W117" s="95"/>
      <c r="X117" s="95"/>
      <c r="Y117" s="95"/>
      <c r="Z117" s="95"/>
      <c r="AA117" s="95"/>
      <c r="AB117" s="95"/>
      <c r="AC117" s="95"/>
      <c r="AD117" s="95"/>
      <c r="AE117" s="95"/>
      <c r="AF117" s="95"/>
      <c r="AG117" s="95"/>
      <c r="AH117" s="95"/>
      <c r="AI117" s="95"/>
      <c r="AJ117" s="95"/>
      <c r="AK117" s="95"/>
      <c r="AL117" s="95"/>
      <c r="AM117" s="95"/>
      <c r="AN117" s="95"/>
      <c r="AO117" s="95"/>
      <c r="AP117" s="95"/>
      <c r="AQ117" s="95"/>
      <c r="AR117" s="95"/>
      <c r="AS117" s="98"/>
    </row>
    <row r="118" spans="1:45" ht="15">
      <c r="A118" s="604" t="s">
        <v>130</v>
      </c>
      <c r="B118" s="604"/>
      <c r="C118" s="604"/>
      <c r="D118" s="604"/>
      <c r="E118" s="604"/>
      <c r="F118" s="604"/>
      <c r="G118" s="604"/>
      <c r="H118" s="604"/>
      <c r="I118" s="604"/>
      <c r="J118" s="604"/>
      <c r="K118" s="604"/>
      <c r="L118" s="604"/>
      <c r="M118" s="604"/>
      <c r="N118" s="604"/>
      <c r="O118" s="604"/>
      <c r="P118" s="604"/>
      <c r="Q118" s="604"/>
      <c r="R118" s="604"/>
      <c r="S118" s="604"/>
      <c r="T118" s="604"/>
      <c r="U118" s="604"/>
      <c r="V118" s="604"/>
      <c r="W118" s="604"/>
      <c r="X118" s="604"/>
      <c r="Y118" s="604"/>
      <c r="Z118" s="604"/>
      <c r="AA118" s="604"/>
      <c r="AB118" s="604"/>
      <c r="AC118" s="604"/>
      <c r="AD118" s="604"/>
      <c r="AE118" s="604"/>
      <c r="AF118" s="604"/>
      <c r="AG118" s="604"/>
      <c r="AH118" s="604"/>
      <c r="AI118" s="604"/>
      <c r="AJ118" s="604"/>
      <c r="AK118" s="604"/>
      <c r="AL118" s="604"/>
      <c r="AM118" s="604"/>
      <c r="AN118" s="604"/>
      <c r="AO118" s="604"/>
      <c r="AP118" s="604"/>
      <c r="AQ118" s="604"/>
      <c r="AR118" s="604"/>
      <c r="AS118" s="604"/>
    </row>
    <row r="119" spans="1:45" ht="12.75">
      <c r="A119" s="436" t="s">
        <v>131</v>
      </c>
      <c r="B119" s="436"/>
      <c r="C119" s="436"/>
      <c r="D119" s="436"/>
      <c r="E119" s="436"/>
      <c r="F119" s="436"/>
      <c r="G119" s="436"/>
      <c r="H119" s="436"/>
      <c r="I119" s="436"/>
      <c r="J119" s="436"/>
      <c r="K119" s="436"/>
      <c r="L119" s="436"/>
      <c r="M119" s="436"/>
      <c r="N119" s="436"/>
      <c r="O119" s="436"/>
      <c r="P119" s="436"/>
      <c r="Q119" s="436"/>
      <c r="R119" s="436"/>
      <c r="S119" s="436"/>
      <c r="T119" s="436"/>
      <c r="U119" s="436"/>
      <c r="V119" s="436"/>
      <c r="W119" s="436"/>
      <c r="X119" s="436"/>
      <c r="Y119" s="436"/>
      <c r="Z119" s="436"/>
      <c r="AA119" s="436"/>
      <c r="AB119" s="436"/>
      <c r="AC119" s="436"/>
      <c r="AD119" s="436"/>
      <c r="AE119" s="436"/>
      <c r="AF119" s="436"/>
      <c r="AG119" s="436"/>
      <c r="AH119" s="436"/>
      <c r="AI119" s="436"/>
      <c r="AJ119" s="436"/>
      <c r="AK119" s="436"/>
      <c r="AL119" s="436"/>
      <c r="AM119" s="436"/>
      <c r="AN119" s="436"/>
      <c r="AO119" s="436"/>
      <c r="AP119" s="436"/>
      <c r="AQ119" s="436"/>
      <c r="AR119" s="436"/>
      <c r="AS119" s="436"/>
    </row>
    <row r="120" spans="1:45" ht="13.5">
      <c r="A120" s="437" t="s">
        <v>82</v>
      </c>
      <c r="B120" s="437"/>
      <c r="C120" s="437"/>
      <c r="D120" s="437"/>
      <c r="E120" s="437"/>
      <c r="F120" s="437"/>
      <c r="G120" s="437"/>
      <c r="H120" s="437"/>
      <c r="I120" s="437"/>
      <c r="J120" s="437"/>
      <c r="K120" s="437"/>
      <c r="L120" s="437"/>
      <c r="M120" s="437"/>
      <c r="N120" s="437"/>
      <c r="O120" s="437"/>
      <c r="P120" s="437"/>
      <c r="Q120" s="437"/>
      <c r="R120" s="437"/>
      <c r="S120" s="437"/>
      <c r="T120" s="437"/>
      <c r="U120" s="437"/>
      <c r="V120" s="437"/>
      <c r="W120" s="437"/>
      <c r="X120" s="437"/>
      <c r="Y120" s="437"/>
      <c r="Z120" s="437"/>
      <c r="AA120" s="437"/>
      <c r="AB120" s="437"/>
      <c r="AC120" s="437"/>
      <c r="AD120" s="437"/>
      <c r="AE120" s="437"/>
      <c r="AF120" s="437"/>
      <c r="AG120" s="437"/>
      <c r="AH120" s="437"/>
      <c r="AI120" s="437"/>
      <c r="AJ120" s="437"/>
      <c r="AK120" s="437"/>
      <c r="AL120" s="437"/>
      <c r="AM120" s="437"/>
      <c r="AN120" s="437"/>
      <c r="AO120" s="437"/>
      <c r="AP120" s="437"/>
      <c r="AQ120" s="437"/>
      <c r="AR120" s="437"/>
      <c r="AS120" s="437"/>
    </row>
    <row r="121" spans="1:45" ht="13.5">
      <c r="A121" s="113"/>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114"/>
      <c r="AM121" s="114"/>
      <c r="AN121" s="114"/>
      <c r="AO121" s="114"/>
      <c r="AP121" s="114"/>
      <c r="AQ121" s="114"/>
      <c r="AR121" s="114"/>
      <c r="AS121" s="115"/>
    </row>
    <row r="122" spans="1:45" ht="12.75">
      <c r="A122" s="418" t="s">
        <v>83</v>
      </c>
      <c r="B122" s="418"/>
      <c r="C122" s="418"/>
      <c r="D122" s="419" t="s">
        <v>84</v>
      </c>
      <c r="E122" s="420"/>
      <c r="F122" s="420"/>
      <c r="G122" s="420"/>
      <c r="H122" s="420"/>
      <c r="I122" s="420"/>
      <c r="J122" s="420"/>
      <c r="K122" s="420"/>
      <c r="L122" s="420"/>
      <c r="M122" s="420"/>
      <c r="N122" s="420"/>
      <c r="O122" s="420"/>
      <c r="P122" s="420"/>
      <c r="Q122" s="420"/>
      <c r="R122" s="420"/>
      <c r="S122" s="421"/>
      <c r="T122" s="428" t="s">
        <v>132</v>
      </c>
      <c r="U122" s="428"/>
      <c r="V122" s="428"/>
      <c r="W122" s="428"/>
      <c r="X122" s="428"/>
      <c r="Y122" s="428"/>
      <c r="Z122" s="428"/>
      <c r="AA122" s="428"/>
      <c r="AB122" s="428"/>
      <c r="AC122" s="428"/>
      <c r="AD122" s="428"/>
      <c r="AE122" s="428"/>
      <c r="AF122" s="428"/>
      <c r="AG122" s="428"/>
      <c r="AH122" s="428"/>
      <c r="AI122" s="428"/>
      <c r="AJ122" s="428"/>
      <c r="AK122" s="428"/>
      <c r="AL122" s="428"/>
      <c r="AM122" s="428"/>
      <c r="AN122" s="428"/>
      <c r="AO122" s="428"/>
      <c r="AP122" s="428"/>
      <c r="AQ122" s="428"/>
      <c r="AR122" s="428"/>
      <c r="AS122" s="428"/>
    </row>
    <row r="123" spans="1:45" ht="12.75">
      <c r="A123" s="418"/>
      <c r="B123" s="418"/>
      <c r="C123" s="418"/>
      <c r="D123" s="422"/>
      <c r="E123" s="423"/>
      <c r="F123" s="423"/>
      <c r="G123" s="423"/>
      <c r="H123" s="423"/>
      <c r="I123" s="423"/>
      <c r="J123" s="423"/>
      <c r="K123" s="423"/>
      <c r="L123" s="423"/>
      <c r="M123" s="423"/>
      <c r="N123" s="423"/>
      <c r="O123" s="423"/>
      <c r="P123" s="423"/>
      <c r="Q123" s="423"/>
      <c r="R123" s="423"/>
      <c r="S123" s="424"/>
      <c r="T123" s="429" t="s">
        <v>174</v>
      </c>
      <c r="U123" s="429"/>
      <c r="V123" s="429"/>
      <c r="W123" s="429"/>
      <c r="X123" s="429"/>
      <c r="Y123" s="429"/>
      <c r="Z123" s="429"/>
      <c r="AA123" s="429" t="s">
        <v>133</v>
      </c>
      <c r="AB123" s="429"/>
      <c r="AC123" s="429"/>
      <c r="AD123" s="429"/>
      <c r="AE123" s="429"/>
      <c r="AF123" s="429"/>
      <c r="AG123" s="429"/>
      <c r="AH123" s="429"/>
      <c r="AI123" s="418" t="s">
        <v>134</v>
      </c>
      <c r="AJ123" s="418"/>
      <c r="AK123" s="418"/>
      <c r="AL123" s="418"/>
      <c r="AM123" s="418"/>
      <c r="AN123" s="418"/>
      <c r="AO123" s="418"/>
      <c r="AP123" s="418"/>
      <c r="AQ123" s="418"/>
      <c r="AR123" s="418"/>
      <c r="AS123" s="418"/>
    </row>
    <row r="124" spans="1:45" ht="12.75">
      <c r="A124" s="418"/>
      <c r="B124" s="418"/>
      <c r="C124" s="418"/>
      <c r="D124" s="425"/>
      <c r="E124" s="426"/>
      <c r="F124" s="426"/>
      <c r="G124" s="426"/>
      <c r="H124" s="426"/>
      <c r="I124" s="426"/>
      <c r="J124" s="426"/>
      <c r="K124" s="426"/>
      <c r="L124" s="426"/>
      <c r="M124" s="426"/>
      <c r="N124" s="426"/>
      <c r="O124" s="426"/>
      <c r="P124" s="426"/>
      <c r="Q124" s="426"/>
      <c r="R124" s="426"/>
      <c r="S124" s="427"/>
      <c r="T124" s="429"/>
      <c r="U124" s="429"/>
      <c r="V124" s="429"/>
      <c r="W124" s="429"/>
      <c r="X124" s="429"/>
      <c r="Y124" s="429"/>
      <c r="Z124" s="429"/>
      <c r="AA124" s="429"/>
      <c r="AB124" s="429"/>
      <c r="AC124" s="429"/>
      <c r="AD124" s="429"/>
      <c r="AE124" s="429"/>
      <c r="AF124" s="429"/>
      <c r="AG124" s="429"/>
      <c r="AH124" s="429"/>
      <c r="AI124" s="418"/>
      <c r="AJ124" s="418"/>
      <c r="AK124" s="418"/>
      <c r="AL124" s="418"/>
      <c r="AM124" s="418"/>
      <c r="AN124" s="418"/>
      <c r="AO124" s="418"/>
      <c r="AP124" s="418"/>
      <c r="AQ124" s="418"/>
      <c r="AR124" s="418"/>
      <c r="AS124" s="418"/>
    </row>
    <row r="125" spans="1:45" ht="12.75">
      <c r="A125" s="418">
        <v>1</v>
      </c>
      <c r="B125" s="418"/>
      <c r="C125" s="418"/>
      <c r="D125" s="433">
        <f>'TAX COMP'!$B19</f>
        <v>0</v>
      </c>
      <c r="E125" s="434"/>
      <c r="F125" s="434"/>
      <c r="G125" s="434"/>
      <c r="H125" s="434"/>
      <c r="I125" s="434"/>
      <c r="J125" s="434"/>
      <c r="K125" s="434"/>
      <c r="L125" s="434"/>
      <c r="M125" s="434"/>
      <c r="N125" s="434"/>
      <c r="O125" s="434"/>
      <c r="P125" s="434"/>
      <c r="Q125" s="434"/>
      <c r="R125" s="434"/>
      <c r="S125" s="435"/>
      <c r="T125" s="396"/>
      <c r="U125" s="397"/>
      <c r="V125" s="397"/>
      <c r="W125" s="397"/>
      <c r="X125" s="397"/>
      <c r="Y125" s="397"/>
      <c r="Z125" s="398"/>
      <c r="AA125" s="396">
        <v>0</v>
      </c>
      <c r="AB125" s="397"/>
      <c r="AC125" s="397"/>
      <c r="AD125" s="397"/>
      <c r="AE125" s="397"/>
      <c r="AF125" s="397"/>
      <c r="AG125" s="397"/>
      <c r="AH125" s="398"/>
      <c r="AI125" s="396">
        <v>0</v>
      </c>
      <c r="AJ125" s="397"/>
      <c r="AK125" s="397"/>
      <c r="AL125" s="397"/>
      <c r="AM125" s="397"/>
      <c r="AN125" s="397"/>
      <c r="AO125" s="397"/>
      <c r="AP125" s="397"/>
      <c r="AQ125" s="397"/>
      <c r="AR125" s="397"/>
      <c r="AS125" s="398"/>
    </row>
    <row r="126" spans="1:45" ht="12.75">
      <c r="A126" s="418">
        <v>2</v>
      </c>
      <c r="B126" s="418"/>
      <c r="C126" s="418"/>
      <c r="D126" s="433">
        <f>'TAX COMP'!$C19</f>
        <v>0</v>
      </c>
      <c r="E126" s="434"/>
      <c r="F126" s="434"/>
      <c r="G126" s="434"/>
      <c r="H126" s="434"/>
      <c r="I126" s="434"/>
      <c r="J126" s="434"/>
      <c r="K126" s="434"/>
      <c r="L126" s="434"/>
      <c r="M126" s="434"/>
      <c r="N126" s="434"/>
      <c r="O126" s="434"/>
      <c r="P126" s="434"/>
      <c r="Q126" s="434"/>
      <c r="R126" s="434"/>
      <c r="S126" s="435"/>
      <c r="T126" s="396"/>
      <c r="U126" s="397"/>
      <c r="V126" s="397"/>
      <c r="W126" s="397"/>
      <c r="X126" s="397"/>
      <c r="Y126" s="397"/>
      <c r="Z126" s="398"/>
      <c r="AA126" s="396">
        <v>0</v>
      </c>
      <c r="AB126" s="397"/>
      <c r="AC126" s="397"/>
      <c r="AD126" s="397"/>
      <c r="AE126" s="397"/>
      <c r="AF126" s="397"/>
      <c r="AG126" s="397"/>
      <c r="AH126" s="398"/>
      <c r="AI126" s="396">
        <v>0</v>
      </c>
      <c r="AJ126" s="397"/>
      <c r="AK126" s="397"/>
      <c r="AL126" s="397"/>
      <c r="AM126" s="397"/>
      <c r="AN126" s="397"/>
      <c r="AO126" s="397"/>
      <c r="AP126" s="397"/>
      <c r="AQ126" s="397"/>
      <c r="AR126" s="397"/>
      <c r="AS126" s="398"/>
    </row>
    <row r="127" spans="1:45" ht="12.75">
      <c r="A127" s="418">
        <v>3</v>
      </c>
      <c r="B127" s="418"/>
      <c r="C127" s="418"/>
      <c r="D127" s="433">
        <f>'TAX COMP'!$D19</f>
        <v>0</v>
      </c>
      <c r="E127" s="434"/>
      <c r="F127" s="434"/>
      <c r="G127" s="434"/>
      <c r="H127" s="434"/>
      <c r="I127" s="434"/>
      <c r="J127" s="434"/>
      <c r="K127" s="434"/>
      <c r="L127" s="434"/>
      <c r="M127" s="434"/>
      <c r="N127" s="434"/>
      <c r="O127" s="434"/>
      <c r="P127" s="434"/>
      <c r="Q127" s="434"/>
      <c r="R127" s="434"/>
      <c r="S127" s="435"/>
      <c r="T127" s="396"/>
      <c r="U127" s="397"/>
      <c r="V127" s="397"/>
      <c r="W127" s="397"/>
      <c r="X127" s="397"/>
      <c r="Y127" s="397"/>
      <c r="Z127" s="398"/>
      <c r="AA127" s="396">
        <v>0</v>
      </c>
      <c r="AB127" s="397"/>
      <c r="AC127" s="397"/>
      <c r="AD127" s="397"/>
      <c r="AE127" s="397"/>
      <c r="AF127" s="397"/>
      <c r="AG127" s="397"/>
      <c r="AH127" s="398"/>
      <c r="AI127" s="396">
        <v>0</v>
      </c>
      <c r="AJ127" s="397"/>
      <c r="AK127" s="397"/>
      <c r="AL127" s="397"/>
      <c r="AM127" s="397"/>
      <c r="AN127" s="397"/>
      <c r="AO127" s="397"/>
      <c r="AP127" s="397"/>
      <c r="AQ127" s="397"/>
      <c r="AR127" s="397"/>
      <c r="AS127" s="398"/>
    </row>
    <row r="128" spans="1:45" ht="12.75">
      <c r="A128" s="418">
        <v>4</v>
      </c>
      <c r="B128" s="418"/>
      <c r="C128" s="418"/>
      <c r="D128" s="433">
        <f>'TAX COMP'!$E19</f>
        <v>0</v>
      </c>
      <c r="E128" s="434"/>
      <c r="F128" s="434"/>
      <c r="G128" s="434"/>
      <c r="H128" s="434"/>
      <c r="I128" s="434"/>
      <c r="J128" s="434"/>
      <c r="K128" s="434"/>
      <c r="L128" s="434"/>
      <c r="M128" s="434"/>
      <c r="N128" s="434"/>
      <c r="O128" s="434"/>
      <c r="P128" s="434"/>
      <c r="Q128" s="434"/>
      <c r="R128" s="434"/>
      <c r="S128" s="435"/>
      <c r="T128" s="396">
        <v>0</v>
      </c>
      <c r="U128" s="397">
        <v>0</v>
      </c>
      <c r="V128" s="397">
        <v>0</v>
      </c>
      <c r="W128" s="397">
        <v>0</v>
      </c>
      <c r="X128" s="397">
        <v>0</v>
      </c>
      <c r="Y128" s="397">
        <v>0</v>
      </c>
      <c r="Z128" s="398">
        <v>0</v>
      </c>
      <c r="AA128" s="396">
        <v>0</v>
      </c>
      <c r="AB128" s="397"/>
      <c r="AC128" s="397"/>
      <c r="AD128" s="397"/>
      <c r="AE128" s="397"/>
      <c r="AF128" s="397"/>
      <c r="AG128" s="397"/>
      <c r="AH128" s="398"/>
      <c r="AI128" s="396">
        <v>0</v>
      </c>
      <c r="AJ128" s="397"/>
      <c r="AK128" s="397"/>
      <c r="AL128" s="397"/>
      <c r="AM128" s="397"/>
      <c r="AN128" s="397"/>
      <c r="AO128" s="397"/>
      <c r="AP128" s="397"/>
      <c r="AQ128" s="397"/>
      <c r="AR128" s="397"/>
      <c r="AS128" s="398"/>
    </row>
    <row r="129" spans="1:45" ht="12.75">
      <c r="A129" s="418">
        <v>5</v>
      </c>
      <c r="B129" s="418"/>
      <c r="C129" s="418"/>
      <c r="D129" s="433">
        <f>'TAX COMP'!$F19</f>
        <v>0</v>
      </c>
      <c r="E129" s="434"/>
      <c r="F129" s="434"/>
      <c r="G129" s="434"/>
      <c r="H129" s="434"/>
      <c r="I129" s="434"/>
      <c r="J129" s="434"/>
      <c r="K129" s="434"/>
      <c r="L129" s="434"/>
      <c r="M129" s="434"/>
      <c r="N129" s="434"/>
      <c r="O129" s="434"/>
      <c r="P129" s="434"/>
      <c r="Q129" s="434"/>
      <c r="R129" s="434"/>
      <c r="S129" s="435"/>
      <c r="T129" s="396">
        <v>0</v>
      </c>
      <c r="U129" s="397">
        <v>0</v>
      </c>
      <c r="V129" s="397">
        <v>0</v>
      </c>
      <c r="W129" s="397">
        <v>0</v>
      </c>
      <c r="X129" s="397">
        <v>0</v>
      </c>
      <c r="Y129" s="397">
        <v>0</v>
      </c>
      <c r="Z129" s="398">
        <v>0</v>
      </c>
      <c r="AA129" s="396">
        <v>0</v>
      </c>
      <c r="AB129" s="397"/>
      <c r="AC129" s="397"/>
      <c r="AD129" s="397"/>
      <c r="AE129" s="397"/>
      <c r="AF129" s="397"/>
      <c r="AG129" s="397"/>
      <c r="AH129" s="398"/>
      <c r="AI129" s="396">
        <v>0</v>
      </c>
      <c r="AJ129" s="397"/>
      <c r="AK129" s="397"/>
      <c r="AL129" s="397"/>
      <c r="AM129" s="397"/>
      <c r="AN129" s="397"/>
      <c r="AO129" s="397"/>
      <c r="AP129" s="397"/>
      <c r="AQ129" s="397"/>
      <c r="AR129" s="397"/>
      <c r="AS129" s="398"/>
    </row>
    <row r="130" spans="1:45" ht="12.75">
      <c r="A130" s="418">
        <v>6</v>
      </c>
      <c r="B130" s="418"/>
      <c r="C130" s="418"/>
      <c r="D130" s="433">
        <f>'TAX COMP'!$G19</f>
        <v>0</v>
      </c>
      <c r="E130" s="434"/>
      <c r="F130" s="434"/>
      <c r="G130" s="434"/>
      <c r="H130" s="434"/>
      <c r="I130" s="434"/>
      <c r="J130" s="434"/>
      <c r="K130" s="434"/>
      <c r="L130" s="434"/>
      <c r="M130" s="434"/>
      <c r="N130" s="434"/>
      <c r="O130" s="434"/>
      <c r="P130" s="434"/>
      <c r="Q130" s="434"/>
      <c r="R130" s="434"/>
      <c r="S130" s="435"/>
      <c r="T130" s="396">
        <v>0</v>
      </c>
      <c r="U130" s="397">
        <v>0</v>
      </c>
      <c r="V130" s="397">
        <v>0</v>
      </c>
      <c r="W130" s="397">
        <v>0</v>
      </c>
      <c r="X130" s="397">
        <v>0</v>
      </c>
      <c r="Y130" s="397">
        <v>0</v>
      </c>
      <c r="Z130" s="398">
        <v>0</v>
      </c>
      <c r="AA130" s="396">
        <v>0</v>
      </c>
      <c r="AB130" s="397"/>
      <c r="AC130" s="397"/>
      <c r="AD130" s="397"/>
      <c r="AE130" s="397"/>
      <c r="AF130" s="397"/>
      <c r="AG130" s="397"/>
      <c r="AH130" s="398"/>
      <c r="AI130" s="396">
        <v>0</v>
      </c>
      <c r="AJ130" s="397"/>
      <c r="AK130" s="397"/>
      <c r="AL130" s="397"/>
      <c r="AM130" s="397"/>
      <c r="AN130" s="397"/>
      <c r="AO130" s="397"/>
      <c r="AP130" s="397"/>
      <c r="AQ130" s="397"/>
      <c r="AR130" s="397"/>
      <c r="AS130" s="398"/>
    </row>
    <row r="131" spans="1:45" ht="12.75">
      <c r="A131" s="418">
        <v>7</v>
      </c>
      <c r="B131" s="418"/>
      <c r="C131" s="418"/>
      <c r="D131" s="433">
        <f>'TAX COMP'!$H19</f>
        <v>0</v>
      </c>
      <c r="E131" s="434"/>
      <c r="F131" s="434"/>
      <c r="G131" s="434"/>
      <c r="H131" s="434"/>
      <c r="I131" s="434"/>
      <c r="J131" s="434"/>
      <c r="K131" s="434"/>
      <c r="L131" s="434"/>
      <c r="M131" s="434"/>
      <c r="N131" s="434"/>
      <c r="O131" s="434"/>
      <c r="P131" s="434"/>
      <c r="Q131" s="434"/>
      <c r="R131" s="434"/>
      <c r="S131" s="435"/>
      <c r="T131" s="396">
        <v>0</v>
      </c>
      <c r="U131" s="397">
        <v>0</v>
      </c>
      <c r="V131" s="397">
        <v>0</v>
      </c>
      <c r="W131" s="397">
        <v>0</v>
      </c>
      <c r="X131" s="397">
        <v>0</v>
      </c>
      <c r="Y131" s="397">
        <v>0</v>
      </c>
      <c r="Z131" s="398">
        <v>0</v>
      </c>
      <c r="AA131" s="396">
        <v>0</v>
      </c>
      <c r="AB131" s="397"/>
      <c r="AC131" s="397"/>
      <c r="AD131" s="397"/>
      <c r="AE131" s="397"/>
      <c r="AF131" s="397"/>
      <c r="AG131" s="397"/>
      <c r="AH131" s="398"/>
      <c r="AI131" s="396">
        <v>0</v>
      </c>
      <c r="AJ131" s="397"/>
      <c r="AK131" s="397"/>
      <c r="AL131" s="397"/>
      <c r="AM131" s="397"/>
      <c r="AN131" s="397"/>
      <c r="AO131" s="397"/>
      <c r="AP131" s="397"/>
      <c r="AQ131" s="397"/>
      <c r="AR131" s="397"/>
      <c r="AS131" s="398"/>
    </row>
    <row r="132" spans="1:45" ht="12.75">
      <c r="A132" s="418">
        <v>8</v>
      </c>
      <c r="B132" s="418"/>
      <c r="C132" s="418"/>
      <c r="D132" s="433">
        <f>'TAX COMP'!$I19</f>
        <v>0</v>
      </c>
      <c r="E132" s="434"/>
      <c r="F132" s="434"/>
      <c r="G132" s="434"/>
      <c r="H132" s="434"/>
      <c r="I132" s="434"/>
      <c r="J132" s="434"/>
      <c r="K132" s="434"/>
      <c r="L132" s="434"/>
      <c r="M132" s="434"/>
      <c r="N132" s="434"/>
      <c r="O132" s="434"/>
      <c r="P132" s="434"/>
      <c r="Q132" s="434"/>
      <c r="R132" s="434"/>
      <c r="S132" s="435"/>
      <c r="T132" s="396">
        <v>0</v>
      </c>
      <c r="U132" s="397">
        <v>0</v>
      </c>
      <c r="V132" s="397">
        <v>0</v>
      </c>
      <c r="W132" s="397">
        <v>0</v>
      </c>
      <c r="X132" s="397">
        <v>0</v>
      </c>
      <c r="Y132" s="397">
        <v>0</v>
      </c>
      <c r="Z132" s="398">
        <v>0</v>
      </c>
      <c r="AA132" s="396">
        <v>0</v>
      </c>
      <c r="AB132" s="397"/>
      <c r="AC132" s="397"/>
      <c r="AD132" s="397"/>
      <c r="AE132" s="397"/>
      <c r="AF132" s="397"/>
      <c r="AG132" s="397"/>
      <c r="AH132" s="398"/>
      <c r="AI132" s="396">
        <v>0</v>
      </c>
      <c r="AJ132" s="397"/>
      <c r="AK132" s="397"/>
      <c r="AL132" s="397"/>
      <c r="AM132" s="397"/>
      <c r="AN132" s="397"/>
      <c r="AO132" s="397"/>
      <c r="AP132" s="397"/>
      <c r="AQ132" s="397"/>
      <c r="AR132" s="397"/>
      <c r="AS132" s="398"/>
    </row>
    <row r="133" spans="1:45" ht="12.75">
      <c r="A133" s="418">
        <v>9</v>
      </c>
      <c r="B133" s="418"/>
      <c r="C133" s="418"/>
      <c r="D133" s="433">
        <f>'TAX COMP'!$J19</f>
        <v>0</v>
      </c>
      <c r="E133" s="434"/>
      <c r="F133" s="434"/>
      <c r="G133" s="434"/>
      <c r="H133" s="434"/>
      <c r="I133" s="434"/>
      <c r="J133" s="434"/>
      <c r="K133" s="434"/>
      <c r="L133" s="434"/>
      <c r="M133" s="434"/>
      <c r="N133" s="434"/>
      <c r="O133" s="434"/>
      <c r="P133" s="434"/>
      <c r="Q133" s="434"/>
      <c r="R133" s="434"/>
      <c r="S133" s="435"/>
      <c r="T133" s="396">
        <v>0</v>
      </c>
      <c r="U133" s="397">
        <v>0</v>
      </c>
      <c r="V133" s="397">
        <v>0</v>
      </c>
      <c r="W133" s="397">
        <v>0</v>
      </c>
      <c r="X133" s="397">
        <v>0</v>
      </c>
      <c r="Y133" s="397">
        <v>0</v>
      </c>
      <c r="Z133" s="398">
        <v>0</v>
      </c>
      <c r="AA133" s="396">
        <v>0</v>
      </c>
      <c r="AB133" s="397"/>
      <c r="AC133" s="397"/>
      <c r="AD133" s="397"/>
      <c r="AE133" s="397"/>
      <c r="AF133" s="397"/>
      <c r="AG133" s="397"/>
      <c r="AH133" s="398"/>
      <c r="AI133" s="396">
        <v>0</v>
      </c>
      <c r="AJ133" s="397"/>
      <c r="AK133" s="397"/>
      <c r="AL133" s="397"/>
      <c r="AM133" s="397"/>
      <c r="AN133" s="397"/>
      <c r="AO133" s="397"/>
      <c r="AP133" s="397"/>
      <c r="AQ133" s="397"/>
      <c r="AR133" s="397"/>
      <c r="AS133" s="398"/>
    </row>
    <row r="134" spans="1:45" ht="12.75">
      <c r="A134" s="418">
        <v>10</v>
      </c>
      <c r="B134" s="418"/>
      <c r="C134" s="418"/>
      <c r="D134" s="433">
        <f>'TAX COMP'!$K19</f>
        <v>0</v>
      </c>
      <c r="E134" s="434"/>
      <c r="F134" s="434"/>
      <c r="G134" s="434"/>
      <c r="H134" s="434"/>
      <c r="I134" s="434"/>
      <c r="J134" s="434"/>
      <c r="K134" s="434"/>
      <c r="L134" s="434"/>
      <c r="M134" s="434"/>
      <c r="N134" s="434"/>
      <c r="O134" s="434"/>
      <c r="P134" s="434"/>
      <c r="Q134" s="434"/>
      <c r="R134" s="434"/>
      <c r="S134" s="435"/>
      <c r="T134" s="396">
        <v>0</v>
      </c>
      <c r="U134" s="397">
        <v>0</v>
      </c>
      <c r="V134" s="397">
        <v>0</v>
      </c>
      <c r="W134" s="397">
        <v>0</v>
      </c>
      <c r="X134" s="397">
        <v>0</v>
      </c>
      <c r="Y134" s="397">
        <v>0</v>
      </c>
      <c r="Z134" s="398">
        <v>0</v>
      </c>
      <c r="AA134" s="396">
        <v>0</v>
      </c>
      <c r="AB134" s="397"/>
      <c r="AC134" s="397"/>
      <c r="AD134" s="397"/>
      <c r="AE134" s="397"/>
      <c r="AF134" s="397"/>
      <c r="AG134" s="397"/>
      <c r="AH134" s="398"/>
      <c r="AI134" s="396">
        <v>0</v>
      </c>
      <c r="AJ134" s="397"/>
      <c r="AK134" s="397"/>
      <c r="AL134" s="397"/>
      <c r="AM134" s="397"/>
      <c r="AN134" s="397"/>
      <c r="AO134" s="397"/>
      <c r="AP134" s="397"/>
      <c r="AQ134" s="397"/>
      <c r="AR134" s="397"/>
      <c r="AS134" s="398"/>
    </row>
    <row r="135" spans="1:45" ht="12.75">
      <c r="A135" s="418">
        <v>11</v>
      </c>
      <c r="B135" s="418"/>
      <c r="C135" s="418"/>
      <c r="D135" s="433">
        <f>'TAX COMP'!$L19</f>
        <v>0</v>
      </c>
      <c r="E135" s="434"/>
      <c r="F135" s="434"/>
      <c r="G135" s="434"/>
      <c r="H135" s="434"/>
      <c r="I135" s="434"/>
      <c r="J135" s="434"/>
      <c r="K135" s="434"/>
      <c r="L135" s="434"/>
      <c r="M135" s="434"/>
      <c r="N135" s="434"/>
      <c r="O135" s="434"/>
      <c r="P135" s="434"/>
      <c r="Q135" s="434"/>
      <c r="R135" s="434"/>
      <c r="S135" s="435"/>
      <c r="T135" s="396">
        <v>0</v>
      </c>
      <c r="U135" s="397">
        <v>0</v>
      </c>
      <c r="V135" s="397">
        <v>0</v>
      </c>
      <c r="W135" s="397">
        <v>0</v>
      </c>
      <c r="X135" s="397">
        <v>0</v>
      </c>
      <c r="Y135" s="397">
        <v>0</v>
      </c>
      <c r="Z135" s="398">
        <v>0</v>
      </c>
      <c r="AA135" s="396">
        <v>0</v>
      </c>
      <c r="AB135" s="397"/>
      <c r="AC135" s="397"/>
      <c r="AD135" s="397"/>
      <c r="AE135" s="397"/>
      <c r="AF135" s="397"/>
      <c r="AG135" s="397"/>
      <c r="AH135" s="398"/>
      <c r="AI135" s="396">
        <v>0</v>
      </c>
      <c r="AJ135" s="397"/>
      <c r="AK135" s="397"/>
      <c r="AL135" s="397"/>
      <c r="AM135" s="397"/>
      <c r="AN135" s="397"/>
      <c r="AO135" s="397"/>
      <c r="AP135" s="397"/>
      <c r="AQ135" s="397"/>
      <c r="AR135" s="397"/>
      <c r="AS135" s="398"/>
    </row>
    <row r="136" spans="1:45" ht="12.75">
      <c r="A136" s="418">
        <v>12</v>
      </c>
      <c r="B136" s="418"/>
      <c r="C136" s="418"/>
      <c r="D136" s="433">
        <f>'TAX COMP'!$M19</f>
        <v>0</v>
      </c>
      <c r="E136" s="434"/>
      <c r="F136" s="434"/>
      <c r="G136" s="434"/>
      <c r="H136" s="434"/>
      <c r="I136" s="434"/>
      <c r="J136" s="434"/>
      <c r="K136" s="434"/>
      <c r="L136" s="434"/>
      <c r="M136" s="434"/>
      <c r="N136" s="434"/>
      <c r="O136" s="434"/>
      <c r="P136" s="434"/>
      <c r="Q136" s="434"/>
      <c r="R136" s="434"/>
      <c r="S136" s="435"/>
      <c r="T136" s="396">
        <v>0</v>
      </c>
      <c r="U136" s="397">
        <v>0</v>
      </c>
      <c r="V136" s="397">
        <v>0</v>
      </c>
      <c r="W136" s="397">
        <v>0</v>
      </c>
      <c r="X136" s="397">
        <v>0</v>
      </c>
      <c r="Y136" s="397">
        <v>0</v>
      </c>
      <c r="Z136" s="398">
        <v>0</v>
      </c>
      <c r="AA136" s="396">
        <v>0</v>
      </c>
      <c r="AB136" s="397"/>
      <c r="AC136" s="397"/>
      <c r="AD136" s="397"/>
      <c r="AE136" s="397"/>
      <c r="AF136" s="397"/>
      <c r="AG136" s="397"/>
      <c r="AH136" s="398"/>
      <c r="AI136" s="396">
        <v>0</v>
      </c>
      <c r="AJ136" s="397"/>
      <c r="AK136" s="397"/>
      <c r="AL136" s="397"/>
      <c r="AM136" s="397"/>
      <c r="AN136" s="397"/>
      <c r="AO136" s="397"/>
      <c r="AP136" s="397"/>
      <c r="AQ136" s="397"/>
      <c r="AR136" s="397"/>
      <c r="AS136" s="398"/>
    </row>
    <row r="137" spans="1:45" ht="12.75">
      <c r="A137" s="446" t="s">
        <v>0</v>
      </c>
      <c r="B137" s="446"/>
      <c r="C137" s="446"/>
      <c r="D137" s="447">
        <f>SUM(D125:S136)</f>
        <v>0</v>
      </c>
      <c r="E137" s="447"/>
      <c r="F137" s="447"/>
      <c r="G137" s="447"/>
      <c r="H137" s="447"/>
      <c r="I137" s="447"/>
      <c r="J137" s="447"/>
      <c r="K137" s="447"/>
      <c r="L137" s="447"/>
      <c r="M137" s="447"/>
      <c r="N137" s="447"/>
      <c r="O137" s="447"/>
      <c r="P137" s="447"/>
      <c r="Q137" s="447"/>
      <c r="R137" s="447"/>
      <c r="S137" s="447"/>
      <c r="T137" s="448"/>
      <c r="U137" s="449"/>
      <c r="V137" s="449"/>
      <c r="W137" s="449"/>
      <c r="X137" s="449"/>
      <c r="Y137" s="449"/>
      <c r="Z137" s="449"/>
      <c r="AA137" s="449"/>
      <c r="AB137" s="449"/>
      <c r="AC137" s="449"/>
      <c r="AD137" s="449"/>
      <c r="AE137" s="449"/>
      <c r="AF137" s="449"/>
      <c r="AG137" s="449"/>
      <c r="AH137" s="449"/>
      <c r="AI137" s="449"/>
      <c r="AJ137" s="449"/>
      <c r="AK137" s="449"/>
      <c r="AL137" s="449"/>
      <c r="AM137" s="449"/>
      <c r="AN137" s="449"/>
      <c r="AO137" s="449"/>
      <c r="AP137" s="449"/>
      <c r="AQ137" s="449"/>
      <c r="AR137" s="449"/>
      <c r="AS137" s="450"/>
    </row>
    <row r="138" spans="1:45" ht="12.75">
      <c r="A138" s="110" t="s">
        <v>208</v>
      </c>
      <c r="B138" s="110"/>
      <c r="C138" s="110"/>
    </row>
    <row r="139" spans="1:45" ht="12.75" hidden="1"/>
    <row r="140" spans="1:45" ht="12.75" hidden="1"/>
    <row r="141" spans="1:45" ht="12.75" hidden="1"/>
    <row r="142" spans="1:45" ht="12.75" hidden="1"/>
    <row r="143" spans="1:45" ht="12.75" hidden="1"/>
    <row r="144" spans="1:45" ht="12.75" hidden="1"/>
    <row r="145" ht="12.75" hidden="1"/>
    <row r="146" ht="12.75" hidden="1"/>
    <row r="147" ht="12.75" hidden="1"/>
    <row r="148" ht="12.75" hidden="1"/>
    <row r="149" ht="12.75" hidden="1" customHeight="1"/>
    <row r="150" ht="12.75" hidden="1" customHeight="1"/>
    <row r="151" ht="12.75" hidden="1" customHeight="1"/>
    <row r="152" ht="12.75" hidden="1" customHeight="1"/>
    <row r="153" ht="12.75" hidden="1" customHeight="1"/>
    <row r="154" ht="12.75" hidden="1" customHeight="1"/>
    <row r="155" ht="12.75" hidden="1" customHeight="1"/>
    <row r="156" ht="12.75" hidden="1" customHeight="1"/>
    <row r="157" ht="12.75" hidden="1" customHeight="1"/>
    <row r="158" ht="12.75" hidden="1" customHeight="1"/>
    <row r="159" ht="12.75" hidden="1" customHeight="1"/>
    <row r="160" ht="12.75" hidden="1" customHeight="1"/>
    <row r="161" ht="12.75" hidden="1" customHeight="1"/>
    <row r="162" ht="12.75" hidden="1" customHeight="1"/>
    <row r="163" ht="12.75" hidden="1" customHeight="1"/>
    <row r="164" ht="12.75" hidden="1" customHeight="1"/>
    <row r="165" ht="12.75" hidden="1" customHeight="1"/>
    <row r="166" ht="12.75" hidden="1" customHeight="1"/>
    <row r="167" ht="12.75" hidden="1" customHeight="1"/>
    <row r="168" ht="12.75" hidden="1" customHeight="1"/>
    <row r="169" ht="12.75" hidden="1" customHeight="1"/>
    <row r="170" ht="12.75" hidden="1" customHeight="1"/>
    <row r="171" ht="12.75" hidden="1" customHeight="1"/>
    <row r="172" ht="12.75" hidden="1" customHeight="1"/>
    <row r="173" ht="12.75" hidden="1" customHeight="1"/>
    <row r="174" ht="12.75" hidden="1" customHeight="1"/>
    <row r="175" ht="12.75" hidden="1" customHeight="1"/>
    <row r="176" ht="12.75" hidden="1" customHeight="1"/>
    <row r="177" spans="1:1" ht="12.75" hidden="1" customHeight="1"/>
    <row r="178" spans="1:1" ht="12.75" hidden="1" customHeight="1"/>
    <row r="179" spans="1:1" ht="12.75" hidden="1" customHeight="1"/>
    <row r="180" spans="1:1" ht="12.75" hidden="1" customHeight="1"/>
    <row r="181" spans="1:1" ht="12.75" hidden="1" customHeight="1"/>
    <row r="182" spans="1:1" ht="12.75" hidden="1" customHeight="1"/>
    <row r="183" spans="1:1" ht="12.75" hidden="1" customHeight="1"/>
    <row r="184" spans="1:1" ht="12.75" hidden="1" customHeight="1"/>
    <row r="185" spans="1:1" ht="12.75" hidden="1" customHeight="1"/>
    <row r="186" spans="1:1" ht="12.75" hidden="1" customHeight="1"/>
    <row r="187" spans="1:1" ht="12.75" hidden="1" customHeight="1"/>
    <row r="188" spans="1:1" ht="12.75" hidden="1" customHeight="1">
      <c r="A188" s="120" t="e">
        <f ca="1">+CONCATENATE("I, ",'TAX COMP'!B4,IF('TAX COMP'!E4="S/o.",", son of ",IF('TAX COMP'!E4="D/o."," daughter of "," son/daughter of ")),'TAX COMP'!F4,", working in the capacity of ",'TAX COMP'!I4," (designation) do hereby certify that a sum of Rs. ",+AN90,"/- ",+spellnumber(AN90)," (in words)] has been deducted at source and paid to the credit of the Central Government. I further certify that the information given above is true and correct based on the books of accounts, documents and other available records.")</f>
        <v>#NAME?</v>
      </c>
    </row>
    <row r="189" spans="1:1" ht="12.75" hidden="1" customHeight="1"/>
    <row r="190" spans="1:1" ht="12.75" hidden="1" customHeight="1"/>
    <row r="191" spans="1:1" ht="12.75" hidden="1" customHeight="1"/>
    <row r="192" spans="1:1" ht="12.75" hidden="1" customHeight="1"/>
    <row r="193" ht="12.75" hidden="1" customHeight="1"/>
    <row r="194" ht="12.75" hidden="1" customHeight="1"/>
    <row r="195" ht="12.75" hidden="1" customHeight="1"/>
    <row r="196" ht="12.75" hidden="1" customHeight="1"/>
    <row r="197" ht="12.75" hidden="1" customHeight="1"/>
    <row r="198" ht="12.75" hidden="1" customHeight="1"/>
    <row r="199" ht="12.75" hidden="1" customHeight="1"/>
    <row r="200" ht="12.75" hidden="1" customHeight="1"/>
    <row r="201" ht="12.75" hidden="1" customHeight="1"/>
    <row r="202" ht="12.75" hidden="1" customHeight="1"/>
  </sheetData>
  <sheetProtection password="C771" sheet="1" objects="1" scenarios="1"/>
  <customSheetViews>
    <customSheetView guid="{6CAC7012-8CF4-11DA-99EA-0000E873C40F}" showPageBreaks="1" hiddenRows="1" hiddenColumns="1" view="pageBreakPreview" showRuler="0">
      <selection sqref="A1:I1"/>
      <rowBreaks count="1" manualBreakCount="1">
        <brk id="47" max="16383" man="1"/>
      </rowBreaks>
      <pageMargins left="0.5" right="0.25" top="0.4" bottom="0.4" header="0.5" footer="0.3"/>
      <printOptions horizontalCentered="1"/>
      <pageSetup paperSize="9" fitToHeight="2" orientation="portrait" verticalDpi="0" r:id="rId1"/>
      <headerFooter alignWithMargins="0">
        <oddFooter>&amp;L&amp;7For enquiry email to fastnet12@rediffmail.com</oddFooter>
      </headerFooter>
    </customSheetView>
  </customSheetViews>
  <mergeCells count="365">
    <mergeCell ref="A89:B89"/>
    <mergeCell ref="A91:B91"/>
    <mergeCell ref="C81:AA81"/>
    <mergeCell ref="AN70:AS70"/>
    <mergeCell ref="A78:B78"/>
    <mergeCell ref="AI65:AM65"/>
    <mergeCell ref="AB70:AG70"/>
    <mergeCell ref="AN73:AS73"/>
    <mergeCell ref="A79:B79"/>
    <mergeCell ref="A81:B81"/>
    <mergeCell ref="F88:AA88"/>
    <mergeCell ref="A82:B82"/>
    <mergeCell ref="C82:D82"/>
    <mergeCell ref="F82:AA82"/>
    <mergeCell ref="AQ93:AS93"/>
    <mergeCell ref="AC71:AG71"/>
    <mergeCell ref="AC72:AG72"/>
    <mergeCell ref="AC73:AG73"/>
    <mergeCell ref="AC74:AG74"/>
    <mergeCell ref="AC75:AG75"/>
    <mergeCell ref="AJ77:AM77"/>
    <mergeCell ref="AQ88:AS88"/>
    <mergeCell ref="AQ91:AS91"/>
    <mergeCell ref="AN76:AS76"/>
    <mergeCell ref="AN71:AS71"/>
    <mergeCell ref="AN74:AS74"/>
    <mergeCell ref="AN75:AS75"/>
    <mergeCell ref="AI76:AM76"/>
    <mergeCell ref="AN92:AS92"/>
    <mergeCell ref="AI56:AM56"/>
    <mergeCell ref="AI57:AM57"/>
    <mergeCell ref="AI64:AM64"/>
    <mergeCell ref="AH52:AM52"/>
    <mergeCell ref="AN72:AS72"/>
    <mergeCell ref="AI132:AS132"/>
    <mergeCell ref="AI128:AS128"/>
    <mergeCell ref="AQ95:AS95"/>
    <mergeCell ref="A99:AS99"/>
    <mergeCell ref="AA114:AS114"/>
    <mergeCell ref="C92:AA92"/>
    <mergeCell ref="C88:D88"/>
    <mergeCell ref="C79:AA79"/>
    <mergeCell ref="AQ80:AS80"/>
    <mergeCell ref="AN79:AS79"/>
    <mergeCell ref="A129:C129"/>
    <mergeCell ref="A87:B87"/>
    <mergeCell ref="A83:B83"/>
    <mergeCell ref="A88:B88"/>
    <mergeCell ref="AA128:AH128"/>
    <mergeCell ref="A131:C131"/>
    <mergeCell ref="D131:S131"/>
    <mergeCell ref="A118:AS118"/>
    <mergeCell ref="T127:Z127"/>
    <mergeCell ref="AN63:AS63"/>
    <mergeCell ref="AN64:AS64"/>
    <mergeCell ref="AN62:AS62"/>
    <mergeCell ref="AI63:AM63"/>
    <mergeCell ref="AI75:AM75"/>
    <mergeCell ref="AH70:AM70"/>
    <mergeCell ref="AN65:AS65"/>
    <mergeCell ref="AI61:AM61"/>
    <mergeCell ref="AI71:AM71"/>
    <mergeCell ref="D35:U35"/>
    <mergeCell ref="V35:AA35"/>
    <mergeCell ref="AD35:AG35"/>
    <mergeCell ref="AI37:AM37"/>
    <mergeCell ref="AI41:AM41"/>
    <mergeCell ref="C37:AA37"/>
    <mergeCell ref="H52:AA52"/>
    <mergeCell ref="AJ47:AM47"/>
    <mergeCell ref="AN42:AS42"/>
    <mergeCell ref="AN49:AS49"/>
    <mergeCell ref="AN51:AS51"/>
    <mergeCell ref="AD39:AG39"/>
    <mergeCell ref="AC36:AG36"/>
    <mergeCell ref="AC40:AG40"/>
    <mergeCell ref="AJ38:AM38"/>
    <mergeCell ref="AJ39:AM39"/>
    <mergeCell ref="AJ42:AM42"/>
    <mergeCell ref="AJ40:AM40"/>
    <mergeCell ref="F52:G52"/>
    <mergeCell ref="AN52:AS52"/>
    <mergeCell ref="A43:B43"/>
    <mergeCell ref="AJ43:AM43"/>
    <mergeCell ref="AJ44:AM44"/>
    <mergeCell ref="AJ45:AM45"/>
    <mergeCell ref="AJ46:AM46"/>
    <mergeCell ref="A49:B49"/>
    <mergeCell ref="V45:AA45"/>
    <mergeCell ref="V46:AA46"/>
    <mergeCell ref="V47:AA47"/>
    <mergeCell ref="D47:U47"/>
    <mergeCell ref="D48:U48"/>
    <mergeCell ref="V48:AA48"/>
    <mergeCell ref="AI48:AM48"/>
    <mergeCell ref="C43:AA43"/>
    <mergeCell ref="V44:AA44"/>
    <mergeCell ref="AJ49:AM49"/>
    <mergeCell ref="A44:B44"/>
    <mergeCell ref="A45:B45"/>
    <mergeCell ref="A48:B48"/>
    <mergeCell ref="A58:B58"/>
    <mergeCell ref="C51:D51"/>
    <mergeCell ref="F51:AA51"/>
    <mergeCell ref="C53:D53"/>
    <mergeCell ref="AI53:AM53"/>
    <mergeCell ref="AH51:AM51"/>
    <mergeCell ref="AI59:AM59"/>
    <mergeCell ref="AI60:AM60"/>
    <mergeCell ref="AI62:AM62"/>
    <mergeCell ref="AI54:AM54"/>
    <mergeCell ref="AI55:AM55"/>
    <mergeCell ref="AI58:AM58"/>
    <mergeCell ref="C52:D52"/>
    <mergeCell ref="A57:B57"/>
    <mergeCell ref="C57:D57"/>
    <mergeCell ref="A56:B56"/>
    <mergeCell ref="H54:AA54"/>
    <mergeCell ref="C56:D56"/>
    <mergeCell ref="A55:B55"/>
    <mergeCell ref="C55:D55"/>
    <mergeCell ref="A59:B59"/>
    <mergeCell ref="C59:D59"/>
    <mergeCell ref="C58:D58"/>
    <mergeCell ref="A54:B54"/>
    <mergeCell ref="A10:T10"/>
    <mergeCell ref="AH10:AS11"/>
    <mergeCell ref="AM12:AS12"/>
    <mergeCell ref="A13:B13"/>
    <mergeCell ref="C13:K13"/>
    <mergeCell ref="V33:AA33"/>
    <mergeCell ref="AD33:AG33"/>
    <mergeCell ref="AH12:AL12"/>
    <mergeCell ref="S21:AG21"/>
    <mergeCell ref="AH17:AS17"/>
    <mergeCell ref="E17:R17"/>
    <mergeCell ref="A12:T12"/>
    <mergeCell ref="U12:AG13"/>
    <mergeCell ref="A24:B24"/>
    <mergeCell ref="C24:AA24"/>
    <mergeCell ref="AB24:AC24"/>
    <mergeCell ref="AD24:AG24"/>
    <mergeCell ref="A20:D20"/>
    <mergeCell ref="AH20:AS20"/>
    <mergeCell ref="A19:D19"/>
    <mergeCell ref="E19:R19"/>
    <mergeCell ref="S17:AG17"/>
    <mergeCell ref="F28:AA28"/>
    <mergeCell ref="AH21:AS21"/>
    <mergeCell ref="A8:J8"/>
    <mergeCell ref="K8:T8"/>
    <mergeCell ref="U8:AS8"/>
    <mergeCell ref="A9:J9"/>
    <mergeCell ref="K9:T9"/>
    <mergeCell ref="U9:AS9"/>
    <mergeCell ref="S19:AG19"/>
    <mergeCell ref="AH19:AS19"/>
    <mergeCell ref="A11:D11"/>
    <mergeCell ref="E11:T11"/>
    <mergeCell ref="U10:AG11"/>
    <mergeCell ref="AH13:AL13"/>
    <mergeCell ref="AM13:AS13"/>
    <mergeCell ref="N13:T13"/>
    <mergeCell ref="A17:D17"/>
    <mergeCell ref="A14:AS14"/>
    <mergeCell ref="L13:M13"/>
    <mergeCell ref="E18:R18"/>
    <mergeCell ref="AH15:AS16"/>
    <mergeCell ref="E15:R16"/>
    <mergeCell ref="S15:AG16"/>
    <mergeCell ref="A15:D16"/>
    <mergeCell ref="S18:AG18"/>
    <mergeCell ref="AH18:AS18"/>
    <mergeCell ref="A1:AS1"/>
    <mergeCell ref="A2:AS2"/>
    <mergeCell ref="A3:AS3"/>
    <mergeCell ref="A4:AS4"/>
    <mergeCell ref="A5:T5"/>
    <mergeCell ref="U5:AS5"/>
    <mergeCell ref="A6:T6"/>
    <mergeCell ref="U6:AS6"/>
    <mergeCell ref="A7:T7"/>
    <mergeCell ref="U7:AS7"/>
    <mergeCell ref="AJ31:AM31"/>
    <mergeCell ref="E20:R20"/>
    <mergeCell ref="A21:R21"/>
    <mergeCell ref="S20:AG20"/>
    <mergeCell ref="A23:AS23"/>
    <mergeCell ref="A27:B27"/>
    <mergeCell ref="F27:AA27"/>
    <mergeCell ref="A25:B25"/>
    <mergeCell ref="A18:D18"/>
    <mergeCell ref="A26:B26"/>
    <mergeCell ref="C26:D26"/>
    <mergeCell ref="F26:AA26"/>
    <mergeCell ref="C25:D25"/>
    <mergeCell ref="F25:AA25"/>
    <mergeCell ref="AD27:AG27"/>
    <mergeCell ref="AC25:AG25"/>
    <mergeCell ref="AC26:AG26"/>
    <mergeCell ref="A22:AS22"/>
    <mergeCell ref="AD30:AG30"/>
    <mergeCell ref="AD31:AG31"/>
    <mergeCell ref="A28:B28"/>
    <mergeCell ref="C28:D28"/>
    <mergeCell ref="AC28:AG28"/>
    <mergeCell ref="AI30:AM30"/>
    <mergeCell ref="AJ32:AM32"/>
    <mergeCell ref="A34:B34"/>
    <mergeCell ref="D34:U34"/>
    <mergeCell ref="V34:AA34"/>
    <mergeCell ref="AD34:AG34"/>
    <mergeCell ref="V32:AA32"/>
    <mergeCell ref="A33:B33"/>
    <mergeCell ref="D33:U33"/>
    <mergeCell ref="A32:B32"/>
    <mergeCell ref="D32:U32"/>
    <mergeCell ref="AD32:AG32"/>
    <mergeCell ref="AJ33:AM33"/>
    <mergeCell ref="AJ34:AM34"/>
    <mergeCell ref="D31:AA31"/>
    <mergeCell ref="AD29:AG29"/>
    <mergeCell ref="A29:B29"/>
    <mergeCell ref="F29:AA29"/>
    <mergeCell ref="A31:B31"/>
    <mergeCell ref="A30:B30"/>
    <mergeCell ref="C30:D30"/>
    <mergeCell ref="F30:AA30"/>
    <mergeCell ref="A42:B42"/>
    <mergeCell ref="A37:B37"/>
    <mergeCell ref="A40:B40"/>
    <mergeCell ref="AD37:AG37"/>
    <mergeCell ref="C40:D40"/>
    <mergeCell ref="AD38:AG38"/>
    <mergeCell ref="A41:B41"/>
    <mergeCell ref="C41:AA41"/>
    <mergeCell ref="D36:U36"/>
    <mergeCell ref="V36:AA36"/>
    <mergeCell ref="E39:AA39"/>
    <mergeCell ref="E40:AA40"/>
    <mergeCell ref="C38:AA38"/>
    <mergeCell ref="A39:B39"/>
    <mergeCell ref="C39:D39"/>
    <mergeCell ref="A38:B38"/>
    <mergeCell ref="A50:B50"/>
    <mergeCell ref="A51:B51"/>
    <mergeCell ref="A53:B53"/>
    <mergeCell ref="D45:U45"/>
    <mergeCell ref="D46:U46"/>
    <mergeCell ref="C50:AA50"/>
    <mergeCell ref="D44:U44"/>
    <mergeCell ref="C49:AA49"/>
    <mergeCell ref="A52:B52"/>
    <mergeCell ref="C54:D54"/>
    <mergeCell ref="AA136:AH136"/>
    <mergeCell ref="AI135:AS135"/>
    <mergeCell ref="AI136:AS136"/>
    <mergeCell ref="F74:G74"/>
    <mergeCell ref="F62:G62"/>
    <mergeCell ref="F63:G63"/>
    <mergeCell ref="F65:G65"/>
    <mergeCell ref="F71:G71"/>
    <mergeCell ref="E68:AA69"/>
    <mergeCell ref="E66:AA67"/>
    <mergeCell ref="F75:G75"/>
    <mergeCell ref="D128:S128"/>
    <mergeCell ref="D129:S129"/>
    <mergeCell ref="F76:G76"/>
    <mergeCell ref="C83:AA83"/>
    <mergeCell ref="C87:AA87"/>
    <mergeCell ref="AA132:AH132"/>
    <mergeCell ref="AA133:AH133"/>
    <mergeCell ref="T134:Z134"/>
    <mergeCell ref="C91:D91"/>
    <mergeCell ref="F91:AA91"/>
    <mergeCell ref="C94:AA94"/>
    <mergeCell ref="T131:Z131"/>
    <mergeCell ref="A137:C137"/>
    <mergeCell ref="D137:S137"/>
    <mergeCell ref="T137:AS137"/>
    <mergeCell ref="A134:C134"/>
    <mergeCell ref="D134:S134"/>
    <mergeCell ref="AA134:AH134"/>
    <mergeCell ref="T136:Z136"/>
    <mergeCell ref="AA130:AH130"/>
    <mergeCell ref="AA131:AH131"/>
    <mergeCell ref="T133:Z133"/>
    <mergeCell ref="A136:C136"/>
    <mergeCell ref="D136:S136"/>
    <mergeCell ref="D130:S130"/>
    <mergeCell ref="A133:C133"/>
    <mergeCell ref="D133:S133"/>
    <mergeCell ref="A130:C130"/>
    <mergeCell ref="A132:C132"/>
    <mergeCell ref="D132:S132"/>
    <mergeCell ref="D135:S135"/>
    <mergeCell ref="T132:Z132"/>
    <mergeCell ref="T135:Z135"/>
    <mergeCell ref="AA135:AH135"/>
    <mergeCell ref="AI134:AS134"/>
    <mergeCell ref="AI133:AS133"/>
    <mergeCell ref="A135:C135"/>
    <mergeCell ref="A93:B93"/>
    <mergeCell ref="C93:D93"/>
    <mergeCell ref="F93:AA93"/>
    <mergeCell ref="A92:B92"/>
    <mergeCell ref="A96:B96"/>
    <mergeCell ref="D127:S127"/>
    <mergeCell ref="A119:AS119"/>
    <mergeCell ref="A120:AS120"/>
    <mergeCell ref="A125:C125"/>
    <mergeCell ref="D125:S125"/>
    <mergeCell ref="A126:C126"/>
    <mergeCell ref="D126:S126"/>
    <mergeCell ref="A127:C127"/>
    <mergeCell ref="E115:Q115"/>
    <mergeCell ref="A101:AS104"/>
    <mergeCell ref="AA115:AS115"/>
    <mergeCell ref="E114:Q114"/>
    <mergeCell ref="AA125:AH125"/>
    <mergeCell ref="AA126:AH126"/>
    <mergeCell ref="AA127:AH127"/>
    <mergeCell ref="T125:Z125"/>
    <mergeCell ref="T126:Z126"/>
    <mergeCell ref="C96:AA96"/>
    <mergeCell ref="A128:C128"/>
    <mergeCell ref="D122:S124"/>
    <mergeCell ref="T122:AS122"/>
    <mergeCell ref="T123:Z124"/>
    <mergeCell ref="AA123:AH124"/>
    <mergeCell ref="AI123:AS124"/>
    <mergeCell ref="A122:C124"/>
    <mergeCell ref="AI130:AS130"/>
    <mergeCell ref="AI125:AS125"/>
    <mergeCell ref="AI126:AS126"/>
    <mergeCell ref="AI127:AS127"/>
    <mergeCell ref="T128:Z128"/>
    <mergeCell ref="T129:Z129"/>
    <mergeCell ref="AA129:AH129"/>
    <mergeCell ref="T130:Z130"/>
    <mergeCell ref="AI129:AS129"/>
    <mergeCell ref="AI131:AS131"/>
    <mergeCell ref="AN94:AS94"/>
    <mergeCell ref="AN96:AS96"/>
    <mergeCell ref="AN89:AS89"/>
    <mergeCell ref="AN90:AS90"/>
    <mergeCell ref="C84:AA84"/>
    <mergeCell ref="C89:AA89"/>
    <mergeCell ref="AC76:AG76"/>
    <mergeCell ref="AI72:AM72"/>
    <mergeCell ref="AN87:AS87"/>
    <mergeCell ref="AQ78:AS78"/>
    <mergeCell ref="AQ82:AS82"/>
    <mergeCell ref="AN77:AS77"/>
    <mergeCell ref="AN84:AS84"/>
    <mergeCell ref="AN85:AS85"/>
    <mergeCell ref="AN83:AS83"/>
    <mergeCell ref="C78:D78"/>
    <mergeCell ref="F73:G73"/>
    <mergeCell ref="AI73:AM73"/>
    <mergeCell ref="AI74:AM74"/>
    <mergeCell ref="F72:G72"/>
    <mergeCell ref="AN81:AS81"/>
    <mergeCell ref="C90:AA90"/>
    <mergeCell ref="F78:AA78"/>
  </mergeCells>
  <phoneticPr fontId="0" type="noConversion"/>
  <printOptions horizontalCentered="1"/>
  <pageMargins left="0.5" right="0.5" top="0.5" bottom="0.5" header="0.5" footer="0.35"/>
  <pageSetup paperSize="9" scale="89" fitToHeight="2" orientation="portrait" horizontalDpi="300" verticalDpi="300" r:id="rId2"/>
  <headerFooter alignWithMargins="0">
    <oddFooter>&amp;L&amp;8mmmukhtar@gmail.com&amp;C&amp;P / &amp;N</oddFooter>
  </headerFooter>
</worksheet>
</file>

<file path=xl/worksheets/sheet4.xml><?xml version="1.0" encoding="utf-8"?>
<worksheet xmlns="http://schemas.openxmlformats.org/spreadsheetml/2006/main" xmlns:r="http://schemas.openxmlformats.org/officeDocument/2006/relationships">
  <sheetPr codeName="Sheet6"/>
  <dimension ref="A1:N104"/>
  <sheetViews>
    <sheetView topLeftCell="A18" workbookViewId="0">
      <selection activeCell="A18" sqref="A18:D18"/>
    </sheetView>
  </sheetViews>
  <sheetFormatPr defaultRowHeight="12.75"/>
  <cols>
    <col min="1" max="1" width="17.85546875" style="204" customWidth="1"/>
    <col min="2" max="2" width="15" style="204" bestFit="1" customWidth="1"/>
    <col min="3" max="3" width="14.5703125" style="204" bestFit="1" customWidth="1"/>
    <col min="4" max="4" width="14.42578125" style="204" bestFit="1" customWidth="1"/>
    <col min="5" max="5" width="9.140625" style="239"/>
    <col min="6" max="16384" width="9.140625" style="204"/>
  </cols>
  <sheetData>
    <row r="1" spans="1:9" ht="40.5" hidden="1">
      <c r="A1" s="200" t="s">
        <v>233</v>
      </c>
      <c r="B1" s="201"/>
      <c r="C1" s="201"/>
      <c r="D1" s="201"/>
      <c r="E1" s="202"/>
      <c r="F1" s="201"/>
      <c r="G1" s="201"/>
      <c r="H1" s="203"/>
    </row>
    <row r="2" spans="1:9" s="205" customFormat="1" ht="13.5" hidden="1">
      <c r="A2" s="202"/>
      <c r="B2" s="202"/>
      <c r="C2" s="202"/>
      <c r="D2" s="202"/>
      <c r="E2" s="202"/>
      <c r="F2" s="202"/>
      <c r="G2" s="202"/>
      <c r="H2" s="202"/>
    </row>
    <row r="3" spans="1:9" s="208" customFormat="1" hidden="1">
      <c r="A3" s="206" t="s">
        <v>234</v>
      </c>
      <c r="B3" s="206">
        <v>29221</v>
      </c>
      <c r="C3" s="206">
        <v>36161</v>
      </c>
      <c r="D3" s="206">
        <v>36540</v>
      </c>
      <c r="E3" s="207"/>
      <c r="F3" s="206">
        <v>36951</v>
      </c>
      <c r="G3" s="206">
        <v>37316</v>
      </c>
      <c r="H3" s="206">
        <v>37681</v>
      </c>
      <c r="I3" s="206">
        <v>41000</v>
      </c>
    </row>
    <row r="4" spans="1:9" s="208" customFormat="1" hidden="1">
      <c r="A4" s="206" t="s">
        <v>235</v>
      </c>
      <c r="B4" s="206">
        <v>36160</v>
      </c>
      <c r="C4" s="206">
        <v>36539</v>
      </c>
      <c r="D4" s="206">
        <v>36950</v>
      </c>
      <c r="E4" s="207"/>
      <c r="F4" s="206">
        <v>37315</v>
      </c>
      <c r="G4" s="206">
        <v>37680</v>
      </c>
      <c r="H4" s="206">
        <v>40999</v>
      </c>
      <c r="I4" s="206">
        <v>44196</v>
      </c>
    </row>
    <row r="5" spans="1:9" hidden="1">
      <c r="A5" s="209" t="s">
        <v>236</v>
      </c>
      <c r="B5" s="210">
        <v>0.12</v>
      </c>
      <c r="C5" s="210">
        <v>0.115</v>
      </c>
      <c r="D5" s="210">
        <v>0.11</v>
      </c>
      <c r="E5" s="211"/>
      <c r="F5" s="210">
        <v>9.5000000000000001E-2</v>
      </c>
      <c r="G5" s="210">
        <v>0.09</v>
      </c>
      <c r="H5" s="210">
        <v>0.08</v>
      </c>
      <c r="I5" s="210">
        <v>8.5999999999999993E-2</v>
      </c>
    </row>
    <row r="6" spans="1:9" hidden="1">
      <c r="A6" s="209" t="s">
        <v>237</v>
      </c>
      <c r="B6" s="212">
        <v>12.4</v>
      </c>
      <c r="C6" s="212">
        <v>11.83</v>
      </c>
      <c r="D6" s="212">
        <v>11.3</v>
      </c>
      <c r="E6" s="213"/>
      <c r="F6" s="212">
        <v>9.7200000000000006</v>
      </c>
      <c r="G6" s="212">
        <v>9.1999999999999993</v>
      </c>
      <c r="H6" s="212">
        <v>8.16</v>
      </c>
      <c r="I6" s="212">
        <v>8.7799999999999994</v>
      </c>
    </row>
    <row r="7" spans="1:9" hidden="1">
      <c r="A7" s="209" t="s">
        <v>238</v>
      </c>
      <c r="B7" s="212">
        <v>13.9</v>
      </c>
      <c r="C7" s="212">
        <v>13.23</v>
      </c>
      <c r="D7" s="212">
        <v>12.58</v>
      </c>
      <c r="E7" s="213"/>
      <c r="F7" s="212">
        <v>10.67</v>
      </c>
      <c r="G7" s="212">
        <v>10.050000000000001</v>
      </c>
      <c r="H7" s="212">
        <v>8.83</v>
      </c>
      <c r="I7" s="212">
        <v>9.56</v>
      </c>
    </row>
    <row r="8" spans="1:9" hidden="1">
      <c r="A8" s="209" t="s">
        <v>239</v>
      </c>
      <c r="B8" s="212">
        <v>15.6</v>
      </c>
      <c r="C8" s="212">
        <v>14.8</v>
      </c>
      <c r="D8" s="212">
        <v>14</v>
      </c>
      <c r="E8" s="213"/>
      <c r="F8" s="212">
        <v>11.71</v>
      </c>
      <c r="G8" s="212">
        <v>10.97</v>
      </c>
      <c r="H8" s="212">
        <v>9.5500000000000007</v>
      </c>
      <c r="I8" s="212">
        <v>10.4</v>
      </c>
    </row>
    <row r="9" spans="1:9" hidden="1">
      <c r="A9" s="209" t="s">
        <v>240</v>
      </c>
      <c r="B9" s="212">
        <v>17.5</v>
      </c>
      <c r="C9" s="212">
        <v>16.54</v>
      </c>
      <c r="D9" s="212">
        <v>15.58</v>
      </c>
      <c r="E9" s="213"/>
      <c r="F9" s="212">
        <v>12.85</v>
      </c>
      <c r="G9" s="212">
        <v>11.98</v>
      </c>
      <c r="H9" s="212">
        <v>10.33</v>
      </c>
      <c r="I9" s="212">
        <v>11.31</v>
      </c>
    </row>
    <row r="10" spans="1:9" hidden="1">
      <c r="A10" s="209" t="s">
        <v>241</v>
      </c>
      <c r="B10" s="212">
        <v>19.7</v>
      </c>
      <c r="C10" s="212">
        <v>18.510000000000002</v>
      </c>
      <c r="D10" s="212">
        <v>17.350000000000001</v>
      </c>
      <c r="E10" s="213"/>
      <c r="F10" s="212">
        <v>14.1</v>
      </c>
      <c r="G10" s="212">
        <v>13.1</v>
      </c>
      <c r="H10" s="212">
        <v>11.17</v>
      </c>
      <c r="I10" s="212">
        <v>12.3</v>
      </c>
    </row>
    <row r="11" spans="1:9" hidden="1">
      <c r="A11" s="209" t="s">
        <v>242</v>
      </c>
      <c r="B11" s="212">
        <v>22.4</v>
      </c>
      <c r="C11" s="212">
        <v>20.69</v>
      </c>
      <c r="D11" s="212">
        <v>19.309999999999999</v>
      </c>
      <c r="E11" s="213"/>
      <c r="F11" s="212">
        <v>15.47</v>
      </c>
      <c r="G11" s="212">
        <v>14.29</v>
      </c>
      <c r="H11" s="212">
        <v>12.08</v>
      </c>
      <c r="I11" s="212">
        <v>0</v>
      </c>
    </row>
    <row r="12" spans="1:9" hidden="1">
      <c r="A12" s="209" t="s">
        <v>243</v>
      </c>
      <c r="B12" s="212">
        <v>111.5</v>
      </c>
      <c r="C12" s="212">
        <v>95.6</v>
      </c>
      <c r="D12" s="212">
        <v>90.12</v>
      </c>
      <c r="E12" s="213"/>
      <c r="F12" s="212">
        <v>74.52</v>
      </c>
      <c r="G12" s="212">
        <v>69.59</v>
      </c>
      <c r="H12" s="212">
        <v>60.12</v>
      </c>
      <c r="I12" s="212">
        <v>52.35</v>
      </c>
    </row>
    <row r="13" spans="1:9" hidden="1">
      <c r="A13" s="209" t="s">
        <v>244</v>
      </c>
      <c r="B13" s="212">
        <v>201.5</v>
      </c>
      <c r="C13" s="212">
        <v>195.6</v>
      </c>
      <c r="D13" s="212">
        <v>190.12</v>
      </c>
      <c r="E13" s="213"/>
      <c r="F13" s="212">
        <v>174.52</v>
      </c>
      <c r="G13" s="212">
        <v>169.59</v>
      </c>
      <c r="H13" s="212">
        <v>160.12</v>
      </c>
      <c r="I13" s="212">
        <v>152.35</v>
      </c>
    </row>
    <row r="14" spans="1:9" hidden="1">
      <c r="B14" s="214" t="s">
        <v>245</v>
      </c>
      <c r="C14" s="215">
        <v>41365</v>
      </c>
      <c r="D14" s="216">
        <v>39539</v>
      </c>
      <c r="E14" s="216"/>
      <c r="F14" s="216">
        <v>41364</v>
      </c>
      <c r="I14" s="204" t="s">
        <v>246</v>
      </c>
    </row>
    <row r="15" spans="1:9" hidden="1">
      <c r="B15" s="217"/>
      <c r="C15" s="218"/>
      <c r="D15" s="219"/>
      <c r="E15" s="219"/>
      <c r="I15" s="204" t="s">
        <v>247</v>
      </c>
    </row>
    <row r="16" spans="1:9" s="220" customFormat="1" hidden="1">
      <c r="B16" s="221"/>
      <c r="C16" s="222"/>
      <c r="D16" s="223"/>
      <c r="E16" s="223"/>
    </row>
    <row r="17" spans="1:14" s="227" customFormat="1" hidden="1">
      <c r="A17" s="605" t="s">
        <v>248</v>
      </c>
      <c r="B17" s="605"/>
      <c r="C17" s="605"/>
      <c r="D17" s="605"/>
      <c r="E17" s="224"/>
      <c r="F17" s="225"/>
      <c r="G17" s="225"/>
      <c r="H17" s="225"/>
      <c r="I17" s="225"/>
      <c r="J17" s="225"/>
      <c r="K17" s="225"/>
      <c r="L17" s="225"/>
      <c r="M17" s="225"/>
      <c r="N17" s="226"/>
    </row>
    <row r="18" spans="1:14" ht="13.5">
      <c r="A18" s="606" t="s">
        <v>233</v>
      </c>
      <c r="B18" s="607"/>
      <c r="C18" s="607"/>
      <c r="D18" s="608"/>
      <c r="E18" s="228"/>
    </row>
    <row r="19" spans="1:14">
      <c r="B19" s="217"/>
      <c r="C19" s="218"/>
      <c r="D19" s="219"/>
      <c r="E19" s="219"/>
    </row>
    <row r="20" spans="1:14">
      <c r="A20" s="229" t="s">
        <v>249</v>
      </c>
      <c r="B20" s="230" t="s">
        <v>250</v>
      </c>
      <c r="C20" s="231" t="s">
        <v>251</v>
      </c>
      <c r="D20" s="231" t="s">
        <v>252</v>
      </c>
      <c r="E20" s="232"/>
    </row>
    <row r="21" spans="1:14">
      <c r="A21" s="233"/>
      <c r="B21" s="234">
        <v>41364</v>
      </c>
      <c r="C21" s="235">
        <v>10000</v>
      </c>
      <c r="D21" s="236">
        <v>0</v>
      </c>
      <c r="E21" s="237"/>
      <c r="G21" s="204">
        <v>0</v>
      </c>
      <c r="H21" s="238"/>
    </row>
    <row r="22" spans="1:14">
      <c r="A22" s="233"/>
      <c r="B22" s="234"/>
      <c r="C22" s="235">
        <v>0</v>
      </c>
      <c r="D22" s="236">
        <v>0</v>
      </c>
      <c r="E22" s="237"/>
      <c r="G22" s="204">
        <v>0</v>
      </c>
      <c r="H22" s="238"/>
    </row>
    <row r="23" spans="1:14">
      <c r="A23" s="233"/>
      <c r="B23" s="234"/>
      <c r="C23" s="235">
        <v>0</v>
      </c>
      <c r="D23" s="236">
        <v>0</v>
      </c>
      <c r="E23" s="237"/>
      <c r="G23" s="204">
        <v>0</v>
      </c>
      <c r="H23" s="238"/>
    </row>
    <row r="24" spans="1:14">
      <c r="A24" s="233"/>
      <c r="B24" s="234"/>
      <c r="C24" s="235">
        <v>0</v>
      </c>
      <c r="D24" s="236">
        <v>0</v>
      </c>
      <c r="E24" s="237"/>
      <c r="G24" s="204">
        <v>0</v>
      </c>
      <c r="H24" s="238"/>
    </row>
    <row r="25" spans="1:14">
      <c r="A25" s="233"/>
      <c r="B25" s="234"/>
      <c r="C25" s="235">
        <v>0</v>
      </c>
      <c r="D25" s="236">
        <v>0</v>
      </c>
      <c r="E25" s="237"/>
      <c r="G25" s="204">
        <v>0</v>
      </c>
      <c r="H25" s="238"/>
    </row>
    <row r="26" spans="1:14">
      <c r="A26" s="233"/>
      <c r="B26" s="234"/>
      <c r="C26" s="235">
        <v>0</v>
      </c>
      <c r="D26" s="236">
        <v>0</v>
      </c>
      <c r="E26" s="237"/>
      <c r="G26" s="204">
        <v>0</v>
      </c>
      <c r="H26" s="238"/>
    </row>
    <row r="27" spans="1:14">
      <c r="A27" s="233"/>
      <c r="B27" s="234"/>
      <c r="C27" s="235">
        <v>0</v>
      </c>
      <c r="D27" s="236">
        <v>0</v>
      </c>
      <c r="E27" s="237"/>
      <c r="G27" s="204">
        <v>0</v>
      </c>
      <c r="H27" s="238"/>
    </row>
    <row r="28" spans="1:14">
      <c r="A28" s="233"/>
      <c r="B28" s="234"/>
      <c r="C28" s="235">
        <v>0</v>
      </c>
      <c r="D28" s="236">
        <v>0</v>
      </c>
      <c r="E28" s="237"/>
      <c r="G28" s="204">
        <v>0</v>
      </c>
      <c r="H28" s="238"/>
    </row>
    <row r="29" spans="1:14">
      <c r="A29" s="233"/>
      <c r="B29" s="234"/>
      <c r="C29" s="235">
        <v>0</v>
      </c>
      <c r="D29" s="236">
        <v>0</v>
      </c>
      <c r="E29" s="237"/>
      <c r="G29" s="204">
        <v>0</v>
      </c>
      <c r="H29" s="238"/>
    </row>
    <row r="30" spans="1:14">
      <c r="A30" s="233"/>
      <c r="B30" s="234"/>
      <c r="C30" s="235">
        <v>0</v>
      </c>
      <c r="D30" s="236">
        <v>0</v>
      </c>
      <c r="E30" s="237"/>
      <c r="G30" s="204">
        <v>0</v>
      </c>
      <c r="H30" s="238"/>
    </row>
    <row r="31" spans="1:14">
      <c r="A31" s="233"/>
      <c r="B31" s="234"/>
      <c r="C31" s="235">
        <v>0</v>
      </c>
      <c r="D31" s="236">
        <v>0</v>
      </c>
      <c r="E31" s="237"/>
      <c r="G31" s="204">
        <v>0</v>
      </c>
      <c r="H31" s="238"/>
    </row>
    <row r="32" spans="1:14">
      <c r="A32" s="233"/>
      <c r="B32" s="234"/>
      <c r="C32" s="235">
        <v>0</v>
      </c>
      <c r="D32" s="236">
        <v>0</v>
      </c>
      <c r="E32" s="237"/>
      <c r="G32" s="204">
        <v>0</v>
      </c>
      <c r="H32" s="238"/>
    </row>
    <row r="33" spans="1:8">
      <c r="A33" s="233"/>
      <c r="B33" s="234"/>
      <c r="C33" s="235">
        <v>0</v>
      </c>
      <c r="D33" s="236">
        <v>0</v>
      </c>
      <c r="E33" s="237"/>
      <c r="G33" s="204">
        <v>0</v>
      </c>
      <c r="H33" s="238"/>
    </row>
    <row r="34" spans="1:8">
      <c r="A34" s="233"/>
      <c r="B34" s="234"/>
      <c r="C34" s="235">
        <v>0</v>
      </c>
      <c r="D34" s="236">
        <v>0</v>
      </c>
      <c r="E34" s="237"/>
      <c r="G34" s="204">
        <v>0</v>
      </c>
      <c r="H34" s="238"/>
    </row>
    <row r="35" spans="1:8">
      <c r="A35" s="233"/>
      <c r="B35" s="234"/>
      <c r="C35" s="235">
        <v>0</v>
      </c>
      <c r="D35" s="236">
        <v>0</v>
      </c>
      <c r="E35" s="237"/>
      <c r="G35" s="204">
        <v>0</v>
      </c>
      <c r="H35" s="238"/>
    </row>
    <row r="36" spans="1:8">
      <c r="A36" s="233"/>
      <c r="B36" s="234"/>
      <c r="C36" s="235">
        <v>0</v>
      </c>
      <c r="D36" s="236">
        <v>0</v>
      </c>
      <c r="E36" s="237"/>
      <c r="G36" s="204">
        <v>0</v>
      </c>
      <c r="H36" s="238"/>
    </row>
    <row r="37" spans="1:8">
      <c r="A37" s="233"/>
      <c r="B37" s="234"/>
      <c r="C37" s="235">
        <v>0</v>
      </c>
      <c r="D37" s="236">
        <v>0</v>
      </c>
      <c r="E37" s="237"/>
      <c r="G37" s="204">
        <v>0</v>
      </c>
      <c r="H37" s="238"/>
    </row>
    <row r="38" spans="1:8">
      <c r="A38" s="233"/>
      <c r="B38" s="234"/>
      <c r="C38" s="235">
        <v>0</v>
      </c>
      <c r="D38" s="236">
        <v>0</v>
      </c>
      <c r="E38" s="237"/>
      <c r="G38" s="204">
        <v>0</v>
      </c>
      <c r="H38" s="238"/>
    </row>
    <row r="39" spans="1:8">
      <c r="A39" s="233"/>
      <c r="B39" s="234"/>
      <c r="C39" s="235">
        <v>0</v>
      </c>
      <c r="D39" s="236">
        <v>0</v>
      </c>
      <c r="E39" s="237"/>
      <c r="G39" s="204">
        <v>0</v>
      </c>
      <c r="H39" s="238"/>
    </row>
    <row r="40" spans="1:8">
      <c r="A40" s="233"/>
      <c r="B40" s="234"/>
      <c r="C40" s="235">
        <v>0</v>
      </c>
      <c r="D40" s="236">
        <v>0</v>
      </c>
      <c r="E40" s="237"/>
      <c r="G40" s="204">
        <v>0</v>
      </c>
      <c r="H40" s="238"/>
    </row>
    <row r="41" spans="1:8">
      <c r="A41" s="233"/>
      <c r="B41" s="234"/>
      <c r="C41" s="235">
        <v>0</v>
      </c>
      <c r="D41" s="236">
        <v>0</v>
      </c>
      <c r="E41" s="237"/>
      <c r="G41" s="204">
        <v>0</v>
      </c>
      <c r="H41" s="238"/>
    </row>
    <row r="42" spans="1:8">
      <c r="A42" s="233"/>
      <c r="B42" s="234"/>
      <c r="C42" s="235">
        <v>0</v>
      </c>
      <c r="D42" s="236">
        <v>0</v>
      </c>
      <c r="E42" s="237"/>
      <c r="G42" s="204">
        <v>0</v>
      </c>
      <c r="H42" s="238"/>
    </row>
    <row r="43" spans="1:8">
      <c r="A43" s="233"/>
      <c r="B43" s="234"/>
      <c r="C43" s="235">
        <v>0</v>
      </c>
      <c r="D43" s="236">
        <v>0</v>
      </c>
      <c r="E43" s="237"/>
      <c r="G43" s="204">
        <v>0</v>
      </c>
      <c r="H43" s="238"/>
    </row>
    <row r="44" spans="1:8">
      <c r="A44" s="233"/>
      <c r="B44" s="234"/>
      <c r="C44" s="235">
        <v>0</v>
      </c>
      <c r="D44" s="236">
        <v>0</v>
      </c>
      <c r="E44" s="237"/>
      <c r="G44" s="204">
        <v>0</v>
      </c>
      <c r="H44" s="238"/>
    </row>
    <row r="45" spans="1:8">
      <c r="A45" s="233"/>
      <c r="B45" s="234"/>
      <c r="C45" s="235">
        <v>0</v>
      </c>
      <c r="D45" s="236">
        <v>0</v>
      </c>
      <c r="E45" s="237"/>
      <c r="G45" s="204">
        <v>0</v>
      </c>
      <c r="H45" s="238"/>
    </row>
    <row r="46" spans="1:8">
      <c r="A46" s="233"/>
      <c r="B46" s="234"/>
      <c r="C46" s="235">
        <v>0</v>
      </c>
      <c r="D46" s="236">
        <v>0</v>
      </c>
      <c r="E46" s="237"/>
      <c r="G46" s="204">
        <v>0</v>
      </c>
      <c r="H46" s="238"/>
    </row>
    <row r="47" spans="1:8">
      <c r="A47" s="233"/>
      <c r="B47" s="234"/>
      <c r="C47" s="235">
        <v>0</v>
      </c>
      <c r="D47" s="236">
        <v>0</v>
      </c>
      <c r="E47" s="237"/>
      <c r="G47" s="204">
        <v>0</v>
      </c>
      <c r="H47" s="238"/>
    </row>
    <row r="48" spans="1:8">
      <c r="A48" s="233"/>
      <c r="B48" s="234"/>
      <c r="C48" s="235">
        <v>0</v>
      </c>
      <c r="D48" s="236">
        <v>0</v>
      </c>
      <c r="E48" s="237"/>
      <c r="G48" s="204">
        <v>0</v>
      </c>
      <c r="H48" s="238"/>
    </row>
    <row r="49" spans="1:8">
      <c r="A49" s="233"/>
      <c r="B49" s="234"/>
      <c r="C49" s="235">
        <v>0</v>
      </c>
      <c r="D49" s="236">
        <v>0</v>
      </c>
      <c r="E49" s="237"/>
      <c r="G49" s="204">
        <v>0</v>
      </c>
      <c r="H49" s="238"/>
    </row>
    <row r="50" spans="1:8">
      <c r="A50" s="233"/>
      <c r="B50" s="234"/>
      <c r="C50" s="235">
        <v>0</v>
      </c>
      <c r="D50" s="236">
        <v>0</v>
      </c>
      <c r="E50" s="237"/>
      <c r="G50" s="204">
        <v>0</v>
      </c>
      <c r="H50" s="238"/>
    </row>
    <row r="51" spans="1:8">
      <c r="A51" s="233"/>
      <c r="B51" s="234"/>
      <c r="C51" s="235">
        <v>0</v>
      </c>
      <c r="D51" s="236">
        <v>0</v>
      </c>
      <c r="E51" s="237"/>
      <c r="G51" s="204">
        <v>0</v>
      </c>
      <c r="H51" s="238"/>
    </row>
    <row r="52" spans="1:8">
      <c r="A52" s="233"/>
      <c r="B52" s="234"/>
      <c r="C52" s="235">
        <v>0</v>
      </c>
      <c r="D52" s="236">
        <v>0</v>
      </c>
      <c r="E52" s="237"/>
      <c r="G52" s="204">
        <v>0</v>
      </c>
      <c r="H52" s="238"/>
    </row>
    <row r="53" spans="1:8">
      <c r="A53" s="233"/>
      <c r="B53" s="234"/>
      <c r="C53" s="235">
        <v>0</v>
      </c>
      <c r="D53" s="236">
        <v>0</v>
      </c>
      <c r="E53" s="237"/>
      <c r="G53" s="204">
        <v>0</v>
      </c>
      <c r="H53" s="238"/>
    </row>
    <row r="54" spans="1:8">
      <c r="A54" s="233"/>
      <c r="B54" s="234"/>
      <c r="C54" s="235">
        <v>0</v>
      </c>
      <c r="D54" s="236">
        <v>0</v>
      </c>
      <c r="E54" s="237"/>
      <c r="G54" s="204">
        <v>0</v>
      </c>
      <c r="H54" s="238"/>
    </row>
    <row r="55" spans="1:8">
      <c r="A55" s="233"/>
      <c r="B55" s="234"/>
      <c r="C55" s="235">
        <v>0</v>
      </c>
      <c r="D55" s="236">
        <v>0</v>
      </c>
      <c r="E55" s="237"/>
      <c r="G55" s="204">
        <v>0</v>
      </c>
      <c r="H55" s="238"/>
    </row>
    <row r="56" spans="1:8">
      <c r="A56" s="233"/>
      <c r="B56" s="234"/>
      <c r="C56" s="235">
        <v>0</v>
      </c>
      <c r="D56" s="236">
        <v>0</v>
      </c>
      <c r="E56" s="237"/>
      <c r="G56" s="204">
        <v>0</v>
      </c>
      <c r="H56" s="238"/>
    </row>
    <row r="57" spans="1:8">
      <c r="A57" s="233"/>
      <c r="B57" s="234"/>
      <c r="C57" s="235">
        <v>0</v>
      </c>
      <c r="D57" s="236">
        <v>0</v>
      </c>
      <c r="E57" s="237"/>
      <c r="G57" s="204">
        <v>0</v>
      </c>
      <c r="H57" s="238"/>
    </row>
    <row r="58" spans="1:8">
      <c r="A58" s="233"/>
      <c r="B58" s="234"/>
      <c r="C58" s="235">
        <v>0</v>
      </c>
      <c r="D58" s="236">
        <v>0</v>
      </c>
      <c r="E58" s="237"/>
      <c r="G58" s="204">
        <v>0</v>
      </c>
      <c r="H58" s="238"/>
    </row>
    <row r="59" spans="1:8">
      <c r="A59" s="233"/>
      <c r="B59" s="234"/>
      <c r="C59" s="235">
        <v>0</v>
      </c>
      <c r="D59" s="236">
        <v>0</v>
      </c>
      <c r="E59" s="237"/>
      <c r="G59" s="204">
        <v>0</v>
      </c>
      <c r="H59" s="238"/>
    </row>
    <row r="60" spans="1:8">
      <c r="A60" s="233"/>
      <c r="B60" s="234"/>
      <c r="C60" s="235">
        <v>0</v>
      </c>
      <c r="D60" s="236">
        <v>0</v>
      </c>
      <c r="E60" s="237"/>
      <c r="G60" s="204">
        <v>0</v>
      </c>
      <c r="H60" s="238"/>
    </row>
    <row r="61" spans="1:8">
      <c r="A61" s="233"/>
      <c r="B61" s="234"/>
      <c r="C61" s="235">
        <v>0</v>
      </c>
      <c r="D61" s="236">
        <v>0</v>
      </c>
      <c r="E61" s="237"/>
      <c r="G61" s="204">
        <v>0</v>
      </c>
      <c r="H61" s="238"/>
    </row>
    <row r="62" spans="1:8">
      <c r="A62" s="233"/>
      <c r="B62" s="234"/>
      <c r="C62" s="235">
        <v>0</v>
      </c>
      <c r="D62" s="236">
        <v>0</v>
      </c>
      <c r="E62" s="237"/>
      <c r="G62" s="204">
        <v>0</v>
      </c>
      <c r="H62" s="238"/>
    </row>
    <row r="63" spans="1:8">
      <c r="A63" s="233"/>
      <c r="B63" s="234"/>
      <c r="C63" s="235">
        <v>0</v>
      </c>
      <c r="D63" s="236">
        <v>0</v>
      </c>
      <c r="E63" s="237"/>
      <c r="G63" s="204">
        <v>0</v>
      </c>
      <c r="H63" s="238"/>
    </row>
    <row r="64" spans="1:8">
      <c r="A64" s="233"/>
      <c r="B64" s="234"/>
      <c r="C64" s="235">
        <v>0</v>
      </c>
      <c r="D64" s="236">
        <v>0</v>
      </c>
      <c r="E64" s="237"/>
      <c r="G64" s="204">
        <v>0</v>
      </c>
    </row>
    <row r="65" spans="1:12">
      <c r="A65" s="233"/>
      <c r="B65" s="234"/>
      <c r="C65" s="235">
        <v>0</v>
      </c>
      <c r="D65" s="236">
        <v>0</v>
      </c>
      <c r="E65" s="237"/>
      <c r="G65" s="204">
        <v>0</v>
      </c>
    </row>
    <row r="66" spans="1:12">
      <c r="A66" s="233"/>
      <c r="B66" s="234"/>
      <c r="C66" s="235">
        <v>0</v>
      </c>
      <c r="D66" s="236">
        <v>0</v>
      </c>
      <c r="E66" s="237"/>
      <c r="G66" s="204">
        <v>0</v>
      </c>
    </row>
    <row r="67" spans="1:12">
      <c r="A67" s="233"/>
      <c r="B67" s="234"/>
      <c r="C67" s="235">
        <v>0</v>
      </c>
      <c r="D67" s="236">
        <v>0</v>
      </c>
      <c r="E67" s="237"/>
      <c r="G67" s="204">
        <v>0</v>
      </c>
    </row>
    <row r="68" spans="1:12">
      <c r="A68" s="233"/>
      <c r="B68" s="234"/>
      <c r="C68" s="235">
        <v>0</v>
      </c>
      <c r="D68" s="236">
        <v>0</v>
      </c>
      <c r="E68" s="237"/>
      <c r="G68" s="204">
        <v>0</v>
      </c>
    </row>
    <row r="69" spans="1:12">
      <c r="A69" s="233"/>
      <c r="B69" s="234"/>
      <c r="C69" s="235">
        <v>0</v>
      </c>
      <c r="D69" s="236">
        <v>0</v>
      </c>
      <c r="E69" s="237"/>
      <c r="G69" s="204">
        <v>0</v>
      </c>
    </row>
    <row r="71" spans="1:12" ht="13.5">
      <c r="A71" s="609" t="s">
        <v>253</v>
      </c>
      <c r="B71" s="610"/>
      <c r="C71" s="611"/>
      <c r="D71" s="240">
        <v>0</v>
      </c>
      <c r="E71" s="219"/>
    </row>
    <row r="72" spans="1:12">
      <c r="A72" s="612" t="s">
        <v>254</v>
      </c>
      <c r="B72" s="613"/>
      <c r="C72" s="613"/>
      <c r="D72" s="613"/>
      <c r="E72" s="241"/>
      <c r="F72" s="242"/>
      <c r="G72" s="242"/>
      <c r="H72" s="242"/>
      <c r="I72" s="242"/>
      <c r="J72" s="242"/>
      <c r="K72" s="242"/>
      <c r="L72" s="243"/>
    </row>
    <row r="73" spans="1:12">
      <c r="B73" s="217"/>
      <c r="C73" s="218"/>
      <c r="D73" s="219"/>
      <c r="E73" s="219"/>
    </row>
    <row r="74" spans="1:12">
      <c r="A74" s="244" t="s">
        <v>255</v>
      </c>
    </row>
    <row r="75" spans="1:12">
      <c r="A75" s="245" t="s">
        <v>256</v>
      </c>
      <c r="B75" s="246"/>
      <c r="C75" s="247"/>
      <c r="F75" s="248"/>
    </row>
    <row r="76" spans="1:12">
      <c r="A76" s="245" t="s">
        <v>257</v>
      </c>
      <c r="B76" s="246"/>
      <c r="C76" s="247"/>
      <c r="F76" s="248"/>
    </row>
    <row r="77" spans="1:12">
      <c r="A77" s="245" t="s">
        <v>258</v>
      </c>
      <c r="B77" s="246"/>
      <c r="C77" s="247"/>
      <c r="F77" s="248"/>
    </row>
    <row r="78" spans="1:12">
      <c r="A78" s="245"/>
      <c r="B78" s="246"/>
      <c r="C78" s="247"/>
      <c r="F78" s="248"/>
    </row>
    <row r="79" spans="1:12">
      <c r="A79" s="245"/>
      <c r="B79" s="246"/>
      <c r="C79" s="247"/>
      <c r="F79" s="248"/>
    </row>
    <row r="80" spans="1:12">
      <c r="A80" s="245"/>
      <c r="B80" s="246"/>
      <c r="C80" s="247"/>
      <c r="F80" s="248"/>
    </row>
    <row r="81" spans="1:6">
      <c r="A81" s="245"/>
      <c r="B81" s="246"/>
      <c r="C81" s="247"/>
      <c r="F81" s="248"/>
    </row>
    <row r="82" spans="1:6">
      <c r="A82" s="245"/>
      <c r="B82" s="246"/>
      <c r="C82" s="247"/>
      <c r="F82" s="248"/>
    </row>
    <row r="83" spans="1:6">
      <c r="A83" s="245"/>
      <c r="B83" s="246"/>
      <c r="C83" s="247"/>
      <c r="F83" s="248"/>
    </row>
    <row r="84" spans="1:6">
      <c r="A84" s="245"/>
      <c r="B84" s="246"/>
      <c r="C84" s="247"/>
      <c r="F84" s="248"/>
    </row>
    <row r="85" spans="1:6">
      <c r="A85" s="245"/>
      <c r="B85" s="246"/>
      <c r="C85" s="247"/>
      <c r="F85" s="248"/>
    </row>
    <row r="86" spans="1:6">
      <c r="A86" s="245"/>
      <c r="B86" s="246"/>
      <c r="C86" s="247"/>
      <c r="F86" s="248"/>
    </row>
    <row r="87" spans="1:6">
      <c r="A87" s="245"/>
      <c r="B87" s="246"/>
      <c r="C87" s="247"/>
      <c r="F87" s="248"/>
    </row>
    <row r="88" spans="1:6">
      <c r="A88" s="249"/>
      <c r="B88" s="246"/>
      <c r="C88" s="247"/>
      <c r="F88" s="248"/>
    </row>
    <row r="89" spans="1:6">
      <c r="A89" s="249"/>
      <c r="B89" s="246"/>
      <c r="C89" s="247"/>
      <c r="F89" s="248"/>
    </row>
    <row r="90" spans="1:6">
      <c r="A90" s="249"/>
      <c r="B90" s="246"/>
      <c r="C90" s="247"/>
      <c r="F90" s="248"/>
    </row>
    <row r="91" spans="1:6">
      <c r="A91" s="249"/>
      <c r="B91" s="246"/>
      <c r="C91" s="247"/>
      <c r="F91" s="248"/>
    </row>
    <row r="92" spans="1:6">
      <c r="A92" s="249"/>
      <c r="B92" s="246"/>
    </row>
    <row r="93" spans="1:6">
      <c r="A93" s="249"/>
      <c r="B93" s="246"/>
    </row>
    <row r="94" spans="1:6">
      <c r="A94" s="249"/>
      <c r="B94" s="246"/>
    </row>
    <row r="95" spans="1:6">
      <c r="A95" s="249"/>
      <c r="B95" s="246"/>
    </row>
    <row r="96" spans="1:6">
      <c r="A96" s="249"/>
      <c r="B96" s="246"/>
    </row>
    <row r="97" spans="1:2">
      <c r="A97" s="249"/>
      <c r="B97" s="246"/>
    </row>
    <row r="98" spans="1:2">
      <c r="A98" s="249"/>
      <c r="B98" s="246"/>
    </row>
    <row r="99" spans="1:2">
      <c r="A99" s="249"/>
      <c r="B99" s="246"/>
    </row>
    <row r="100" spans="1:2">
      <c r="A100" s="249"/>
      <c r="B100" s="246"/>
    </row>
    <row r="101" spans="1:2">
      <c r="A101" s="249"/>
      <c r="B101" s="246"/>
    </row>
    <row r="102" spans="1:2">
      <c r="A102" s="246"/>
      <c r="B102" s="246"/>
    </row>
    <row r="103" spans="1:2">
      <c r="A103" s="246"/>
      <c r="B103" s="246"/>
    </row>
    <row r="104" spans="1:2">
      <c r="A104" s="246"/>
      <c r="B104" s="246"/>
    </row>
  </sheetData>
  <mergeCells count="4">
    <mergeCell ref="A17:D17"/>
    <mergeCell ref="A18:D18"/>
    <mergeCell ref="A71:C71"/>
    <mergeCell ref="A72:D72"/>
  </mergeCells>
  <phoneticPr fontId="50" type="noConversion"/>
  <conditionalFormatting sqref="A17:N17">
    <cfRule type="cellIs" dxfId="0" priority="1" stopIfTrue="1" operator="equal">
      <formula>"PLEASE ENTER YOUR NAME HERE"</formula>
    </cfRule>
  </conditionalFormatting>
  <dataValidations count="3">
    <dataValidation type="date" allowBlank="1" showInputMessage="1" showErrorMessage="1" errorTitle="Invalid Date!" error="Only NSCs purchased in the previous 6 financial years (excluding current) accrue interest" sqref="B21:B69">
      <formula1>$D$14</formula1>
      <formula2>$F$14</formula2>
    </dataValidation>
    <dataValidation type="whole" allowBlank="1" showErrorMessage="1" errorTitle="Invalid Input!" error="Please enter a positive number for investment amount!" sqref="C21:C69">
      <formula1>0</formula1>
      <formula2>9999999</formula2>
    </dataValidation>
    <dataValidation allowBlank="1" showErrorMessage="1" errorTitle="Invalid Input!" error="Please enter a positive number for loan amount!" sqref="A21:A69 D21:E69"/>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Sheet5">
    <tabColor rgb="FF00B0F0"/>
  </sheetPr>
  <dimension ref="A1:H36"/>
  <sheetViews>
    <sheetView showGridLines="0" showZeros="0" workbookViewId="0">
      <selection sqref="A1:H1"/>
    </sheetView>
  </sheetViews>
  <sheetFormatPr defaultColWidth="0" defaultRowHeight="14.25" customHeight="1" zeroHeight="1"/>
  <cols>
    <col min="1" max="3" width="9.140625" style="1" customWidth="1"/>
    <col min="4" max="4" width="8.42578125" style="1" bestFit="1" customWidth="1"/>
    <col min="5" max="6" width="9.140625" style="1" customWidth="1"/>
    <col min="7" max="7" width="9.5703125" style="1" bestFit="1" customWidth="1"/>
    <col min="8" max="8" width="9.140625" style="1" customWidth="1"/>
    <col min="9" max="16384" width="0" style="1" hidden="1"/>
  </cols>
  <sheetData>
    <row r="1" spans="1:8" ht="15">
      <c r="A1" s="619" t="s">
        <v>52</v>
      </c>
      <c r="B1" s="619"/>
      <c r="C1" s="619"/>
      <c r="D1" s="619"/>
      <c r="E1" s="619"/>
      <c r="F1" s="619"/>
      <c r="G1" s="619"/>
      <c r="H1" s="619"/>
    </row>
    <row r="2" spans="1:8" ht="15">
      <c r="A2" s="619"/>
      <c r="B2" s="619"/>
      <c r="C2" s="619"/>
      <c r="D2" s="619"/>
      <c r="E2" s="619"/>
      <c r="F2" s="619"/>
      <c r="G2" s="619"/>
      <c r="H2" s="619"/>
    </row>
    <row r="3" spans="1:8" ht="15">
      <c r="A3" s="619" t="s">
        <v>53</v>
      </c>
      <c r="B3" s="619"/>
      <c r="C3" s="619"/>
      <c r="D3" s="619"/>
      <c r="E3" s="619"/>
      <c r="F3" s="619"/>
      <c r="G3" s="619"/>
      <c r="H3" s="619"/>
    </row>
    <row r="4" spans="1:8"/>
    <row r="5" spans="1:8" ht="15" customHeight="1">
      <c r="A5" s="2" t="s">
        <v>54</v>
      </c>
      <c r="B5" s="615" t="str">
        <f>'TAX COMP'!A2</f>
        <v xml:space="preserve">Shri / Smt. </v>
      </c>
      <c r="C5" s="615"/>
      <c r="D5" s="615"/>
      <c r="E5" s="39" t="s">
        <v>55</v>
      </c>
      <c r="F5" s="616">
        <f>'TAX COMP'!F2</f>
        <v>0</v>
      </c>
      <c r="G5" s="617"/>
      <c r="H5" s="617"/>
    </row>
    <row r="6" spans="1:8">
      <c r="A6" s="3"/>
      <c r="B6" s="615"/>
      <c r="C6" s="615"/>
      <c r="D6" s="615"/>
      <c r="E6" s="119"/>
      <c r="F6" s="3"/>
    </row>
    <row r="7" spans="1:8">
      <c r="A7" s="3"/>
      <c r="B7" s="121"/>
      <c r="C7" s="121"/>
      <c r="D7" s="121"/>
      <c r="E7" s="119"/>
      <c r="F7" s="3"/>
    </row>
    <row r="8" spans="1:8">
      <c r="A8" s="3"/>
      <c r="B8" s="121"/>
      <c r="C8" s="121"/>
      <c r="D8" s="121"/>
      <c r="E8" s="119"/>
      <c r="F8" s="3"/>
    </row>
    <row r="9" spans="1:8">
      <c r="A9" s="123" t="s">
        <v>220</v>
      </c>
      <c r="B9" s="121"/>
      <c r="C9" s="121"/>
      <c r="D9" s="121"/>
      <c r="E9" s="119"/>
      <c r="F9" s="3"/>
    </row>
    <row r="10" spans="1:8">
      <c r="A10" s="123"/>
      <c r="B10" s="121"/>
      <c r="C10" s="121"/>
      <c r="D10" s="121"/>
      <c r="E10" s="119"/>
      <c r="F10" s="3"/>
    </row>
    <row r="11" spans="1:8">
      <c r="A11" s="3"/>
      <c r="B11" s="3"/>
      <c r="C11" s="3"/>
      <c r="D11" s="3"/>
      <c r="E11" s="3"/>
      <c r="F11" s="3"/>
    </row>
    <row r="12" spans="1:8">
      <c r="A12" s="4" t="s">
        <v>61</v>
      </c>
      <c r="B12" s="618" t="s">
        <v>215</v>
      </c>
      <c r="C12" s="618"/>
      <c r="D12" s="618"/>
      <c r="E12" s="618"/>
      <c r="F12" s="7" t="s">
        <v>57</v>
      </c>
      <c r="G12" s="6">
        <f>'TAX COMP'!N10</f>
        <v>0</v>
      </c>
    </row>
    <row r="13" spans="1:8">
      <c r="A13" s="4"/>
      <c r="B13" s="6"/>
      <c r="C13" s="6"/>
      <c r="D13" s="6"/>
      <c r="E13" s="6"/>
      <c r="F13" s="6"/>
      <c r="G13" s="7"/>
    </row>
    <row r="14" spans="1:8">
      <c r="A14" s="4"/>
      <c r="B14" s="6"/>
      <c r="C14" s="6"/>
      <c r="D14" s="6"/>
      <c r="E14" s="6"/>
      <c r="F14" s="6"/>
      <c r="G14" s="7"/>
    </row>
    <row r="15" spans="1:8">
      <c r="A15" s="621" t="s">
        <v>63</v>
      </c>
      <c r="B15" s="618" t="s">
        <v>216</v>
      </c>
      <c r="C15" s="618"/>
      <c r="D15" s="618"/>
      <c r="E15" s="618"/>
      <c r="F15" s="7"/>
      <c r="G15" s="7"/>
    </row>
    <row r="16" spans="1:8">
      <c r="A16" s="621"/>
      <c r="B16" s="618"/>
      <c r="C16" s="618"/>
      <c r="D16" s="618"/>
      <c r="E16" s="618"/>
      <c r="F16" s="6"/>
      <c r="G16" s="7"/>
    </row>
    <row r="17" spans="1:7">
      <c r="A17" s="4"/>
      <c r="B17" s="6">
        <f>'TAX COMP'!N20</f>
        <v>0</v>
      </c>
      <c r="C17" s="8" t="s">
        <v>56</v>
      </c>
      <c r="D17" s="6">
        <f>(('TAX COMP'!N8)+('TAX COMP'!N9)+(N13))*10%</f>
        <v>0</v>
      </c>
      <c r="E17" s="8"/>
      <c r="F17" s="7" t="s">
        <v>57</v>
      </c>
      <c r="G17" s="6">
        <f>B17-D17</f>
        <v>0</v>
      </c>
    </row>
    <row r="18" spans="1:7">
      <c r="A18" s="4"/>
      <c r="B18" s="6"/>
      <c r="C18" s="6"/>
      <c r="D18" s="6"/>
      <c r="E18" s="6"/>
      <c r="F18" s="6"/>
      <c r="G18" s="7"/>
    </row>
    <row r="19" spans="1:7">
      <c r="A19" s="4"/>
      <c r="B19" s="6"/>
      <c r="C19" s="6"/>
      <c r="D19" s="6"/>
      <c r="E19" s="6"/>
      <c r="F19" s="6"/>
      <c r="G19" s="7"/>
    </row>
    <row r="20" spans="1:7">
      <c r="A20" s="4" t="s">
        <v>64</v>
      </c>
      <c r="B20" s="618" t="str">
        <f>IF('TAX COMP'!D26="Yes",'HRA CALC'!B30,B33)</f>
        <v>40% of Salary (including D.A.)</v>
      </c>
      <c r="C20" s="618"/>
      <c r="D20" s="618"/>
      <c r="E20" s="618"/>
      <c r="F20" s="7" t="s">
        <v>57</v>
      </c>
      <c r="G20" s="6">
        <f>IF('TAX COMP'!D26="Yes",'HRA CALC'!B21,'HRA CALC'!B22)</f>
        <v>0</v>
      </c>
    </row>
    <row r="21" spans="1:7">
      <c r="A21" s="3"/>
      <c r="B21" s="116">
        <f>(('TAX COMP'!N8)+('TAX COMP'!N9)+('TAX COMP'!N13))*50%</f>
        <v>0</v>
      </c>
      <c r="C21" s="6"/>
      <c r="D21" s="6"/>
      <c r="E21" s="6"/>
      <c r="F21" s="6"/>
      <c r="G21" s="7"/>
    </row>
    <row r="22" spans="1:7">
      <c r="A22" s="3"/>
      <c r="B22" s="116">
        <f>(('TAX COMP'!N8)+('TAX COMP'!N9)+('TAX COMP'!N13))*40%</f>
        <v>0</v>
      </c>
      <c r="C22" s="6"/>
      <c r="D22" s="6"/>
      <c r="E22" s="6"/>
      <c r="F22" s="6"/>
      <c r="G22" s="7"/>
    </row>
    <row r="23" spans="1:7">
      <c r="B23" s="618" t="s">
        <v>221</v>
      </c>
      <c r="C23" s="618"/>
      <c r="D23" s="618"/>
      <c r="E23" s="618"/>
      <c r="F23" s="6" t="s">
        <v>57</v>
      </c>
      <c r="G23" s="7">
        <f>MIN(G12:G20)</f>
        <v>0</v>
      </c>
    </row>
    <row r="24" spans="1:7">
      <c r="A24" s="3"/>
      <c r="B24" s="618"/>
      <c r="C24" s="618"/>
      <c r="D24" s="618"/>
      <c r="E24" s="618"/>
      <c r="F24" s="6"/>
    </row>
    <row r="25" spans="1:7">
      <c r="A25" s="3"/>
      <c r="B25" s="6"/>
      <c r="C25" s="6"/>
      <c r="D25" s="6"/>
      <c r="E25" s="6"/>
      <c r="F25" s="6"/>
    </row>
    <row r="26" spans="1:7">
      <c r="A26" s="3"/>
      <c r="B26" s="6"/>
      <c r="C26" s="6"/>
      <c r="D26" s="6"/>
      <c r="E26" s="6"/>
      <c r="F26" s="6"/>
      <c r="G26" s="7"/>
    </row>
    <row r="27" spans="1:7" hidden="1">
      <c r="A27" s="3"/>
      <c r="B27" s="6"/>
      <c r="C27" s="6"/>
      <c r="D27" s="6"/>
      <c r="E27" s="6"/>
      <c r="F27" s="6"/>
      <c r="G27" s="6">
        <f>MIN(G12,G17,G20)</f>
        <v>0</v>
      </c>
    </row>
    <row r="28" spans="1:7" ht="15">
      <c r="B28" s="620" t="s">
        <v>219</v>
      </c>
      <c r="C28" s="620"/>
      <c r="D28" s="620"/>
      <c r="E28" s="620"/>
      <c r="F28" s="7" t="s">
        <v>57</v>
      </c>
      <c r="G28" s="135">
        <f>G23</f>
        <v>0</v>
      </c>
    </row>
    <row r="29" spans="1:7">
      <c r="B29" s="620"/>
      <c r="C29" s="620"/>
      <c r="D29" s="620"/>
      <c r="E29" s="620"/>
      <c r="F29" s="7"/>
      <c r="G29" s="7"/>
    </row>
    <row r="30" spans="1:7">
      <c r="B30" s="117" t="s">
        <v>217</v>
      </c>
      <c r="C30" s="117"/>
      <c r="D30" s="117"/>
      <c r="E30" s="117"/>
    </row>
    <row r="31" spans="1:7">
      <c r="B31" s="117"/>
      <c r="C31" s="117"/>
      <c r="D31" s="117"/>
      <c r="E31" s="117"/>
    </row>
    <row r="32" spans="1:7">
      <c r="B32" s="117"/>
      <c r="C32" s="117"/>
      <c r="D32" s="117"/>
      <c r="E32" s="117"/>
    </row>
    <row r="33" spans="2:8">
      <c r="B33" s="117" t="s">
        <v>218</v>
      </c>
      <c r="C33" s="118"/>
      <c r="D33" s="118"/>
      <c r="E33" s="118"/>
    </row>
    <row r="34" spans="2:8"/>
    <row r="35" spans="2:8">
      <c r="F35" s="5" t="s">
        <v>35</v>
      </c>
    </row>
    <row r="36" spans="2:8" ht="14.25" customHeight="1">
      <c r="D36" s="614" t="str">
        <f>'FORM-16'!U6</f>
        <v xml:space="preserve">Shri / Smt. </v>
      </c>
      <c r="E36" s="614"/>
      <c r="F36" s="614"/>
      <c r="G36" s="614"/>
      <c r="H36" s="614"/>
    </row>
  </sheetData>
  <sheetProtection password="C771" sheet="1" objects="1" scenarios="1"/>
  <mergeCells count="12">
    <mergeCell ref="D36:H36"/>
    <mergeCell ref="B5:D6"/>
    <mergeCell ref="F5:H5"/>
    <mergeCell ref="B23:E24"/>
    <mergeCell ref="A1:H1"/>
    <mergeCell ref="A2:H2"/>
    <mergeCell ref="A3:H3"/>
    <mergeCell ref="B28:E29"/>
    <mergeCell ref="B12:E12"/>
    <mergeCell ref="A15:A16"/>
    <mergeCell ref="B15:E16"/>
    <mergeCell ref="B20:E20"/>
  </mergeCells>
  <phoneticPr fontId="0" type="noConversion"/>
  <pageMargins left="0.75" right="0.75" top="1" bottom="1" header="0.5" footer="0.5"/>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TAX COMP</vt:lpstr>
      <vt:lpstr>IT FORM</vt:lpstr>
      <vt:lpstr>FORM-16</vt:lpstr>
      <vt:lpstr>Sheet2</vt:lpstr>
      <vt:lpstr>HRA CALC</vt:lpstr>
      <vt:lpstr>'FORM-16'!Print_Area</vt:lpstr>
      <vt:lpstr>'IT FORM'!Print_Area</vt:lpstr>
      <vt:lpstr>'TAX COMP'!Print_Area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Income Tax Calculator FY 2012-13</dc:title>
  <dc:subject>Income Tax Calculator FY 2012-13</dc:subject>
  <dc:creator>mmmukhtar@gmail.com</dc:creator>
  <cp:keywords>IT Calculator FY 2012-13</cp:keywords>
  <dc:description>D I S C L A I M E R_x000d_
This free tax calculator can be used to calculate the approximate tax payable by salaried individuals. This should NOT be used to compute the actual taxes to be paid to the Govt. The author is not resposible for any inaccuracies in </dc:description>
  <cp:lastModifiedBy>shri</cp:lastModifiedBy>
  <cp:lastPrinted>2014-01-05T17:57:31Z</cp:lastPrinted>
  <dcterms:created xsi:type="dcterms:W3CDTF">2005-09-22T12:21:04Z</dcterms:created>
  <dcterms:modified xsi:type="dcterms:W3CDTF">2014-02-02T15:43:23Z</dcterms:modified>
  <cp:category>Income Tax Calculator FY 2012-13</cp:category>
</cp:coreProperties>
</file>