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trlProps/ctrlProp9.xml" ContentType="application/vnd.ms-excel.controlproperties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ctrlProps/ctrlProp8.xml" ContentType="application/vnd.ms-excel.controlproperties+xml"/>
  <Override PartName="/xl/ctrlProps/ctrlProp13.xml" ContentType="application/vnd.ms-excel.controlproperties+xml"/>
  <Override PartName="/xl/ctrlProps/ctrlProp7.xml" ContentType="application/vnd.ms-excel.controlproperties+xml"/>
  <Override PartName="/xl/ctrlProps/ctrlProp14.xml" ContentType="application/vnd.ms-excel.control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ctrlProps/ctrlProp12.xml" ContentType="application/vnd.ms-excel.controlproperties+xml"/>
  <Override PartName="/xl/ctrlProps/ctrlProp11.xml" ContentType="application/vnd.ms-excel.controlproperties+xml"/>
  <Override PartName="/xl/ctrlProps/ctrlProp6.xml" ContentType="application/vnd.ms-excel.controlproperties+xml"/>
  <Override PartName="/xl/ctrlProps/ctrlProp5.xml" ContentType="application/vnd.ms-excel.controlproperties+xml"/>
  <Override PartName="/xl/sharedStrings.xml" ContentType="application/vnd.openxmlformats-officedocument.spreadsheetml.sharedStrings+xml"/>
  <Override PartName="/xl/ctrlProps/ctrlProp3.xml" ContentType="application/vnd.ms-excel.controlproperties+xml"/>
  <Override PartName="/xl/ctrlProps/ctrlProp10.xml" ContentType="application/vnd.ms-excel.controlproperties+xml"/>
  <Override PartName="/xl/ctrlProps/ctrlProp4.xml" ContentType="application/vnd.ms-excel.controlproperties+xml"/>
  <Override PartName="/xl/ctrlProps/ctrlProp2.xml" ContentType="application/vnd.ms-excel.controlproperties+xml"/>
  <Override PartName="/xl/ctrlProps/ctrlProp1.xml" ContentType="application/vnd.ms-excel.controlpropertie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15600" windowHeight="6690"/>
  </bookViews>
  <sheets>
    <sheet name="FORM" sheetId="1" r:id="rId1"/>
    <sheet name="CII" sheetId="2" state="hidden" r:id="rId2"/>
  </sheets>
  <definedNames>
    <definedName name="_xlnm.Print_Area" localSheetId="0">FORM!$A$1:$I$28</definedName>
    <definedName name="Z_2F65B032_94B8_4820_930C_BF4F2D1BA9BB_.wvu.Cols" localSheetId="1" hidden="1">CII!$A:$A,CII!$E:$F</definedName>
    <definedName name="Z_2F65B032_94B8_4820_930C_BF4F2D1BA9BB_.wvu.PrintArea" localSheetId="0" hidden="1">FORM!$A$1:$I$28</definedName>
    <definedName name="Z_3BE88069_D439_40D6_B2D8_2B4DDAE559BB_.wvu.Cols" localSheetId="1" hidden="1">CII!$A:$A,CII!$E:$F,CII!$H:$R</definedName>
    <definedName name="Z_3BE88069_D439_40D6_B2D8_2B4DDAE559BB_.wvu.PrintArea" localSheetId="0" hidden="1">FORM!$A$1:$I$28</definedName>
    <definedName name="Z_3BE88069_D439_40D6_B2D8_2B4DDAE559BB_.wvu.Rows" localSheetId="1" hidden="1">CII!$4:$35</definedName>
    <definedName name="Z_966BC661_EB3C_4000_9122_CBE9C7AE504C_.wvu.Cols" localSheetId="1" hidden="1">CII!$A:$A,CII!$E:$F,CII!$H:$Q</definedName>
    <definedName name="Z_966BC661_EB3C_4000_9122_CBE9C7AE504C_.wvu.PrintArea" localSheetId="0" hidden="1">FORM!$A$1:$I$28</definedName>
    <definedName name="Z_966BC661_EB3C_4000_9122_CBE9C7AE504C_.wvu.Rows" localSheetId="1" hidden="1">CII!$4:$35</definedName>
  </definedNames>
  <calcPr calcId="124519" calcOnSave="0"/>
  <customWorkbookViews>
    <customWorkbookView name="Administrator - Personal View" guid="{2F65B032-94B8-4820-930C-BF4F2D1BA9BB}" mergeInterval="0" personalView="1" maximized="1" xWindow="1" yWindow="1" windowWidth="1024" windowHeight="538" activeSheetId="2"/>
    <customWorkbookView name="NAMAN" guid="{3BE88069-D439-40D6-B2D8-2B4DDAE559BB}" maximized="1" windowWidth="1362" windowHeight="568" activeSheetId="1" showFormulaBar="0"/>
    <customWorkbookView name="hppc - Personal View" guid="{966BC661-EB3C-4000-9122-CBE9C7AE504C}" mergeInterval="0" personalView="1" maximized="1" windowWidth="1362" windowHeight="542" activeSheetId="1"/>
  </customWorkbookViews>
</workbook>
</file>

<file path=xl/calcChain.xml><?xml version="1.0" encoding="utf-8"?>
<calcChain xmlns="http://schemas.openxmlformats.org/spreadsheetml/2006/main">
  <c r="O4" i="2"/>
  <c r="K4"/>
  <c r="L4"/>
  <c r="L21"/>
  <c r="M4"/>
  <c r="P4"/>
  <c r="K21" l="1"/>
  <c r="J21"/>
  <c r="L19"/>
  <c r="K19"/>
  <c r="J19"/>
  <c r="L17"/>
  <c r="K17"/>
  <c r="J17"/>
  <c r="L15"/>
  <c r="K15"/>
  <c r="J15"/>
  <c r="M14" l="1"/>
  <c r="J5" s="1"/>
  <c r="K5" s="1"/>
  <c r="O5" s="1"/>
  <c r="N19"/>
  <c r="N17"/>
  <c r="N21"/>
  <c r="O20"/>
  <c r="O21" s="1"/>
  <c r="M20"/>
  <c r="O18"/>
  <c r="O19" s="1"/>
  <c r="O16"/>
  <c r="P17" s="1"/>
  <c r="M16"/>
  <c r="M18"/>
  <c r="L5" l="1"/>
  <c r="P21"/>
  <c r="P5"/>
  <c r="O17"/>
  <c r="J7"/>
  <c r="K7" s="1"/>
  <c r="J6"/>
  <c r="P19"/>
  <c r="J8"/>
  <c r="M7" l="1"/>
  <c r="K9"/>
  <c r="L6"/>
  <c r="K6"/>
  <c r="L8"/>
  <c r="K8"/>
  <c r="M8" s="1"/>
  <c r="L7"/>
  <c r="N7" s="1"/>
  <c r="M6" l="1"/>
  <c r="O7"/>
  <c r="N8"/>
  <c r="O8" s="1"/>
  <c r="N6" l="1"/>
  <c r="O6" s="1"/>
  <c r="Q10"/>
  <c r="O9" l="1"/>
  <c r="P9" l="1"/>
  <c r="P6"/>
  <c r="L9" l="1"/>
  <c r="C22" i="1" s="1"/>
</calcChain>
</file>

<file path=xl/sharedStrings.xml><?xml version="1.0" encoding="utf-8"?>
<sst xmlns="http://schemas.openxmlformats.org/spreadsheetml/2006/main" count="48" uniqueCount="45">
  <si>
    <t>Amount</t>
  </si>
  <si>
    <t>Bonds</t>
  </si>
  <si>
    <t>Debentures</t>
  </si>
  <si>
    <t>Units of UTI</t>
  </si>
  <si>
    <t>Units of mutual fund U/s 10(23D)</t>
  </si>
  <si>
    <t>Zero coupon bonds</t>
  </si>
  <si>
    <t>Shares</t>
  </si>
  <si>
    <t>Index-Table</t>
  </si>
  <si>
    <t>F.Y.</t>
  </si>
  <si>
    <t>From</t>
  </si>
  <si>
    <t>To</t>
  </si>
  <si>
    <t>Index No.</t>
  </si>
  <si>
    <t>Sr. No.</t>
  </si>
  <si>
    <t>Land</t>
  </si>
  <si>
    <t>House</t>
  </si>
  <si>
    <t>Sale</t>
  </si>
  <si>
    <t>Purchase</t>
  </si>
  <si>
    <t xml:space="preserve">ASSET Transferred </t>
  </si>
  <si>
    <t>FMV on 1/4/81</t>
  </si>
  <si>
    <t>Impro  1</t>
  </si>
  <si>
    <t>Impro  2</t>
  </si>
  <si>
    <t>SALES CONSIDERATION</t>
  </si>
  <si>
    <t>REGISTERY VALUE</t>
  </si>
  <si>
    <t>SALES EXPENSES</t>
  </si>
  <si>
    <t>ACQUISITION</t>
  </si>
  <si>
    <t>FAIR MARKET VALUE ON</t>
  </si>
  <si>
    <t>IMPROVEMENT                  1</t>
  </si>
  <si>
    <t xml:space="preserve">Prepared by CA Naman Mishra  </t>
  </si>
  <si>
    <t>SALE</t>
  </si>
  <si>
    <t>PURCHASE</t>
  </si>
  <si>
    <t>01</t>
  </si>
  <si>
    <t>04</t>
  </si>
  <si>
    <t>1981</t>
  </si>
  <si>
    <r>
      <rPr>
        <b/>
        <u val="singleAccounting"/>
        <sz val="11"/>
        <color rgb="FFFF0000"/>
        <rFont val="Calibri"/>
        <family val="2"/>
        <scheme val="minor"/>
      </rPr>
      <t>Credit</t>
    </r>
    <r>
      <rPr>
        <b/>
        <sz val="11"/>
        <color rgb="FFFF0000"/>
        <rFont val="Calibri"/>
        <family val="2"/>
        <scheme val="minor"/>
      </rPr>
      <t xml:space="preserve"> :- CA Mohak Bhagat, CA Saumya Tripathi, CA Geetika Changulani</t>
    </r>
  </si>
  <si>
    <t>Index</t>
  </si>
  <si>
    <t>Ntu</t>
  </si>
  <si>
    <t>Depreciable Assets</t>
  </si>
  <si>
    <t>Email:- mishranaman@in.com</t>
  </si>
  <si>
    <t>f : www.facebook.com/mishranaman</t>
  </si>
  <si>
    <t>DD</t>
  </si>
  <si>
    <t>MM</t>
  </si>
  <si>
    <t>YYYY</t>
  </si>
  <si>
    <t>----</t>
  </si>
  <si>
    <t>Any (Other than listed hereunder)</t>
  </si>
  <si>
    <t>IMPROVEMENT                  2</t>
  </si>
</sst>
</file>

<file path=xl/styles.xml><?xml version="1.0" encoding="utf-8"?>
<styleSheet xmlns="http://schemas.openxmlformats.org/spreadsheetml/2006/main">
  <numFmts count="3">
    <numFmt numFmtId="164" formatCode="_ &quot;₹&quot;\ * #,##0.00_ ;_ &quot;₹&quot;\ * \-#,##0.00_ ;_ &quot;₹&quot;\ * &quot;-&quot;??_ ;_ @_ "/>
    <numFmt numFmtId="165" formatCode="dd/mm/yyyy;@"/>
    <numFmt numFmtId="166" formatCode="dd\.mm\.yyyy;@"/>
  </numFmts>
  <fonts count="20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4"/>
      <name val="Calibri"/>
      <family val="2"/>
      <scheme val="minor"/>
    </font>
    <font>
      <sz val="11"/>
      <color rgb="FFFF0000"/>
      <name val="Arabic Typesetting"/>
      <family val="4"/>
    </font>
    <font>
      <sz val="10"/>
      <name val="Arial"/>
    </font>
    <font>
      <sz val="8"/>
      <color rgb="FF000000"/>
      <name val="Tahoma"/>
      <family val="2"/>
    </font>
    <font>
      <u/>
      <sz val="11"/>
      <color theme="10"/>
      <name val="Calibri"/>
      <family val="2"/>
      <scheme val="minor"/>
    </font>
    <font>
      <b/>
      <sz val="12"/>
      <name val="Calibri"/>
      <family val="2"/>
      <scheme val="minor"/>
    </font>
    <font>
      <sz val="8"/>
      <name val="Calibri"/>
      <family val="2"/>
      <scheme val="minor"/>
    </font>
    <font>
      <sz val="11"/>
      <name val="Arial"/>
      <family val="2"/>
    </font>
    <font>
      <sz val="10"/>
      <name val="Arial"/>
      <family val="2"/>
    </font>
    <font>
      <b/>
      <u val="singleAccounting"/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2" fillId="0" borderId="0"/>
    <xf numFmtId="0" fontId="14" fillId="0" borderId="0" applyNumberFormat="0" applyFill="0" applyBorder="0" applyAlignment="0" applyProtection="0"/>
    <xf numFmtId="0" fontId="18" fillId="0" borderId="0"/>
  </cellStyleXfs>
  <cellXfs count="95">
    <xf numFmtId="0" fontId="0" fillId="0" borderId="0" xfId="0"/>
    <xf numFmtId="0" fontId="5" fillId="0" borderId="0" xfId="0" applyFont="1" applyBorder="1" applyAlignment="1"/>
    <xf numFmtId="0" fontId="3" fillId="0" borderId="0" xfId="0" applyFont="1" applyBorder="1"/>
    <xf numFmtId="0" fontId="6" fillId="0" borderId="0" xfId="0" applyFont="1" applyBorder="1" applyAlignment="1"/>
    <xf numFmtId="165" fontId="6" fillId="0" borderId="0" xfId="0" applyNumberFormat="1" applyFont="1" applyBorder="1" applyAlignment="1">
      <alignment horizontal="center"/>
    </xf>
    <xf numFmtId="165" fontId="1" fillId="0" borderId="0" xfId="0" applyNumberFormat="1" applyFont="1" applyBorder="1"/>
    <xf numFmtId="165" fontId="9" fillId="0" borderId="0" xfId="0" applyNumberFormat="1" applyFont="1" applyBorder="1"/>
    <xf numFmtId="0" fontId="1" fillId="0" borderId="0" xfId="0" applyFont="1" applyBorder="1"/>
    <xf numFmtId="0" fontId="1" fillId="0" borderId="0" xfId="0" applyFont="1"/>
    <xf numFmtId="165" fontId="1" fillId="0" borderId="0" xfId="0" applyNumberFormat="1" applyFont="1"/>
    <xf numFmtId="0" fontId="11" fillId="0" borderId="0" xfId="0" applyFont="1" applyBorder="1"/>
    <xf numFmtId="2" fontId="9" fillId="0" borderId="0" xfId="0" applyNumberFormat="1" applyFont="1" applyBorder="1"/>
    <xf numFmtId="2" fontId="1" fillId="0" borderId="0" xfId="0" applyNumberFormat="1" applyFont="1" applyBorder="1"/>
    <xf numFmtId="2" fontId="11" fillId="0" borderId="0" xfId="0" applyNumberFormat="1" applyFont="1" applyBorder="1"/>
    <xf numFmtId="0" fontId="11" fillId="0" borderId="0" xfId="0" applyFont="1" applyBorder="1" applyAlignment="1">
      <alignment horizontal="right"/>
    </xf>
    <xf numFmtId="0" fontId="11" fillId="0" borderId="0" xfId="0" applyFont="1"/>
    <xf numFmtId="0" fontId="0" fillId="0" borderId="0" xfId="0" applyAlignment="1">
      <alignment horizontal="center"/>
    </xf>
    <xf numFmtId="0" fontId="9" fillId="2" borderId="1" xfId="0" applyFon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3" borderId="1" xfId="0" applyFill="1" applyBorder="1"/>
    <xf numFmtId="0" fontId="0" fillId="4" borderId="1" xfId="0" applyFill="1" applyBorder="1" applyAlignment="1">
      <alignment horizontal="center"/>
    </xf>
    <xf numFmtId="1" fontId="8" fillId="4" borderId="1" xfId="0" applyNumberFormat="1" applyFont="1" applyFill="1" applyBorder="1" applyAlignment="1">
      <alignment horizontal="center"/>
    </xf>
    <xf numFmtId="0" fontId="0" fillId="0" borderId="0" xfId="0" applyAlignment="1">
      <alignment horizontal="right"/>
    </xf>
    <xf numFmtId="165" fontId="1" fillId="0" borderId="0" xfId="0" applyNumberFormat="1" applyFont="1" applyBorder="1" applyAlignment="1">
      <alignment horizontal="right"/>
    </xf>
    <xf numFmtId="0" fontId="9" fillId="2" borderId="2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 wrapText="1"/>
    </xf>
    <xf numFmtId="0" fontId="9" fillId="2" borderId="1" xfId="0" applyFont="1" applyFill="1" applyBorder="1" applyAlignment="1">
      <alignment horizontal="center"/>
    </xf>
    <xf numFmtId="14" fontId="0" fillId="0" borderId="0" xfId="0" applyNumberFormat="1"/>
    <xf numFmtId="14" fontId="3" fillId="0" borderId="0" xfId="0" applyNumberFormat="1" applyFont="1" applyBorder="1"/>
    <xf numFmtId="14" fontId="9" fillId="2" borderId="1" xfId="0" applyNumberFormat="1" applyFont="1" applyFill="1" applyBorder="1" applyAlignment="1">
      <alignment horizontal="center"/>
    </xf>
    <xf numFmtId="165" fontId="1" fillId="0" borderId="0" xfId="0" applyNumberFormat="1" applyFont="1" applyAlignment="1">
      <alignment horizontal="center"/>
    </xf>
    <xf numFmtId="0" fontId="6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165" fontId="9" fillId="0" borderId="0" xfId="0" applyNumberFormat="1" applyFont="1" applyBorder="1" applyAlignment="1">
      <alignment horizontal="center"/>
    </xf>
    <xf numFmtId="2" fontId="9" fillId="0" borderId="0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164" fontId="2" fillId="2" borderId="0" xfId="0" applyNumberFormat="1" applyFont="1" applyFill="1" applyAlignment="1">
      <alignment horizontal="left"/>
    </xf>
    <xf numFmtId="165" fontId="2" fillId="2" borderId="0" xfId="0" applyNumberFormat="1" applyFont="1" applyFill="1" applyAlignment="1">
      <alignment horizontal="right"/>
    </xf>
    <xf numFmtId="165" fontId="2" fillId="2" borderId="0" xfId="0" applyNumberFormat="1" applyFont="1" applyFill="1" applyAlignment="1">
      <alignment horizontal="center"/>
    </xf>
    <xf numFmtId="165" fontId="2" fillId="2" borderId="0" xfId="0" applyNumberFormat="1" applyFont="1" applyFill="1" applyBorder="1" applyAlignment="1">
      <alignment horizontal="center"/>
    </xf>
    <xf numFmtId="165" fontId="8" fillId="2" borderId="0" xfId="0" applyNumberFormat="1" applyFont="1" applyFill="1" applyBorder="1" applyAlignment="1"/>
    <xf numFmtId="49" fontId="2" fillId="2" borderId="0" xfId="0" applyNumberFormat="1" applyFont="1" applyFill="1" applyAlignment="1">
      <alignment horizontal="center"/>
    </xf>
    <xf numFmtId="1" fontId="2" fillId="2" borderId="0" xfId="0" applyNumberFormat="1" applyFont="1" applyFill="1"/>
    <xf numFmtId="2" fontId="0" fillId="3" borderId="0" xfId="0" applyNumberFormat="1" applyFill="1" applyBorder="1"/>
    <xf numFmtId="0" fontId="8" fillId="4" borderId="1" xfId="0" applyFont="1" applyFill="1" applyBorder="1" applyAlignment="1">
      <alignment horizontal="center"/>
    </xf>
    <xf numFmtId="165" fontId="7" fillId="2" borderId="0" xfId="0" applyNumberFormat="1" applyFont="1" applyFill="1" applyBorder="1" applyAlignment="1">
      <alignment horizontal="left"/>
    </xf>
    <xf numFmtId="0" fontId="8" fillId="0" borderId="0" xfId="0" applyFont="1"/>
    <xf numFmtId="166" fontId="16" fillId="0" borderId="0" xfId="0" applyNumberFormat="1" applyFont="1" applyAlignment="1">
      <alignment horizontal="center"/>
    </xf>
    <xf numFmtId="0" fontId="16" fillId="0" borderId="0" xfId="0" applyFont="1"/>
    <xf numFmtId="0" fontId="8" fillId="0" borderId="0" xfId="0" applyFont="1" applyFill="1"/>
    <xf numFmtId="166" fontId="16" fillId="0" borderId="0" xfId="0" applyNumberFormat="1" applyFont="1" applyFill="1" applyAlignment="1">
      <alignment horizontal="center"/>
    </xf>
    <xf numFmtId="1" fontId="16" fillId="0" borderId="0" xfId="0" applyNumberFormat="1" applyFont="1" applyFill="1" applyAlignment="1">
      <alignment horizontal="center"/>
    </xf>
    <xf numFmtId="0" fontId="16" fillId="0" borderId="0" xfId="0" applyFont="1" applyFill="1"/>
    <xf numFmtId="0" fontId="16" fillId="0" borderId="0" xfId="0" applyFont="1" applyFill="1" applyAlignment="1">
      <alignment horizontal="right"/>
    </xf>
    <xf numFmtId="2" fontId="16" fillId="0" borderId="0" xfId="0" applyNumberFormat="1" applyFont="1" applyFill="1"/>
    <xf numFmtId="1" fontId="16" fillId="0" borderId="0" xfId="0" applyNumberFormat="1" applyFont="1" applyFill="1"/>
    <xf numFmtId="0" fontId="16" fillId="0" borderId="0" xfId="0" applyFont="1" applyFill="1" applyAlignment="1">
      <alignment horizontal="left"/>
    </xf>
    <xf numFmtId="49" fontId="17" fillId="0" borderId="0" xfId="0" applyNumberFormat="1" applyFont="1" applyFill="1" applyBorder="1"/>
    <xf numFmtId="14" fontId="8" fillId="0" borderId="0" xfId="0" applyNumberFormat="1" applyFont="1"/>
    <xf numFmtId="0" fontId="16" fillId="0" borderId="0" xfId="0" applyFont="1" applyBorder="1"/>
    <xf numFmtId="1" fontId="16" fillId="0" borderId="0" xfId="0" applyNumberFormat="1" applyFont="1" applyAlignment="1">
      <alignment horizontal="center"/>
    </xf>
    <xf numFmtId="1" fontId="16" fillId="0" borderId="0" xfId="0" applyNumberFormat="1" applyFont="1"/>
    <xf numFmtId="1" fontId="16" fillId="0" borderId="0" xfId="0" applyNumberFormat="1" applyFont="1" applyAlignment="1">
      <alignment horizontal="left"/>
    </xf>
    <xf numFmtId="14" fontId="16" fillId="0" borderId="0" xfId="0" applyNumberFormat="1" applyFont="1" applyFill="1"/>
    <xf numFmtId="0" fontId="0" fillId="0" borderId="0" xfId="0"/>
    <xf numFmtId="164" fontId="9" fillId="2" borderId="0" xfId="0" applyNumberFormat="1" applyFont="1" applyFill="1"/>
    <xf numFmtId="0" fontId="1" fillId="2" borderId="0" xfId="0" applyFont="1" applyFill="1"/>
    <xf numFmtId="0" fontId="6" fillId="2" borderId="0" xfId="0" applyNumberFormat="1" applyFont="1" applyFill="1" applyAlignment="1">
      <alignment wrapText="1"/>
    </xf>
    <xf numFmtId="49" fontId="17" fillId="0" borderId="0" xfId="0" applyNumberFormat="1" applyFont="1" applyFill="1" applyAlignment="1">
      <alignment horizontal="left"/>
    </xf>
    <xf numFmtId="1" fontId="16" fillId="3" borderId="0" xfId="0" applyNumberFormat="1" applyFont="1" applyFill="1" applyAlignment="1">
      <alignment horizontal="left"/>
    </xf>
    <xf numFmtId="14" fontId="16" fillId="3" borderId="0" xfId="0" applyNumberFormat="1" applyFont="1" applyFill="1"/>
    <xf numFmtId="2" fontId="16" fillId="0" borderId="0" xfId="0" applyNumberFormat="1" applyFont="1"/>
    <xf numFmtId="2" fontId="16" fillId="3" borderId="0" xfId="0" applyNumberFormat="1" applyFont="1" applyFill="1" applyAlignment="1">
      <alignment horizontal="right"/>
    </xf>
    <xf numFmtId="1" fontId="16" fillId="4" borderId="0" xfId="0" applyNumberFormat="1" applyFont="1" applyFill="1"/>
    <xf numFmtId="0" fontId="2" fillId="2" borderId="0" xfId="0" applyFont="1" applyFill="1" applyAlignment="1"/>
    <xf numFmtId="165" fontId="2" fillId="2" borderId="0" xfId="0" quotePrefix="1" applyNumberFormat="1" applyFont="1" applyFill="1" applyAlignment="1">
      <alignment horizontal="center"/>
    </xf>
    <xf numFmtId="165" fontId="2" fillId="2" borderId="0" xfId="0" applyNumberFormat="1" applyFont="1" applyFill="1" applyAlignment="1">
      <alignment horizontal="center"/>
    </xf>
    <xf numFmtId="0" fontId="0" fillId="2" borderId="0" xfId="0" applyFill="1" applyAlignment="1">
      <alignment horizontal="center"/>
    </xf>
    <xf numFmtId="0" fontId="0" fillId="2" borderId="0" xfId="0" applyFill="1" applyBorder="1" applyAlignment="1">
      <alignment horizontal="center" vertical="top" wrapText="1"/>
    </xf>
    <xf numFmtId="164" fontId="15" fillId="2" borderId="0" xfId="0" applyNumberFormat="1" applyFont="1" applyFill="1" applyAlignment="1">
      <alignment horizontal="right" wrapText="1"/>
    </xf>
    <xf numFmtId="1" fontId="4" fillId="2" borderId="0" xfId="0" applyNumberFormat="1" applyFont="1" applyFill="1" applyAlignment="1">
      <alignment horizontal="center" vertical="center"/>
    </xf>
    <xf numFmtId="49" fontId="14" fillId="2" borderId="0" xfId="2" applyNumberFormat="1" applyFill="1" applyAlignment="1">
      <alignment horizontal="right" wrapText="1"/>
    </xf>
    <xf numFmtId="0" fontId="1" fillId="2" borderId="0" xfId="0" applyFont="1" applyFill="1" applyAlignment="1">
      <alignment horizontal="center"/>
    </xf>
    <xf numFmtId="165" fontId="10" fillId="2" borderId="0" xfId="0" applyNumberFormat="1" applyFont="1" applyFill="1" applyBorder="1" applyAlignment="1">
      <alignment horizontal="center"/>
    </xf>
    <xf numFmtId="1" fontId="2" fillId="2" borderId="0" xfId="0" applyNumberFormat="1" applyFont="1" applyFill="1" applyAlignment="1">
      <alignment horizontal="center"/>
    </xf>
    <xf numFmtId="164" fontId="2" fillId="2" borderId="0" xfId="0" applyNumberFormat="1" applyFont="1" applyFill="1" applyAlignment="1">
      <alignment horizontal="center"/>
    </xf>
    <xf numFmtId="165" fontId="7" fillId="2" borderId="0" xfId="0" applyNumberFormat="1" applyFont="1" applyFill="1" applyBorder="1" applyAlignment="1">
      <alignment horizontal="left"/>
    </xf>
    <xf numFmtId="164" fontId="6" fillId="2" borderId="0" xfId="0" applyNumberFormat="1" applyFont="1" applyFill="1" applyAlignment="1">
      <alignment horizontal="right" wrapText="1"/>
    </xf>
    <xf numFmtId="0" fontId="9" fillId="2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 wrapText="1"/>
    </xf>
    <xf numFmtId="0" fontId="9" fillId="2" borderId="2" xfId="0" applyFont="1" applyFill="1" applyBorder="1" applyAlignment="1">
      <alignment horizontal="center"/>
    </xf>
    <xf numFmtId="0" fontId="9" fillId="2" borderId="3" xfId="0" applyFont="1" applyFill="1" applyBorder="1" applyAlignment="1">
      <alignment horizontal="center"/>
    </xf>
    <xf numFmtId="0" fontId="9" fillId="2" borderId="4" xfId="0" applyFont="1" applyFill="1" applyBorder="1" applyAlignment="1">
      <alignment horizontal="center"/>
    </xf>
    <xf numFmtId="0" fontId="8" fillId="0" borderId="0" xfId="0" applyFont="1" applyAlignment="1">
      <alignment horizontal="left" vertical="center"/>
    </xf>
    <xf numFmtId="0" fontId="8" fillId="0" borderId="0" xfId="0" applyFont="1" applyFill="1" applyAlignment="1">
      <alignment horizontal="left" vertical="center"/>
    </xf>
  </cellXfs>
  <cellStyles count="4">
    <cellStyle name="Hyperlink" xfId="2" builtinId="8"/>
    <cellStyle name="Normal" xfId="0" builtinId="0"/>
    <cellStyle name="Normal 2" xfId="1"/>
    <cellStyle name="Normal 2 2" xfId="3"/>
  </cellStyles>
  <dxfs count="2">
    <dxf>
      <font>
        <color rgb="FF00B050"/>
      </font>
    </dxf>
    <dxf>
      <font>
        <color rgb="FFFF000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GBox"/>
</file>

<file path=xl/ctrlProps/ctrlProp10.xml><?xml version="1.0" encoding="utf-8"?>
<formControlPr xmlns="http://schemas.microsoft.com/office/spreadsheetml/2009/9/main" objectType="Drop" dropStyle="combo" dx="16" fmlaLink="CII!$L$18" fmlaRange="CII!$C$4:$C$74" noThreeD="1" sel="43" val="36"/>
</file>

<file path=xl/ctrlProps/ctrlProp11.xml><?xml version="1.0" encoding="utf-8"?>
<formControlPr xmlns="http://schemas.microsoft.com/office/spreadsheetml/2009/9/main" objectType="Drop" dropStyle="combo" dx="16" fmlaLink="CII!$J$20" fmlaRange="CII!$A$4:$A$35" noThreeD="1" sel="8" val="4"/>
</file>

<file path=xl/ctrlProps/ctrlProp12.xml><?xml version="1.0" encoding="utf-8"?>
<formControlPr xmlns="http://schemas.microsoft.com/office/spreadsheetml/2009/9/main" objectType="Drop" dropStyle="combo" dx="16" fmlaLink="CII!$K$20" fmlaRange="CII!$A$4:$A$16" noThreeD="1" sel="5" val="0"/>
</file>

<file path=xl/ctrlProps/ctrlProp13.xml><?xml version="1.0" encoding="utf-8"?>
<formControlPr xmlns="http://schemas.microsoft.com/office/spreadsheetml/2009/9/main" objectType="Drop" dropStyle="combo" dx="16" fmlaLink="CII!$L$20" fmlaRange="CII!$C$4:$C$74" noThreeD="1" sel="33" val="29"/>
</file>

<file path=xl/ctrlProps/ctrlProp14.xml><?xml version="1.0" encoding="utf-8"?>
<formControlPr xmlns="http://schemas.microsoft.com/office/spreadsheetml/2009/9/main" objectType="Drop" dropStyle="combo" dx="16" fmlaLink="CII!$N$4" fmlaRange="CII!$K$26:$K$35" noThreeD="1" sel="9" val="2"/>
</file>

<file path=xl/ctrlProps/ctrlProp2.xml><?xml version="1.0" encoding="utf-8"?>
<formControlPr xmlns="http://schemas.microsoft.com/office/spreadsheetml/2009/9/main" objectType="Drop" dropStyle="combo" dx="16" fmlaLink="CII!$J$14" fmlaRange="CII!$A$4:$A$35" noThreeD="1" sel="14" val="12"/>
</file>

<file path=xl/ctrlProps/ctrlProp3.xml><?xml version="1.0" encoding="utf-8"?>
<formControlPr xmlns="http://schemas.microsoft.com/office/spreadsheetml/2009/9/main" objectType="Drop" dropStyle="combo" dx="16" fmlaLink="CII!$K$14" fmlaRange="CII!$A$4:$A$16" noThreeD="1" sel="13" val="0"/>
</file>

<file path=xl/ctrlProps/ctrlProp4.xml><?xml version="1.0" encoding="utf-8"?>
<formControlPr xmlns="http://schemas.microsoft.com/office/spreadsheetml/2009/9/main" objectType="Drop" dropStyle="combo" dx="16" fmlaLink="CII!$L$14" fmlaRange="CII!$C$4:$C$74" noThreeD="1" sel="60" val="52"/>
</file>

<file path=xl/ctrlProps/ctrlProp5.xml><?xml version="1.0" encoding="utf-8"?>
<formControlPr xmlns="http://schemas.microsoft.com/office/spreadsheetml/2009/9/main" objectType="Drop" dropStyle="combo" dx="16" fmlaLink="CII!$J$16" fmlaRange="CII!$A$4:$A$35" noThreeD="1" sel="2" val="0"/>
</file>

<file path=xl/ctrlProps/ctrlProp6.xml><?xml version="1.0" encoding="utf-8"?>
<formControlPr xmlns="http://schemas.microsoft.com/office/spreadsheetml/2009/9/main" objectType="Drop" dropStyle="combo" dx="16" fmlaLink="CII!$K$16" fmlaRange="CII!$A$4:$A$16" noThreeD="1" sel="9" val="3"/>
</file>

<file path=xl/ctrlProps/ctrlProp7.xml><?xml version="1.0" encoding="utf-8"?>
<formControlPr xmlns="http://schemas.microsoft.com/office/spreadsheetml/2009/9/main" objectType="Drop" dropStyle="combo" dx="16" fmlaLink="CII!$L$16" fmlaRange="CII!$C$4:$C$74" noThreeD="1" sel="37" val="34"/>
</file>

<file path=xl/ctrlProps/ctrlProp8.xml><?xml version="1.0" encoding="utf-8"?>
<formControlPr xmlns="http://schemas.microsoft.com/office/spreadsheetml/2009/9/main" objectType="Drop" dropStyle="combo" dx="16" fmlaLink="CII!$J$18" fmlaRange="CII!$A$4:$A$35" noThreeD="1" sel="2" val="0"/>
</file>

<file path=xl/ctrlProps/ctrlProp9.xml><?xml version="1.0" encoding="utf-8"?>
<formControlPr xmlns="http://schemas.microsoft.com/office/spreadsheetml/2009/9/main" objectType="Drop" dropStyle="combo" dx="16" fmlaLink="CII!$K$18" fmlaRange="CII!$A$4:$A$16" noThreeD="1" sel="10" val="3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43295</xdr:colOff>
      <xdr:row>18</xdr:row>
      <xdr:rowOff>75056</xdr:rowOff>
    </xdr:from>
    <xdr:to>
      <xdr:col>8</xdr:col>
      <xdr:colOff>1461221</xdr:colOff>
      <xdr:row>24</xdr:row>
      <xdr:rowOff>208249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6418551" y="2748550"/>
          <a:ext cx="1417926" cy="1374041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3.xml"/><Relationship Id="rId13" Type="http://schemas.openxmlformats.org/officeDocument/2006/relationships/ctrlProp" Target="../ctrlProps/ctrlProp8.xml"/><Relationship Id="rId18" Type="http://schemas.openxmlformats.org/officeDocument/2006/relationships/ctrlProp" Target="../ctrlProps/ctrlProp13.xml"/><Relationship Id="rId3" Type="http://schemas.openxmlformats.org/officeDocument/2006/relationships/printerSettings" Target="../printerSettings/printerSettings3.bin"/><Relationship Id="rId7" Type="http://schemas.openxmlformats.org/officeDocument/2006/relationships/ctrlProp" Target="../ctrlProps/ctrlProp2.xml"/><Relationship Id="rId12" Type="http://schemas.openxmlformats.org/officeDocument/2006/relationships/ctrlProp" Target="../ctrlProps/ctrlProp7.xml"/><Relationship Id="rId17" Type="http://schemas.openxmlformats.org/officeDocument/2006/relationships/ctrlProp" Target="../ctrlProps/ctrlProp12.xml"/><Relationship Id="rId2" Type="http://schemas.openxmlformats.org/officeDocument/2006/relationships/printerSettings" Target="../printerSettings/printerSettings2.bin"/><Relationship Id="rId16" Type="http://schemas.openxmlformats.org/officeDocument/2006/relationships/ctrlProp" Target="../ctrlProps/ctrlProp11.xml"/><Relationship Id="rId20" Type="http://schemas.openxmlformats.org/officeDocument/2006/relationships/ctrlProp" Target="../ctrlProps/ctrlProp14.xml"/><Relationship Id="rId1" Type="http://schemas.openxmlformats.org/officeDocument/2006/relationships/printerSettings" Target="../printerSettings/printerSettings1.bin"/><Relationship Id="rId6" Type="http://schemas.openxmlformats.org/officeDocument/2006/relationships/vmlDrawing" Target="../drawings/vmlDrawing1.vml"/><Relationship Id="rId11" Type="http://schemas.openxmlformats.org/officeDocument/2006/relationships/ctrlProp" Target="../ctrlProps/ctrlProp6.xml"/><Relationship Id="rId5" Type="http://schemas.openxmlformats.org/officeDocument/2006/relationships/drawing" Target="../drawings/drawing1.xml"/><Relationship Id="rId15" Type="http://schemas.openxmlformats.org/officeDocument/2006/relationships/ctrlProp" Target="../ctrlProps/ctrlProp10.xml"/><Relationship Id="rId19" Type="http://schemas.openxmlformats.org/officeDocument/2006/relationships/ctrlProp" Target="../ctrlProps/ctrlProp1.xml"/><Relationship Id="rId10" Type="http://schemas.openxmlformats.org/officeDocument/2006/relationships/ctrlProp" Target="../ctrlProps/ctrlProp5.xml"/><Relationship Id="rId4" Type="http://schemas.openxmlformats.org/officeDocument/2006/relationships/printerSettings" Target="../printerSettings/printerSettings4.bin"/><Relationship Id="rId9" Type="http://schemas.openxmlformats.org/officeDocument/2006/relationships/ctrlProp" Target="../ctrlProps/ctrlProp4.xml"/><Relationship Id="rId14" Type="http://schemas.openxmlformats.org/officeDocument/2006/relationships/ctrlProp" Target="../ctrlProps/ctrlProp9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5" tint="-0.249977111117893"/>
  </sheetPr>
  <dimension ref="A1:X92"/>
  <sheetViews>
    <sheetView tabSelected="1" showWhiteSpace="0" view="pageBreakPreview" zoomScaleNormal="88" zoomScaleSheetLayoutView="100" workbookViewId="0">
      <pane xSplit="9" ySplit="28" topLeftCell="J29" activePane="bottomRight" state="frozen"/>
      <selection pane="topRight" activeCell="J1" sqref="J1"/>
      <selection pane="bottomLeft" activeCell="A29" sqref="A29"/>
      <selection pane="bottomRight" activeCell="A4" sqref="A4:B25"/>
    </sheetView>
  </sheetViews>
  <sheetFormatPr defaultRowHeight="15"/>
  <cols>
    <col min="1" max="1" width="10.140625" customWidth="1"/>
    <col min="2" max="2" width="5.85546875" customWidth="1"/>
    <col min="3" max="3" width="25.28515625" customWidth="1"/>
    <col min="4" max="4" width="6.28515625" customWidth="1"/>
    <col min="5" max="5" width="7" style="16" customWidth="1"/>
    <col min="6" max="6" width="9.42578125" customWidth="1"/>
    <col min="7" max="7" width="20" customWidth="1"/>
    <col min="8" max="8" width="5.85546875" customWidth="1"/>
    <col min="9" max="9" width="22.5703125" customWidth="1"/>
    <col min="10" max="10" width="11.28515625" customWidth="1"/>
    <col min="11" max="12" width="5.28515625" customWidth="1"/>
    <col min="13" max="13" width="5.7109375" customWidth="1"/>
    <col min="14" max="14" width="10" customWidth="1"/>
    <col min="15" max="17" width="4.140625" customWidth="1"/>
    <col min="20" max="20" width="11.5703125" bestFit="1" customWidth="1"/>
  </cols>
  <sheetData>
    <row r="1" spans="1:24">
      <c r="A1" s="77"/>
      <c r="B1" s="77"/>
      <c r="C1" s="77"/>
      <c r="D1" s="77"/>
      <c r="E1" s="77"/>
      <c r="F1" s="77"/>
      <c r="G1" s="77"/>
      <c r="H1" s="77"/>
      <c r="I1" s="77"/>
    </row>
    <row r="2" spans="1:24" ht="15" customHeight="1">
      <c r="A2" s="77"/>
      <c r="B2" s="77"/>
      <c r="C2" s="77"/>
      <c r="D2" s="77"/>
      <c r="E2" s="77"/>
      <c r="F2" s="77"/>
      <c r="G2" s="77"/>
      <c r="H2" s="77"/>
      <c r="I2" s="77"/>
      <c r="J2" s="1"/>
      <c r="S2" s="2"/>
      <c r="T2" s="2"/>
      <c r="U2" s="2"/>
      <c r="V2" s="2"/>
      <c r="W2" s="2"/>
      <c r="X2" s="2"/>
    </row>
    <row r="3" spans="1:24" ht="15.75" customHeight="1">
      <c r="A3" s="77"/>
      <c r="B3" s="77"/>
      <c r="C3" s="77"/>
      <c r="D3" s="77"/>
      <c r="E3" s="77"/>
      <c r="F3" s="77"/>
      <c r="G3" s="77"/>
      <c r="H3" s="77"/>
      <c r="I3" s="77"/>
      <c r="J3" s="3"/>
      <c r="S3" s="2"/>
      <c r="T3" s="2"/>
      <c r="U3" s="2"/>
      <c r="V3" s="2"/>
      <c r="W3" s="2"/>
      <c r="X3" s="2"/>
    </row>
    <row r="4" spans="1:24" ht="19.5" customHeight="1">
      <c r="A4" s="77"/>
      <c r="B4" s="77"/>
      <c r="C4" s="36" t="s">
        <v>17</v>
      </c>
      <c r="D4" s="37"/>
      <c r="E4" s="38"/>
      <c r="F4" s="86"/>
      <c r="G4" s="86"/>
      <c r="H4" s="78"/>
      <c r="I4" s="77"/>
      <c r="J4" s="4"/>
      <c r="S4" s="2"/>
      <c r="T4" s="28"/>
      <c r="U4" s="2"/>
      <c r="V4" s="2"/>
      <c r="W4" s="2"/>
      <c r="X4" s="2"/>
    </row>
    <row r="5" spans="1:24" ht="5.25" customHeight="1">
      <c r="A5" s="77"/>
      <c r="B5" s="77"/>
      <c r="C5" s="85"/>
      <c r="D5" s="37"/>
      <c r="E5" s="38"/>
      <c r="F5" s="45"/>
      <c r="G5" s="45"/>
      <c r="H5" s="78"/>
      <c r="I5" s="77"/>
      <c r="J5" s="4"/>
      <c r="S5" s="2"/>
      <c r="T5" s="2"/>
      <c r="U5" s="2"/>
      <c r="V5" s="2"/>
      <c r="W5" s="2"/>
      <c r="X5" s="2"/>
    </row>
    <row r="6" spans="1:24" ht="16.5" customHeight="1">
      <c r="A6" s="77"/>
      <c r="B6" s="77"/>
      <c r="C6" s="85"/>
      <c r="D6" s="74" t="s">
        <v>39</v>
      </c>
      <c r="E6" s="74" t="s">
        <v>40</v>
      </c>
      <c r="F6" s="74" t="s">
        <v>41</v>
      </c>
      <c r="G6" s="39" t="s">
        <v>0</v>
      </c>
      <c r="H6" s="78"/>
      <c r="I6" s="77"/>
      <c r="J6" s="5"/>
      <c r="K6" s="22"/>
      <c r="L6" s="22"/>
      <c r="M6" s="22"/>
      <c r="S6" s="2"/>
      <c r="T6" s="2"/>
      <c r="U6" s="2"/>
      <c r="V6" s="2"/>
      <c r="W6" s="2"/>
      <c r="X6" s="2"/>
    </row>
    <row r="7" spans="1:24" ht="18" customHeight="1">
      <c r="A7" s="77"/>
      <c r="B7" s="77"/>
      <c r="C7" s="36" t="s">
        <v>21</v>
      </c>
      <c r="D7" s="37"/>
      <c r="E7" s="38"/>
      <c r="F7" s="40"/>
      <c r="G7" s="43">
        <v>680000</v>
      </c>
      <c r="H7" s="78"/>
      <c r="I7" s="77"/>
      <c r="J7" s="23"/>
      <c r="T7" s="2"/>
      <c r="U7" s="2"/>
      <c r="V7" s="2"/>
      <c r="W7" s="2"/>
      <c r="X7" s="2"/>
    </row>
    <row r="8" spans="1:24" ht="5.25" customHeight="1">
      <c r="A8" s="77"/>
      <c r="B8" s="77"/>
      <c r="C8" s="85"/>
      <c r="D8" s="85"/>
      <c r="E8" s="85"/>
      <c r="F8" s="85"/>
      <c r="G8" s="85"/>
      <c r="H8" s="78"/>
      <c r="I8" s="77"/>
      <c r="J8" s="23"/>
      <c r="T8" s="2"/>
      <c r="U8" s="2"/>
      <c r="V8" s="2"/>
      <c r="W8" s="2"/>
      <c r="X8" s="2"/>
    </row>
    <row r="9" spans="1:24">
      <c r="A9" s="77"/>
      <c r="B9" s="77"/>
      <c r="C9" s="36" t="s">
        <v>22</v>
      </c>
      <c r="D9" s="75" t="s">
        <v>42</v>
      </c>
      <c r="E9" s="76"/>
      <c r="F9" s="76"/>
      <c r="G9" s="43">
        <v>0</v>
      </c>
      <c r="H9" s="78"/>
      <c r="I9" s="77"/>
      <c r="J9" s="5"/>
      <c r="T9" s="2"/>
      <c r="U9" s="2"/>
      <c r="V9" s="2"/>
      <c r="W9" s="2"/>
      <c r="X9" s="2"/>
    </row>
    <row r="10" spans="1:24" ht="4.5" customHeight="1">
      <c r="A10" s="77"/>
      <c r="B10" s="77"/>
      <c r="C10" s="85"/>
      <c r="D10" s="85"/>
      <c r="E10" s="85"/>
      <c r="F10" s="85"/>
      <c r="G10" s="85"/>
      <c r="H10" s="78"/>
      <c r="I10" s="77"/>
      <c r="J10" s="5"/>
      <c r="S10" s="2"/>
      <c r="T10" s="2"/>
      <c r="U10" s="2"/>
      <c r="V10" s="2"/>
      <c r="W10" s="2"/>
      <c r="X10" s="2"/>
    </row>
    <row r="11" spans="1:24">
      <c r="A11" s="77"/>
      <c r="B11" s="77"/>
      <c r="C11" s="36" t="s">
        <v>23</v>
      </c>
      <c r="D11" s="75" t="s">
        <v>42</v>
      </c>
      <c r="E11" s="76"/>
      <c r="F11" s="76"/>
      <c r="G11" s="43"/>
      <c r="H11" s="78"/>
      <c r="I11" s="77"/>
      <c r="J11" s="5"/>
      <c r="S11" s="2"/>
      <c r="T11" s="2"/>
      <c r="U11" s="2"/>
      <c r="V11" s="2"/>
      <c r="W11" s="2"/>
      <c r="X11" s="2"/>
    </row>
    <row r="12" spans="1:24" ht="4.5" customHeight="1">
      <c r="A12" s="77"/>
      <c r="B12" s="77"/>
      <c r="C12" s="85"/>
      <c r="D12" s="85"/>
      <c r="E12" s="85"/>
      <c r="F12" s="85"/>
      <c r="G12" s="85"/>
      <c r="H12" s="78"/>
      <c r="I12" s="77"/>
      <c r="J12" s="5"/>
      <c r="S12" s="2"/>
      <c r="T12" s="2"/>
      <c r="U12" s="2"/>
      <c r="V12" s="2"/>
      <c r="W12" s="2"/>
      <c r="X12" s="2"/>
    </row>
    <row r="13" spans="1:24" ht="17.25" customHeight="1">
      <c r="A13" s="77"/>
      <c r="B13" s="77"/>
      <c r="C13" s="36" t="s">
        <v>24</v>
      </c>
      <c r="D13" s="37"/>
      <c r="E13" s="38"/>
      <c r="F13" s="40"/>
      <c r="G13" s="43">
        <v>18000</v>
      </c>
      <c r="H13" s="78"/>
      <c r="I13" s="77"/>
      <c r="J13" s="23"/>
      <c r="N13" s="27"/>
      <c r="S13" s="2"/>
      <c r="T13" s="2"/>
      <c r="U13" s="2"/>
      <c r="V13" s="2"/>
      <c r="W13" s="2"/>
      <c r="X13" s="2"/>
    </row>
    <row r="14" spans="1:24" ht="5.25" customHeight="1">
      <c r="A14" s="77"/>
      <c r="B14" s="77"/>
      <c r="C14" s="85"/>
      <c r="D14" s="85"/>
      <c r="E14" s="85"/>
      <c r="F14" s="85"/>
      <c r="G14" s="85"/>
      <c r="H14" s="78"/>
      <c r="I14" s="77"/>
      <c r="J14" s="23"/>
      <c r="S14" s="2"/>
      <c r="T14" s="2"/>
      <c r="U14" s="2"/>
      <c r="V14" s="2"/>
      <c r="W14" s="2"/>
      <c r="X14" s="2"/>
    </row>
    <row r="15" spans="1:24">
      <c r="A15" s="77"/>
      <c r="B15" s="77"/>
      <c r="C15" s="36" t="s">
        <v>25</v>
      </c>
      <c r="D15" s="41" t="s">
        <v>30</v>
      </c>
      <c r="E15" s="41" t="s">
        <v>31</v>
      </c>
      <c r="F15" s="41" t="s">
        <v>32</v>
      </c>
      <c r="G15" s="43">
        <v>0</v>
      </c>
      <c r="H15" s="78"/>
      <c r="I15" s="77"/>
      <c r="J15" s="5"/>
      <c r="S15" s="2"/>
      <c r="T15" s="2"/>
      <c r="U15" s="2"/>
      <c r="V15" s="2"/>
      <c r="W15" s="2"/>
      <c r="X15" s="2"/>
    </row>
    <row r="16" spans="1:24" ht="4.5" customHeight="1">
      <c r="A16" s="77"/>
      <c r="B16" s="77"/>
      <c r="C16" s="85"/>
      <c r="D16" s="85"/>
      <c r="E16" s="85"/>
      <c r="F16" s="85"/>
      <c r="G16" s="85"/>
      <c r="H16" s="78"/>
      <c r="I16" s="77"/>
      <c r="J16" s="5"/>
      <c r="S16" s="2"/>
      <c r="T16" s="2"/>
      <c r="U16" s="2"/>
      <c r="V16" s="2"/>
      <c r="W16" s="2"/>
      <c r="X16" s="2"/>
    </row>
    <row r="17" spans="1:24" ht="17.25" customHeight="1">
      <c r="A17" s="77"/>
      <c r="B17" s="77"/>
      <c r="C17" s="36" t="s">
        <v>26</v>
      </c>
      <c r="D17" s="37"/>
      <c r="E17" s="38"/>
      <c r="F17" s="40"/>
      <c r="G17" s="43">
        <v>70000</v>
      </c>
      <c r="H17" s="78"/>
      <c r="I17" s="77"/>
      <c r="J17" s="5"/>
      <c r="S17" s="2"/>
      <c r="T17" s="2"/>
      <c r="U17" s="2"/>
      <c r="V17" s="2"/>
      <c r="W17" s="2"/>
      <c r="X17" s="2"/>
    </row>
    <row r="18" spans="1:24" ht="4.5" customHeight="1">
      <c r="A18" s="77"/>
      <c r="B18" s="77"/>
      <c r="C18" s="85"/>
      <c r="D18" s="85"/>
      <c r="E18" s="85"/>
      <c r="F18" s="85"/>
      <c r="G18" s="85"/>
      <c r="H18" s="78"/>
      <c r="I18" s="77"/>
      <c r="J18" s="5"/>
      <c r="S18" s="2"/>
      <c r="T18" s="2"/>
      <c r="U18" s="2"/>
      <c r="V18" s="2"/>
      <c r="W18" s="2"/>
      <c r="X18" s="2"/>
    </row>
    <row r="19" spans="1:24" ht="17.25" customHeight="1">
      <c r="A19" s="77"/>
      <c r="B19" s="77"/>
      <c r="C19" s="36" t="s">
        <v>44</v>
      </c>
      <c r="D19" s="42"/>
      <c r="E19" s="38"/>
      <c r="F19" s="40"/>
      <c r="G19" s="43">
        <v>0</v>
      </c>
      <c r="H19" s="78"/>
      <c r="I19" s="78"/>
      <c r="J19" s="5"/>
      <c r="S19" s="2"/>
      <c r="T19" s="2"/>
      <c r="U19" s="2"/>
      <c r="V19" s="2"/>
      <c r="W19" s="2"/>
      <c r="X19" s="2"/>
    </row>
    <row r="20" spans="1:24">
      <c r="A20" s="77"/>
      <c r="B20" s="77"/>
      <c r="C20" s="84"/>
      <c r="D20" s="84"/>
      <c r="E20" s="84"/>
      <c r="F20" s="84"/>
      <c r="G20" s="84"/>
      <c r="H20" s="78"/>
      <c r="I20" s="78"/>
      <c r="J20" s="5"/>
      <c r="S20" s="2"/>
      <c r="T20" s="2"/>
      <c r="U20" s="2"/>
      <c r="V20" s="2"/>
      <c r="W20" s="2"/>
      <c r="X20" s="2"/>
    </row>
    <row r="21" spans="1:24">
      <c r="A21" s="77"/>
      <c r="B21" s="77"/>
      <c r="C21" s="84"/>
      <c r="D21" s="84"/>
      <c r="E21" s="84"/>
      <c r="F21" s="84"/>
      <c r="G21" s="84"/>
      <c r="H21" s="78"/>
      <c r="I21" s="78"/>
      <c r="J21" s="5"/>
      <c r="S21" s="2"/>
      <c r="T21" s="2"/>
      <c r="U21" s="2"/>
      <c r="V21" s="2"/>
      <c r="W21" s="2"/>
      <c r="X21" s="2"/>
    </row>
    <row r="22" spans="1:24" ht="15" customHeight="1">
      <c r="A22" s="77"/>
      <c r="B22" s="77"/>
      <c r="C22" s="80" t="str">
        <f>CII!L9</f>
        <v>LONG TERM CAPITAL GAIN               -             396509</v>
      </c>
      <c r="D22" s="80"/>
      <c r="E22" s="80"/>
      <c r="F22" s="80"/>
      <c r="G22" s="80"/>
      <c r="H22" s="78"/>
      <c r="I22" s="78"/>
      <c r="J22" s="5"/>
      <c r="S22" s="2"/>
      <c r="T22" s="2"/>
      <c r="U22" s="2"/>
      <c r="V22" s="2"/>
      <c r="W22" s="2"/>
      <c r="X22" s="2"/>
    </row>
    <row r="23" spans="1:24" ht="15" customHeight="1">
      <c r="A23" s="77"/>
      <c r="B23" s="77"/>
      <c r="C23" s="80"/>
      <c r="D23" s="80"/>
      <c r="E23" s="80"/>
      <c r="F23" s="80"/>
      <c r="G23" s="80"/>
      <c r="H23" s="78"/>
      <c r="I23" s="78"/>
      <c r="J23" s="5"/>
      <c r="S23" s="2"/>
      <c r="T23" s="2"/>
      <c r="U23" s="2"/>
      <c r="V23" s="2"/>
      <c r="W23" s="2"/>
      <c r="X23" s="2"/>
    </row>
    <row r="24" spans="1:24" ht="18.75" customHeight="1">
      <c r="A24" s="77"/>
      <c r="B24" s="77"/>
      <c r="C24" s="83"/>
      <c r="D24" s="83"/>
      <c r="E24" s="83"/>
      <c r="F24" s="83"/>
      <c r="G24" s="83"/>
      <c r="H24" s="78"/>
      <c r="I24" s="78"/>
      <c r="J24" s="5"/>
      <c r="K24" s="7"/>
      <c r="L24" s="7"/>
      <c r="M24" s="7"/>
      <c r="N24" s="7"/>
      <c r="O24" s="7"/>
      <c r="S24" s="2"/>
      <c r="T24" s="2"/>
      <c r="U24" s="2"/>
      <c r="V24" s="2"/>
      <c r="W24" s="2"/>
      <c r="X24" s="2"/>
    </row>
    <row r="25" spans="1:24" ht="18.75" customHeight="1">
      <c r="A25" s="77"/>
      <c r="B25" s="77"/>
      <c r="C25" s="83"/>
      <c r="D25" s="83"/>
      <c r="E25" s="83"/>
      <c r="F25" s="83"/>
      <c r="G25" s="83"/>
      <c r="H25" s="78"/>
      <c r="I25" s="78"/>
      <c r="J25" s="6"/>
      <c r="K25" s="7"/>
      <c r="L25" s="7"/>
      <c r="M25" s="7"/>
      <c r="N25" s="7"/>
      <c r="O25" s="7"/>
      <c r="S25" s="2"/>
      <c r="T25" s="2"/>
      <c r="U25" s="2"/>
      <c r="V25" s="2"/>
      <c r="W25" s="2"/>
      <c r="X25" s="2"/>
    </row>
    <row r="26" spans="1:24" ht="18.75" customHeight="1">
      <c r="A26" s="65" t="s">
        <v>33</v>
      </c>
      <c r="B26" s="66"/>
      <c r="C26" s="67"/>
      <c r="D26" s="67"/>
      <c r="E26" s="67"/>
      <c r="F26" s="67"/>
      <c r="G26" s="87" t="s">
        <v>27</v>
      </c>
      <c r="H26" s="87"/>
      <c r="I26" s="87"/>
      <c r="J26" s="6"/>
      <c r="K26" s="7"/>
      <c r="L26" s="7"/>
      <c r="M26" s="7"/>
      <c r="N26" s="7"/>
      <c r="O26" s="7"/>
      <c r="S26" s="2"/>
      <c r="T26" s="2"/>
      <c r="U26" s="2"/>
      <c r="V26" s="2"/>
      <c r="W26" s="2"/>
      <c r="X26" s="2"/>
    </row>
    <row r="27" spans="1:24" ht="18.75" customHeight="1">
      <c r="A27" s="82"/>
      <c r="B27" s="82"/>
      <c r="C27" s="82"/>
      <c r="D27" s="82"/>
      <c r="E27" s="82"/>
      <c r="F27" s="82"/>
      <c r="G27" s="79" t="s">
        <v>37</v>
      </c>
      <c r="H27" s="79"/>
      <c r="I27" s="79"/>
      <c r="J27" s="6"/>
      <c r="K27" s="7"/>
      <c r="L27" s="7"/>
      <c r="M27" s="7"/>
      <c r="N27" s="7"/>
      <c r="O27" s="7"/>
      <c r="S27" s="2"/>
      <c r="T27" s="2"/>
      <c r="U27" s="2"/>
      <c r="V27" s="2"/>
      <c r="W27" s="2"/>
      <c r="X27" s="2"/>
    </row>
    <row r="28" spans="1:24" ht="15" customHeight="1">
      <c r="A28" s="82"/>
      <c r="B28" s="82"/>
      <c r="C28" s="82"/>
      <c r="D28" s="82"/>
      <c r="E28" s="82"/>
      <c r="F28" s="82"/>
      <c r="G28" s="81" t="s">
        <v>38</v>
      </c>
      <c r="H28" s="81"/>
      <c r="I28" s="81"/>
      <c r="J28" s="6"/>
      <c r="K28" s="7"/>
      <c r="L28" s="7"/>
      <c r="M28" s="7"/>
      <c r="N28" s="7"/>
      <c r="O28" s="7"/>
      <c r="S28" s="2"/>
      <c r="T28" s="2"/>
      <c r="U28" s="2"/>
      <c r="V28" s="2"/>
      <c r="W28" s="2"/>
      <c r="X28" s="2"/>
    </row>
    <row r="29" spans="1:24">
      <c r="A29" s="8"/>
      <c r="B29" s="8"/>
      <c r="C29" s="9"/>
      <c r="D29" s="9"/>
      <c r="E29" s="30"/>
      <c r="F29" s="9"/>
      <c r="G29" s="9"/>
      <c r="H29" s="9"/>
      <c r="I29" s="9"/>
      <c r="J29" s="6"/>
      <c r="K29" s="7"/>
      <c r="L29" s="7"/>
      <c r="M29" s="7"/>
      <c r="N29" s="7"/>
      <c r="O29" s="7"/>
      <c r="S29" s="2"/>
      <c r="T29" s="2"/>
      <c r="U29" s="2"/>
      <c r="V29" s="2"/>
      <c r="W29" s="2"/>
      <c r="X29" s="2"/>
    </row>
    <row r="30" spans="1:24" ht="18.75">
      <c r="A30" s="8"/>
      <c r="B30" s="8"/>
      <c r="C30" s="3"/>
      <c r="D30" s="3"/>
      <c r="E30" s="31"/>
      <c r="F30" s="3"/>
      <c r="G30" s="3"/>
      <c r="H30" s="7"/>
      <c r="K30" s="7"/>
      <c r="L30" s="7"/>
      <c r="M30" s="7"/>
      <c r="N30" s="7"/>
      <c r="O30" s="7"/>
      <c r="S30" s="2"/>
      <c r="T30" s="2"/>
      <c r="U30" s="2"/>
      <c r="V30" s="2"/>
      <c r="W30" s="2"/>
      <c r="X30" s="2"/>
    </row>
    <row r="31" spans="1:24" ht="19.5">
      <c r="A31" s="8"/>
      <c r="B31" s="8"/>
      <c r="C31" s="3"/>
      <c r="D31" s="3"/>
      <c r="E31" s="31"/>
      <c r="F31" s="3"/>
      <c r="G31" s="3"/>
      <c r="H31" s="8"/>
      <c r="K31" s="10"/>
      <c r="L31" s="10"/>
      <c r="M31" s="7"/>
      <c r="N31" s="7"/>
      <c r="O31" s="7"/>
      <c r="S31" s="2"/>
      <c r="T31" s="2"/>
      <c r="U31" s="2"/>
      <c r="V31" s="2"/>
      <c r="W31" s="2"/>
      <c r="X31" s="2"/>
    </row>
    <row r="32" spans="1:24" ht="19.5">
      <c r="A32" s="8"/>
      <c r="B32" s="8"/>
      <c r="C32" s="7"/>
      <c r="D32" s="7"/>
      <c r="E32" s="32"/>
      <c r="F32" s="4"/>
      <c r="G32" s="4"/>
      <c r="H32" s="4"/>
      <c r="K32" s="10"/>
      <c r="L32" s="10"/>
      <c r="M32" s="7"/>
      <c r="N32" s="7"/>
      <c r="O32" s="7"/>
      <c r="S32" s="2"/>
      <c r="T32" s="2"/>
      <c r="U32" s="2"/>
      <c r="V32" s="2"/>
      <c r="W32" s="2"/>
      <c r="X32" s="2"/>
    </row>
    <row r="33" spans="1:24" ht="16.5">
      <c r="A33" s="8"/>
      <c r="B33" s="8"/>
      <c r="C33" s="6"/>
      <c r="D33" s="6"/>
      <c r="E33" s="33"/>
      <c r="F33" s="6"/>
      <c r="G33" s="6"/>
      <c r="H33" s="6"/>
      <c r="K33" s="10"/>
      <c r="L33" s="10"/>
      <c r="M33" s="7"/>
      <c r="N33" s="7"/>
      <c r="O33" s="7"/>
      <c r="S33" s="2"/>
      <c r="T33" s="2"/>
      <c r="U33" s="2"/>
      <c r="V33" s="2"/>
      <c r="W33" s="2"/>
      <c r="X33" s="2"/>
    </row>
    <row r="34" spans="1:24" ht="16.5">
      <c r="A34" s="8"/>
      <c r="B34" s="8"/>
      <c r="C34" s="11"/>
      <c r="D34" s="11"/>
      <c r="E34" s="34"/>
      <c r="F34" s="12"/>
      <c r="G34" s="11"/>
      <c r="H34" s="11"/>
      <c r="K34" s="10"/>
      <c r="L34" s="10"/>
      <c r="M34" s="2"/>
      <c r="N34" s="2"/>
      <c r="O34" s="2"/>
      <c r="S34" s="2"/>
      <c r="T34" s="2"/>
      <c r="U34" s="2"/>
      <c r="V34" s="2"/>
      <c r="W34" s="2"/>
      <c r="X34" s="2"/>
    </row>
    <row r="35" spans="1:24" ht="16.5">
      <c r="A35" s="8"/>
      <c r="B35" s="8"/>
      <c r="C35" s="11"/>
      <c r="D35" s="11"/>
      <c r="E35" s="34"/>
      <c r="F35" s="11"/>
      <c r="G35" s="11"/>
      <c r="H35" s="11"/>
      <c r="K35" s="10"/>
      <c r="L35" s="10"/>
      <c r="M35" s="2"/>
      <c r="N35" s="2"/>
      <c r="O35" s="2"/>
      <c r="S35" s="2"/>
      <c r="T35" s="2"/>
      <c r="U35" s="2"/>
      <c r="V35" s="2"/>
      <c r="W35" s="2"/>
      <c r="X35" s="2"/>
    </row>
    <row r="36" spans="1:24" ht="16.5">
      <c r="A36" s="8"/>
      <c r="B36" s="8"/>
      <c r="C36" s="11"/>
      <c r="D36" s="11"/>
      <c r="E36" s="34"/>
      <c r="F36" s="11"/>
      <c r="G36" s="11"/>
      <c r="H36" s="11"/>
      <c r="K36" s="10"/>
      <c r="L36" s="10"/>
      <c r="M36" s="2"/>
      <c r="N36" s="2"/>
      <c r="O36" s="2"/>
      <c r="S36" s="2"/>
      <c r="T36" s="2"/>
      <c r="U36" s="2"/>
      <c r="V36" s="2"/>
      <c r="W36" s="2"/>
      <c r="X36" s="2"/>
    </row>
    <row r="37" spans="1:24" ht="16.5">
      <c r="A37" s="8"/>
      <c r="B37" s="8"/>
      <c r="C37" s="11"/>
      <c r="D37" s="11"/>
      <c r="E37" s="34"/>
      <c r="F37" s="11"/>
      <c r="G37" s="11"/>
      <c r="H37" s="11"/>
      <c r="K37" s="10"/>
      <c r="L37" s="10"/>
      <c r="M37" s="2"/>
      <c r="N37" s="2"/>
      <c r="O37" s="2"/>
      <c r="S37" s="2"/>
      <c r="T37" s="2"/>
      <c r="U37" s="2"/>
      <c r="V37" s="2"/>
      <c r="W37" s="2"/>
      <c r="X37" s="2"/>
    </row>
    <row r="38" spans="1:24" ht="16.5">
      <c r="A38" s="8"/>
      <c r="B38" s="8"/>
      <c r="C38" s="11"/>
      <c r="D38" s="11"/>
      <c r="E38" s="34"/>
      <c r="F38" s="11"/>
      <c r="G38" s="11"/>
      <c r="H38" s="11"/>
      <c r="K38" s="10"/>
      <c r="L38" s="13"/>
      <c r="M38" s="2"/>
      <c r="N38" s="2"/>
      <c r="O38" s="2"/>
      <c r="S38" s="2"/>
      <c r="T38" s="2"/>
      <c r="U38" s="2"/>
      <c r="V38" s="2"/>
      <c r="W38" s="2"/>
      <c r="X38" s="2"/>
    </row>
    <row r="39" spans="1:24" ht="16.5">
      <c r="A39" s="8"/>
      <c r="B39" s="8"/>
      <c r="C39" s="11"/>
      <c r="D39" s="11"/>
      <c r="E39" s="34"/>
      <c r="F39" s="11"/>
      <c r="G39" s="11"/>
      <c r="H39" s="11"/>
      <c r="I39" s="13"/>
      <c r="J39" s="10"/>
      <c r="K39" s="10"/>
      <c r="L39" s="13"/>
      <c r="M39" s="2"/>
      <c r="N39" s="2"/>
      <c r="O39" s="2"/>
      <c r="S39" s="2"/>
      <c r="T39" s="2"/>
      <c r="U39" s="2"/>
      <c r="V39" s="2"/>
      <c r="W39" s="2"/>
      <c r="X39" s="2"/>
    </row>
    <row r="40" spans="1:24" ht="16.5">
      <c r="A40" s="8"/>
      <c r="B40" s="8"/>
      <c r="C40" s="11"/>
      <c r="D40" s="11"/>
      <c r="E40" s="34"/>
      <c r="F40" s="11"/>
      <c r="G40" s="11"/>
      <c r="H40" s="11"/>
      <c r="I40" s="13"/>
      <c r="J40" s="13"/>
      <c r="K40" s="10"/>
      <c r="M40" s="2"/>
      <c r="N40" s="2"/>
      <c r="O40" s="2"/>
      <c r="S40" s="2"/>
      <c r="T40" s="2"/>
      <c r="U40" s="2"/>
      <c r="V40" s="2"/>
      <c r="W40" s="2"/>
      <c r="X40" s="2"/>
    </row>
    <row r="41" spans="1:24" ht="16.5">
      <c r="A41" s="8"/>
      <c r="B41" s="8"/>
      <c r="C41" s="11"/>
      <c r="D41" s="11"/>
      <c r="E41" s="34"/>
      <c r="F41" s="11"/>
      <c r="G41" s="11"/>
      <c r="H41" s="11"/>
      <c r="I41" s="14"/>
      <c r="J41" s="14"/>
      <c r="K41" s="14"/>
      <c r="L41" s="10"/>
      <c r="M41" s="2"/>
      <c r="N41" s="2"/>
      <c r="O41" s="2"/>
      <c r="S41" s="2"/>
      <c r="T41" s="2"/>
      <c r="U41" s="2"/>
      <c r="V41" s="2"/>
      <c r="W41" s="2"/>
      <c r="X41" s="2"/>
    </row>
    <row r="42" spans="1:24" ht="16.5">
      <c r="A42" s="8"/>
      <c r="B42" s="8"/>
      <c r="C42" s="11"/>
      <c r="D42" s="11"/>
      <c r="E42" s="34"/>
      <c r="F42" s="11"/>
      <c r="G42" s="11"/>
      <c r="H42" s="11"/>
      <c r="I42" s="13"/>
      <c r="J42" s="13"/>
      <c r="K42" s="13"/>
      <c r="M42" s="2"/>
      <c r="N42" s="2"/>
      <c r="O42" s="2"/>
      <c r="S42" s="2"/>
      <c r="T42" s="2"/>
      <c r="U42" s="2"/>
      <c r="V42" s="2"/>
      <c r="W42" s="2"/>
      <c r="X42" s="2"/>
    </row>
    <row r="43" spans="1:24" ht="16.5">
      <c r="A43" s="8"/>
      <c r="B43" s="8"/>
      <c r="C43" s="11"/>
      <c r="D43" s="11"/>
      <c r="E43" s="34"/>
      <c r="F43" s="11"/>
      <c r="G43" s="11"/>
      <c r="H43" s="11"/>
      <c r="I43" s="13"/>
      <c r="J43" s="13"/>
      <c r="K43" s="13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4" ht="16.5">
      <c r="A44" s="8"/>
      <c r="B44" s="8"/>
      <c r="C44" s="7"/>
      <c r="D44" s="7"/>
      <c r="E44" s="32"/>
      <c r="F44" s="7"/>
      <c r="G44" s="7"/>
      <c r="H44" s="7"/>
      <c r="I44" s="15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4">
      <c r="A45" s="8"/>
      <c r="B45" s="8"/>
      <c r="C45" s="9"/>
      <c r="D45" s="9"/>
      <c r="E45" s="30"/>
      <c r="F45" s="9"/>
      <c r="G45" s="9"/>
      <c r="H45" s="9"/>
      <c r="I45" s="9"/>
      <c r="J45" s="5"/>
      <c r="K45" s="5"/>
      <c r="L45" s="5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24">
      <c r="A46" s="8"/>
      <c r="B46" s="8"/>
      <c r="C46" s="9"/>
      <c r="D46" s="9"/>
      <c r="E46" s="30"/>
      <c r="F46" s="9"/>
      <c r="G46" s="9"/>
      <c r="H46" s="9"/>
      <c r="I46" s="9"/>
      <c r="J46" s="5"/>
      <c r="K46" s="5"/>
      <c r="L46" s="5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24">
      <c r="A47" s="8"/>
      <c r="B47" s="8"/>
      <c r="C47" s="9"/>
      <c r="D47" s="9"/>
      <c r="E47" s="30"/>
      <c r="F47" s="9"/>
      <c r="G47" s="9"/>
      <c r="H47" s="9"/>
      <c r="I47" s="9"/>
      <c r="J47" s="9"/>
      <c r="K47" s="9"/>
      <c r="L47" s="9"/>
    </row>
    <row r="48" spans="1:24">
      <c r="A48" s="8"/>
      <c r="B48" s="8"/>
      <c r="C48" s="9"/>
      <c r="D48" s="9"/>
      <c r="E48" s="30"/>
      <c r="F48" s="9"/>
      <c r="G48" s="9"/>
      <c r="H48" s="9"/>
      <c r="I48" s="9"/>
      <c r="J48" s="9"/>
      <c r="K48" s="9"/>
      <c r="L48" s="9"/>
    </row>
    <row r="49" spans="1:12">
      <c r="A49" s="8"/>
      <c r="B49" s="8"/>
      <c r="C49" s="9"/>
      <c r="D49" s="9"/>
      <c r="E49" s="30"/>
      <c r="F49" s="9"/>
      <c r="G49" s="9"/>
      <c r="H49" s="9"/>
      <c r="I49" s="9"/>
      <c r="J49" s="9"/>
      <c r="K49" s="9"/>
      <c r="L49" s="9"/>
    </row>
    <row r="50" spans="1:12">
      <c r="A50" s="8"/>
      <c r="B50" s="8"/>
      <c r="C50" s="9"/>
      <c r="D50" s="9"/>
      <c r="E50" s="30"/>
      <c r="F50" s="9"/>
      <c r="G50" s="9"/>
      <c r="H50" s="9"/>
      <c r="I50" s="9"/>
      <c r="J50" s="9"/>
      <c r="K50" s="9"/>
      <c r="L50" s="9"/>
    </row>
    <row r="51" spans="1:12">
      <c r="A51" s="8"/>
      <c r="B51" s="8"/>
      <c r="C51" s="8"/>
      <c r="D51" s="8"/>
      <c r="E51" s="35"/>
      <c r="F51" s="8"/>
      <c r="G51" s="8"/>
      <c r="H51" s="8"/>
      <c r="I51" s="8"/>
      <c r="J51" s="8"/>
      <c r="K51" s="8"/>
      <c r="L51" s="8"/>
    </row>
    <row r="52" spans="1:12">
      <c r="A52" s="8"/>
      <c r="B52" s="8"/>
      <c r="C52" s="8"/>
      <c r="D52" s="8"/>
      <c r="E52" s="35"/>
      <c r="F52" s="8"/>
      <c r="G52" s="8"/>
      <c r="H52" s="8"/>
      <c r="I52" s="8"/>
      <c r="J52" s="8"/>
      <c r="K52" s="8"/>
      <c r="L52" s="8"/>
    </row>
    <row r="53" spans="1:12">
      <c r="A53" s="8"/>
      <c r="B53" s="8"/>
      <c r="C53" s="8"/>
      <c r="D53" s="8"/>
      <c r="E53" s="35"/>
      <c r="F53" s="8"/>
      <c r="G53" s="8"/>
      <c r="H53" s="8"/>
      <c r="I53" s="8"/>
      <c r="J53" s="8"/>
      <c r="K53" s="8"/>
      <c r="L53" s="8"/>
    </row>
    <row r="54" spans="1:12">
      <c r="A54" s="8"/>
      <c r="B54" s="8"/>
      <c r="C54" s="8"/>
      <c r="D54" s="8"/>
      <c r="E54" s="35"/>
      <c r="F54" s="8"/>
      <c r="G54" s="8"/>
      <c r="H54" s="8"/>
      <c r="I54" s="8"/>
      <c r="J54" s="8"/>
      <c r="K54" s="8"/>
      <c r="L54" s="8"/>
    </row>
    <row r="55" spans="1:12">
      <c r="A55" s="8"/>
      <c r="B55" s="8"/>
      <c r="C55" s="8"/>
      <c r="D55" s="8"/>
      <c r="E55" s="35"/>
      <c r="F55" s="8"/>
      <c r="G55" s="8"/>
      <c r="H55" s="8"/>
      <c r="I55" s="8"/>
      <c r="J55" s="8"/>
      <c r="K55" s="8"/>
      <c r="L55" s="8"/>
    </row>
    <row r="56" spans="1:12">
      <c r="A56" s="8"/>
      <c r="B56" s="8"/>
      <c r="C56" s="8"/>
      <c r="D56" s="8"/>
      <c r="E56" s="35"/>
      <c r="F56" s="8"/>
      <c r="G56" s="8"/>
      <c r="H56" s="8"/>
      <c r="I56" s="8"/>
      <c r="J56" s="8"/>
      <c r="K56" s="8"/>
      <c r="L56" s="8"/>
    </row>
    <row r="57" spans="1:12">
      <c r="A57" s="8"/>
      <c r="B57" s="8"/>
      <c r="C57" s="8"/>
      <c r="D57" s="8"/>
      <c r="E57" s="35"/>
      <c r="F57" s="8"/>
      <c r="G57" s="8"/>
      <c r="H57" s="8"/>
      <c r="I57" s="8"/>
      <c r="J57" s="8"/>
      <c r="K57" s="8"/>
      <c r="L57" s="8"/>
    </row>
    <row r="58" spans="1:12">
      <c r="A58" s="8"/>
      <c r="B58" s="8"/>
      <c r="C58" s="8"/>
      <c r="D58" s="8"/>
      <c r="E58" s="35"/>
      <c r="F58" s="8"/>
      <c r="G58" s="8"/>
      <c r="H58" s="8"/>
      <c r="I58" s="8"/>
      <c r="J58" s="8"/>
      <c r="K58" s="8"/>
      <c r="L58" s="8"/>
    </row>
    <row r="59" spans="1:12">
      <c r="A59" s="8"/>
      <c r="B59" s="8"/>
      <c r="C59" s="8"/>
      <c r="D59" s="8"/>
      <c r="E59" s="35"/>
      <c r="F59" s="8"/>
      <c r="G59" s="8"/>
      <c r="H59" s="8"/>
      <c r="I59" s="8"/>
      <c r="J59" s="8"/>
      <c r="K59" s="8"/>
      <c r="L59" s="8"/>
    </row>
    <row r="60" spans="1:12">
      <c r="A60" s="8"/>
      <c r="B60" s="8"/>
      <c r="C60" s="8"/>
      <c r="D60" s="8"/>
      <c r="E60" s="35"/>
      <c r="F60" s="8"/>
      <c r="G60" s="8"/>
      <c r="H60" s="8"/>
      <c r="I60" s="8"/>
      <c r="J60" s="8"/>
      <c r="K60" s="8"/>
      <c r="L60" s="8"/>
    </row>
    <row r="61" spans="1:12">
      <c r="A61" s="8"/>
      <c r="B61" s="8"/>
      <c r="C61" s="8"/>
      <c r="D61" s="8"/>
      <c r="E61" s="35"/>
      <c r="F61" s="8"/>
      <c r="G61" s="8"/>
      <c r="H61" s="8"/>
      <c r="I61" s="8"/>
      <c r="J61" s="8"/>
      <c r="K61" s="8"/>
      <c r="L61" s="8"/>
    </row>
    <row r="62" spans="1:12">
      <c r="A62" s="8"/>
      <c r="B62" s="8"/>
      <c r="C62" s="8"/>
      <c r="D62" s="8"/>
      <c r="E62" s="35"/>
      <c r="F62" s="8"/>
      <c r="G62" s="8"/>
      <c r="H62" s="8"/>
      <c r="I62" s="8"/>
      <c r="J62" s="8"/>
      <c r="K62" s="8"/>
      <c r="L62" s="8"/>
    </row>
    <row r="63" spans="1:12">
      <c r="A63" s="8"/>
      <c r="B63" s="8"/>
      <c r="C63" s="8"/>
      <c r="D63" s="8"/>
      <c r="E63" s="35"/>
      <c r="F63" s="8"/>
      <c r="G63" s="8"/>
      <c r="H63" s="8"/>
      <c r="I63" s="8"/>
      <c r="J63" s="8"/>
      <c r="K63" s="8"/>
      <c r="L63" s="8"/>
    </row>
    <row r="64" spans="1:12">
      <c r="A64" s="8"/>
      <c r="B64" s="8"/>
      <c r="C64" s="8"/>
      <c r="D64" s="8"/>
      <c r="E64" s="35"/>
      <c r="F64" s="8"/>
      <c r="G64" s="8"/>
      <c r="H64" s="8"/>
      <c r="I64" s="8"/>
      <c r="J64" s="8"/>
      <c r="K64" s="8"/>
      <c r="L64" s="8"/>
    </row>
    <row r="65" spans="1:12">
      <c r="A65" s="8"/>
      <c r="B65" s="8"/>
      <c r="C65" s="8"/>
      <c r="D65" s="8"/>
      <c r="E65" s="35"/>
      <c r="F65" s="8"/>
      <c r="G65" s="8"/>
      <c r="H65" s="8"/>
      <c r="I65" s="8"/>
      <c r="J65" s="8"/>
      <c r="K65" s="8"/>
      <c r="L65" s="8"/>
    </row>
    <row r="66" spans="1:12">
      <c r="A66" s="8"/>
      <c r="B66" s="8"/>
      <c r="C66" s="8"/>
      <c r="D66" s="8"/>
      <c r="E66" s="35"/>
      <c r="F66" s="8"/>
      <c r="G66" s="8"/>
      <c r="H66" s="8"/>
      <c r="I66" s="8"/>
      <c r="J66" s="8"/>
      <c r="K66" s="8"/>
      <c r="L66" s="8"/>
    </row>
    <row r="67" spans="1:12">
      <c r="A67" s="8"/>
      <c r="B67" s="8"/>
      <c r="C67" s="8"/>
      <c r="D67" s="8"/>
      <c r="E67" s="35"/>
      <c r="F67" s="8"/>
      <c r="G67" s="8"/>
      <c r="H67" s="8"/>
      <c r="I67" s="8"/>
      <c r="J67" s="8"/>
      <c r="K67" s="8"/>
      <c r="L67" s="8"/>
    </row>
    <row r="68" spans="1:12">
      <c r="A68" s="8"/>
      <c r="B68" s="8"/>
      <c r="C68" s="8"/>
      <c r="D68" s="8"/>
      <c r="E68" s="35"/>
      <c r="F68" s="8"/>
      <c r="G68" s="8"/>
      <c r="H68" s="8"/>
      <c r="I68" s="8"/>
      <c r="J68" s="8"/>
      <c r="K68" s="8"/>
      <c r="L68" s="8"/>
    </row>
    <row r="69" spans="1:12">
      <c r="A69" s="8"/>
      <c r="B69" s="8"/>
      <c r="C69" s="8"/>
      <c r="D69" s="8"/>
      <c r="E69" s="35"/>
      <c r="F69" s="8"/>
      <c r="G69" s="8"/>
      <c r="H69" s="8"/>
      <c r="I69" s="8"/>
      <c r="J69" s="8"/>
      <c r="K69" s="8"/>
      <c r="L69" s="8"/>
    </row>
    <row r="70" spans="1:12">
      <c r="A70" s="8"/>
      <c r="B70" s="8"/>
      <c r="C70" s="8"/>
      <c r="D70" s="8"/>
      <c r="E70" s="35"/>
      <c r="F70" s="8"/>
      <c r="G70" s="8"/>
      <c r="H70" s="8"/>
      <c r="I70" s="8"/>
      <c r="J70" s="8"/>
      <c r="K70" s="8"/>
      <c r="L70" s="8"/>
    </row>
    <row r="71" spans="1:12">
      <c r="A71" s="8"/>
      <c r="B71" s="8"/>
      <c r="C71" s="8"/>
      <c r="D71" s="8"/>
      <c r="E71" s="35"/>
      <c r="F71" s="8"/>
      <c r="G71" s="8"/>
      <c r="H71" s="8"/>
      <c r="I71" s="8"/>
      <c r="J71" s="8"/>
      <c r="K71" s="8"/>
      <c r="L71" s="8"/>
    </row>
    <row r="72" spans="1:12">
      <c r="A72" s="8"/>
      <c r="B72" s="8"/>
      <c r="C72" s="8"/>
      <c r="D72" s="8"/>
      <c r="E72" s="35"/>
      <c r="F72" s="8"/>
      <c r="G72" s="8"/>
      <c r="H72" s="8"/>
      <c r="I72" s="8"/>
      <c r="J72" s="8"/>
      <c r="K72" s="8"/>
      <c r="L72" s="8"/>
    </row>
    <row r="73" spans="1:12">
      <c r="A73" s="8"/>
      <c r="B73" s="8"/>
      <c r="C73" s="8"/>
      <c r="D73" s="8"/>
      <c r="E73" s="35"/>
      <c r="F73" s="8"/>
      <c r="G73" s="8"/>
      <c r="H73" s="8"/>
      <c r="I73" s="8"/>
      <c r="J73" s="8"/>
      <c r="K73" s="8"/>
      <c r="L73" s="8"/>
    </row>
    <row r="74" spans="1:12">
      <c r="A74" s="8"/>
      <c r="B74" s="8"/>
      <c r="C74" s="8"/>
      <c r="D74" s="8"/>
      <c r="E74" s="35"/>
      <c r="F74" s="8"/>
      <c r="G74" s="8"/>
      <c r="H74" s="8"/>
      <c r="I74" s="8"/>
      <c r="J74" s="8"/>
      <c r="K74" s="8"/>
      <c r="L74" s="8"/>
    </row>
    <row r="75" spans="1:12">
      <c r="A75" s="8"/>
      <c r="B75" s="8"/>
      <c r="C75" s="8"/>
      <c r="D75" s="8"/>
      <c r="E75" s="35"/>
      <c r="F75" s="8"/>
      <c r="G75" s="8"/>
      <c r="H75" s="8"/>
      <c r="I75" s="8"/>
      <c r="J75" s="8"/>
      <c r="K75" s="8"/>
      <c r="L75" s="8"/>
    </row>
    <row r="76" spans="1:12">
      <c r="A76" s="8"/>
      <c r="B76" s="8"/>
      <c r="C76" s="8"/>
      <c r="D76" s="8"/>
      <c r="E76" s="35"/>
      <c r="F76" s="8"/>
      <c r="G76" s="8"/>
      <c r="H76" s="8"/>
      <c r="I76" s="8"/>
      <c r="J76" s="8"/>
      <c r="K76" s="8"/>
      <c r="L76" s="8"/>
    </row>
    <row r="77" spans="1:12">
      <c r="A77" s="8"/>
      <c r="B77" s="8"/>
      <c r="C77" s="8"/>
      <c r="D77" s="8"/>
      <c r="E77" s="35"/>
      <c r="F77" s="8"/>
      <c r="G77" s="8"/>
      <c r="H77" s="8"/>
      <c r="I77" s="8"/>
      <c r="J77" s="8"/>
      <c r="K77" s="8"/>
      <c r="L77" s="8"/>
    </row>
    <row r="78" spans="1:12">
      <c r="A78" s="8"/>
      <c r="B78" s="8"/>
      <c r="C78" s="8"/>
      <c r="D78" s="8"/>
      <c r="E78" s="35"/>
      <c r="F78" s="8"/>
      <c r="G78" s="8"/>
      <c r="H78" s="8"/>
      <c r="I78" s="8"/>
      <c r="J78" s="8"/>
      <c r="K78" s="8"/>
      <c r="L78" s="8"/>
    </row>
    <row r="79" spans="1:12">
      <c r="A79" s="8"/>
      <c r="B79" s="8"/>
      <c r="C79" s="8"/>
      <c r="D79" s="8"/>
      <c r="E79" s="35"/>
      <c r="F79" s="8"/>
      <c r="G79" s="8"/>
      <c r="H79" s="8"/>
      <c r="I79" s="8"/>
      <c r="J79" s="8"/>
      <c r="K79" s="8"/>
      <c r="L79" s="8"/>
    </row>
    <row r="80" spans="1:12">
      <c r="A80" s="8"/>
      <c r="B80" s="8"/>
      <c r="C80" s="8"/>
      <c r="D80" s="8"/>
      <c r="E80" s="35"/>
      <c r="F80" s="8"/>
      <c r="G80" s="8"/>
      <c r="H80" s="8"/>
      <c r="I80" s="8"/>
      <c r="J80" s="8"/>
      <c r="K80" s="8"/>
      <c r="L80" s="8"/>
    </row>
    <row r="81" spans="1:12">
      <c r="A81" s="8"/>
      <c r="B81" s="8"/>
      <c r="C81" s="8"/>
      <c r="D81" s="8"/>
      <c r="E81" s="35"/>
      <c r="F81" s="8"/>
      <c r="G81" s="8"/>
      <c r="H81" s="8"/>
      <c r="I81" s="8"/>
      <c r="J81" s="8"/>
      <c r="K81" s="8"/>
      <c r="L81" s="8"/>
    </row>
    <row r="82" spans="1:12">
      <c r="A82" s="8"/>
      <c r="B82" s="8"/>
      <c r="C82" s="8"/>
      <c r="D82" s="8"/>
      <c r="E82" s="35"/>
      <c r="F82" s="8"/>
      <c r="G82" s="8"/>
      <c r="H82" s="8"/>
      <c r="I82" s="8"/>
      <c r="J82" s="8"/>
      <c r="K82" s="8"/>
      <c r="L82" s="8"/>
    </row>
    <row r="83" spans="1:12">
      <c r="A83" s="8"/>
      <c r="B83" s="8"/>
      <c r="C83" s="8"/>
      <c r="D83" s="8"/>
      <c r="E83" s="35"/>
      <c r="F83" s="8"/>
      <c r="G83" s="8"/>
      <c r="H83" s="8"/>
      <c r="I83" s="8"/>
      <c r="J83" s="8"/>
      <c r="K83" s="8"/>
      <c r="L83" s="8"/>
    </row>
    <row r="84" spans="1:12">
      <c r="A84" s="8"/>
      <c r="B84" s="8"/>
      <c r="C84" s="8"/>
      <c r="D84" s="8"/>
      <c r="E84" s="35"/>
      <c r="F84" s="8"/>
      <c r="G84" s="8"/>
      <c r="H84" s="8"/>
      <c r="I84" s="8"/>
      <c r="J84" s="8"/>
      <c r="K84" s="8"/>
      <c r="L84" s="8"/>
    </row>
    <row r="85" spans="1:12">
      <c r="A85" s="8"/>
      <c r="B85" s="8"/>
      <c r="C85" s="8"/>
      <c r="D85" s="8"/>
      <c r="E85" s="35"/>
      <c r="F85" s="8"/>
      <c r="G85" s="8"/>
      <c r="H85" s="8"/>
      <c r="I85" s="8"/>
      <c r="J85" s="8"/>
      <c r="K85" s="8"/>
      <c r="L85" s="8"/>
    </row>
    <row r="86" spans="1:12">
      <c r="A86" s="8"/>
      <c r="B86" s="8"/>
      <c r="C86" s="8"/>
      <c r="D86" s="8"/>
      <c r="E86" s="35"/>
      <c r="F86" s="8"/>
      <c r="G86" s="8"/>
      <c r="H86" s="8"/>
      <c r="I86" s="8"/>
      <c r="J86" s="8"/>
      <c r="K86" s="8"/>
      <c r="L86" s="8"/>
    </row>
    <row r="87" spans="1:12">
      <c r="A87" s="8"/>
      <c r="B87" s="8"/>
      <c r="C87" s="8"/>
      <c r="D87" s="8"/>
      <c r="E87" s="35"/>
      <c r="F87" s="8"/>
      <c r="G87" s="8"/>
      <c r="H87" s="8"/>
      <c r="I87" s="8"/>
      <c r="J87" s="8"/>
      <c r="K87" s="8"/>
      <c r="L87" s="8"/>
    </row>
    <row r="88" spans="1:12">
      <c r="A88" s="8"/>
      <c r="B88" s="8"/>
      <c r="C88" s="8"/>
      <c r="D88" s="8"/>
      <c r="E88" s="35"/>
      <c r="F88" s="8"/>
      <c r="G88" s="8"/>
      <c r="H88" s="8"/>
      <c r="I88" s="8"/>
      <c r="J88" s="8"/>
      <c r="K88" s="8"/>
      <c r="L88" s="8"/>
    </row>
    <row r="89" spans="1:12">
      <c r="A89" s="8"/>
      <c r="B89" s="8"/>
      <c r="C89" s="8"/>
      <c r="D89" s="8"/>
      <c r="E89" s="35"/>
      <c r="F89" s="8"/>
      <c r="G89" s="8"/>
      <c r="H89" s="8"/>
      <c r="I89" s="8"/>
      <c r="J89" s="8"/>
      <c r="K89" s="8"/>
      <c r="L89" s="8"/>
    </row>
    <row r="90" spans="1:12">
      <c r="A90" s="8"/>
      <c r="B90" s="8"/>
      <c r="C90" s="8"/>
      <c r="D90" s="8"/>
      <c r="E90" s="35"/>
      <c r="F90" s="8"/>
      <c r="G90" s="8"/>
      <c r="H90" s="8"/>
      <c r="I90" s="8"/>
      <c r="J90" s="8"/>
      <c r="K90" s="8"/>
      <c r="L90" s="8"/>
    </row>
    <row r="91" spans="1:12">
      <c r="A91" s="8"/>
      <c r="B91" s="8"/>
      <c r="C91" s="8"/>
      <c r="D91" s="8"/>
      <c r="E91" s="35"/>
      <c r="F91" s="8"/>
      <c r="G91" s="8"/>
      <c r="H91" s="8"/>
      <c r="I91" s="8"/>
      <c r="J91" s="8"/>
      <c r="K91" s="8"/>
      <c r="L91" s="8"/>
    </row>
    <row r="92" spans="1:12">
      <c r="A92" s="8"/>
      <c r="B92" s="8"/>
      <c r="C92" s="8"/>
      <c r="D92" s="8"/>
      <c r="E92" s="35"/>
      <c r="F92" s="8"/>
      <c r="G92" s="8"/>
      <c r="H92" s="8"/>
      <c r="I92" s="8"/>
      <c r="J92" s="8"/>
      <c r="K92" s="8"/>
      <c r="L92" s="8"/>
    </row>
  </sheetData>
  <sheetProtection password="B93D" sheet="1" objects="1" scenarios="1"/>
  <protectedRanges>
    <protectedRange sqref="G19" name="Range12"/>
    <protectedRange sqref="G17" name="Range10"/>
    <protectedRange sqref="G15" name="Range8"/>
    <protectedRange sqref="G13" name="Range6"/>
    <protectedRange sqref="G11" name="Range4"/>
    <protectedRange sqref="G9" name="Range3"/>
    <protectedRange sqref="G7" name="Range2"/>
  </protectedRanges>
  <customSheetViews>
    <customSheetView guid="{2F65B032-94B8-4820-930C-BF4F2D1BA9BB}" showPageBreaks="1" printArea="1" view="pageBreakPreview">
      <pane xSplit="9" ySplit="27.8" topLeftCell="J29" activePane="bottomRight" state="frozen"/>
      <selection pane="bottomRight" activeCell="C18" sqref="C18:G18"/>
      <rowBreaks count="1" manualBreakCount="1">
        <brk id="28" max="16383" man="1"/>
      </rowBreaks>
      <colBreaks count="1" manualBreakCount="1">
        <brk id="9" max="1048575" man="1"/>
      </colBreaks>
      <pageMargins left="0.70866141732283472" right="0.70866141732283472" top="0.74803149606299213" bottom="0.74803149606299213" header="0.31496062992125984" footer="0.31496062992125984"/>
      <pageSetup orientation="portrait" r:id="rId1"/>
    </customSheetView>
    <customSheetView guid="{3BE88069-D439-40D6-B2D8-2B4DDAE559BB}" showPageBreaks="1" showGridLines="0" printArea="1" view="pageBreakPreview">
      <pane xSplit="9" ySplit="27" topLeftCell="J28" activePane="bottomRight" state="frozen"/>
      <selection pane="bottomRight" activeCell="J22" sqref="J22"/>
      <rowBreaks count="1" manualBreakCount="1">
        <brk id="27" max="16383" man="1"/>
      </rowBreaks>
      <colBreaks count="1" manualBreakCount="1">
        <brk id="9" max="1048575" man="1"/>
      </colBreaks>
      <pageMargins left="0.7" right="0.7" top="0.75" bottom="0.75" header="0.3" footer="0.3"/>
      <pageSetup orientation="portrait" horizontalDpi="300" verticalDpi="300" r:id="rId2"/>
    </customSheetView>
    <customSheetView guid="{966BC661-EB3C-4000-9122-CBE9C7AE504C}" showPageBreaks="1" printArea="1" view="pageBreakPreview">
      <pane xSplit="9" ySplit="28" topLeftCell="J30" activePane="bottomRight" state="frozen"/>
      <selection pane="bottomRight" activeCell="C18" sqref="C18:G18"/>
      <rowBreaks count="1" manualBreakCount="1">
        <brk id="28" max="16383" man="1"/>
      </rowBreaks>
      <colBreaks count="1" manualBreakCount="1">
        <brk id="9" max="1048575" man="1"/>
      </colBreaks>
      <pageMargins left="0.70866141732283472" right="0.70866141732283472" top="0.74803149606299213" bottom="0.74803149606299213" header="0.31496062992125984" footer="0.31496062992125984"/>
      <pageSetup orientation="portrait" r:id="rId3"/>
    </customSheetView>
  </customSheetViews>
  <mergeCells count="22">
    <mergeCell ref="G27:I27"/>
    <mergeCell ref="C22:G23"/>
    <mergeCell ref="G28:I28"/>
    <mergeCell ref="A27:F28"/>
    <mergeCell ref="A4:B25"/>
    <mergeCell ref="C24:G25"/>
    <mergeCell ref="C20:G21"/>
    <mergeCell ref="C18:G18"/>
    <mergeCell ref="C16:G16"/>
    <mergeCell ref="C14:G14"/>
    <mergeCell ref="C12:G12"/>
    <mergeCell ref="C10:G10"/>
    <mergeCell ref="C8:G8"/>
    <mergeCell ref="C5:C6"/>
    <mergeCell ref="F4:G4"/>
    <mergeCell ref="G26:I26"/>
    <mergeCell ref="D9:F9"/>
    <mergeCell ref="D11:F11"/>
    <mergeCell ref="I1:I18"/>
    <mergeCell ref="A1:H3"/>
    <mergeCell ref="H4:H25"/>
    <mergeCell ref="I19:I25"/>
  </mergeCells>
  <conditionalFormatting sqref="C22">
    <cfRule type="containsText" dxfId="1" priority="9" operator="containsText" text="LOSS">
      <formula>NOT(ISERROR(SEARCH("LOSS",C22)))</formula>
    </cfRule>
  </conditionalFormatting>
  <conditionalFormatting sqref="C22:G23">
    <cfRule type="containsText" dxfId="0" priority="1" operator="containsText" text="GAIN">
      <formula>NOT(ISERROR(SEARCH("GAIN",C22)))</formula>
    </cfRule>
  </conditionalFormatting>
  <pageMargins left="0.70866141732283472" right="0.70866141732283472" top="0.74803149606299213" bottom="0.74803149606299213" header="0.31496062992125984" footer="0.31496062992125984"/>
  <pageSetup orientation="portrait" r:id="rId4"/>
  <rowBreaks count="1" manualBreakCount="1">
    <brk id="28" max="16383" man="1"/>
  </rowBreaks>
  <colBreaks count="1" manualBreakCount="1">
    <brk id="9" max="1048575" man="1"/>
  </colBreaks>
  <cellWatches>
    <cellWatch r="A1"/>
    <cellWatch r="B1"/>
    <cellWatch r="C1"/>
    <cellWatch r="D1"/>
    <cellWatch r="E1"/>
    <cellWatch r="F1"/>
    <cellWatch r="G1"/>
    <cellWatch r="H1"/>
    <cellWatch r="I1"/>
    <cellWatch r="A2"/>
    <cellWatch r="B2"/>
    <cellWatch r="C2"/>
    <cellWatch r="D2"/>
    <cellWatch r="E2"/>
    <cellWatch r="F2"/>
    <cellWatch r="G2"/>
    <cellWatch r="H2"/>
    <cellWatch r="I2"/>
    <cellWatch r="A3"/>
    <cellWatch r="B3"/>
    <cellWatch r="C3"/>
    <cellWatch r="D3"/>
    <cellWatch r="E3"/>
    <cellWatch r="F3"/>
    <cellWatch r="G3"/>
    <cellWatch r="H3"/>
    <cellWatch r="I3"/>
    <cellWatch r="A4"/>
    <cellWatch r="B4"/>
    <cellWatch r="C4"/>
    <cellWatch r="D4"/>
    <cellWatch r="E4"/>
    <cellWatch r="F4"/>
    <cellWatch r="H4"/>
    <cellWatch r="I4"/>
    <cellWatch r="A5"/>
    <cellWatch r="B5"/>
    <cellWatch r="C5"/>
    <cellWatch r="D5"/>
    <cellWatch r="E5"/>
    <cellWatch r="F5"/>
    <cellWatch r="G5"/>
    <cellWatch r="H5"/>
    <cellWatch r="I5"/>
    <cellWatch r="A6"/>
    <cellWatch r="B6"/>
    <cellWatch r="C6"/>
    <cellWatch r="D6"/>
    <cellWatch r="F6"/>
    <cellWatch r="G6"/>
    <cellWatch r="H6"/>
    <cellWatch r="I6"/>
    <cellWatch r="A7"/>
    <cellWatch r="B7"/>
    <cellWatch r="C7"/>
    <cellWatch r="D7"/>
    <cellWatch r="E7"/>
    <cellWatch r="F7"/>
    <cellWatch r="G7"/>
    <cellWatch r="H7"/>
    <cellWatch r="I7"/>
    <cellWatch r="A8"/>
    <cellWatch r="B8"/>
    <cellWatch r="C8"/>
    <cellWatch r="D8"/>
    <cellWatch r="E8"/>
    <cellWatch r="F8"/>
    <cellWatch r="G8"/>
    <cellWatch r="H8"/>
    <cellWatch r="I8"/>
    <cellWatch r="A9"/>
    <cellWatch r="B9"/>
    <cellWatch r="C9"/>
    <cellWatch r="D9"/>
    <cellWatch r="E9"/>
    <cellWatch r="F9"/>
    <cellWatch r="G9"/>
    <cellWatch r="H9"/>
    <cellWatch r="I9"/>
    <cellWatch r="A10"/>
    <cellWatch r="B10"/>
    <cellWatch r="C10"/>
    <cellWatch r="D10"/>
    <cellWatch r="E10"/>
    <cellWatch r="F10"/>
    <cellWatch r="G10"/>
    <cellWatch r="H10"/>
    <cellWatch r="I10"/>
    <cellWatch r="A11"/>
    <cellWatch r="B11"/>
    <cellWatch r="C11"/>
    <cellWatch r="D11"/>
    <cellWatch r="E11"/>
    <cellWatch r="F11"/>
    <cellWatch r="G11"/>
    <cellWatch r="H11"/>
    <cellWatch r="I11"/>
    <cellWatch r="A12"/>
    <cellWatch r="B12"/>
    <cellWatch r="C12"/>
    <cellWatch r="D12"/>
    <cellWatch r="E12"/>
    <cellWatch r="F12"/>
    <cellWatch r="G12"/>
    <cellWatch r="H12"/>
    <cellWatch r="I12"/>
    <cellWatch r="A13"/>
    <cellWatch r="B13"/>
    <cellWatch r="C13"/>
    <cellWatch r="D13"/>
    <cellWatch r="E13"/>
    <cellWatch r="F13"/>
    <cellWatch r="G13"/>
    <cellWatch r="H13"/>
    <cellWatch r="I13"/>
    <cellWatch r="A14"/>
    <cellWatch r="B14"/>
    <cellWatch r="C14"/>
    <cellWatch r="D14"/>
    <cellWatch r="E14"/>
    <cellWatch r="F14"/>
    <cellWatch r="G14"/>
    <cellWatch r="H14"/>
    <cellWatch r="I14"/>
    <cellWatch r="A15"/>
    <cellWatch r="B15"/>
    <cellWatch r="C15"/>
    <cellWatch r="D15"/>
    <cellWatch r="E15"/>
    <cellWatch r="F15"/>
    <cellWatch r="G15"/>
    <cellWatch r="H15"/>
    <cellWatch r="I15"/>
    <cellWatch r="A16"/>
    <cellWatch r="B16"/>
    <cellWatch r="C16"/>
    <cellWatch r="D16"/>
    <cellWatch r="E16"/>
    <cellWatch r="F16"/>
    <cellWatch r="G16"/>
    <cellWatch r="H16"/>
    <cellWatch r="I16"/>
    <cellWatch r="A17"/>
    <cellWatch r="B17"/>
    <cellWatch r="C17"/>
    <cellWatch r="D17"/>
    <cellWatch r="E17"/>
    <cellWatch r="F17"/>
    <cellWatch r="G17"/>
    <cellWatch r="H17"/>
    <cellWatch r="I17"/>
    <cellWatch r="A18"/>
    <cellWatch r="B18"/>
    <cellWatch r="C18"/>
    <cellWatch r="D18"/>
    <cellWatch r="E18"/>
    <cellWatch r="F18"/>
    <cellWatch r="G18"/>
    <cellWatch r="H18"/>
    <cellWatch r="I18"/>
    <cellWatch r="A19"/>
    <cellWatch r="B19"/>
    <cellWatch r="C19"/>
    <cellWatch r="D19"/>
    <cellWatch r="E19"/>
    <cellWatch r="F19"/>
    <cellWatch r="G19"/>
    <cellWatch r="H19"/>
    <cellWatch r="I19"/>
    <cellWatch r="A20"/>
    <cellWatch r="B20"/>
    <cellWatch r="C20"/>
    <cellWatch r="D20"/>
    <cellWatch r="E20"/>
    <cellWatch r="F20"/>
    <cellWatch r="G20"/>
    <cellWatch r="H20"/>
    <cellWatch r="I20"/>
    <cellWatch r="A21"/>
    <cellWatch r="B21"/>
    <cellWatch r="C21"/>
    <cellWatch r="D21"/>
    <cellWatch r="E21"/>
    <cellWatch r="F21"/>
    <cellWatch r="G21"/>
    <cellWatch r="H21"/>
    <cellWatch r="I21"/>
    <cellWatch r="A22"/>
    <cellWatch r="B22"/>
    <cellWatch r="C22"/>
    <cellWatch r="F22"/>
    <cellWatch r="G22"/>
    <cellWatch r="H22"/>
    <cellWatch r="I22"/>
    <cellWatch r="A23"/>
    <cellWatch r="B23"/>
    <cellWatch r="F23"/>
    <cellWatch r="H23"/>
    <cellWatch r="I23"/>
    <cellWatch r="A24"/>
    <cellWatch r="B24"/>
    <cellWatch r="C24"/>
    <cellWatch r="D24"/>
    <cellWatch r="E24"/>
    <cellWatch r="F24"/>
    <cellWatch r="G24"/>
    <cellWatch r="H24"/>
    <cellWatch r="I24"/>
    <cellWatch r="A25"/>
    <cellWatch r="B25"/>
    <cellWatch r="C25"/>
    <cellWatch r="D25"/>
    <cellWatch r="E25"/>
    <cellWatch r="F25"/>
    <cellWatch r="G25"/>
    <cellWatch r="H25"/>
    <cellWatch r="I25"/>
    <cellWatch r="A26"/>
    <cellWatch r="B26"/>
    <cellWatch r="C26"/>
    <cellWatch r="D26"/>
    <cellWatch r="E26"/>
    <cellWatch r="F26"/>
    <cellWatch r="H26"/>
    <cellWatch r="G26"/>
    <cellWatch r="B28"/>
    <cellWatch r="C28"/>
    <cellWatch r="D28"/>
    <cellWatch r="E28"/>
    <cellWatch r="A28"/>
  </cellWatches>
  <drawing r:id="rId5"/>
  <legacyDrawing r:id="rId6"/>
  <extLst xmlns:x14="http://schemas.microsoft.com/office/spreadsheetml/2009/9/main">
    <ext uri="{CCE6A557-97BC-4b89-ADB6-D9C93CAAB3DF}">
      <x14:dataValidations xmlns:xm="http://schemas.microsoft.com/office/excel/2006/main" count="1">
        <x14:dataValidation type="date" operator="lessThan" allowBlank="1" showInputMessage="1" showErrorMessage="1">
          <x14:formula1>
            <xm:f>CII!M16</xm:f>
          </x14:formula1>
          <xm:sqref>H4 I19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Q75"/>
  <sheetViews>
    <sheetView view="pageBreakPreview" zoomScale="90" zoomScaleSheetLayoutView="90" workbookViewId="0">
      <pane xSplit="7" ySplit="3" topLeftCell="H60" activePane="bottomRight" state="frozen"/>
      <selection pane="topRight" activeCell="D1" sqref="D1"/>
      <selection pane="bottomLeft" activeCell="A4" sqref="A4"/>
      <selection pane="bottomRight" activeCell="D3" sqref="D3"/>
    </sheetView>
  </sheetViews>
  <sheetFormatPr defaultRowHeight="15"/>
  <cols>
    <col min="1" max="1" width="0" style="16" hidden="1" customWidth="1"/>
    <col min="2" max="4" width="9.42578125"/>
    <col min="5" max="5" width="13.140625" hidden="1" customWidth="1"/>
    <col min="6" max="6" width="11.7109375" hidden="1" customWidth="1"/>
    <col min="7" max="7" width="9.42578125"/>
    <col min="8" max="8" width="9.140625" style="46" hidden="1" customWidth="1"/>
    <col min="9" max="9" width="9.5703125" style="46" hidden="1" customWidth="1"/>
    <col min="10" max="11" width="9.5703125" style="47" hidden="1" customWidth="1"/>
    <col min="12" max="12" width="10.140625" style="48" hidden="1" customWidth="1"/>
    <col min="13" max="14" width="9.5703125" style="48" hidden="1" customWidth="1"/>
    <col min="15" max="15" width="10.140625" style="48" hidden="1" customWidth="1"/>
    <col min="16" max="16" width="10.7109375" style="48" hidden="1" customWidth="1"/>
    <col min="17" max="17" width="11.28515625" style="48" hidden="1" customWidth="1"/>
    <col min="18" max="18" width="9.42578125"/>
  </cols>
  <sheetData>
    <row r="1" spans="1:17">
      <c r="B1" s="90" t="s">
        <v>12</v>
      </c>
      <c r="C1" s="88" t="s">
        <v>7</v>
      </c>
      <c r="D1" s="88"/>
      <c r="E1" s="88"/>
      <c r="F1" s="88"/>
      <c r="G1" s="88"/>
    </row>
    <row r="2" spans="1:17">
      <c r="B2" s="90"/>
      <c r="C2" s="88" t="s">
        <v>8</v>
      </c>
      <c r="D2" s="88"/>
      <c r="E2" s="91"/>
      <c r="F2" s="92"/>
      <c r="G2" s="89" t="s">
        <v>11</v>
      </c>
    </row>
    <row r="3" spans="1:17">
      <c r="B3" s="90"/>
      <c r="C3" s="17" t="s">
        <v>9</v>
      </c>
      <c r="D3" s="17" t="s">
        <v>10</v>
      </c>
      <c r="E3" s="26"/>
      <c r="F3" s="26"/>
      <c r="G3" s="89"/>
    </row>
    <row r="4" spans="1:17" hidden="1">
      <c r="B4" s="24"/>
      <c r="C4" s="17"/>
      <c r="D4" s="17"/>
      <c r="E4" s="26"/>
      <c r="F4" s="26"/>
      <c r="G4" s="25"/>
      <c r="H4" s="49"/>
      <c r="I4" s="49"/>
      <c r="J4" s="50"/>
      <c r="K4" s="72">
        <f>IF(FORM!G9="",0,FORM!G9)</f>
        <v>0</v>
      </c>
      <c r="L4" s="72">
        <f>IF(FORM!G7="",0,FORM!G7)</f>
        <v>680000</v>
      </c>
      <c r="M4" s="72">
        <f>FORM!G11</f>
        <v>0</v>
      </c>
      <c r="N4" s="52">
        <v>5</v>
      </c>
      <c r="O4" s="53">
        <f>VLOOKUP(N4,J26:M35,3,0)</f>
        <v>1</v>
      </c>
      <c r="P4" s="53">
        <f>VLOOKUP(N4,J26:M35,4,0)</f>
        <v>1</v>
      </c>
      <c r="Q4" s="51"/>
    </row>
    <row r="5" spans="1:17" hidden="1">
      <c r="A5" s="16">
        <v>1</v>
      </c>
      <c r="B5" s="24">
        <v>1</v>
      </c>
      <c r="C5" s="17">
        <v>1950</v>
      </c>
      <c r="D5" s="17">
        <v>1951</v>
      </c>
      <c r="E5" s="29">
        <v>18264</v>
      </c>
      <c r="F5" s="29">
        <v>18718</v>
      </c>
      <c r="G5" s="25">
        <v>100</v>
      </c>
      <c r="H5" s="49"/>
      <c r="I5" s="49" t="s">
        <v>15</v>
      </c>
      <c r="J5" s="50">
        <f>IF(M14&lt;M15,"",M14)</f>
        <v>39795</v>
      </c>
      <c r="K5" s="54">
        <f>IF(J5="","",IF(K4&gt;L4,K4,L4))</f>
        <v>680000</v>
      </c>
      <c r="L5" s="73">
        <f>IF(J5&lt;=F36,G36,IF(J5&lt;=F37,G37,IF(J5&lt;=F38,G38,IF(J5&lt;=F39,G39,IF(J5&lt;=F40,G40,IF(J5&lt;=F41,G41,IF(J5&lt;=F42,G42,IF(J5&lt;=F43,G43,IF(J5&lt;=F44,G44,IF(J5&lt;=F45,G45,IF(J5&lt;=F46,G46,IF(J5&lt;=F47,G47,IF(J5&lt;=F48,G48,IF(J5&lt;=F49,G49,IF(J5&lt;=F50,G50,IF(J5&lt;=F51,G51,IF(J5&lt;=F52,G52,IF(J5&lt;=F53,G53,IF(J5&lt;=F54,G54,IF(J5&lt;=F55,G55,IF(J5&lt;=F56,G56,IF(J5&lt;=F57,G57,IF(J5&lt;=F58,G58,IF(J5&lt;=F59,G59,IF(J5&lt;=F60,G60,IF(J5&lt;=F61,G61,IF(J5&lt;=F62,G62,IF(J5&lt;=F63,G63,IF(J5&lt;=F64,G64,IF(J5&lt;=F65,G65,IF(J5&lt;=F66,G66,IF(J5&lt;=F67,G67,IF(J5&lt;=F68,G68,IF(J5&lt;=F69,G69,IF(J5&lt;=F70,G70,IF(J5&lt;=F71,G71,IF(J5&lt;=F72,G72,IF(J5&lt;=F73,G73,IF(J5&lt;=F74,G74,0)))))))))))))))))))))))))))))))))))))))</f>
        <v>582</v>
      </c>
      <c r="N5" s="52"/>
      <c r="O5" s="55">
        <f>ROUND(K5-M4,0)</f>
        <v>680000</v>
      </c>
      <c r="P5" s="54" t="str">
        <f>IF(P4&lt;P17,"LONG TERM","SHORT TERM")</f>
        <v>LONG TERM</v>
      </c>
      <c r="Q5" s="54"/>
    </row>
    <row r="6" spans="1:17" hidden="1">
      <c r="A6" s="16">
        <v>2</v>
      </c>
      <c r="B6" s="24">
        <v>1</v>
      </c>
      <c r="C6" s="17">
        <v>1951</v>
      </c>
      <c r="D6" s="17">
        <v>1952</v>
      </c>
      <c r="E6" s="29">
        <v>18719</v>
      </c>
      <c r="F6" s="29">
        <v>19084</v>
      </c>
      <c r="G6" s="25">
        <v>100</v>
      </c>
      <c r="H6" s="49"/>
      <c r="I6" s="49" t="s">
        <v>16</v>
      </c>
      <c r="J6" s="50">
        <f>IF(M16&lt;M15,"",M16)</f>
        <v>31260</v>
      </c>
      <c r="K6" s="54">
        <f>IF(J6="","",FORM!G13)</f>
        <v>18000</v>
      </c>
      <c r="L6" s="73">
        <f>IF(J6&lt;=F36,G36,IF(J6&lt;=F37,G37,IF(J6&lt;=F38,G38,IF(J6&lt;=F39,G39,IF(J6&lt;=F40,G40,IF(J6&lt;=F41,G41,IF(J6&lt;=F42,G42,IF(J6&lt;=F43,G43,IF(J6&lt;=F44,G44,IF(J6&lt;=F45,G45,IF(J6&lt;=F46,G46,IF(J6&lt;=F47,G47,IF(J6&lt;=F48,G48,IF(J6&lt;=F49,G49,IF(J6&lt;=F50,G50,IF(J6&lt;=F51,G51,IF(J6&lt;=F52,G52,IF(J6&lt;=F53,G53,IF(J6&lt;=F54,G54,IF(J6&lt;=F55,G55,IF(J6&lt;=F56,G56,IF(J6&lt;=F57,G57,IF(J6&lt;=F58,G58,IF(J6&lt;=F59,G59,IF(J6&lt;=F60,G60,IF(J6&lt;=F61,G61,IF(J6&lt;=F62,G62,IF(J6&lt;=F63,G63,IF(J6&lt;=F64,G64,IF(J6&lt;=F65,G65,IF(J6&lt;=F66,G66,IF(J6&lt;=F67,G67,IF(J6&lt;=F68,G68,IF(J6&lt;=F69,G69,IF(J6&lt;=F70,G70,IF(J6&lt;=F71,G71,IF(J6&lt;=F72,G72,IF(J6&lt;=F73,G73,IF(J6&lt;=F74,G74,0)))))))))))))))))))))))))))))))))))))))</f>
        <v>133</v>
      </c>
      <c r="M6" s="71">
        <f>IF(P17&lt;0,0,IF(K9&gt;K6,K9,K6))</f>
        <v>18000</v>
      </c>
      <c r="N6" s="54">
        <f>IF(L6=0,0,M6*$L$5/L6)</f>
        <v>78766.917293233084</v>
      </c>
      <c r="O6" s="55">
        <f>ROUND(IF(O4=0,M6,IF(P17&gt;O4,N6,M6)),0)</f>
        <v>78767</v>
      </c>
      <c r="P6" s="54" t="str">
        <f>IF(O9&lt;0,"CAPITAL LOSS","CAPITAL GAIN")</f>
        <v>CAPITAL GAIN</v>
      </c>
      <c r="Q6" s="54"/>
    </row>
    <row r="7" spans="1:17" hidden="1">
      <c r="A7" s="16">
        <v>3</v>
      </c>
      <c r="B7" s="24">
        <v>1</v>
      </c>
      <c r="C7" s="17">
        <v>1952</v>
      </c>
      <c r="D7" s="26">
        <v>1953</v>
      </c>
      <c r="E7" s="29">
        <v>19085</v>
      </c>
      <c r="F7" s="29">
        <v>19449</v>
      </c>
      <c r="G7" s="25">
        <v>100</v>
      </c>
      <c r="H7" s="49"/>
      <c r="I7" s="49" t="s">
        <v>19</v>
      </c>
      <c r="J7" s="50">
        <f>IF(M18&lt;M16,"",IF(M18&gt;M14,"",IF(M18&lt;M15,"",M18)))</f>
        <v>33482</v>
      </c>
      <c r="K7" s="54">
        <f>IF(J7="",0,FORM!G17)</f>
        <v>70000</v>
      </c>
      <c r="L7" s="73">
        <f>IF(J7&lt;=F36,G36,IF(J7&lt;=F37,G37,IF(J7&lt;=F38,G38,IF(J7&lt;=F39,G39,IF(J7&lt;=F40,G40,IF(J7&lt;=F41,G41,IF(J7&lt;=F42,G42,IF(J7&lt;=F43,G43,IF(J7&lt;=F44,G44,IF(J7&lt;=F45,G45,IF(J7&lt;=F46,G46,IF(J7&lt;=F47,G47,IF(J7&lt;=F48,G48,IF(J7&lt;=F49,G49,IF(J7&lt;=F50,G50,IF(J7&lt;=F51,G51,IF(J7&lt;=F52,G52,IF(J7&lt;=F53,G53,IF(J7&lt;=F54,G54,IF(J7&lt;=F55,G55,IF(J7&lt;=F56,G56,IF(J7&lt;=F57,G57,IF(J7&lt;=F58,G58,IF(J7&lt;=F59,G59,IF(J7&lt;=F60,G60,IF(J7&lt;=F61,G61,IF(J7&lt;=F62,G62,IF(J7&lt;=F63,G63,IF(J7&lt;=F64,G64,IF(J7&lt;=F65,G65,IF(J7&lt;=F66,G66,IF(J7&lt;=F67,G67,IF(J7&lt;=F68,G68,IF(J7&lt;=F69,G69,IF(J7&lt;=F70,G70,IF(J7&lt;=F71,G71,IF(J7&lt;=F72,G72,IF(J7&lt;=F73,G73,IF(J7&lt;=F74,G74,0)))))))))))))))))))))))))))))))))))))))</f>
        <v>199</v>
      </c>
      <c r="M7" s="71">
        <f>IF(P19&lt;0,0,K7)</f>
        <v>70000</v>
      </c>
      <c r="N7" s="54">
        <f>IF(L7=0,0,M7*$L$5/L7)</f>
        <v>204723.61809045225</v>
      </c>
      <c r="O7" s="55">
        <f>ROUND(IF(O4=0,M7,IF(P19&gt;O4,N7,M7)),0)</f>
        <v>204724</v>
      </c>
      <c r="P7" s="54"/>
      <c r="Q7" s="54"/>
    </row>
    <row r="8" spans="1:17" hidden="1">
      <c r="A8" s="16">
        <v>4</v>
      </c>
      <c r="B8" s="24">
        <v>1</v>
      </c>
      <c r="C8" s="17">
        <v>1953</v>
      </c>
      <c r="D8" s="26">
        <v>1954</v>
      </c>
      <c r="E8" s="29">
        <v>19450</v>
      </c>
      <c r="F8" s="29">
        <v>19814</v>
      </c>
      <c r="G8" s="25">
        <v>100</v>
      </c>
      <c r="H8" s="49"/>
      <c r="I8" s="49" t="s">
        <v>20</v>
      </c>
      <c r="J8" s="50" t="str">
        <f>IF(M20&lt;M16,"",IF(M20="","",M20))</f>
        <v/>
      </c>
      <c r="K8" s="54">
        <f>IF(J8="",0,FORM!G19)</f>
        <v>0</v>
      </c>
      <c r="L8" s="73">
        <f>IF(J8&lt;=F36,G36,IF(J8&lt;=F37,G37,IF(J8&lt;=F38,G38,IF(J8&lt;=F39,G39,IF(J8&lt;=F40,G40,IF(J8&lt;=F41,G41,IF(J8&lt;=F42,G42,IF(J8&lt;=F43,G43,IF(J8&lt;=F44,G44,IF(J8&lt;=F45,G45,IF(J8&lt;=F46,G46,IF(J8&lt;=F47,G47,IF(J8&lt;=F48,G48,IF(J8&lt;=F49,G49,IF(J8&lt;=F50,G50,IF(J8&lt;=F51,G51,IF(J8&lt;=F52,G52,IF(J8&lt;=F53,G53,IF(J8&lt;=F54,G54,IF(J8&lt;=F55,G55,IF(J8&lt;=F56,G56,IF(J8&lt;=F57,G57,IF(J8&lt;=F58,G58,IF(J8&lt;=F59,G59,IF(J8&lt;=F60,G60,IF(J8&lt;=F61,G61,IF(J8&lt;=F62,G62,IF(J8&lt;=F63,G63,IF(J8&lt;=F64,G64,IF(J8&lt;=F65,G65,IF(J8&lt;=F66,G66,IF(J8&lt;=F67,G67,IF(J8&lt;=F68,G68,IF(J8&lt;=F69,G69,IF(J8&lt;=F70,G70,IF(J8&lt;=F71,G71,IF(J8&lt;=F72,G72,IF(J8&lt;=F73,G73,IF(J8&lt;=F74,G74,0)))))))))))))))))))))))))))))))))))))))</f>
        <v>0</v>
      </c>
      <c r="M8" s="71">
        <f>IF(P21&lt;0,0,K8)</f>
        <v>0</v>
      </c>
      <c r="N8" s="54">
        <f>IF(L8=0,0,M8*$L$5/L8)</f>
        <v>0</v>
      </c>
      <c r="O8" s="55">
        <f>ROUND(IF(O4=0,M8,IF(P21&gt;O4,N8,M8)),0)</f>
        <v>0</v>
      </c>
      <c r="P8" s="54"/>
      <c r="Q8" s="54"/>
    </row>
    <row r="9" spans="1:17" hidden="1">
      <c r="A9" s="16">
        <v>5</v>
      </c>
      <c r="B9" s="24">
        <v>1</v>
      </c>
      <c r="C9" s="17">
        <v>1954</v>
      </c>
      <c r="D9" s="26">
        <v>1955</v>
      </c>
      <c r="E9" s="29">
        <v>19815</v>
      </c>
      <c r="F9" s="29">
        <v>20179</v>
      </c>
      <c r="G9" s="25">
        <v>100</v>
      </c>
      <c r="H9" s="49"/>
      <c r="I9" s="49" t="s">
        <v>18</v>
      </c>
      <c r="J9" s="50">
        <v>29677</v>
      </c>
      <c r="K9" s="54">
        <f>IF(J6&lt;J9,FORM!G15,0)</f>
        <v>0</v>
      </c>
      <c r="L9" s="55" t="str">
        <f>IF(K4+L4=0,"",CONCATENATE(P5," ",P6,"               -             ",P9))</f>
        <v>LONG TERM CAPITAL GAIN               -             396509</v>
      </c>
      <c r="M9" s="71"/>
      <c r="N9" s="54"/>
      <c r="O9" s="55">
        <f>O5-SUM(O6:O8)</f>
        <v>396509</v>
      </c>
      <c r="P9" s="55">
        <f>ABS(O9)</f>
        <v>396509</v>
      </c>
      <c r="Q9" s="54"/>
    </row>
    <row r="10" spans="1:17" hidden="1">
      <c r="A10" s="16">
        <v>6</v>
      </c>
      <c r="B10" s="24">
        <v>1</v>
      </c>
      <c r="C10" s="17">
        <v>1955</v>
      </c>
      <c r="D10" s="26">
        <v>1956</v>
      </c>
      <c r="E10" s="29">
        <v>20180</v>
      </c>
      <c r="F10" s="29">
        <v>20545</v>
      </c>
      <c r="G10" s="25">
        <v>100</v>
      </c>
      <c r="H10" s="49"/>
      <c r="I10" s="49"/>
      <c r="J10" s="50"/>
      <c r="K10" s="51"/>
      <c r="L10" s="52"/>
      <c r="M10" s="52"/>
      <c r="N10" s="52"/>
      <c r="O10" s="52"/>
      <c r="P10" s="52"/>
      <c r="Q10" s="52" t="str">
        <f>IF(Q4=0,"",ABS(Q9))</f>
        <v/>
      </c>
    </row>
    <row r="11" spans="1:17" hidden="1">
      <c r="A11" s="16">
        <v>7</v>
      </c>
      <c r="B11" s="24">
        <v>1</v>
      </c>
      <c r="C11" s="17">
        <v>1956</v>
      </c>
      <c r="D11" s="26">
        <v>1957</v>
      </c>
      <c r="E11" s="29">
        <v>20546</v>
      </c>
      <c r="F11" s="29">
        <v>20910</v>
      </c>
      <c r="G11" s="25">
        <v>100</v>
      </c>
      <c r="H11" s="49"/>
      <c r="I11" s="49"/>
      <c r="J11" s="50"/>
      <c r="K11" s="51"/>
      <c r="L11" s="52"/>
      <c r="M11" s="52"/>
      <c r="N11" s="52"/>
      <c r="O11" s="52"/>
      <c r="P11" s="52"/>
      <c r="Q11" s="52"/>
    </row>
    <row r="12" spans="1:17" hidden="1">
      <c r="A12" s="16">
        <v>8</v>
      </c>
      <c r="B12" s="24">
        <v>1</v>
      </c>
      <c r="C12" s="17">
        <v>1957</v>
      </c>
      <c r="D12" s="26">
        <v>1958</v>
      </c>
      <c r="E12" s="29">
        <v>20911</v>
      </c>
      <c r="F12" s="29">
        <v>21275</v>
      </c>
      <c r="G12" s="25">
        <v>100</v>
      </c>
      <c r="H12" s="49"/>
      <c r="I12" s="49"/>
      <c r="J12" s="50"/>
      <c r="K12" s="50"/>
      <c r="L12" s="52"/>
      <c r="M12" s="52"/>
      <c r="N12" s="52"/>
      <c r="O12" s="52"/>
      <c r="P12" s="52"/>
      <c r="Q12" s="52"/>
    </row>
    <row r="13" spans="1:17" hidden="1">
      <c r="A13" s="16">
        <v>9</v>
      </c>
      <c r="B13" s="24">
        <v>1</v>
      </c>
      <c r="C13" s="17">
        <v>1958</v>
      </c>
      <c r="D13" s="26">
        <v>1959</v>
      </c>
      <c r="E13" s="29">
        <v>21276</v>
      </c>
      <c r="F13" s="29">
        <v>21640</v>
      </c>
      <c r="G13" s="25">
        <v>100</v>
      </c>
      <c r="H13" s="49"/>
      <c r="M13" s="52"/>
    </row>
    <row r="14" spans="1:17" hidden="1">
      <c r="A14" s="16">
        <v>10</v>
      </c>
      <c r="B14" s="24">
        <v>1</v>
      </c>
      <c r="C14" s="17">
        <v>1959</v>
      </c>
      <c r="D14" s="26">
        <v>1960</v>
      </c>
      <c r="E14" s="29">
        <v>21641</v>
      </c>
      <c r="F14" s="29">
        <v>22006</v>
      </c>
      <c r="G14" s="25">
        <v>100</v>
      </c>
      <c r="H14" s="49"/>
      <c r="I14" s="93" t="s">
        <v>28</v>
      </c>
      <c r="J14" s="62">
        <v>14</v>
      </c>
      <c r="K14" s="62">
        <v>13</v>
      </c>
      <c r="L14" s="62">
        <v>60</v>
      </c>
      <c r="M14" s="70">
        <f>DATE(L15,K15,J15)</f>
        <v>39795</v>
      </c>
    </row>
    <row r="15" spans="1:17" hidden="1">
      <c r="A15" s="16">
        <v>11</v>
      </c>
      <c r="B15" s="24">
        <v>1</v>
      </c>
      <c r="C15" s="17">
        <v>1960</v>
      </c>
      <c r="D15" s="26">
        <v>1961</v>
      </c>
      <c r="E15" s="29">
        <v>22007</v>
      </c>
      <c r="F15" s="29">
        <v>22371</v>
      </c>
      <c r="G15" s="25">
        <v>100</v>
      </c>
      <c r="H15" s="49"/>
      <c r="I15" s="93"/>
      <c r="J15" s="69">
        <f>J14-1</f>
        <v>13</v>
      </c>
      <c r="K15" s="69">
        <f t="shared" ref="K15" si="0">K14-1</f>
        <v>12</v>
      </c>
      <c r="L15" s="69">
        <f>(L14-1)+1949</f>
        <v>2008</v>
      </c>
      <c r="M15" s="63">
        <v>18264</v>
      </c>
    </row>
    <row r="16" spans="1:17" hidden="1">
      <c r="A16" s="16">
        <v>12</v>
      </c>
      <c r="B16" s="24">
        <v>1</v>
      </c>
      <c r="C16" s="17">
        <v>1961</v>
      </c>
      <c r="D16" s="26">
        <v>1962</v>
      </c>
      <c r="E16" s="29">
        <v>22372</v>
      </c>
      <c r="F16" s="29">
        <v>22736</v>
      </c>
      <c r="G16" s="25">
        <v>100</v>
      </c>
      <c r="H16" s="49"/>
      <c r="I16" s="93" t="s">
        <v>29</v>
      </c>
      <c r="J16" s="62">
        <v>2</v>
      </c>
      <c r="K16" s="62">
        <v>9</v>
      </c>
      <c r="L16" s="62">
        <v>37</v>
      </c>
      <c r="M16" s="70">
        <f>DATE(L17,K17,J17)</f>
        <v>31260</v>
      </c>
      <c r="O16" s="48">
        <f>IF($J$15&lt;J17,$K$15-1,$K$15)</f>
        <v>12</v>
      </c>
    </row>
    <row r="17" spans="1:17" hidden="1">
      <c r="A17" s="16">
        <v>13</v>
      </c>
      <c r="B17" s="24">
        <v>1</v>
      </c>
      <c r="C17" s="17">
        <v>1962</v>
      </c>
      <c r="D17" s="26">
        <v>1963</v>
      </c>
      <c r="E17" s="29">
        <v>22737</v>
      </c>
      <c r="F17" s="29">
        <v>23101</v>
      </c>
      <c r="G17" s="25">
        <v>100</v>
      </c>
      <c r="H17" s="49"/>
      <c r="I17" s="93"/>
      <c r="J17" s="69">
        <f>J16-1</f>
        <v>1</v>
      </c>
      <c r="K17" s="69">
        <f t="shared" ref="K17" si="1">K16-1</f>
        <v>8</v>
      </c>
      <c r="L17" s="69">
        <f>(L16-1)+1949</f>
        <v>1985</v>
      </c>
      <c r="M17" s="52"/>
      <c r="N17" s="64">
        <f>IF($J$15&lt;J17,$J$15+30-J17,$J$15-J17)</f>
        <v>12</v>
      </c>
      <c r="O17" s="64">
        <f>IF(O16&lt;K17,O16+12-K17,O16-K17)</f>
        <v>4</v>
      </c>
      <c r="P17" s="64">
        <f>IF(O16&lt;K17,$L$15-1-L17,$L$15-L17)</f>
        <v>23</v>
      </c>
    </row>
    <row r="18" spans="1:17" hidden="1">
      <c r="A18" s="16">
        <v>14</v>
      </c>
      <c r="B18" s="24">
        <v>1</v>
      </c>
      <c r="C18" s="17">
        <v>1963</v>
      </c>
      <c r="D18" s="26">
        <v>1964</v>
      </c>
      <c r="E18" s="29">
        <v>23102</v>
      </c>
      <c r="F18" s="29">
        <v>23467</v>
      </c>
      <c r="G18" s="25">
        <v>100</v>
      </c>
      <c r="H18" s="49"/>
      <c r="I18" s="94" t="s">
        <v>19</v>
      </c>
      <c r="J18" s="62">
        <v>2</v>
      </c>
      <c r="K18" s="62">
        <v>10</v>
      </c>
      <c r="L18" s="62">
        <v>43</v>
      </c>
      <c r="M18" s="70">
        <f>DATE(L19,K19,J19)</f>
        <v>33482</v>
      </c>
      <c r="O18" s="48">
        <f>IF($J$15&lt;J19,$K$15-1,$K$15)</f>
        <v>12</v>
      </c>
    </row>
    <row r="19" spans="1:17" hidden="1">
      <c r="A19" s="16">
        <v>15</v>
      </c>
      <c r="B19" s="24">
        <v>1</v>
      </c>
      <c r="C19" s="17">
        <v>1964</v>
      </c>
      <c r="D19" s="26">
        <v>1965</v>
      </c>
      <c r="E19" s="29">
        <v>23468</v>
      </c>
      <c r="F19" s="29">
        <v>23832</v>
      </c>
      <c r="G19" s="25">
        <v>100</v>
      </c>
      <c r="H19" s="49"/>
      <c r="I19" s="94"/>
      <c r="J19" s="69">
        <f>J18-1</f>
        <v>1</v>
      </c>
      <c r="K19" s="69">
        <f t="shared" ref="K19" si="2">K18-1</f>
        <v>9</v>
      </c>
      <c r="L19" s="69">
        <f>(L18-1)+1949</f>
        <v>1991</v>
      </c>
      <c r="M19" s="63"/>
      <c r="N19" s="64">
        <f>IF($J$15&lt;J19,$J$15+30-J19,$J$15-J19)</f>
        <v>12</v>
      </c>
      <c r="O19" s="64">
        <f>IF(O18&lt;K19,O18+12-K19,O18-K19)</f>
        <v>3</v>
      </c>
      <c r="P19" s="64">
        <f>IF(O18&lt;K19,$L$15-1-L19,$L$15-L19)</f>
        <v>17</v>
      </c>
    </row>
    <row r="20" spans="1:17" hidden="1">
      <c r="A20" s="16">
        <v>16</v>
      </c>
      <c r="B20" s="24">
        <v>1</v>
      </c>
      <c r="C20" s="17">
        <v>1965</v>
      </c>
      <c r="D20" s="26">
        <v>1966</v>
      </c>
      <c r="E20" s="29">
        <v>23833</v>
      </c>
      <c r="F20" s="29">
        <v>24197</v>
      </c>
      <c r="G20" s="25">
        <v>100</v>
      </c>
      <c r="H20" s="49"/>
      <c r="I20" s="94" t="s">
        <v>20</v>
      </c>
      <c r="J20" s="62">
        <v>8</v>
      </c>
      <c r="K20" s="62">
        <v>5</v>
      </c>
      <c r="L20" s="62">
        <v>33</v>
      </c>
      <c r="M20" s="70">
        <f>DATE(L21,K21,J21)</f>
        <v>29683</v>
      </c>
      <c r="O20" s="48">
        <f>IF($J$15&lt;J21,$K$15-1,$K$15)</f>
        <v>12</v>
      </c>
    </row>
    <row r="21" spans="1:17" hidden="1">
      <c r="A21" s="16">
        <v>17</v>
      </c>
      <c r="B21" s="24">
        <v>1</v>
      </c>
      <c r="C21" s="17">
        <v>1966</v>
      </c>
      <c r="D21" s="26">
        <v>1967</v>
      </c>
      <c r="E21" s="29">
        <v>24198</v>
      </c>
      <c r="F21" s="29">
        <v>24562</v>
      </c>
      <c r="G21" s="25">
        <v>100</v>
      </c>
      <c r="H21" s="49"/>
      <c r="I21" s="94"/>
      <c r="J21" s="62">
        <f>J20-1</f>
        <v>7</v>
      </c>
      <c r="K21" s="62">
        <f t="shared" ref="K21" si="3">K20-1</f>
        <v>4</v>
      </c>
      <c r="L21" s="62">
        <f>(L20-1)+1949</f>
        <v>1981</v>
      </c>
      <c r="M21" s="52"/>
      <c r="N21" s="64">
        <f>IF($J$15&lt;J21,$J$15+30-J21,$J$15-J21)</f>
        <v>6</v>
      </c>
      <c r="O21" s="64">
        <f>IF(O20&lt;K21,O20+12-K21,O20-K21)</f>
        <v>8</v>
      </c>
      <c r="P21" s="64">
        <f>IF(O20&lt;K21,$L$15-1-L21,$L$15-L21)</f>
        <v>27</v>
      </c>
    </row>
    <row r="22" spans="1:17" hidden="1">
      <c r="A22" s="16">
        <v>18</v>
      </c>
      <c r="B22" s="24">
        <v>1</v>
      </c>
      <c r="C22" s="17">
        <v>1967</v>
      </c>
      <c r="D22" s="26">
        <v>1968</v>
      </c>
      <c r="E22" s="29">
        <v>24563</v>
      </c>
      <c r="F22" s="29">
        <v>24928</v>
      </c>
      <c r="G22" s="25">
        <v>100</v>
      </c>
      <c r="H22" s="49"/>
      <c r="J22" s="60"/>
      <c r="K22" s="60"/>
      <c r="L22" s="61"/>
      <c r="M22" s="52"/>
    </row>
    <row r="23" spans="1:17" hidden="1">
      <c r="A23" s="16">
        <v>19</v>
      </c>
      <c r="B23" s="24">
        <v>1</v>
      </c>
      <c r="C23" s="17">
        <v>1968</v>
      </c>
      <c r="D23" s="26">
        <v>1969</v>
      </c>
      <c r="E23" s="29">
        <v>24929</v>
      </c>
      <c r="F23" s="29">
        <v>25293</v>
      </c>
      <c r="G23" s="25">
        <v>100</v>
      </c>
      <c r="H23" s="49"/>
      <c r="I23" s="49"/>
      <c r="N23" s="52"/>
      <c r="O23" s="52"/>
      <c r="P23" s="52"/>
      <c r="Q23" s="52"/>
    </row>
    <row r="24" spans="1:17" hidden="1">
      <c r="A24" s="16">
        <v>20</v>
      </c>
      <c r="B24" s="24">
        <v>1</v>
      </c>
      <c r="C24" s="17">
        <v>1969</v>
      </c>
      <c r="D24" s="26">
        <v>1970</v>
      </c>
      <c r="E24" s="29">
        <v>25294</v>
      </c>
      <c r="F24" s="29">
        <v>25658</v>
      </c>
      <c r="G24" s="25">
        <v>100</v>
      </c>
      <c r="H24" s="49"/>
      <c r="I24" s="49"/>
      <c r="N24" s="52"/>
      <c r="O24" s="52"/>
      <c r="P24" s="52"/>
      <c r="Q24" s="52"/>
    </row>
    <row r="25" spans="1:17" hidden="1">
      <c r="A25" s="16">
        <v>21</v>
      </c>
      <c r="B25" s="24">
        <v>1</v>
      </c>
      <c r="C25" s="17">
        <v>1970</v>
      </c>
      <c r="D25" s="26">
        <v>1971</v>
      </c>
      <c r="E25" s="29">
        <v>25659</v>
      </c>
      <c r="F25" s="29">
        <v>26023</v>
      </c>
      <c r="G25" s="25">
        <v>100</v>
      </c>
      <c r="H25" s="49"/>
      <c r="I25" s="49"/>
      <c r="L25" s="48" t="s">
        <v>34</v>
      </c>
      <c r="M25" s="48" t="s">
        <v>35</v>
      </c>
      <c r="N25" s="52"/>
      <c r="O25" s="52"/>
      <c r="P25" s="52"/>
      <c r="Q25" s="52"/>
    </row>
    <row r="26" spans="1:17" hidden="1">
      <c r="A26" s="16">
        <v>22</v>
      </c>
      <c r="B26" s="24">
        <v>1</v>
      </c>
      <c r="C26" s="17">
        <v>1971</v>
      </c>
      <c r="D26" s="26">
        <v>1972</v>
      </c>
      <c r="E26" s="29">
        <v>26024</v>
      </c>
      <c r="F26" s="29">
        <v>26389</v>
      </c>
      <c r="G26" s="25">
        <v>100</v>
      </c>
      <c r="H26" s="49"/>
      <c r="I26" s="49"/>
      <c r="J26" s="49">
        <v>1</v>
      </c>
      <c r="K26" s="68" t="s">
        <v>43</v>
      </c>
      <c r="L26" s="51">
        <v>3</v>
      </c>
      <c r="M26" s="56">
        <v>3</v>
      </c>
      <c r="N26" s="52"/>
      <c r="O26" s="52"/>
      <c r="P26" s="52"/>
      <c r="Q26" s="52"/>
    </row>
    <row r="27" spans="1:17" hidden="1">
      <c r="A27" s="16">
        <v>23</v>
      </c>
      <c r="B27" s="24">
        <v>1</v>
      </c>
      <c r="C27" s="17">
        <v>1972</v>
      </c>
      <c r="D27" s="26">
        <v>1973</v>
      </c>
      <c r="E27" s="29">
        <v>26390</v>
      </c>
      <c r="F27" s="29">
        <v>26754</v>
      </c>
      <c r="G27" s="25">
        <v>100</v>
      </c>
      <c r="H27" s="49"/>
      <c r="I27" s="49"/>
      <c r="J27" s="49">
        <v>2</v>
      </c>
      <c r="K27" s="57" t="s">
        <v>1</v>
      </c>
      <c r="L27" s="51">
        <v>0</v>
      </c>
      <c r="M27" s="56">
        <v>3</v>
      </c>
      <c r="N27" s="52"/>
      <c r="O27" s="52"/>
      <c r="P27" s="52"/>
      <c r="Q27" s="52"/>
    </row>
    <row r="28" spans="1:17" hidden="1">
      <c r="A28" s="16">
        <v>24</v>
      </c>
      <c r="B28" s="24">
        <v>1</v>
      </c>
      <c r="C28" s="17">
        <v>1973</v>
      </c>
      <c r="D28" s="26">
        <v>1974</v>
      </c>
      <c r="E28" s="29">
        <v>26755</v>
      </c>
      <c r="F28" s="29">
        <v>27119</v>
      </c>
      <c r="G28" s="25">
        <v>100</v>
      </c>
      <c r="J28" s="49">
        <v>3</v>
      </c>
      <c r="K28" s="57" t="s">
        <v>2</v>
      </c>
      <c r="L28" s="51">
        <v>0</v>
      </c>
      <c r="M28" s="56">
        <v>3</v>
      </c>
    </row>
    <row r="29" spans="1:17" hidden="1">
      <c r="A29" s="16">
        <v>25</v>
      </c>
      <c r="B29" s="24">
        <v>1</v>
      </c>
      <c r="C29" s="17">
        <v>1974</v>
      </c>
      <c r="D29" s="26">
        <v>1975</v>
      </c>
      <c r="E29" s="29">
        <v>27120</v>
      </c>
      <c r="F29" s="29">
        <v>27484</v>
      </c>
      <c r="G29" s="25">
        <v>100</v>
      </c>
      <c r="J29" s="49">
        <v>4</v>
      </c>
      <c r="K29" s="57" t="s">
        <v>6</v>
      </c>
      <c r="L29" s="51">
        <v>1</v>
      </c>
      <c r="M29" s="56">
        <v>1</v>
      </c>
    </row>
    <row r="30" spans="1:17" hidden="1">
      <c r="A30" s="16">
        <v>26</v>
      </c>
      <c r="B30" s="24">
        <v>1</v>
      </c>
      <c r="C30" s="17">
        <v>1975</v>
      </c>
      <c r="D30" s="26">
        <v>1976</v>
      </c>
      <c r="E30" s="29">
        <v>27485</v>
      </c>
      <c r="F30" s="29">
        <v>27850</v>
      </c>
      <c r="G30" s="25">
        <v>100</v>
      </c>
      <c r="J30" s="49">
        <v>5</v>
      </c>
      <c r="K30" s="57" t="s">
        <v>3</v>
      </c>
      <c r="L30" s="51">
        <v>1</v>
      </c>
      <c r="M30" s="56">
        <v>1</v>
      </c>
    </row>
    <row r="31" spans="1:17" hidden="1">
      <c r="A31" s="16">
        <v>27</v>
      </c>
      <c r="B31" s="24">
        <v>1</v>
      </c>
      <c r="C31" s="17">
        <v>1976</v>
      </c>
      <c r="D31" s="26">
        <v>1977</v>
      </c>
      <c r="E31" s="29">
        <v>27851</v>
      </c>
      <c r="F31" s="29">
        <v>28215</v>
      </c>
      <c r="G31" s="25">
        <v>100</v>
      </c>
      <c r="J31" s="49">
        <v>6</v>
      </c>
      <c r="K31" s="57" t="s">
        <v>4</v>
      </c>
      <c r="L31" s="51">
        <v>1</v>
      </c>
      <c r="M31" s="56">
        <v>1</v>
      </c>
    </row>
    <row r="32" spans="1:17" hidden="1">
      <c r="A32" s="16">
        <v>28</v>
      </c>
      <c r="B32" s="24">
        <v>1</v>
      </c>
      <c r="C32" s="17">
        <v>1977</v>
      </c>
      <c r="D32" s="26">
        <v>1978</v>
      </c>
      <c r="E32" s="29">
        <v>28216</v>
      </c>
      <c r="F32" s="29">
        <v>28580</v>
      </c>
      <c r="G32" s="25">
        <v>100</v>
      </c>
      <c r="J32" s="49">
        <v>7</v>
      </c>
      <c r="K32" s="57" t="s">
        <v>5</v>
      </c>
      <c r="L32" s="51">
        <v>1</v>
      </c>
      <c r="M32" s="56">
        <v>1</v>
      </c>
    </row>
    <row r="33" spans="1:13" hidden="1">
      <c r="A33" s="16">
        <v>29</v>
      </c>
      <c r="B33" s="24">
        <v>1</v>
      </c>
      <c r="C33" s="17">
        <v>1978</v>
      </c>
      <c r="D33" s="26">
        <v>1979</v>
      </c>
      <c r="E33" s="29">
        <v>28581</v>
      </c>
      <c r="F33" s="29">
        <v>28945</v>
      </c>
      <c r="G33" s="25">
        <v>100</v>
      </c>
      <c r="J33" s="49">
        <v>8</v>
      </c>
      <c r="K33" s="57" t="s">
        <v>13</v>
      </c>
      <c r="L33" s="51">
        <v>3</v>
      </c>
      <c r="M33" s="56">
        <v>3</v>
      </c>
    </row>
    <row r="34" spans="1:13" hidden="1">
      <c r="A34" s="16">
        <v>30</v>
      </c>
      <c r="B34" s="24">
        <v>1</v>
      </c>
      <c r="C34" s="17">
        <v>1979</v>
      </c>
      <c r="D34" s="26">
        <v>1980</v>
      </c>
      <c r="E34" s="29">
        <v>28946</v>
      </c>
      <c r="F34" s="29">
        <v>29311</v>
      </c>
      <c r="G34" s="25">
        <v>100</v>
      </c>
      <c r="J34" s="49">
        <v>9</v>
      </c>
      <c r="K34" s="57" t="s">
        <v>14</v>
      </c>
      <c r="L34" s="51">
        <v>3</v>
      </c>
      <c r="M34" s="56">
        <v>3</v>
      </c>
    </row>
    <row r="35" spans="1:13" hidden="1">
      <c r="A35" s="16">
        <v>31</v>
      </c>
      <c r="B35" s="24">
        <v>1</v>
      </c>
      <c r="C35" s="17">
        <v>1980</v>
      </c>
      <c r="D35" s="26">
        <v>1981</v>
      </c>
      <c r="E35" s="29">
        <v>29312</v>
      </c>
      <c r="F35" s="29">
        <v>29676</v>
      </c>
      <c r="G35" s="25">
        <v>100</v>
      </c>
      <c r="J35" s="49">
        <v>10</v>
      </c>
      <c r="K35" s="57" t="s">
        <v>36</v>
      </c>
      <c r="L35" s="51">
        <v>0</v>
      </c>
      <c r="M35" s="56">
        <v>0</v>
      </c>
    </row>
    <row r="36" spans="1:13">
      <c r="A36" s="16">
        <v>32</v>
      </c>
      <c r="B36" s="20">
        <v>1</v>
      </c>
      <c r="C36" s="20">
        <v>1981</v>
      </c>
      <c r="D36" s="44">
        <v>1982</v>
      </c>
      <c r="E36" s="29">
        <v>29677</v>
      </c>
      <c r="F36" s="29">
        <v>30041</v>
      </c>
      <c r="G36" s="21">
        <v>100</v>
      </c>
    </row>
    <row r="37" spans="1:13">
      <c r="A37" s="16">
        <v>33</v>
      </c>
      <c r="B37" s="20">
        <v>2</v>
      </c>
      <c r="C37" s="20">
        <v>1982</v>
      </c>
      <c r="D37" s="44">
        <v>1983</v>
      </c>
      <c r="E37" s="29">
        <v>30042</v>
      </c>
      <c r="F37" s="29">
        <v>30406</v>
      </c>
      <c r="G37" s="21">
        <v>109</v>
      </c>
    </row>
    <row r="38" spans="1:13">
      <c r="A38" s="16">
        <v>34</v>
      </c>
      <c r="B38" s="20">
        <v>3</v>
      </c>
      <c r="C38" s="20">
        <v>1983</v>
      </c>
      <c r="D38" s="44">
        <v>1984</v>
      </c>
      <c r="E38" s="29">
        <v>30407</v>
      </c>
      <c r="F38" s="29">
        <v>30772</v>
      </c>
      <c r="G38" s="21">
        <v>116</v>
      </c>
    </row>
    <row r="39" spans="1:13">
      <c r="A39" s="16">
        <v>35</v>
      </c>
      <c r="B39" s="20">
        <v>4</v>
      </c>
      <c r="C39" s="20">
        <v>1984</v>
      </c>
      <c r="D39" s="44">
        <v>1985</v>
      </c>
      <c r="E39" s="29">
        <v>30773</v>
      </c>
      <c r="F39" s="29">
        <v>31137</v>
      </c>
      <c r="G39" s="21">
        <v>125</v>
      </c>
    </row>
    <row r="40" spans="1:13">
      <c r="A40" s="16">
        <v>36</v>
      </c>
      <c r="B40" s="20">
        <v>5</v>
      </c>
      <c r="C40" s="20">
        <v>1985</v>
      </c>
      <c r="D40" s="44">
        <v>1986</v>
      </c>
      <c r="E40" s="29">
        <v>31138</v>
      </c>
      <c r="F40" s="29">
        <v>31502</v>
      </c>
      <c r="G40" s="21">
        <v>133</v>
      </c>
    </row>
    <row r="41" spans="1:13">
      <c r="A41" s="16">
        <v>37</v>
      </c>
      <c r="B41" s="20">
        <v>6</v>
      </c>
      <c r="C41" s="20">
        <v>1986</v>
      </c>
      <c r="D41" s="44">
        <v>1987</v>
      </c>
      <c r="E41" s="29">
        <v>31503</v>
      </c>
      <c r="F41" s="29">
        <v>31867</v>
      </c>
      <c r="G41" s="21">
        <v>140</v>
      </c>
    </row>
    <row r="42" spans="1:13">
      <c r="A42" s="16">
        <v>38</v>
      </c>
      <c r="B42" s="20">
        <v>7</v>
      </c>
      <c r="C42" s="20">
        <v>1987</v>
      </c>
      <c r="D42" s="44">
        <v>1988</v>
      </c>
      <c r="E42" s="29">
        <v>31868</v>
      </c>
      <c r="F42" s="29">
        <v>32233</v>
      </c>
      <c r="G42" s="21">
        <v>150</v>
      </c>
    </row>
    <row r="43" spans="1:13">
      <c r="A43" s="16">
        <v>39</v>
      </c>
      <c r="B43" s="20">
        <v>8</v>
      </c>
      <c r="C43" s="20">
        <v>1988</v>
      </c>
      <c r="D43" s="44">
        <v>1989</v>
      </c>
      <c r="E43" s="29">
        <v>32234</v>
      </c>
      <c r="F43" s="29">
        <v>32598</v>
      </c>
      <c r="G43" s="21">
        <v>161</v>
      </c>
    </row>
    <row r="44" spans="1:13">
      <c r="A44" s="16">
        <v>40</v>
      </c>
      <c r="B44" s="20">
        <v>9</v>
      </c>
      <c r="C44" s="20">
        <v>1989</v>
      </c>
      <c r="D44" s="44">
        <v>1990</v>
      </c>
      <c r="E44" s="29">
        <v>32599</v>
      </c>
      <c r="F44" s="29">
        <v>32963</v>
      </c>
      <c r="G44" s="21">
        <v>172</v>
      </c>
    </row>
    <row r="45" spans="1:13">
      <c r="A45" s="16">
        <v>41</v>
      </c>
      <c r="B45" s="20">
        <v>10</v>
      </c>
      <c r="C45" s="20">
        <v>1990</v>
      </c>
      <c r="D45" s="44">
        <v>1991</v>
      </c>
      <c r="E45" s="29">
        <v>32964</v>
      </c>
      <c r="F45" s="29">
        <v>33328</v>
      </c>
      <c r="G45" s="21">
        <v>182</v>
      </c>
    </row>
    <row r="46" spans="1:13">
      <c r="A46" s="16">
        <v>42</v>
      </c>
      <c r="B46" s="20">
        <v>11</v>
      </c>
      <c r="C46" s="20">
        <v>1991</v>
      </c>
      <c r="D46" s="44">
        <v>1992</v>
      </c>
      <c r="E46" s="29">
        <v>33329</v>
      </c>
      <c r="F46" s="29">
        <v>33694</v>
      </c>
      <c r="G46" s="21">
        <v>199</v>
      </c>
    </row>
    <row r="47" spans="1:13">
      <c r="A47" s="16">
        <v>43</v>
      </c>
      <c r="B47" s="20">
        <v>12</v>
      </c>
      <c r="C47" s="20">
        <v>1992</v>
      </c>
      <c r="D47" s="44">
        <v>1993</v>
      </c>
      <c r="E47" s="29">
        <v>33695</v>
      </c>
      <c r="F47" s="29">
        <v>34059</v>
      </c>
      <c r="G47" s="21">
        <v>223</v>
      </c>
    </row>
    <row r="48" spans="1:13">
      <c r="A48" s="16">
        <v>44</v>
      </c>
      <c r="B48" s="20">
        <v>13</v>
      </c>
      <c r="C48" s="20">
        <v>1993</v>
      </c>
      <c r="D48" s="44">
        <v>1994</v>
      </c>
      <c r="E48" s="29">
        <v>34060</v>
      </c>
      <c r="F48" s="29">
        <v>34424</v>
      </c>
      <c r="G48" s="21">
        <v>244</v>
      </c>
    </row>
    <row r="49" spans="1:7">
      <c r="A49" s="16">
        <v>45</v>
      </c>
      <c r="B49" s="20">
        <v>14</v>
      </c>
      <c r="C49" s="20">
        <v>1994</v>
      </c>
      <c r="D49" s="44">
        <v>1995</v>
      </c>
      <c r="E49" s="29">
        <v>34425</v>
      </c>
      <c r="F49" s="29">
        <v>34789</v>
      </c>
      <c r="G49" s="21">
        <v>259</v>
      </c>
    </row>
    <row r="50" spans="1:7">
      <c r="A50" s="16">
        <v>46</v>
      </c>
      <c r="B50" s="20">
        <v>15</v>
      </c>
      <c r="C50" s="20">
        <v>1995</v>
      </c>
      <c r="D50" s="44">
        <v>1996</v>
      </c>
      <c r="E50" s="29">
        <v>34790</v>
      </c>
      <c r="F50" s="29">
        <v>35155</v>
      </c>
      <c r="G50" s="21">
        <v>281</v>
      </c>
    </row>
    <row r="51" spans="1:7">
      <c r="A51" s="16">
        <v>47</v>
      </c>
      <c r="B51" s="20">
        <v>16</v>
      </c>
      <c r="C51" s="20">
        <v>1996</v>
      </c>
      <c r="D51" s="44">
        <v>1997</v>
      </c>
      <c r="E51" s="29">
        <v>35156</v>
      </c>
      <c r="F51" s="29">
        <v>35520</v>
      </c>
      <c r="G51" s="21">
        <v>305</v>
      </c>
    </row>
    <row r="52" spans="1:7">
      <c r="A52" s="16">
        <v>48</v>
      </c>
      <c r="B52" s="20">
        <v>17</v>
      </c>
      <c r="C52" s="20">
        <v>1997</v>
      </c>
      <c r="D52" s="44">
        <v>1998</v>
      </c>
      <c r="E52" s="29">
        <v>35521</v>
      </c>
      <c r="F52" s="29">
        <v>35885</v>
      </c>
      <c r="G52" s="21">
        <v>331</v>
      </c>
    </row>
    <row r="53" spans="1:7">
      <c r="A53" s="16">
        <v>49</v>
      </c>
      <c r="B53" s="20">
        <v>18</v>
      </c>
      <c r="C53" s="20">
        <v>1998</v>
      </c>
      <c r="D53" s="44">
        <v>1999</v>
      </c>
      <c r="E53" s="29">
        <v>35886</v>
      </c>
      <c r="F53" s="29">
        <v>36250</v>
      </c>
      <c r="G53" s="21">
        <v>351</v>
      </c>
    </row>
    <row r="54" spans="1:7">
      <c r="A54" s="16">
        <v>50</v>
      </c>
      <c r="B54" s="20">
        <v>19</v>
      </c>
      <c r="C54" s="20">
        <v>1999</v>
      </c>
      <c r="D54" s="44">
        <v>2000</v>
      </c>
      <c r="E54" s="29">
        <v>36251</v>
      </c>
      <c r="F54" s="29">
        <v>36616</v>
      </c>
      <c r="G54" s="21">
        <v>389</v>
      </c>
    </row>
    <row r="55" spans="1:7">
      <c r="A55" s="16">
        <v>51</v>
      </c>
      <c r="B55" s="20">
        <v>20</v>
      </c>
      <c r="C55" s="20">
        <v>2000</v>
      </c>
      <c r="D55" s="44">
        <v>2001</v>
      </c>
      <c r="E55" s="29">
        <v>36617</v>
      </c>
      <c r="F55" s="29">
        <v>36981</v>
      </c>
      <c r="G55" s="21">
        <v>406</v>
      </c>
    </row>
    <row r="56" spans="1:7">
      <c r="A56" s="16">
        <v>52</v>
      </c>
      <c r="B56" s="20">
        <v>21</v>
      </c>
      <c r="C56" s="20">
        <v>2001</v>
      </c>
      <c r="D56" s="44">
        <v>2002</v>
      </c>
      <c r="E56" s="29">
        <v>36982</v>
      </c>
      <c r="F56" s="29">
        <v>37346</v>
      </c>
      <c r="G56" s="21">
        <v>426</v>
      </c>
    </row>
    <row r="57" spans="1:7">
      <c r="A57" s="16">
        <v>53</v>
      </c>
      <c r="B57" s="20">
        <v>22</v>
      </c>
      <c r="C57" s="20">
        <v>2002</v>
      </c>
      <c r="D57" s="44">
        <v>2003</v>
      </c>
      <c r="E57" s="29">
        <v>37347</v>
      </c>
      <c r="F57" s="29">
        <v>37711</v>
      </c>
      <c r="G57" s="21">
        <v>447</v>
      </c>
    </row>
    <row r="58" spans="1:7">
      <c r="A58" s="16">
        <v>54</v>
      </c>
      <c r="B58" s="20">
        <v>23</v>
      </c>
      <c r="C58" s="20">
        <v>2003</v>
      </c>
      <c r="D58" s="44">
        <v>2004</v>
      </c>
      <c r="E58" s="29">
        <v>37712</v>
      </c>
      <c r="F58" s="29">
        <v>38077</v>
      </c>
      <c r="G58" s="21">
        <v>463</v>
      </c>
    </row>
    <row r="59" spans="1:7">
      <c r="A59" s="16">
        <v>55</v>
      </c>
      <c r="B59" s="20">
        <v>24</v>
      </c>
      <c r="C59" s="20">
        <v>2004</v>
      </c>
      <c r="D59" s="44">
        <v>2005</v>
      </c>
      <c r="E59" s="29">
        <v>38078</v>
      </c>
      <c r="F59" s="29">
        <v>38442</v>
      </c>
      <c r="G59" s="21">
        <v>480</v>
      </c>
    </row>
    <row r="60" spans="1:7">
      <c r="A60" s="16">
        <v>56</v>
      </c>
      <c r="B60" s="20">
        <v>25</v>
      </c>
      <c r="C60" s="20">
        <v>2005</v>
      </c>
      <c r="D60" s="44">
        <v>2006</v>
      </c>
      <c r="E60" s="29">
        <v>38443</v>
      </c>
      <c r="F60" s="29">
        <v>38807</v>
      </c>
      <c r="G60" s="21">
        <v>497</v>
      </c>
    </row>
    <row r="61" spans="1:7">
      <c r="A61" s="16">
        <v>57</v>
      </c>
      <c r="B61" s="20">
        <v>26</v>
      </c>
      <c r="C61" s="20">
        <v>2006</v>
      </c>
      <c r="D61" s="44">
        <v>2007</v>
      </c>
      <c r="E61" s="29">
        <v>38808</v>
      </c>
      <c r="F61" s="29">
        <v>39172</v>
      </c>
      <c r="G61" s="21">
        <v>519</v>
      </c>
    </row>
    <row r="62" spans="1:7">
      <c r="A62" s="16">
        <v>58</v>
      </c>
      <c r="B62" s="20">
        <v>27</v>
      </c>
      <c r="C62" s="20">
        <v>2007</v>
      </c>
      <c r="D62" s="44">
        <v>2008</v>
      </c>
      <c r="E62" s="29">
        <v>39173</v>
      </c>
      <c r="F62" s="29">
        <v>39538</v>
      </c>
      <c r="G62" s="21">
        <v>551</v>
      </c>
    </row>
    <row r="63" spans="1:7">
      <c r="A63" s="16">
        <v>59</v>
      </c>
      <c r="B63" s="20">
        <v>28</v>
      </c>
      <c r="C63" s="20">
        <v>2008</v>
      </c>
      <c r="D63" s="44">
        <v>2009</v>
      </c>
      <c r="E63" s="29">
        <v>39539</v>
      </c>
      <c r="F63" s="29">
        <v>39903</v>
      </c>
      <c r="G63" s="21">
        <v>582</v>
      </c>
    </row>
    <row r="64" spans="1:7">
      <c r="A64" s="16">
        <v>60</v>
      </c>
      <c r="B64" s="20">
        <v>29</v>
      </c>
      <c r="C64" s="20">
        <v>2009</v>
      </c>
      <c r="D64" s="44">
        <v>2010</v>
      </c>
      <c r="E64" s="29">
        <v>39904</v>
      </c>
      <c r="F64" s="29">
        <v>40268</v>
      </c>
      <c r="G64" s="21">
        <v>632</v>
      </c>
    </row>
    <row r="65" spans="1:15">
      <c r="A65" s="16">
        <v>61</v>
      </c>
      <c r="B65" s="20">
        <v>30</v>
      </c>
      <c r="C65" s="20">
        <v>2010</v>
      </c>
      <c r="D65" s="44">
        <v>2011</v>
      </c>
      <c r="E65" s="29">
        <v>40269</v>
      </c>
      <c r="F65" s="29">
        <v>40633</v>
      </c>
      <c r="G65" s="20">
        <v>711</v>
      </c>
    </row>
    <row r="66" spans="1:15">
      <c r="A66" s="16">
        <v>62</v>
      </c>
      <c r="B66" s="20">
        <v>31</v>
      </c>
      <c r="C66" s="20">
        <v>2011</v>
      </c>
      <c r="D66" s="44">
        <v>2012</v>
      </c>
      <c r="E66" s="29">
        <v>40634</v>
      </c>
      <c r="F66" s="29">
        <v>40999</v>
      </c>
      <c r="G66" s="20">
        <v>785</v>
      </c>
    </row>
    <row r="67" spans="1:15">
      <c r="A67" s="16">
        <v>63</v>
      </c>
      <c r="B67" s="20">
        <v>32</v>
      </c>
      <c r="C67" s="20">
        <v>2012</v>
      </c>
      <c r="D67" s="44">
        <v>2013</v>
      </c>
      <c r="E67" s="29">
        <v>41000</v>
      </c>
      <c r="F67" s="29">
        <v>41364</v>
      </c>
      <c r="G67" s="20">
        <v>852</v>
      </c>
      <c r="I67" s="58"/>
      <c r="O67" s="59"/>
    </row>
    <row r="68" spans="1:15">
      <c r="A68" s="16">
        <v>64</v>
      </c>
      <c r="B68" s="20">
        <v>33</v>
      </c>
      <c r="C68" s="20">
        <v>2013</v>
      </c>
      <c r="D68" s="44">
        <v>2014</v>
      </c>
      <c r="E68" s="29">
        <v>41365</v>
      </c>
      <c r="F68" s="29">
        <v>41729</v>
      </c>
      <c r="G68" s="20">
        <v>939</v>
      </c>
      <c r="O68" s="59"/>
    </row>
    <row r="69" spans="1:15">
      <c r="A69" s="16">
        <v>65</v>
      </c>
      <c r="B69" s="20">
        <v>34</v>
      </c>
      <c r="C69" s="20">
        <v>2014</v>
      </c>
      <c r="D69" s="44">
        <v>2015</v>
      </c>
      <c r="E69" s="29">
        <v>41730</v>
      </c>
      <c r="F69" s="29">
        <v>42094</v>
      </c>
      <c r="G69" s="18"/>
      <c r="O69" s="59"/>
    </row>
    <row r="70" spans="1:15">
      <c r="A70" s="16">
        <v>66</v>
      </c>
      <c r="B70" s="20">
        <v>35</v>
      </c>
      <c r="C70" s="20">
        <v>2015</v>
      </c>
      <c r="D70" s="44">
        <v>2016</v>
      </c>
      <c r="E70" s="29">
        <v>42095</v>
      </c>
      <c r="F70" s="29">
        <v>42460</v>
      </c>
      <c r="G70" s="18"/>
    </row>
    <row r="71" spans="1:15">
      <c r="A71" s="16">
        <v>67</v>
      </c>
      <c r="B71" s="20">
        <v>36</v>
      </c>
      <c r="C71" s="20">
        <v>2016</v>
      </c>
      <c r="D71" s="44">
        <v>2017</v>
      </c>
      <c r="E71" s="29">
        <v>42461</v>
      </c>
      <c r="F71" s="29">
        <v>42825</v>
      </c>
      <c r="G71" s="19"/>
    </row>
    <row r="72" spans="1:15">
      <c r="A72" s="16">
        <v>68</v>
      </c>
      <c r="B72" s="20">
        <v>37</v>
      </c>
      <c r="C72" s="20">
        <v>2017</v>
      </c>
      <c r="D72" s="44">
        <v>2018</v>
      </c>
      <c r="E72" s="29">
        <v>42826</v>
      </c>
      <c r="F72" s="29">
        <v>43190</v>
      </c>
      <c r="G72" s="19"/>
    </row>
    <row r="73" spans="1:15">
      <c r="A73" s="16">
        <v>69</v>
      </c>
      <c r="B73" s="20">
        <v>38</v>
      </c>
      <c r="C73" s="20">
        <v>2018</v>
      </c>
      <c r="D73" s="44">
        <v>2019</v>
      </c>
      <c r="E73" s="29">
        <v>43191</v>
      </c>
      <c r="F73" s="29">
        <v>43555</v>
      </c>
      <c r="G73" s="19"/>
    </row>
    <row r="74" spans="1:15">
      <c r="A74" s="16">
        <v>70</v>
      </c>
      <c r="B74" s="20">
        <v>39</v>
      </c>
      <c r="C74" s="20">
        <v>2019</v>
      </c>
      <c r="D74" s="44">
        <v>2020</v>
      </c>
      <c r="E74" s="29">
        <v>43556</v>
      </c>
      <c r="F74" s="29">
        <v>43921</v>
      </c>
      <c r="G74" s="19"/>
    </row>
    <row r="75" spans="1:15" ht="2.25" customHeight="1"/>
  </sheetData>
  <protectedRanges>
    <protectedRange sqref="I4:P35" name="Range2"/>
    <protectedRange sqref="G69:G74" name="Range1"/>
  </protectedRanges>
  <dataConsolidate/>
  <customSheetViews>
    <customSheetView guid="{2F65B032-94B8-4820-930C-BF4F2D1BA9BB}" scale="90" showPageBreaks="1" hiddenColumns="1" view="pageBreakPreview">
      <pane xSplit="7" ySplit="3" topLeftCell="H4" activePane="bottomRight" state="frozen"/>
      <selection pane="bottomRight" activeCell="P12" sqref="P12"/>
      <pageMargins left="0.7" right="0.7" top="0.75" bottom="0.75" header="0.3" footer="0.3"/>
      <pageSetup paperSize="9" orientation="portrait" r:id="rId1"/>
    </customSheetView>
    <customSheetView guid="{3BE88069-D439-40D6-B2D8-2B4DDAE559BB}" scale="90" showPageBreaks="1" showGridLines="0" hiddenRows="1" hiddenColumns="1" view="pageBreakPreview">
      <pane xSplit="7" ySplit="3" topLeftCell="H36" activePane="bottomRight" state="frozen"/>
      <selection pane="bottomRight" activeCell="D45" sqref="D45"/>
      <pageMargins left="0.7" right="0.7" top="0.75" bottom="0.75" header="0.3" footer="0.3"/>
      <pageSetup paperSize="9" orientation="portrait" r:id="rId2"/>
    </customSheetView>
    <customSheetView guid="{966BC661-EB3C-4000-9122-CBE9C7AE504C}" scale="90" showPageBreaks="1" hiddenRows="1" hiddenColumns="1" state="hidden" view="pageBreakPreview">
      <pane xSplit="7" ySplit="3" topLeftCell="H33" activePane="bottomRight" state="frozen"/>
      <selection pane="bottomRight" activeCell="T44" sqref="T44"/>
      <pageMargins left="0.7" right="0.7" top="0.75" bottom="0.75" header="0.3" footer="0.3"/>
      <pageSetup paperSize="9" orientation="portrait" r:id="rId3"/>
    </customSheetView>
  </customSheetViews>
  <mergeCells count="9">
    <mergeCell ref="I16:I17"/>
    <mergeCell ref="I18:I19"/>
    <mergeCell ref="I20:I21"/>
    <mergeCell ref="C2:D2"/>
    <mergeCell ref="C1:G1"/>
    <mergeCell ref="G2:G3"/>
    <mergeCell ref="B1:B3"/>
    <mergeCell ref="E2:F2"/>
    <mergeCell ref="I14:I15"/>
  </mergeCells>
  <dataValidations disablePrompts="1" count="1">
    <dataValidation type="date" allowBlank="1" showInputMessage="1" showErrorMessage="1" error="Improvement can not be done prior to purchase of asset" sqref="M18">
      <formula1>M16</formula1>
      <formula2>M14</formula2>
    </dataValidation>
  </dataValidations>
  <pageMargins left="0.7" right="0.7" top="0.75" bottom="0.75" header="0.3" footer="0.3"/>
  <pageSetup paperSize="9" orientation="portrait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FORM</vt:lpstr>
      <vt:lpstr>CII</vt:lpstr>
      <vt:lpstr>FORM!Print_Area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ajat</dc:creator>
  <cp:lastModifiedBy>Administrator</cp:lastModifiedBy>
  <cp:lastPrinted>2014-01-05T16:56:45Z</cp:lastPrinted>
  <dcterms:created xsi:type="dcterms:W3CDTF">2009-08-31T05:06:16Z</dcterms:created>
  <dcterms:modified xsi:type="dcterms:W3CDTF">2014-01-06T12:49:46Z</dcterms:modified>
</cp:coreProperties>
</file>