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C44" i="1"/>
  <c r="C43"/>
  <c r="C42"/>
  <c r="C41"/>
  <c r="D30"/>
  <c r="C30"/>
  <c r="D44" s="1"/>
  <c r="C29"/>
  <c r="E29" s="1"/>
  <c r="G29" s="1"/>
  <c r="E28"/>
  <c r="G28" s="1"/>
  <c r="C28"/>
  <c r="D42" s="1"/>
  <c r="C27"/>
  <c r="E27" s="1"/>
  <c r="G27" s="1"/>
  <c r="B17"/>
  <c r="B21" s="1"/>
  <c r="B16"/>
  <c r="F41" l="1"/>
  <c r="F42"/>
  <c r="F44"/>
  <c r="D41"/>
  <c r="D43"/>
  <c r="F43" s="1"/>
  <c r="E30"/>
  <c r="G30" s="1"/>
  <c r="G31" s="1"/>
  <c r="G33" s="1"/>
  <c r="G35" l="1"/>
  <c r="G37"/>
  <c r="F45"/>
  <c r="F49" l="1"/>
  <c r="F47"/>
  <c r="F52"/>
</calcChain>
</file>

<file path=xl/sharedStrings.xml><?xml version="1.0" encoding="utf-8"?>
<sst xmlns="http://schemas.openxmlformats.org/spreadsheetml/2006/main" count="38" uniqueCount="38">
  <si>
    <t>INTEREST CALCULATION UNDER SECTION 234</t>
  </si>
  <si>
    <t>1.  INTEREST U/S 234B</t>
  </si>
  <si>
    <t>PAYABLE WHEN ADVANCE TAX PAID IS LESS THAN 90% OF TAX ASSESSED</t>
  </si>
  <si>
    <t>RATE OF INTEREST : 1% FROM 1st April To Date of Return</t>
  </si>
  <si>
    <t>2.INTEREST U/S 234C</t>
  </si>
  <si>
    <t>PAYABLE WHEN DEFFERMMENT OF INSTALLMENT</t>
  </si>
  <si>
    <t>PAYABLE ON AMOUNT OUGHT TO BE PAID ON SPECIFIC DATE LESS ANY AMOUNT PAID BEFORE DUE DATE.</t>
  </si>
  <si>
    <t>EXAMPLE</t>
  </si>
  <si>
    <t xml:space="preserve">EXAMPLE IF NO TAX DEPOSITED DURING THE YEAR </t>
  </si>
  <si>
    <t xml:space="preserve">TAX ASSESSED </t>
  </si>
  <si>
    <t>1. INTEREST U/S 234 B</t>
  </si>
  <si>
    <t>90% OF ASSESSED TAX</t>
  </si>
  <si>
    <t xml:space="preserve">PRINCIPLE </t>
  </si>
  <si>
    <t>RATE OF INTEREST</t>
  </si>
  <si>
    <t xml:space="preserve">PERIOD </t>
  </si>
  <si>
    <t>(01.04.2010-30.09.2010)</t>
  </si>
  <si>
    <t>INTEREST</t>
  </si>
  <si>
    <t>2. INTERST U/S 234C</t>
  </si>
  <si>
    <t>due date</t>
  </si>
  <si>
    <t>installment</t>
  </si>
  <si>
    <t>tax payable as a Percentage of advance tax</t>
  </si>
  <si>
    <t>tax paid</t>
  </si>
  <si>
    <t>shortfall</t>
  </si>
  <si>
    <t>period</t>
  </si>
  <si>
    <t>Interst @ 1%</t>
  </si>
  <si>
    <t>total interest u/s 234 C &amp; 234 B</t>
  </si>
  <si>
    <t>tax on interest @ 30%</t>
  </si>
  <si>
    <t>total Outflow(950000+interest u/s 234 a,b,c +tax on interest added back)</t>
  </si>
  <si>
    <t>saving in bank interest</t>
  </si>
  <si>
    <t>days</t>
  </si>
  <si>
    <t>amount</t>
  </si>
  <si>
    <t>rate</t>
  </si>
  <si>
    <t>interest</t>
  </si>
  <si>
    <t>total savings</t>
  </si>
  <si>
    <t>tax savings  on bank interest</t>
  </si>
  <si>
    <t>total outflows (950000+bank interst- tax saving on bank interest)</t>
  </si>
  <si>
    <t>net benefit of advance tax</t>
  </si>
  <si>
    <t>conclusion: it is better to pay advance tax in every case as O.D. interest saved is less than interest paid u/s 234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</si>
</sst>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[$-409]d\-mmm\-yy;@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omic Sans MS"/>
      <family val="4"/>
    </font>
    <font>
      <b/>
      <sz val="10"/>
      <name val="Comic Sans MS"/>
      <family val="4"/>
    </font>
    <font>
      <sz val="9"/>
      <name val="Arial"/>
    </font>
    <font>
      <b/>
      <u/>
      <sz val="10"/>
      <name val="Comic Sans MS"/>
      <family val="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9" fontId="2" fillId="0" borderId="0" xfId="0" applyNumberFormat="1" applyFont="1"/>
    <xf numFmtId="0" fontId="2" fillId="0" borderId="0" xfId="0" applyFont="1" applyAlignment="1">
      <alignment wrapText="1"/>
    </xf>
    <xf numFmtId="164" fontId="4" fillId="0" borderId="0" xfId="0" applyNumberFormat="1" applyFont="1"/>
    <xf numFmtId="0" fontId="3" fillId="0" borderId="1" xfId="0" applyFont="1" applyBorder="1"/>
    <xf numFmtId="0" fontId="3" fillId="0" borderId="0" xfId="0" applyFont="1" applyBorder="1"/>
    <xf numFmtId="0" fontId="3" fillId="0" borderId="2" xfId="0" applyFont="1" applyBorder="1"/>
    <xf numFmtId="164" fontId="4" fillId="0" borderId="0" xfId="1" applyNumberFormat="1" applyFont="1"/>
    <xf numFmtId="10" fontId="2" fillId="0" borderId="0" xfId="0" applyNumberFormat="1" applyFont="1"/>
    <xf numFmtId="0" fontId="5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54"/>
  <sheetViews>
    <sheetView tabSelected="1" workbookViewId="0"/>
  </sheetViews>
  <sheetFormatPr defaultRowHeight="15"/>
  <cols>
    <col min="1" max="1" width="28" style="1" customWidth="1"/>
    <col min="2" max="3" width="9.140625" style="1"/>
    <col min="4" max="4" width="12.140625" style="1" bestFit="1" customWidth="1"/>
    <col min="5" max="10" width="9.140625" style="1"/>
    <col min="11" max="11" width="9.28515625" style="1" bestFit="1" customWidth="1"/>
    <col min="12" max="16384" width="9.140625" style="1"/>
  </cols>
  <sheetData>
    <row r="1" spans="1:2">
      <c r="A1" s="1" t="s">
        <v>0</v>
      </c>
    </row>
    <row r="3" spans="1:2">
      <c r="A3" s="1" t="s">
        <v>1</v>
      </c>
    </row>
    <row r="4" spans="1:2">
      <c r="A4" s="1" t="s">
        <v>2</v>
      </c>
    </row>
    <row r="5" spans="1:2">
      <c r="A5" s="1" t="s">
        <v>3</v>
      </c>
    </row>
    <row r="7" spans="1:2">
      <c r="A7" s="1" t="s">
        <v>4</v>
      </c>
    </row>
    <row r="8" spans="1:2">
      <c r="A8" s="1" t="s">
        <v>5</v>
      </c>
    </row>
    <row r="9" spans="1:2">
      <c r="A9" s="1" t="s">
        <v>6</v>
      </c>
    </row>
    <row r="10" spans="1:2">
      <c r="A10" s="1" t="s">
        <v>7</v>
      </c>
    </row>
    <row r="12" spans="1:2" s="2" customFormat="1" ht="16.5">
      <c r="A12" s="2" t="s">
        <v>8</v>
      </c>
    </row>
    <row r="13" spans="1:2">
      <c r="A13" s="1" t="s">
        <v>9</v>
      </c>
      <c r="B13" s="1">
        <v>950000</v>
      </c>
    </row>
    <row r="15" spans="1:2">
      <c r="A15" s="1" t="s">
        <v>10</v>
      </c>
    </row>
    <row r="16" spans="1:2">
      <c r="A16" s="1" t="s">
        <v>11</v>
      </c>
      <c r="B16" s="1">
        <f>B13*0.9</f>
        <v>855000</v>
      </c>
    </row>
    <row r="17" spans="1:7">
      <c r="A17" s="1" t="s">
        <v>12</v>
      </c>
      <c r="B17" s="1">
        <f>B13</f>
        <v>950000</v>
      </c>
    </row>
    <row r="18" spans="1:7">
      <c r="A18" s="1" t="s">
        <v>13</v>
      </c>
      <c r="B18" s="3">
        <v>0.01</v>
      </c>
      <c r="C18" s="3"/>
    </row>
    <row r="19" spans="1:7">
      <c r="A19" s="1" t="s">
        <v>14</v>
      </c>
      <c r="B19" s="1">
        <v>6</v>
      </c>
    </row>
    <row r="20" spans="1:7">
      <c r="A20" s="1" t="s">
        <v>15</v>
      </c>
    </row>
    <row r="21" spans="1:7">
      <c r="A21" s="1" t="s">
        <v>16</v>
      </c>
      <c r="B21" s="1">
        <f>B17*B18*B19</f>
        <v>57000</v>
      </c>
    </row>
    <row r="24" spans="1:7">
      <c r="A24" s="1" t="s">
        <v>17</v>
      </c>
    </row>
    <row r="26" spans="1:7" ht="105">
      <c r="A26" s="1" t="s">
        <v>18</v>
      </c>
      <c r="B26" s="1" t="s">
        <v>19</v>
      </c>
      <c r="C26" s="4" t="s">
        <v>20</v>
      </c>
      <c r="D26" s="1" t="s">
        <v>21</v>
      </c>
      <c r="E26" s="1" t="s">
        <v>22</v>
      </c>
      <c r="F26" s="1" t="s">
        <v>23</v>
      </c>
      <c r="G26" s="1" t="s">
        <v>24</v>
      </c>
    </row>
    <row r="27" spans="1:7">
      <c r="A27" s="5">
        <v>39979</v>
      </c>
      <c r="B27" s="3">
        <v>0.15</v>
      </c>
      <c r="C27" s="1">
        <f>+B13*B27</f>
        <v>142500</v>
      </c>
      <c r="D27" s="1">
        <v>0</v>
      </c>
      <c r="E27" s="1">
        <f>C27-D27</f>
        <v>142500</v>
      </c>
      <c r="F27" s="1">
        <v>3</v>
      </c>
      <c r="G27" s="1">
        <f>E27*F27*1%</f>
        <v>4275</v>
      </c>
    </row>
    <row r="28" spans="1:7">
      <c r="A28" s="5">
        <v>40071</v>
      </c>
      <c r="B28" s="3">
        <v>0.45</v>
      </c>
      <c r="C28" s="1">
        <f>+B13*B28</f>
        <v>427500</v>
      </c>
      <c r="D28" s="1">
        <v>0</v>
      </c>
      <c r="E28" s="1">
        <f>C28-D28</f>
        <v>427500</v>
      </c>
      <c r="F28" s="1">
        <v>3</v>
      </c>
      <c r="G28" s="1">
        <f>E28*F28*1%</f>
        <v>12825</v>
      </c>
    </row>
    <row r="29" spans="1:7">
      <c r="A29" s="5">
        <v>40162</v>
      </c>
      <c r="B29" s="3">
        <v>0.75</v>
      </c>
      <c r="C29" s="1">
        <f>+B13*B29</f>
        <v>712500</v>
      </c>
      <c r="D29" s="1">
        <v>0</v>
      </c>
      <c r="E29" s="1">
        <f>C29-D29</f>
        <v>712500</v>
      </c>
      <c r="F29" s="1">
        <v>3</v>
      </c>
      <c r="G29" s="1">
        <f>E29*F29*1%</f>
        <v>21375</v>
      </c>
    </row>
    <row r="30" spans="1:7">
      <c r="A30" s="5">
        <v>40252</v>
      </c>
      <c r="B30" s="3">
        <v>1</v>
      </c>
      <c r="C30" s="1">
        <f>+B13*B30</f>
        <v>950000</v>
      </c>
      <c r="D30" s="1">
        <f>+D12</f>
        <v>0</v>
      </c>
      <c r="E30" s="1">
        <f>C30-D30</f>
        <v>950000</v>
      </c>
      <c r="F30" s="1">
        <v>1</v>
      </c>
      <c r="G30" s="1">
        <f>E30*F30*1%</f>
        <v>9500</v>
      </c>
    </row>
    <row r="31" spans="1:7" ht="17.25" thickBot="1">
      <c r="G31" s="6">
        <f>SUM(G27:G30)</f>
        <v>47975</v>
      </c>
    </row>
    <row r="32" spans="1:7" ht="17.25" thickTop="1">
      <c r="G32" s="7"/>
    </row>
    <row r="33" spans="1:14">
      <c r="A33" s="1" t="s">
        <v>25</v>
      </c>
      <c r="G33" s="1">
        <f>+B21+G31</f>
        <v>104975</v>
      </c>
    </row>
    <row r="35" spans="1:14">
      <c r="A35" s="1" t="s">
        <v>26</v>
      </c>
      <c r="G35" s="1">
        <f>30%*G33</f>
        <v>31492.5</v>
      </c>
    </row>
    <row r="37" spans="1:14" ht="16.5">
      <c r="A37" s="1" t="s">
        <v>27</v>
      </c>
      <c r="G37" s="8">
        <f>950000+G33+G35</f>
        <v>1086467.5</v>
      </c>
    </row>
    <row r="39" spans="1:14">
      <c r="A39" s="1" t="s">
        <v>28</v>
      </c>
    </row>
    <row r="40" spans="1:14">
      <c r="C40" s="1" t="s">
        <v>29</v>
      </c>
      <c r="D40" s="1" t="s">
        <v>30</v>
      </c>
      <c r="E40" s="1" t="s">
        <v>31</v>
      </c>
      <c r="F40" s="1" t="s">
        <v>32</v>
      </c>
    </row>
    <row r="41" spans="1:14">
      <c r="A41" s="5">
        <v>39979</v>
      </c>
      <c r="B41" s="9">
        <v>40451</v>
      </c>
      <c r="C41" s="1">
        <f>+B41-A41</f>
        <v>472</v>
      </c>
      <c r="D41" s="1">
        <f>C27</f>
        <v>142500</v>
      </c>
      <c r="E41" s="10">
        <v>0.14000000000000001</v>
      </c>
      <c r="F41" s="1">
        <f>C41*D41*E41/365</f>
        <v>25798.35616438356</v>
      </c>
    </row>
    <row r="42" spans="1:14">
      <c r="A42" s="5">
        <v>40071</v>
      </c>
      <c r="B42" s="9">
        <v>40451</v>
      </c>
      <c r="C42" s="1">
        <f>+B42-A42</f>
        <v>380</v>
      </c>
      <c r="D42" s="1">
        <f>C28-C27</f>
        <v>285000</v>
      </c>
      <c r="E42" s="10">
        <v>0.14000000000000001</v>
      </c>
      <c r="F42" s="1">
        <f>C42*D42*E42/365</f>
        <v>41539.726027397264</v>
      </c>
    </row>
    <row r="43" spans="1:14">
      <c r="A43" s="5">
        <v>40162</v>
      </c>
      <c r="B43" s="9">
        <v>40451</v>
      </c>
      <c r="C43" s="1">
        <f>+B43-A43</f>
        <v>289</v>
      </c>
      <c r="D43" s="1">
        <f>+C29-C28</f>
        <v>285000</v>
      </c>
      <c r="E43" s="10">
        <v>0.14000000000000001</v>
      </c>
      <c r="F43" s="1">
        <f>C43*D43*E43/365</f>
        <v>31592.054794520554</v>
      </c>
    </row>
    <row r="44" spans="1:14">
      <c r="A44" s="5">
        <v>40252</v>
      </c>
      <c r="B44" s="9">
        <v>40451</v>
      </c>
      <c r="C44" s="1">
        <f>+B44-A44</f>
        <v>199</v>
      </c>
      <c r="D44" s="1">
        <f>+C30-C29</f>
        <v>237500</v>
      </c>
      <c r="E44" s="10">
        <v>0.14000000000000001</v>
      </c>
      <c r="F44" s="1">
        <f>C44*D44*E44/365</f>
        <v>18128.082191780824</v>
      </c>
    </row>
    <row r="45" spans="1:14" ht="16.5">
      <c r="A45" s="1" t="s">
        <v>33</v>
      </c>
      <c r="F45" s="8">
        <f>SUM(F41:F44)</f>
        <v>117058.21917808219</v>
      </c>
    </row>
    <row r="46" spans="1:14" ht="16.5">
      <c r="F46" s="7"/>
    </row>
    <row r="47" spans="1:14">
      <c r="A47" s="1" t="s">
        <v>34</v>
      </c>
      <c r="F47" s="1">
        <f>F45*30%</f>
        <v>35117.465753424658</v>
      </c>
      <c r="J47" s="5"/>
      <c r="K47" s="9"/>
      <c r="N47" s="10"/>
    </row>
    <row r="48" spans="1:14">
      <c r="J48" s="5"/>
      <c r="K48" s="9"/>
      <c r="N48" s="10"/>
    </row>
    <row r="49" spans="1:14" ht="16.5">
      <c r="A49" s="2" t="s">
        <v>35</v>
      </c>
      <c r="B49" s="2"/>
      <c r="C49" s="2"/>
      <c r="D49" s="2"/>
      <c r="E49" s="2"/>
      <c r="F49" s="2">
        <f>(950000+F45)-30%*F45</f>
        <v>1031940.7534246575</v>
      </c>
      <c r="J49" s="5"/>
      <c r="K49" s="9"/>
      <c r="N49" s="10"/>
    </row>
    <row r="50" spans="1:14">
      <c r="J50" s="5"/>
      <c r="K50" s="9"/>
      <c r="N50" s="10"/>
    </row>
    <row r="52" spans="1:14" ht="16.5">
      <c r="A52" s="11" t="s">
        <v>36</v>
      </c>
      <c r="F52" s="1">
        <f>G37-F49</f>
        <v>54526.746575342491</v>
      </c>
    </row>
    <row r="54" spans="1:14" ht="16.5">
      <c r="A54" s="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 plastic</dc:creator>
  <cp:lastModifiedBy>rv plastic</cp:lastModifiedBy>
  <dcterms:created xsi:type="dcterms:W3CDTF">2013-12-26T14:51:24Z</dcterms:created>
  <dcterms:modified xsi:type="dcterms:W3CDTF">2013-12-26T14:54:37Z</dcterms:modified>
</cp:coreProperties>
</file>