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Mohit\Desktop\"/>
    </mc:Choice>
  </mc:AlternateContent>
  <workbookProtection workbookAlgorithmName="SHA-512" workbookHashValue="0e20h5TcrdLZF8pe6AL49RUJOav6a0g1tzGQriJNm9kwhBvDHO6HUuT0klFbnCDa0yh5oqc3+HeppiahDgWVMw==" workbookSaltValue="75wr+hKIZc4MXZdWht80BA==" workbookSpinCount="100000" lockStructure="1"/>
  <bookViews>
    <workbookView xWindow="0" yWindow="0" windowWidth="16815" windowHeight="7755"/>
  </bookViews>
  <sheets>
    <sheet name="Sheet1" sheetId="1" r:id="rId1"/>
  </sheets>
  <definedNames>
    <definedName name="Z_972BCAF7_E816_4F82_AFAF_250AA85420E4_.wvu.Rows" localSheetId="0" hidden="1">Sheet1!$41:$60,Sheet1!$70:$70,Sheet1!$74:$76,Sheet1!$97:$98,Sheet1!$104:$106</definedName>
  </definedNames>
  <calcPr calcId="152511"/>
  <customWorkbookViews>
    <customWorkbookView name="Mohit - Personal View" guid="{972BCAF7-E816-4F82-AFAF-250AA85420E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7" i="1" l="1"/>
  <c r="C95" i="1" l="1"/>
  <c r="A105" i="1"/>
  <c r="A98" i="1"/>
  <c r="C91" i="1" s="1"/>
  <c r="B97" i="1"/>
  <c r="C90" i="1" s="1"/>
  <c r="A97" i="1"/>
  <c r="C87" i="1" s="1"/>
  <c r="B98" i="1" l="1"/>
  <c r="C94" i="1" s="1"/>
  <c r="B83" i="1"/>
  <c r="C10" i="1" s="1"/>
  <c r="B75" i="1" l="1"/>
  <c r="B66" i="1" s="1"/>
  <c r="C74" i="1"/>
  <c r="B70" i="1" s="1"/>
  <c r="B57" i="1"/>
  <c r="B53" i="1"/>
  <c r="B52" i="1"/>
  <c r="D48" i="1" s="1"/>
  <c r="B50" i="1"/>
  <c r="B49" i="1"/>
  <c r="B46" i="1"/>
  <c r="B72" i="1" l="1"/>
  <c r="C9" i="1" s="1"/>
  <c r="B51" i="1"/>
  <c r="D46" i="1" s="1"/>
  <c r="D45" i="1" l="1"/>
  <c r="D49" i="1" s="1"/>
  <c r="B55" i="1" s="1"/>
  <c r="C8" i="1" l="1"/>
  <c r="C12" i="1" s="1"/>
  <c r="B104" i="1" s="1"/>
  <c r="C104" i="1" s="1"/>
  <c r="C101" i="1"/>
  <c r="A104" i="1"/>
  <c r="B105" i="1" s="1"/>
  <c r="C93" i="1" s="1"/>
  <c r="C96" i="1" s="1"/>
  <c r="C14" i="1" l="1"/>
  <c r="C16" i="1" s="1"/>
  <c r="C19" i="1" l="1"/>
  <c r="C20" i="1" s="1"/>
  <c r="C21" i="1" l="1"/>
  <c r="C23" i="1" s="1"/>
  <c r="C30" i="1" s="1"/>
</calcChain>
</file>

<file path=xl/comments1.xml><?xml version="1.0" encoding="utf-8"?>
<comments xmlns="http://schemas.openxmlformats.org/spreadsheetml/2006/main">
  <authors>
    <author>Mohit</author>
  </authors>
  <commentList>
    <comment ref="A91" authorId="0" shapeId="0">
      <text>
        <r>
          <rPr>
            <sz val="9"/>
            <color indexed="81"/>
            <rFont val="Tahoma"/>
            <charset val="1"/>
          </rPr>
          <t xml:space="preserve">80D Mediclaim insurance. Maximum eligible amount is Rs. 15000. (Rs. 20000 for senior citizen).
</t>
        </r>
      </text>
    </comment>
  </commentList>
</comments>
</file>

<file path=xl/sharedStrings.xml><?xml version="1.0" encoding="utf-8"?>
<sst xmlns="http://schemas.openxmlformats.org/spreadsheetml/2006/main" count="89" uniqueCount="78">
  <si>
    <t>Name</t>
  </si>
  <si>
    <t>PAN</t>
  </si>
  <si>
    <t>Status</t>
  </si>
  <si>
    <t>Income Chargeble Under Salary</t>
  </si>
  <si>
    <t>Income Chargeble Under House Property</t>
  </si>
  <si>
    <t>Income From Other Source</t>
  </si>
  <si>
    <t>Fill Schedule</t>
  </si>
  <si>
    <t>Basic</t>
  </si>
  <si>
    <t>DA</t>
  </si>
  <si>
    <t>HRA</t>
  </si>
  <si>
    <t>Rent Paid</t>
  </si>
  <si>
    <t>HRA CALCULATION</t>
  </si>
  <si>
    <t>SELECT CITY</t>
  </si>
  <si>
    <t>METRO</t>
  </si>
  <si>
    <t>NON METRO</t>
  </si>
  <si>
    <t>BASIC SALARY</t>
  </si>
  <si>
    <t>HRA ACTUAL REC.</t>
  </si>
  <si>
    <t>RENT PAID</t>
  </si>
  <si>
    <t>EXEMPTION AMOUNT</t>
  </si>
  <si>
    <t>PLEASE FILL THE FILL DETAILS</t>
  </si>
  <si>
    <t>Medical Reimbursement</t>
  </si>
  <si>
    <t>City</t>
  </si>
  <si>
    <t>medical</t>
  </si>
  <si>
    <t>Any Other Allowances</t>
  </si>
  <si>
    <t>Less: Exempt Amt./Amt. Recovered</t>
  </si>
  <si>
    <t>Per Annum</t>
  </si>
  <si>
    <t>Calculation of Income Tax For AY 2014-15</t>
  </si>
  <si>
    <t>Municipal Value/Standard Rent</t>
  </si>
  <si>
    <t>Rent Actually Received</t>
  </si>
  <si>
    <t>Municipal Taxes Paid</t>
  </si>
  <si>
    <t>Deductions U/s 24(b) Let Out</t>
  </si>
  <si>
    <t>Deductions U/s 24(b) Selfoccupied</t>
  </si>
  <si>
    <t>Allowable</t>
  </si>
  <si>
    <t>Net Income From HP</t>
  </si>
  <si>
    <t>Interest on Saving Bank</t>
  </si>
  <si>
    <t>Interest on Fixed Deposit</t>
  </si>
  <si>
    <t>Other Income</t>
  </si>
  <si>
    <t>Total Income From O/S</t>
  </si>
  <si>
    <t>Gross Total Income</t>
  </si>
  <si>
    <t>Less: Deductions U/s VI-A</t>
  </si>
  <si>
    <t>Section 80C</t>
  </si>
  <si>
    <t>Section 80CCD</t>
  </si>
  <si>
    <t>Section 80CCC</t>
  </si>
  <si>
    <t>Section 80G</t>
  </si>
  <si>
    <t>Section 80D</t>
  </si>
  <si>
    <t>Section 80E</t>
  </si>
  <si>
    <t>Any other eligible deductions</t>
  </si>
  <si>
    <t>Section 80TTA(Saving Bank)</t>
  </si>
  <si>
    <t>Section 80CCG</t>
  </si>
  <si>
    <t>Enter Amount</t>
  </si>
  <si>
    <t>Maximum Deductions</t>
  </si>
  <si>
    <t>80G Schedule</t>
  </si>
  <si>
    <t>100% Without Limit</t>
  </si>
  <si>
    <t>100% With Limit</t>
  </si>
  <si>
    <t>50% Without Limit</t>
  </si>
  <si>
    <t>50% With Limit</t>
  </si>
  <si>
    <t>Please Select Category Of Donation1</t>
  </si>
  <si>
    <t>Please Select Category Of Donation2</t>
  </si>
  <si>
    <t>Donation Amount</t>
  </si>
  <si>
    <t>Net Total Income</t>
  </si>
  <si>
    <t>Income Tax</t>
  </si>
  <si>
    <t>Education Cess@2%</t>
  </si>
  <si>
    <t>Sec and Higher Education Cess@1%</t>
  </si>
  <si>
    <t>Tax Liability</t>
  </si>
  <si>
    <t>Total Tax Payable</t>
  </si>
  <si>
    <t>Advance Tax Paid</t>
  </si>
  <si>
    <t>Net Tax Payable</t>
  </si>
  <si>
    <t>TDS Deducted on salary</t>
  </si>
  <si>
    <t>TDS Deducted on non-salary</t>
  </si>
  <si>
    <t>Self Assessment Tax Paid</t>
  </si>
  <si>
    <t>Have You Donated and Know Pan</t>
  </si>
  <si>
    <t>Yes</t>
  </si>
  <si>
    <t>No</t>
  </si>
  <si>
    <t>Created By:-</t>
  </si>
  <si>
    <t>Mohit Sharma</t>
  </si>
  <si>
    <t xml:space="preserve">Send Your Feedback at :- </t>
  </si>
  <si>
    <t xml:space="preserve">sha.mohit31@gmail.com </t>
  </si>
  <si>
    <t>Fill Your Data in Only Pink Fields and Don’t Enter Negative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</si>
</sst>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 HERMANN"/>
    </font>
    <font>
      <sz val="12"/>
      <name val="Calibri"/>
      <family val="2"/>
    </font>
    <font>
      <sz val="9"/>
      <color indexed="81"/>
      <name val="Tahoma"/>
      <charset val="1"/>
    </font>
    <font>
      <sz val="16"/>
      <color theme="1"/>
      <name val="Arial Unicode MS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Book Antiqua"/>
      <family val="1"/>
    </font>
    <font>
      <sz val="11"/>
      <color theme="1"/>
      <name val="AR BERKLEY"/>
    </font>
    <font>
      <sz val="11"/>
      <color theme="1"/>
      <name val="Algerian"/>
      <family val="5"/>
    </font>
    <font>
      <sz val="20"/>
      <color theme="1"/>
      <name val="Edwardian Script ITC"/>
      <family val="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4CE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3" borderId="0" xfId="0" applyFont="1" applyFill="1" applyProtection="1">
      <protection hidden="1"/>
    </xf>
    <xf numFmtId="0" fontId="0" fillId="12" borderId="0" xfId="0" applyFill="1" applyProtection="1">
      <protection hidden="1"/>
    </xf>
    <xf numFmtId="0" fontId="6" fillId="12" borderId="0" xfId="0" applyFont="1" applyFill="1" applyProtection="1">
      <protection hidden="1"/>
    </xf>
    <xf numFmtId="0" fontId="7" fillId="12" borderId="0" xfId="0" applyFont="1" applyFill="1" applyProtection="1">
      <protection hidden="1"/>
    </xf>
    <xf numFmtId="0" fontId="7" fillId="6" borderId="0" xfId="0" applyFont="1" applyFill="1" applyProtection="1">
      <protection hidden="1"/>
    </xf>
    <xf numFmtId="0" fontId="7" fillId="8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7" fillId="9" borderId="0" xfId="0" applyFont="1" applyFill="1" applyProtection="1">
      <protection hidden="1"/>
    </xf>
    <xf numFmtId="0" fontId="7" fillId="0" borderId="0" xfId="0" applyFont="1" applyProtection="1">
      <protection hidden="1"/>
    </xf>
    <xf numFmtId="0" fontId="7" fillId="10" borderId="0" xfId="0" applyFont="1" applyFill="1" applyProtection="1">
      <protection hidden="1"/>
    </xf>
    <xf numFmtId="0" fontId="7" fillId="7" borderId="0" xfId="0" applyFont="1" applyFill="1" applyProtection="1">
      <protection hidden="1"/>
    </xf>
    <xf numFmtId="0" fontId="9" fillId="7" borderId="0" xfId="1" applyFont="1" applyFill="1" applyProtection="1">
      <protection hidden="1"/>
    </xf>
    <xf numFmtId="0" fontId="7" fillId="11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0" fillId="4" borderId="0" xfId="0" applyFont="1" applyFill="1" applyProtection="1">
      <protection hidden="1"/>
    </xf>
    <xf numFmtId="0" fontId="10" fillId="5" borderId="0" xfId="0" applyNumberFormat="1" applyFont="1" applyFill="1" applyProtection="1">
      <protection hidden="1"/>
    </xf>
    <xf numFmtId="0" fontId="11" fillId="0" borderId="0" xfId="0" applyFont="1" applyProtection="1">
      <protection hidden="1"/>
    </xf>
    <xf numFmtId="0" fontId="12" fillId="3" borderId="0" xfId="0" applyFont="1" applyFill="1" applyProtection="1">
      <protection hidden="1"/>
    </xf>
    <xf numFmtId="0" fontId="12" fillId="12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7" fillId="12" borderId="0" xfId="0" applyFont="1" applyFill="1" applyBorder="1" applyProtection="1">
      <protection hidden="1"/>
    </xf>
    <xf numFmtId="0" fontId="7" fillId="12" borderId="0" xfId="0" applyFont="1" applyFill="1" applyAlignment="1" applyProtection="1">
      <alignment horizontal="center" vertical="center" wrapText="1"/>
      <protection hidden="1"/>
    </xf>
    <xf numFmtId="0" fontId="7" fillId="14" borderId="0" xfId="0" applyFont="1" applyFill="1" applyProtection="1">
      <protection hidden="1"/>
    </xf>
    <xf numFmtId="0" fontId="14" fillId="15" borderId="0" xfId="0" applyFont="1" applyFill="1" applyProtection="1">
      <protection hidden="1"/>
    </xf>
    <xf numFmtId="0" fontId="16" fillId="15" borderId="0" xfId="0" applyFont="1" applyFill="1" applyProtection="1">
      <protection hidden="1"/>
    </xf>
    <xf numFmtId="0" fontId="14" fillId="0" borderId="0" xfId="0" applyFont="1" applyProtection="1">
      <protection hidden="1"/>
    </xf>
    <xf numFmtId="0" fontId="6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7" fillId="16" borderId="0" xfId="0" applyFont="1" applyFill="1" applyProtection="1">
      <protection locked="0" hidden="1"/>
    </xf>
    <xf numFmtId="0" fontId="7" fillId="16" borderId="0" xfId="0" applyFont="1" applyFill="1" applyBorder="1" applyProtection="1">
      <protection locked="0" hidden="1"/>
    </xf>
    <xf numFmtId="0" fontId="7" fillId="16" borderId="1" xfId="0" applyFont="1" applyFill="1" applyBorder="1" applyProtection="1">
      <protection locked="0" hidden="1"/>
    </xf>
    <xf numFmtId="0" fontId="0" fillId="16" borderId="0" xfId="0" applyFill="1" applyProtection="1">
      <protection hidden="1"/>
    </xf>
    <xf numFmtId="0" fontId="15" fillId="16" borderId="0" xfId="0" applyFont="1" applyFill="1" applyProtection="1">
      <protection hidden="1"/>
    </xf>
    <xf numFmtId="0" fontId="6" fillId="16" borderId="0" xfId="0" applyFont="1" applyFill="1" applyProtection="1">
      <protection hidden="1"/>
    </xf>
    <xf numFmtId="0" fontId="9" fillId="12" borderId="0" xfId="1" applyFont="1" applyFill="1" applyProtection="1">
      <protection locked="0" hidden="1"/>
    </xf>
    <xf numFmtId="0" fontId="8" fillId="8" borderId="0" xfId="0" applyFont="1" applyFill="1" applyProtection="1">
      <protection locked="0" hidden="1"/>
    </xf>
    <xf numFmtId="0" fontId="8" fillId="9" borderId="0" xfId="0" applyFont="1" applyFill="1" applyProtection="1">
      <protection locked="0" hidden="1"/>
    </xf>
    <xf numFmtId="0" fontId="8" fillId="10" borderId="0" xfId="0" applyFont="1" applyFill="1" applyProtection="1">
      <protection locked="0" hidden="1"/>
    </xf>
    <xf numFmtId="0" fontId="8" fillId="7" borderId="0" xfId="0" applyFont="1" applyFill="1" applyProtection="1">
      <protection locked="0" hidden="1"/>
    </xf>
    <xf numFmtId="0" fontId="7" fillId="11" borderId="0" xfId="0" applyFont="1" applyFill="1" applyProtection="1">
      <protection locked="0" hidden="1"/>
    </xf>
    <xf numFmtId="0" fontId="7" fillId="16" borderId="0" xfId="0" applyFont="1" applyFill="1" applyAlignment="1" applyProtection="1">
      <alignment horizontal="center" vertical="center"/>
      <protection locked="0" hidden="1"/>
    </xf>
    <xf numFmtId="0" fontId="5" fillId="13" borderId="0" xfId="0" applyFont="1" applyFill="1" applyAlignment="1" applyProtection="1">
      <alignment horizontal="center"/>
      <protection hidden="1"/>
    </xf>
    <xf numFmtId="0" fontId="13" fillId="16" borderId="0" xfId="0" applyFont="1" applyFill="1" applyAlignment="1" applyProtection="1">
      <alignment horizontal="center"/>
      <protection locked="0" hidden="1"/>
    </xf>
    <xf numFmtId="0" fontId="2" fillId="2" borderId="0" xfId="0" applyFont="1" applyFill="1" applyAlignment="1" applyProtection="1">
      <alignment horizontal="center"/>
      <protection hidden="1"/>
    </xf>
    <xf numFmtId="0" fontId="7" fillId="12" borderId="0" xfId="0" applyFont="1" applyFill="1" applyAlignment="1" applyProtection="1">
      <alignment horizontal="right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E4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112"/>
  <sheetViews>
    <sheetView tabSelected="1" zoomScale="85" zoomScaleNormal="85" workbookViewId="0">
      <selection activeCell="B3" sqref="B3:C3"/>
    </sheetView>
  </sheetViews>
  <sheetFormatPr defaultRowHeight="15" x14ac:dyDescent="0.25"/>
  <cols>
    <col min="1" max="1" width="38" style="1" bestFit="1" customWidth="1"/>
    <col min="2" max="2" width="18" style="9" customWidth="1"/>
    <col min="3" max="3" width="19" style="1" customWidth="1"/>
    <col min="4" max="4" width="20" style="1" bestFit="1" customWidth="1"/>
    <col min="5" max="5" width="9.140625" style="1"/>
    <col min="6" max="6" width="13" style="1" customWidth="1"/>
    <col min="7" max="16384" width="9.140625" style="1"/>
  </cols>
  <sheetData>
    <row r="1" spans="1:4" ht="22.5" x14ac:dyDescent="0.4">
      <c r="A1" s="44" t="s">
        <v>26</v>
      </c>
      <c r="B1" s="44"/>
      <c r="C1" s="44"/>
      <c r="D1" s="44"/>
    </row>
    <row r="2" spans="1:4" ht="16.5" x14ac:dyDescent="0.3">
      <c r="A2" s="35" t="s">
        <v>77</v>
      </c>
      <c r="B2" s="36"/>
      <c r="C2" s="34"/>
      <c r="D2" s="26" t="s">
        <v>73</v>
      </c>
    </row>
    <row r="3" spans="1:4" ht="27.75" x14ac:dyDescent="0.5">
      <c r="A3" s="25" t="s">
        <v>0</v>
      </c>
      <c r="B3" s="45" t="s">
        <v>74</v>
      </c>
      <c r="C3" s="45"/>
      <c r="D3" s="27" t="s">
        <v>74</v>
      </c>
    </row>
    <row r="4" spans="1:4" ht="15.75" x14ac:dyDescent="0.25">
      <c r="A4" s="25" t="s">
        <v>1</v>
      </c>
      <c r="B4" s="45"/>
      <c r="C4" s="45"/>
      <c r="D4" s="4"/>
    </row>
    <row r="5" spans="1:4" ht="15.75" x14ac:dyDescent="0.25">
      <c r="A5" s="25" t="s">
        <v>2</v>
      </c>
      <c r="B5" s="45"/>
      <c r="C5" s="45"/>
      <c r="D5" s="4"/>
    </row>
    <row r="6" spans="1:4" ht="15.75" x14ac:dyDescent="0.25">
      <c r="A6" s="25" t="s">
        <v>21</v>
      </c>
      <c r="B6" s="45" t="s">
        <v>14</v>
      </c>
      <c r="C6" s="45"/>
      <c r="D6" s="4"/>
    </row>
    <row r="7" spans="1:4" ht="15.75" x14ac:dyDescent="0.25">
      <c r="A7" s="6"/>
      <c r="B7" s="5"/>
      <c r="C7" s="4"/>
      <c r="D7" s="4"/>
    </row>
    <row r="8" spans="1:4" ht="15.75" x14ac:dyDescent="0.25">
      <c r="A8" s="7" t="s">
        <v>3</v>
      </c>
      <c r="B8" s="37" t="s">
        <v>6</v>
      </c>
      <c r="C8" s="7">
        <f>IF(B6="","PleaseSelectYourCity",(B33+B34+B35-B55+B57+B38-B39))</f>
        <v>0</v>
      </c>
      <c r="D8" s="20"/>
    </row>
    <row r="9" spans="1:4" ht="15.75" x14ac:dyDescent="0.25">
      <c r="A9" s="7" t="s">
        <v>4</v>
      </c>
      <c r="B9" s="37" t="s">
        <v>6</v>
      </c>
      <c r="C9" s="7">
        <f>B72</f>
        <v>0</v>
      </c>
      <c r="D9" s="20"/>
    </row>
    <row r="10" spans="1:4" ht="15.75" x14ac:dyDescent="0.25">
      <c r="A10" s="7" t="s">
        <v>5</v>
      </c>
      <c r="B10" s="37" t="s">
        <v>6</v>
      </c>
      <c r="C10" s="7">
        <f>B83</f>
        <v>0</v>
      </c>
      <c r="D10" s="20"/>
    </row>
    <row r="11" spans="1:4" ht="15.75" x14ac:dyDescent="0.25">
      <c r="A11" s="6"/>
      <c r="B11" s="6"/>
      <c r="C11" s="6"/>
      <c r="D11" s="21"/>
    </row>
    <row r="12" spans="1:4" ht="15.75" x14ac:dyDescent="0.25">
      <c r="A12" s="7" t="s">
        <v>38</v>
      </c>
      <c r="B12" s="6"/>
      <c r="C12" s="7">
        <f>SUM(C8:C10)</f>
        <v>0</v>
      </c>
      <c r="D12" s="20"/>
    </row>
    <row r="13" spans="1:4" ht="15.75" x14ac:dyDescent="0.25">
      <c r="A13" s="6"/>
      <c r="B13" s="6"/>
      <c r="C13" s="6"/>
      <c r="D13" s="21"/>
    </row>
    <row r="14" spans="1:4" ht="15.75" x14ac:dyDescent="0.25">
      <c r="A14" s="7" t="s">
        <v>39</v>
      </c>
      <c r="B14" s="37" t="s">
        <v>6</v>
      </c>
      <c r="C14" s="7">
        <f>IF(C96&gt;C12,C12,C96)</f>
        <v>0</v>
      </c>
      <c r="D14" s="20"/>
    </row>
    <row r="15" spans="1:4" ht="15.75" x14ac:dyDescent="0.25">
      <c r="A15" s="6"/>
      <c r="B15" s="6"/>
      <c r="C15" s="6"/>
      <c r="D15" s="21"/>
    </row>
    <row r="16" spans="1:4" ht="15.75" x14ac:dyDescent="0.25">
      <c r="A16" s="7" t="s">
        <v>59</v>
      </c>
      <c r="B16" s="6"/>
      <c r="C16" s="7">
        <f>C12-C14</f>
        <v>0</v>
      </c>
      <c r="D16" s="20"/>
    </row>
    <row r="17" spans="1:4" ht="15.75" x14ac:dyDescent="0.25">
      <c r="A17" s="6"/>
      <c r="B17" s="6"/>
      <c r="C17" s="6"/>
      <c r="D17" s="21"/>
    </row>
    <row r="18" spans="1:4" ht="15.75" x14ac:dyDescent="0.25">
      <c r="A18" s="7" t="s">
        <v>63</v>
      </c>
      <c r="B18" s="6"/>
      <c r="C18" s="6"/>
      <c r="D18" s="21"/>
    </row>
    <row r="19" spans="1:4" ht="15.75" x14ac:dyDescent="0.25">
      <c r="A19" s="7" t="s">
        <v>60</v>
      </c>
      <c r="B19" s="6"/>
      <c r="C19" s="7">
        <f>IF(C16&lt;=200000,0,IF(C16&lt;=500000,IF(((C16-200000)*10/100)&lt;2000,0,(C16-200000)*10/100-2000),IF(C16&lt;=1000000,((30000+(C16-500000)*20/100)),(130000+(C16-1000000)*30/100))))</f>
        <v>0</v>
      </c>
      <c r="D19" s="20"/>
    </row>
    <row r="20" spans="1:4" ht="15.75" x14ac:dyDescent="0.25">
      <c r="A20" s="7" t="s">
        <v>61</v>
      </c>
      <c r="B20" s="6"/>
      <c r="C20" s="7">
        <f>C19*2/100</f>
        <v>0</v>
      </c>
      <c r="D20" s="20"/>
    </row>
    <row r="21" spans="1:4" ht="15.75" x14ac:dyDescent="0.25">
      <c r="A21" s="7" t="s">
        <v>62</v>
      </c>
      <c r="B21" s="6"/>
      <c r="C21" s="7">
        <f>C19*1/100</f>
        <v>0</v>
      </c>
      <c r="D21" s="20"/>
    </row>
    <row r="22" spans="1:4" ht="15.75" x14ac:dyDescent="0.25">
      <c r="A22" s="6"/>
      <c r="B22" s="6"/>
      <c r="C22" s="6"/>
      <c r="D22" s="21"/>
    </row>
    <row r="23" spans="1:4" ht="15.75" x14ac:dyDescent="0.25">
      <c r="A23" s="7" t="s">
        <v>64</v>
      </c>
      <c r="B23" s="6"/>
      <c r="C23" s="7">
        <f>SUM(C19:C21)</f>
        <v>0</v>
      </c>
      <c r="D23" s="20"/>
    </row>
    <row r="24" spans="1:4" ht="15.75" x14ac:dyDescent="0.25">
      <c r="A24" s="6"/>
      <c r="B24" s="6"/>
      <c r="C24" s="6"/>
      <c r="D24" s="21"/>
    </row>
    <row r="25" spans="1:4" ht="15.75" x14ac:dyDescent="0.25">
      <c r="A25" s="7" t="s">
        <v>65</v>
      </c>
      <c r="B25" s="6"/>
      <c r="C25" s="31"/>
      <c r="D25" s="21"/>
    </row>
    <row r="26" spans="1:4" ht="15.75" x14ac:dyDescent="0.25">
      <c r="A26" s="7" t="s">
        <v>67</v>
      </c>
      <c r="B26" s="6"/>
      <c r="C26" s="31"/>
      <c r="D26" s="21"/>
    </row>
    <row r="27" spans="1:4" ht="15.75" x14ac:dyDescent="0.25">
      <c r="A27" s="7" t="s">
        <v>68</v>
      </c>
      <c r="B27" s="6"/>
      <c r="C27" s="31"/>
      <c r="D27" s="21"/>
    </row>
    <row r="28" spans="1:4" ht="15.75" x14ac:dyDescent="0.25">
      <c r="A28" s="7" t="s">
        <v>69</v>
      </c>
      <c r="B28" s="6"/>
      <c r="C28" s="31"/>
      <c r="D28" s="21"/>
    </row>
    <row r="29" spans="1:4" ht="15.75" x14ac:dyDescent="0.25">
      <c r="A29" s="6"/>
      <c r="B29" s="6"/>
      <c r="C29" s="6"/>
      <c r="D29" s="21"/>
    </row>
    <row r="30" spans="1:4" ht="15.75" x14ac:dyDescent="0.25">
      <c r="A30" s="7" t="s">
        <v>66</v>
      </c>
      <c r="B30" s="6"/>
      <c r="C30" s="7">
        <f>C23-C25-C26-C27-C28</f>
        <v>0</v>
      </c>
      <c r="D30" s="20"/>
    </row>
    <row r="31" spans="1:4" ht="15.75" x14ac:dyDescent="0.25">
      <c r="A31" s="6"/>
      <c r="B31" s="6"/>
      <c r="C31" s="6"/>
      <c r="D31" s="21"/>
    </row>
    <row r="32" spans="1:4" ht="15.75" x14ac:dyDescent="0.25">
      <c r="A32" s="38" t="s">
        <v>19</v>
      </c>
      <c r="B32" s="6" t="s">
        <v>25</v>
      </c>
      <c r="C32" s="6"/>
      <c r="D32" s="21"/>
    </row>
    <row r="33" spans="1:4" ht="15.75" x14ac:dyDescent="0.25">
      <c r="A33" s="8" t="s">
        <v>7</v>
      </c>
      <c r="B33" s="31"/>
      <c r="C33" s="6"/>
      <c r="D33" s="21"/>
    </row>
    <row r="34" spans="1:4" ht="15.75" x14ac:dyDescent="0.25">
      <c r="A34" s="8" t="s">
        <v>8</v>
      </c>
      <c r="B34" s="31"/>
      <c r="C34" s="6"/>
      <c r="D34" s="21"/>
    </row>
    <row r="35" spans="1:4" ht="15.75" x14ac:dyDescent="0.25">
      <c r="A35" s="8" t="s">
        <v>9</v>
      </c>
      <c r="B35" s="31"/>
      <c r="C35" s="6"/>
      <c r="D35" s="21"/>
    </row>
    <row r="36" spans="1:4" ht="15.75" x14ac:dyDescent="0.25">
      <c r="A36" s="8" t="s">
        <v>10</v>
      </c>
      <c r="B36" s="31"/>
      <c r="C36" s="6"/>
      <c r="D36" s="21"/>
    </row>
    <row r="37" spans="1:4" ht="15.75" x14ac:dyDescent="0.25">
      <c r="A37" s="8" t="s">
        <v>20</v>
      </c>
      <c r="B37" s="31"/>
      <c r="C37" s="6"/>
      <c r="D37" s="21"/>
    </row>
    <row r="38" spans="1:4" ht="15.75" x14ac:dyDescent="0.25">
      <c r="A38" s="8" t="s">
        <v>23</v>
      </c>
      <c r="B38" s="31"/>
      <c r="C38" s="6"/>
      <c r="D38" s="21"/>
    </row>
    <row r="39" spans="1:4" ht="15.75" x14ac:dyDescent="0.25">
      <c r="A39" s="8" t="s">
        <v>24</v>
      </c>
      <c r="B39" s="31"/>
      <c r="C39" s="6"/>
      <c r="D39" s="21"/>
    </row>
    <row r="40" spans="1:4" ht="15.75" hidden="1" x14ac:dyDescent="0.25">
      <c r="A40" s="21"/>
      <c r="B40" s="6"/>
      <c r="C40" s="6"/>
      <c r="D40" s="21"/>
    </row>
    <row r="41" spans="1:4" ht="15.75" hidden="1" x14ac:dyDescent="0.25">
      <c r="A41" s="22"/>
      <c r="B41" s="11"/>
      <c r="C41" s="11"/>
      <c r="D41" s="22"/>
    </row>
    <row r="42" spans="1:4" ht="15.75" hidden="1" x14ac:dyDescent="0.25">
      <c r="A42" s="22"/>
      <c r="B42" s="11"/>
      <c r="C42" s="11"/>
      <c r="D42" s="22"/>
    </row>
    <row r="43" spans="1:4" ht="15.75" hidden="1" x14ac:dyDescent="0.25">
      <c r="A43" s="22"/>
      <c r="B43" s="11"/>
      <c r="C43" s="11"/>
      <c r="D43" s="22"/>
    </row>
    <row r="44" spans="1:4" ht="16.5" hidden="1" x14ac:dyDescent="0.3">
      <c r="A44" s="46" t="s">
        <v>11</v>
      </c>
      <c r="B44" s="46"/>
      <c r="C44" s="16"/>
      <c r="D44" s="2"/>
    </row>
    <row r="45" spans="1:4" ht="15.75" hidden="1" x14ac:dyDescent="0.25">
      <c r="A45" s="2"/>
      <c r="B45" s="16"/>
      <c r="C45" s="16"/>
      <c r="D45" s="2">
        <f>IF(B46="METRO", (B51*50/100),IF(B46="NON METRO", (B51*40/100), 0))</f>
        <v>0</v>
      </c>
    </row>
    <row r="46" spans="1:4" ht="15.75" hidden="1" x14ac:dyDescent="0.25">
      <c r="A46" s="3" t="s">
        <v>12</v>
      </c>
      <c r="B46" s="17" t="str">
        <f>B6</f>
        <v>NON METRO</v>
      </c>
      <c r="C46" s="16"/>
      <c r="D46" s="22">
        <f>IF(IF(B52=0,0,B53-(B51*10/100))&lt;0,0,IF(B52=0,0,B53-(B51*10/100)))</f>
        <v>0</v>
      </c>
    </row>
    <row r="47" spans="1:4" ht="15.75" hidden="1" x14ac:dyDescent="0.25">
      <c r="A47" s="2"/>
      <c r="B47" s="16"/>
      <c r="C47" s="16"/>
      <c r="D47" s="2"/>
    </row>
    <row r="48" spans="1:4" ht="15.75" hidden="1" x14ac:dyDescent="0.25">
      <c r="A48" s="2"/>
      <c r="B48" s="16"/>
      <c r="C48" s="16"/>
      <c r="D48" s="2">
        <f>B52</f>
        <v>0</v>
      </c>
    </row>
    <row r="49" spans="1:4" ht="15.75" hidden="1" x14ac:dyDescent="0.25">
      <c r="A49" s="3" t="s">
        <v>15</v>
      </c>
      <c r="B49" s="17">
        <f>B33</f>
        <v>0</v>
      </c>
      <c r="C49" s="16"/>
      <c r="D49" s="2">
        <f>(IF(B46=0,"PLEASE SELECT CITY",MIN(D45:D48)))</f>
        <v>0</v>
      </c>
    </row>
    <row r="50" spans="1:4" ht="15.75" hidden="1" x14ac:dyDescent="0.25">
      <c r="A50" s="3" t="s">
        <v>8</v>
      </c>
      <c r="B50" s="17">
        <f>B34</f>
        <v>0</v>
      </c>
      <c r="C50" s="16"/>
      <c r="D50" s="2"/>
    </row>
    <row r="51" spans="1:4" ht="15.75" hidden="1" x14ac:dyDescent="0.25">
      <c r="A51" s="2"/>
      <c r="B51" s="16">
        <f>B49+B50</f>
        <v>0</v>
      </c>
      <c r="C51" s="16"/>
      <c r="D51" s="2"/>
    </row>
    <row r="52" spans="1:4" ht="15.75" hidden="1" x14ac:dyDescent="0.25">
      <c r="A52" s="3" t="s">
        <v>16</v>
      </c>
      <c r="B52" s="17">
        <f>B35</f>
        <v>0</v>
      </c>
      <c r="C52" s="16"/>
      <c r="D52" s="2"/>
    </row>
    <row r="53" spans="1:4" ht="15.75" hidden="1" x14ac:dyDescent="0.25">
      <c r="A53" s="3" t="s">
        <v>17</v>
      </c>
      <c r="B53" s="17">
        <f>B36</f>
        <v>0</v>
      </c>
      <c r="C53" s="16"/>
      <c r="D53" s="2"/>
    </row>
    <row r="54" spans="1:4" ht="15.75" hidden="1" x14ac:dyDescent="0.25">
      <c r="A54" s="2"/>
      <c r="B54" s="16"/>
      <c r="C54" s="16"/>
      <c r="D54" s="2"/>
    </row>
    <row r="55" spans="1:4" ht="15.75" hidden="1" x14ac:dyDescent="0.25">
      <c r="A55" s="3" t="s">
        <v>18</v>
      </c>
      <c r="B55" s="18">
        <f>IF(B53=0,0,D49)</f>
        <v>0</v>
      </c>
      <c r="C55" s="16"/>
      <c r="D55" s="2"/>
    </row>
    <row r="56" spans="1:4" ht="15.75" hidden="1" x14ac:dyDescent="0.25">
      <c r="A56" s="22"/>
      <c r="B56" s="11"/>
      <c r="C56" s="11"/>
      <c r="D56" s="22"/>
    </row>
    <row r="57" spans="1:4" ht="15.75" hidden="1" x14ac:dyDescent="0.25">
      <c r="A57" s="3" t="s">
        <v>22</v>
      </c>
      <c r="B57" s="11">
        <f>IF(B37-15000&lt;0,0,B37-15000)</f>
        <v>0</v>
      </c>
      <c r="C57" s="11"/>
      <c r="D57" s="22"/>
    </row>
    <row r="58" spans="1:4" ht="15.75" hidden="1" x14ac:dyDescent="0.25">
      <c r="A58" s="2" t="s">
        <v>13</v>
      </c>
      <c r="B58" s="11"/>
      <c r="C58" s="11"/>
      <c r="D58" s="22"/>
    </row>
    <row r="59" spans="1:4" ht="15.75" hidden="1" x14ac:dyDescent="0.25">
      <c r="A59" s="2" t="s">
        <v>14</v>
      </c>
      <c r="B59" s="11"/>
      <c r="C59" s="11"/>
      <c r="D59" s="22"/>
    </row>
    <row r="60" spans="1:4" ht="15.75" hidden="1" x14ac:dyDescent="0.25">
      <c r="A60" s="22"/>
      <c r="B60" s="11"/>
      <c r="C60" s="11"/>
      <c r="D60" s="22"/>
    </row>
    <row r="61" spans="1:4" ht="15.75" x14ac:dyDescent="0.25">
      <c r="A61" s="39" t="s">
        <v>19</v>
      </c>
      <c r="B61" s="6"/>
      <c r="C61" s="6"/>
      <c r="D61" s="21"/>
    </row>
    <row r="62" spans="1:4" ht="15.75" x14ac:dyDescent="0.25">
      <c r="A62" s="10" t="s">
        <v>27</v>
      </c>
      <c r="B62" s="32"/>
      <c r="C62" s="6"/>
      <c r="D62" s="21"/>
    </row>
    <row r="63" spans="1:4" ht="15.75" x14ac:dyDescent="0.25">
      <c r="A63" s="10" t="s">
        <v>28</v>
      </c>
      <c r="B63" s="32"/>
      <c r="C63" s="6"/>
      <c r="D63" s="21"/>
    </row>
    <row r="64" spans="1:4" ht="15.75" x14ac:dyDescent="0.25">
      <c r="A64" s="6"/>
      <c r="B64" s="23"/>
      <c r="C64" s="6"/>
      <c r="D64" s="21"/>
    </row>
    <row r="65" spans="1:4" ht="15.75" x14ac:dyDescent="0.25">
      <c r="A65" s="10" t="s">
        <v>29</v>
      </c>
      <c r="B65" s="33"/>
      <c r="C65" s="6"/>
      <c r="D65" s="21"/>
    </row>
    <row r="66" spans="1:4" ht="15.75" x14ac:dyDescent="0.25">
      <c r="A66" s="6"/>
      <c r="B66" s="10">
        <f>B75-B65</f>
        <v>0</v>
      </c>
      <c r="C66" s="6"/>
      <c r="D66" s="21"/>
    </row>
    <row r="67" spans="1:4" ht="15.75" x14ac:dyDescent="0.25">
      <c r="A67" s="6"/>
      <c r="B67" s="6"/>
      <c r="C67" s="6"/>
      <c r="D67" s="21"/>
    </row>
    <row r="68" spans="1:4" ht="15.75" x14ac:dyDescent="0.25">
      <c r="A68" s="10" t="s">
        <v>30</v>
      </c>
      <c r="B68" s="31"/>
      <c r="C68" s="6"/>
      <c r="D68" s="21"/>
    </row>
    <row r="69" spans="1:4" ht="15.75" x14ac:dyDescent="0.25">
      <c r="A69" s="10" t="s">
        <v>31</v>
      </c>
      <c r="B69" s="31"/>
      <c r="C69" s="6"/>
      <c r="D69" s="21"/>
    </row>
    <row r="70" spans="1:4" ht="15.75" hidden="1" x14ac:dyDescent="0.25">
      <c r="A70" s="11" t="s">
        <v>32</v>
      </c>
      <c r="B70" s="11">
        <f>C74</f>
        <v>0</v>
      </c>
      <c r="C70" s="6"/>
      <c r="D70" s="21"/>
    </row>
    <row r="71" spans="1:4" ht="15.75" x14ac:dyDescent="0.25">
      <c r="A71" s="6"/>
      <c r="B71" s="6"/>
      <c r="C71" s="6"/>
      <c r="D71" s="21"/>
    </row>
    <row r="72" spans="1:4" ht="15.75" x14ac:dyDescent="0.25">
      <c r="A72" s="10" t="s">
        <v>33</v>
      </c>
      <c r="B72" s="10">
        <f>B66*70/100-(B68+B70)</f>
        <v>0</v>
      </c>
      <c r="C72" s="6"/>
      <c r="D72" s="21"/>
    </row>
    <row r="73" spans="1:4" ht="15.75" x14ac:dyDescent="0.25">
      <c r="A73" s="6"/>
      <c r="B73" s="6"/>
      <c r="C73" s="6"/>
      <c r="D73" s="21"/>
    </row>
    <row r="74" spans="1:4" ht="15.75" hidden="1" x14ac:dyDescent="0.25">
      <c r="A74" s="6"/>
      <c r="B74" s="6"/>
      <c r="C74" s="6">
        <f>IF(B69&gt;=150000,150000,B69)</f>
        <v>0</v>
      </c>
      <c r="D74" s="21"/>
    </row>
    <row r="75" spans="1:4" ht="15.75" hidden="1" x14ac:dyDescent="0.25">
      <c r="A75" s="6"/>
      <c r="B75" s="6">
        <f>MAX(B63:B64)</f>
        <v>0</v>
      </c>
      <c r="C75" s="6"/>
      <c r="D75" s="21"/>
    </row>
    <row r="76" spans="1:4" ht="15.75" hidden="1" x14ac:dyDescent="0.25">
      <c r="A76" s="6"/>
      <c r="B76" s="6"/>
      <c r="C76" s="6"/>
      <c r="D76" s="21"/>
    </row>
    <row r="77" spans="1:4" ht="15.75" x14ac:dyDescent="0.25">
      <c r="A77" s="6"/>
      <c r="B77" s="6"/>
      <c r="C77" s="6"/>
      <c r="D77" s="21"/>
    </row>
    <row r="78" spans="1:4" ht="15.75" x14ac:dyDescent="0.25">
      <c r="A78" s="40" t="s">
        <v>19</v>
      </c>
      <c r="B78" s="6"/>
      <c r="C78" s="6"/>
      <c r="D78" s="21"/>
    </row>
    <row r="79" spans="1:4" ht="15.75" x14ac:dyDescent="0.25">
      <c r="A79" s="12" t="s">
        <v>34</v>
      </c>
      <c r="B79" s="31"/>
      <c r="C79" s="6"/>
      <c r="D79" s="21"/>
    </row>
    <row r="80" spans="1:4" ht="15.75" x14ac:dyDescent="0.25">
      <c r="A80" s="12" t="s">
        <v>35</v>
      </c>
      <c r="B80" s="31"/>
      <c r="C80" s="6"/>
      <c r="D80" s="21"/>
    </row>
    <row r="81" spans="1:4" ht="15.75" x14ac:dyDescent="0.25">
      <c r="A81" s="12" t="s">
        <v>36</v>
      </c>
      <c r="B81" s="31"/>
      <c r="C81" s="6"/>
      <c r="D81" s="21"/>
    </row>
    <row r="82" spans="1:4" ht="15.75" x14ac:dyDescent="0.25">
      <c r="A82" s="6"/>
      <c r="B82" s="6"/>
      <c r="C82" s="6"/>
      <c r="D82" s="21"/>
    </row>
    <row r="83" spans="1:4" ht="15.75" x14ac:dyDescent="0.25">
      <c r="A83" s="12" t="s">
        <v>37</v>
      </c>
      <c r="B83" s="12">
        <f>SUM(B79:B81)</f>
        <v>0</v>
      </c>
      <c r="C83" s="6"/>
      <c r="D83" s="21"/>
    </row>
    <row r="84" spans="1:4" ht="15.75" x14ac:dyDescent="0.25">
      <c r="A84" s="6"/>
      <c r="B84" s="6"/>
      <c r="C84" s="6"/>
      <c r="D84" s="21"/>
    </row>
    <row r="85" spans="1:4" ht="15.75" x14ac:dyDescent="0.25">
      <c r="A85" s="41" t="s">
        <v>19</v>
      </c>
      <c r="B85" s="6"/>
      <c r="C85" s="6"/>
      <c r="D85" s="21"/>
    </row>
    <row r="86" spans="1:4" ht="31.5" x14ac:dyDescent="0.25">
      <c r="A86" s="6"/>
      <c r="B86" s="24" t="s">
        <v>49</v>
      </c>
      <c r="C86" s="24" t="s">
        <v>50</v>
      </c>
      <c r="D86" s="21"/>
    </row>
    <row r="87" spans="1:4" ht="15.75" x14ac:dyDescent="0.25">
      <c r="A87" s="13" t="s">
        <v>40</v>
      </c>
      <c r="B87" s="43"/>
      <c r="C87" s="47">
        <f>A97</f>
        <v>0</v>
      </c>
      <c r="D87" s="21"/>
    </row>
    <row r="88" spans="1:4" ht="15.75" x14ac:dyDescent="0.25">
      <c r="A88" s="13" t="s">
        <v>42</v>
      </c>
      <c r="B88" s="43"/>
      <c r="C88" s="47"/>
      <c r="D88" s="21"/>
    </row>
    <row r="89" spans="1:4" ht="15.75" x14ac:dyDescent="0.25">
      <c r="A89" s="13" t="s">
        <v>41</v>
      </c>
      <c r="B89" s="43"/>
      <c r="C89" s="47"/>
      <c r="D89" s="21"/>
    </row>
    <row r="90" spans="1:4" ht="15.75" x14ac:dyDescent="0.25">
      <c r="A90" s="13" t="s">
        <v>48</v>
      </c>
      <c r="B90" s="31"/>
      <c r="C90" s="6">
        <f>B97</f>
        <v>0</v>
      </c>
      <c r="D90" s="21"/>
    </row>
    <row r="91" spans="1:4" ht="15.75" x14ac:dyDescent="0.25">
      <c r="A91" s="13" t="s">
        <v>44</v>
      </c>
      <c r="B91" s="31"/>
      <c r="C91" s="6">
        <f>A98</f>
        <v>0</v>
      </c>
      <c r="D91" s="21"/>
    </row>
    <row r="92" spans="1:4" ht="15.75" x14ac:dyDescent="0.25">
      <c r="A92" s="13" t="s">
        <v>45</v>
      </c>
      <c r="B92" s="31"/>
      <c r="C92" s="6"/>
      <c r="D92" s="21"/>
    </row>
    <row r="93" spans="1:4" ht="15.75" x14ac:dyDescent="0.25">
      <c r="A93" s="14" t="s">
        <v>43</v>
      </c>
      <c r="B93" s="37" t="s">
        <v>6</v>
      </c>
      <c r="C93" s="6">
        <f>B105</f>
        <v>0</v>
      </c>
      <c r="D93" s="21"/>
    </row>
    <row r="94" spans="1:4" ht="15.75" x14ac:dyDescent="0.25">
      <c r="A94" s="13" t="s">
        <v>47</v>
      </c>
      <c r="B94" s="13"/>
      <c r="C94" s="6">
        <f>B98</f>
        <v>0</v>
      </c>
      <c r="D94" s="21"/>
    </row>
    <row r="95" spans="1:4" ht="15.75" x14ac:dyDescent="0.25">
      <c r="A95" s="13" t="s">
        <v>46</v>
      </c>
      <c r="B95" s="31"/>
      <c r="C95" s="6">
        <f>B95</f>
        <v>0</v>
      </c>
      <c r="D95" s="21"/>
    </row>
    <row r="96" spans="1:4" ht="15.75" x14ac:dyDescent="0.25">
      <c r="A96" s="6"/>
      <c r="B96" s="6"/>
      <c r="C96" s="13">
        <f>SUM(C87:C95)</f>
        <v>0</v>
      </c>
      <c r="D96" s="21"/>
    </row>
    <row r="97" spans="1:4" ht="15.75" hidden="1" x14ac:dyDescent="0.25">
      <c r="A97" s="6">
        <f>IF(B87&gt;=100000,100000,B87)</f>
        <v>0</v>
      </c>
      <c r="B97" s="6">
        <f>IF(B90&gt;=25000,25000,B90)</f>
        <v>0</v>
      </c>
    </row>
    <row r="98" spans="1:4" ht="15.75" hidden="1" x14ac:dyDescent="0.25">
      <c r="A98" s="6">
        <f>IF(B91&gt;=35000,35000,B91)</f>
        <v>0</v>
      </c>
      <c r="B98" s="6">
        <f>IF(B79&gt;=10000,10000,B79)</f>
        <v>0</v>
      </c>
      <c r="C98" s="11"/>
      <c r="D98" s="21"/>
    </row>
    <row r="99" spans="1:4" ht="15.75" x14ac:dyDescent="0.25">
      <c r="A99" s="6" t="s">
        <v>70</v>
      </c>
      <c r="B99" s="31"/>
      <c r="C99" s="6"/>
      <c r="D99" s="21"/>
    </row>
    <row r="100" spans="1:4" ht="15.75" x14ac:dyDescent="0.25">
      <c r="A100" s="42" t="s">
        <v>51</v>
      </c>
      <c r="B100" s="6"/>
      <c r="C100" s="15" t="s">
        <v>58</v>
      </c>
      <c r="D100" s="15" t="s">
        <v>49</v>
      </c>
    </row>
    <row r="101" spans="1:4" ht="15.75" x14ac:dyDescent="0.25">
      <c r="A101" s="15" t="s">
        <v>56</v>
      </c>
      <c r="B101" s="31"/>
      <c r="C101" s="6">
        <f>C107</f>
        <v>0</v>
      </c>
      <c r="D101" s="31"/>
    </row>
    <row r="102" spans="1:4" ht="15.75" x14ac:dyDescent="0.25">
      <c r="A102" s="15" t="s">
        <v>57</v>
      </c>
      <c r="B102" s="31"/>
      <c r="C102" s="6"/>
      <c r="D102" s="31"/>
    </row>
    <row r="103" spans="1:4" hidden="1" x14ac:dyDescent="0.25"/>
    <row r="104" spans="1:4" hidden="1" x14ac:dyDescent="0.25">
      <c r="A104" s="1">
        <f>IF(B101="100% Without Limit",(C101*1),IF(B101="50% Without Limit",(C101*0.5),IF(B101="100% With Limit",(C101&gt;=C104,C104,C101),IF(B101="50% With Limit",IF((C101*50/100&gt;C104),C104,C101*0.5),0))))</f>
        <v>0</v>
      </c>
      <c r="B104" s="9">
        <f>C12-C87-C90-C91-C92-C94-C95</f>
        <v>0</v>
      </c>
      <c r="C104" s="1">
        <f>B104*10/100</f>
        <v>0</v>
      </c>
    </row>
    <row r="105" spans="1:4" hidden="1" x14ac:dyDescent="0.25">
      <c r="A105" s="1">
        <f>IF(B102="100% Without Limit",(C102*1),IF(B102="50% Without Limit",(C102*0.5),IF(B102="100% With Limit",IF(C102&gt;=C105,C105,C102),IF(C102*50/100&gt;C105,C105,C102*0.5))))</f>
        <v>0</v>
      </c>
      <c r="B105" s="19">
        <f>A104+A105</f>
        <v>0</v>
      </c>
    </row>
    <row r="106" spans="1:4" ht="15.75" hidden="1" x14ac:dyDescent="0.25">
      <c r="A106" s="11" t="s">
        <v>52</v>
      </c>
      <c r="B106" s="9" t="s">
        <v>71</v>
      </c>
    </row>
    <row r="107" spans="1:4" hidden="1" x14ac:dyDescent="0.25">
      <c r="B107" s="9" t="s">
        <v>72</v>
      </c>
      <c r="C107" s="1">
        <f>IF(B99="yes",D101,0)</f>
        <v>0</v>
      </c>
    </row>
    <row r="108" spans="1:4" ht="15.75" hidden="1" x14ac:dyDescent="0.25">
      <c r="A108" s="21" t="s">
        <v>53</v>
      </c>
    </row>
    <row r="109" spans="1:4" hidden="1" x14ac:dyDescent="0.25">
      <c r="A109" s="1" t="s">
        <v>54</v>
      </c>
    </row>
    <row r="110" spans="1:4" hidden="1" x14ac:dyDescent="0.25">
      <c r="A110" s="1" t="s">
        <v>55</v>
      </c>
    </row>
    <row r="112" spans="1:4" ht="15.75" x14ac:dyDescent="0.3">
      <c r="A112" s="28" t="s">
        <v>75</v>
      </c>
      <c r="B112" s="29" t="s">
        <v>76</v>
      </c>
      <c r="C112" s="30"/>
    </row>
  </sheetData>
  <sheetProtection password="FD9A" sheet="1" objects="1" scenarios="1" formatCells="0" formatColumns="0" formatRows="0" insertColumns="0" insertRows="0" insertHyperlinks="0" deleteColumns="0" deleteRows="0" selectLockedCells="1" sort="0" autoFilter="0" pivotTables="0"/>
  <customSheetViews>
    <customSheetView guid="{972BCAF7-E816-4F82-AFAF-250AA85420E4}" hiddenRows="1" topLeftCell="A86">
      <selection activeCell="A96" sqref="A96:XFD99"/>
      <pageMargins left="0.7" right="0.7" top="0.75" bottom="0.75" header="0.3" footer="0.3"/>
      <pageSetup orientation="portrait" verticalDpi="0" r:id="rId1"/>
    </customSheetView>
  </customSheetViews>
  <mergeCells count="8">
    <mergeCell ref="B87:B89"/>
    <mergeCell ref="A1:D1"/>
    <mergeCell ref="B3:C3"/>
    <mergeCell ref="B4:C4"/>
    <mergeCell ref="B5:C5"/>
    <mergeCell ref="A44:B44"/>
    <mergeCell ref="B6:C6"/>
    <mergeCell ref="C87:C89"/>
  </mergeCells>
  <dataValidations count="7">
    <dataValidation showInputMessage="1" showErrorMessage="1" sqref="B46"/>
    <dataValidation type="whole" operator="notEqual" showInputMessage="1" showErrorMessage="1" sqref="B49">
      <formula1>0</formula1>
    </dataValidation>
    <dataValidation operator="notEqual" allowBlank="1" showInputMessage="1" showErrorMessage="1" sqref="B50"/>
    <dataValidation type="list" allowBlank="1" showInputMessage="1" showErrorMessage="1" sqref="B6:C6">
      <formula1>$A$58:$A$60</formula1>
    </dataValidation>
    <dataValidation type="list" allowBlank="1" showInputMessage="1" showErrorMessage="1" sqref="B101">
      <formula1>$A$106:$A$110</formula1>
    </dataValidation>
    <dataValidation type="list" allowBlank="1" showInputMessage="1" showErrorMessage="1" sqref="B99">
      <formula1>$B$106:$B$108</formula1>
    </dataValidation>
    <dataValidation type="whole" operator="greaterThanOrEqual" allowBlank="1" showInputMessage="1" showErrorMessage="1" sqref="C25:C28 B33:B39 B62:B63 B65 B68:B69 B79:B81 B87:B92 B94:B95 D101:D102">
      <formula1>0</formula1>
    </dataValidation>
  </dataValidations>
  <hyperlinks>
    <hyperlink ref="B8" location="Sheet1!A32" display="Fill Schedule"/>
    <hyperlink ref="B9" location="Sheet1!A61" display="Fill Schedule"/>
    <hyperlink ref="B10" location="Sheet1!A78" display="Fill Schedule"/>
    <hyperlink ref="B14" location="Sheet1!A85" display="Fill Schedule"/>
    <hyperlink ref="A93" location="Sheet1!A86" display="Section 80G"/>
    <hyperlink ref="B93" location="Sheet1!A100" display="Fill Schedule"/>
  </hyperlinks>
  <pageMargins left="0.7" right="0.7" top="0.75" bottom="0.75" header="0.3" footer="0.3"/>
  <pageSetup scale="95" fitToHeight="2" orientation="portrait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</dc:creator>
  <cp:lastModifiedBy>Mohit</cp:lastModifiedBy>
  <cp:lastPrinted>2013-09-07T18:56:44Z</cp:lastPrinted>
  <dcterms:created xsi:type="dcterms:W3CDTF">2013-09-06T13:21:06Z</dcterms:created>
  <dcterms:modified xsi:type="dcterms:W3CDTF">2013-09-07T19:17:29Z</dcterms:modified>
  <cp:contentStatus/>
</cp:coreProperties>
</file>